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xml"/>
  <Override PartName="/xl/charts/chart11.xml" ContentType="application/vnd.openxmlformats-officedocument.drawingml.chart+xml"/>
  <Override PartName="/xl/drawings/drawing9.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10.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1.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2.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filterPrivacy="1" codeName="ThisWorkbook" defaultThemeVersion="124226"/>
  <xr:revisionPtr revIDLastSave="0" documentId="13_ncr:1_{D33AF305-5B01-4D13-A0BB-9C61E107DFE1}" xr6:coauthVersionLast="36" xr6:coauthVersionMax="36" xr10:uidLastSave="{00000000-0000-0000-0000-000000000000}"/>
  <bookViews>
    <workbookView xWindow="0" yWindow="0" windowWidth="28800" windowHeight="10845" tabRatio="734" xr2:uid="{00000000-000D-0000-FFFF-FFFF00000000}"/>
  </bookViews>
  <sheets>
    <sheet name="年齢階層別_生活習慣病の状況" sheetId="30" r:id="rId1"/>
    <sheet name="男女別_生活習慣病の状況" sheetId="65" r:id="rId2"/>
    <sheet name="市区町村別_生活習慣病の状況" sheetId="19" r:id="rId3"/>
    <sheet name="市区町村別_生活習慣病患者割合グラフ" sheetId="24" r:id="rId4"/>
    <sheet name="市区町村別_生活習慣病患者割合MAP" sheetId="61" r:id="rId5"/>
    <sheet name="市区町村別_生活習慣病患者一人当たりグラフ" sheetId="33" r:id="rId6"/>
    <sheet name="市区町村別_生活習慣病患者一人当たりMAP" sheetId="62" r:id="rId7"/>
    <sheet name="市区町村別_年齢調整生活習慣病医療費" sheetId="44" r:id="rId8"/>
    <sheet name="市区町村別_年齢調整生活習慣病医療費グラフ" sheetId="45" r:id="rId9"/>
    <sheet name="生活習慣病疾病別の医療費" sheetId="31" r:id="rId10"/>
    <sheet name="市区町村別_生活習慣病疾病別の医療費" sheetId="34" r:id="rId11"/>
    <sheet name="市区町村別_生活習慣病疾病別の医療費グラフ①" sheetId="39" r:id="rId12"/>
    <sheet name="市区町村別_生活習慣病疾病別の医療費グラフ②" sheetId="64" r:id="rId13"/>
    <sheet name="市区町村別_年齢調整糖尿病医療費" sheetId="48" r:id="rId14"/>
    <sheet name="市区町村別_年齢調整糖尿病医療費グラフ" sheetId="49" r:id="rId15"/>
    <sheet name="市区町村別_年齢調整脂質異常症医療費" sheetId="52" r:id="rId16"/>
    <sheet name="市区町村別_年齢調整脂質異常症医療費グラフ" sheetId="53" r:id="rId17"/>
    <sheet name="市区町村別_年齢調整高血圧性疾患医療費" sheetId="57" r:id="rId18"/>
    <sheet name="市区町村別_年齢調整高血圧性疾患医療費グラフ" sheetId="58" r:id="rId19"/>
  </sheets>
  <definedNames>
    <definedName name="_xlnm._FilterDatabase" localSheetId="2" hidden="1">市区町村別_生活習慣病の状況!$B$1:$I$79</definedName>
    <definedName name="_xlnm._FilterDatabase" localSheetId="4" hidden="1">市区町村別_生活習慣病患者割合MAP!$A$6:$P$6</definedName>
    <definedName name="_xlnm._FilterDatabase" localSheetId="10" hidden="1">市区町村別_生活習慣病疾病別の医療費!$B$1:$K$828</definedName>
    <definedName name="_xlnm._FilterDatabase" localSheetId="1" hidden="1">男女別_生活習慣病の状況!$B$1:$H$6</definedName>
    <definedName name="_xlnm._FilterDatabase" localSheetId="0" hidden="1">年齢階層別_生活習慣病の状況!$B$1:$H$19</definedName>
    <definedName name="_Order1" hidden="1">255</definedName>
    <definedName name="_xlnm.Print_Area" localSheetId="2">市区町村別_生活習慣病の状況!$A$1:$I$79</definedName>
    <definedName name="_xlnm.Print_Area" localSheetId="6">市区町村別_生活習慣病患者一人当たりMAP!$A$1:$O$84</definedName>
    <definedName name="_xlnm.Print_Area" localSheetId="5">市区町村別_生活習慣病患者一人当たりグラフ!$A$1:$R$77</definedName>
    <definedName name="_xlnm.Print_Area" localSheetId="4">市区町村別_生活習慣病患者割合MAP!$A$1:$O$84</definedName>
    <definedName name="_xlnm.Print_Area" localSheetId="3">市区町村別_生活習慣病患者割合グラフ!$A$1:$R$77</definedName>
    <definedName name="_xlnm.Print_Area" localSheetId="10">市区町村別_生活習慣病疾病別の医療費!$A$1:$K$828</definedName>
    <definedName name="_xlnm.Print_Area" localSheetId="11">市区町村別_生活習慣病疾病別の医療費グラフ①!$A$1:$M$76</definedName>
    <definedName name="_xlnm.Print_Area" localSheetId="12">市区町村別_生活習慣病疾病別の医療費グラフ②!$A$1:$U$390</definedName>
    <definedName name="_xlnm.Print_Area" localSheetId="17">市区町村別_年齢調整高血圧性疾患医療費!$A$1:$F$82</definedName>
    <definedName name="_xlnm.Print_Area" localSheetId="18">市区町村別_年齢調整高血圧性疾患医療費グラフ!$A$1:$T$154</definedName>
    <definedName name="_xlnm.Print_Area" localSheetId="15">市区町村別_年齢調整脂質異常症医療費!$A$1:$F$82</definedName>
    <definedName name="_xlnm.Print_Area" localSheetId="16">市区町村別_年齢調整脂質異常症医療費グラフ!$A$1:$T$154</definedName>
    <definedName name="_xlnm.Print_Area" localSheetId="7">市区町村別_年齢調整生活習慣病医療費!$A$1:$F$82</definedName>
    <definedName name="_xlnm.Print_Area" localSheetId="13">市区町村別_年齢調整糖尿病医療費!$A$1:$F$82</definedName>
    <definedName name="_xlnm.Print_Area" localSheetId="14">市区町村別_年齢調整糖尿病医療費グラフ!$A$1:$T$154</definedName>
    <definedName name="_xlnm.Print_Area" localSheetId="9">生活習慣病疾病別の医療費!$A$1:$L$103</definedName>
    <definedName name="_xlnm.Print_Area" localSheetId="1">男女別_生活習慣病の状況!$A$1:$H$6</definedName>
    <definedName name="_xlnm.Print_Area" localSheetId="0">年齢階層別_生活習慣病の状況!$A$1:$H$58</definedName>
    <definedName name="_xlnm.Print_Titles" localSheetId="10">市区町村別_生活習慣病疾病別の医療費!$1:$3</definedName>
  </definedNames>
  <calcPr calcId="191029"/>
</workbook>
</file>

<file path=xl/calcChain.xml><?xml version="1.0" encoding="utf-8"?>
<calcChain xmlns="http://schemas.openxmlformats.org/spreadsheetml/2006/main">
  <c r="H6" i="31" l="1"/>
  <c r="O8" i="31" l="1"/>
  <c r="O7" i="31"/>
  <c r="O6" i="31"/>
  <c r="E79" i="52" l="1"/>
  <c r="D79" i="52"/>
  <c r="E79" i="48"/>
  <c r="D79" i="48"/>
  <c r="E79" i="57"/>
  <c r="D79" i="57"/>
  <c r="BB78" i="34" l="1"/>
  <c r="BB77" i="34"/>
  <c r="BB76" i="34"/>
  <c r="BB75" i="34"/>
  <c r="BB74" i="34"/>
  <c r="BB73" i="34"/>
  <c r="BB72" i="34"/>
  <c r="BB71" i="34"/>
  <c r="BB70" i="34"/>
  <c r="BB69" i="34"/>
  <c r="BB68" i="34"/>
  <c r="BB67" i="34"/>
  <c r="BB66" i="34"/>
  <c r="BB65" i="34"/>
  <c r="BB64" i="34"/>
  <c r="BB63" i="34"/>
  <c r="BB62" i="34"/>
  <c r="BB61" i="34"/>
  <c r="BB60" i="34"/>
  <c r="BB59" i="34"/>
  <c r="BB58" i="34"/>
  <c r="BB57" i="34"/>
  <c r="BB56" i="34"/>
  <c r="BB55" i="34"/>
  <c r="BB54" i="34"/>
  <c r="BB53" i="34"/>
  <c r="BB52" i="34"/>
  <c r="BB51" i="34"/>
  <c r="BB50" i="34"/>
  <c r="BB49" i="34"/>
  <c r="BB48" i="34"/>
  <c r="BB47" i="34"/>
  <c r="BB46" i="34"/>
  <c r="BB45" i="34"/>
  <c r="BB44" i="34"/>
  <c r="BB43" i="34"/>
  <c r="BB42" i="34"/>
  <c r="BB41" i="34"/>
  <c r="BB40" i="34"/>
  <c r="BB39" i="34"/>
  <c r="BB38" i="34"/>
  <c r="BB37" i="34"/>
  <c r="BB36" i="34"/>
  <c r="BB35" i="34"/>
  <c r="BB34" i="34"/>
  <c r="BB33" i="34"/>
  <c r="BB32" i="34"/>
  <c r="BB31" i="34"/>
  <c r="BB30" i="34"/>
  <c r="BB29" i="34"/>
  <c r="BB28" i="34"/>
  <c r="BB27" i="34"/>
  <c r="BB26" i="34"/>
  <c r="BB25" i="34"/>
  <c r="BB24" i="34"/>
  <c r="BB23" i="34"/>
  <c r="BB22" i="34"/>
  <c r="BB21" i="34"/>
  <c r="BB20" i="34"/>
  <c r="BB19" i="34"/>
  <c r="BB18" i="34"/>
  <c r="BB17" i="34"/>
  <c r="BB16" i="34"/>
  <c r="BB15" i="34"/>
  <c r="BB14" i="34"/>
  <c r="BB13" i="34"/>
  <c r="BB12" i="34"/>
  <c r="BB11" i="34"/>
  <c r="BB10" i="34"/>
  <c r="BB9" i="34"/>
  <c r="BB8" i="34"/>
  <c r="BB7" i="34"/>
  <c r="BB6" i="34"/>
  <c r="BB5" i="34"/>
  <c r="BB4" i="34"/>
  <c r="AY78" i="34"/>
  <c r="AY77" i="34"/>
  <c r="AY76" i="34"/>
  <c r="AY75" i="34"/>
  <c r="AY74" i="34"/>
  <c r="AY73" i="34"/>
  <c r="AY72" i="34"/>
  <c r="AY71" i="34"/>
  <c r="AY70" i="34"/>
  <c r="AY69" i="34"/>
  <c r="AY68" i="34"/>
  <c r="AY67" i="34"/>
  <c r="AY66" i="34"/>
  <c r="AY65" i="34"/>
  <c r="AY64" i="34"/>
  <c r="AY63" i="34"/>
  <c r="AY62" i="34"/>
  <c r="AY61" i="34"/>
  <c r="AY60" i="34"/>
  <c r="AY59" i="34"/>
  <c r="AY58" i="34"/>
  <c r="AY57" i="34"/>
  <c r="AY56" i="34"/>
  <c r="AY55" i="34"/>
  <c r="AY54" i="34"/>
  <c r="AY53" i="34"/>
  <c r="AY52" i="34"/>
  <c r="AY51" i="34"/>
  <c r="AY50" i="34"/>
  <c r="AY49" i="34"/>
  <c r="AY48" i="34"/>
  <c r="AY47" i="34"/>
  <c r="AY46" i="34"/>
  <c r="AY45" i="34"/>
  <c r="AY44" i="34"/>
  <c r="AY43" i="34"/>
  <c r="AY42" i="34"/>
  <c r="AY41" i="34"/>
  <c r="AY40" i="34"/>
  <c r="AY39" i="34"/>
  <c r="AY38" i="34"/>
  <c r="AY37" i="34"/>
  <c r="AY36" i="34"/>
  <c r="AY35" i="34"/>
  <c r="AY34" i="34"/>
  <c r="AY33" i="34"/>
  <c r="AY32" i="34"/>
  <c r="AY31" i="34"/>
  <c r="AY30" i="34"/>
  <c r="AY29" i="34"/>
  <c r="AY28" i="34"/>
  <c r="AY27" i="34"/>
  <c r="AY26" i="34"/>
  <c r="AY25" i="34"/>
  <c r="AY24" i="34"/>
  <c r="AY23" i="34"/>
  <c r="AY22" i="34"/>
  <c r="AY21" i="34"/>
  <c r="AY20" i="34"/>
  <c r="AY19" i="34"/>
  <c r="AY18" i="34"/>
  <c r="AY17" i="34"/>
  <c r="AY16" i="34"/>
  <c r="AY15" i="34"/>
  <c r="AY14" i="34"/>
  <c r="AY13" i="34"/>
  <c r="AY12" i="34"/>
  <c r="AY11" i="34"/>
  <c r="AY10" i="34"/>
  <c r="AY9" i="34"/>
  <c r="AY8" i="34"/>
  <c r="AY7" i="34"/>
  <c r="AY6" i="34"/>
  <c r="AY5" i="34"/>
  <c r="AY4" i="34"/>
  <c r="AV78" i="34"/>
  <c r="AV77" i="34"/>
  <c r="AV76" i="34"/>
  <c r="AV75" i="34"/>
  <c r="AV74" i="34"/>
  <c r="AV73" i="34"/>
  <c r="AV72" i="34"/>
  <c r="AV71" i="34"/>
  <c r="AV70" i="34"/>
  <c r="AV69" i="34"/>
  <c r="AV68" i="34"/>
  <c r="AV67" i="34"/>
  <c r="AV66" i="34"/>
  <c r="AV65" i="34"/>
  <c r="AV64" i="34"/>
  <c r="AV63" i="34"/>
  <c r="AV62" i="34"/>
  <c r="AV61" i="34"/>
  <c r="AV60" i="34"/>
  <c r="AV59" i="34"/>
  <c r="AV58" i="34"/>
  <c r="AV57" i="34"/>
  <c r="AV56" i="34"/>
  <c r="AV55" i="34"/>
  <c r="AV54" i="34"/>
  <c r="AV53" i="34"/>
  <c r="AV52" i="34"/>
  <c r="AV51" i="34"/>
  <c r="AV50" i="34"/>
  <c r="AV49" i="34"/>
  <c r="AV48" i="34"/>
  <c r="AV47" i="34"/>
  <c r="AV46" i="34"/>
  <c r="AV45" i="34"/>
  <c r="AV44" i="34"/>
  <c r="AV43" i="34"/>
  <c r="AV42" i="34"/>
  <c r="AV41" i="34"/>
  <c r="AV40" i="34"/>
  <c r="AV39" i="34"/>
  <c r="AV38" i="34"/>
  <c r="AV37" i="34"/>
  <c r="AV36" i="34"/>
  <c r="AV35" i="34"/>
  <c r="AV34" i="34"/>
  <c r="AV33" i="34"/>
  <c r="AV32" i="34"/>
  <c r="AV31" i="34"/>
  <c r="AV30" i="34"/>
  <c r="AV29" i="34"/>
  <c r="AV28" i="34"/>
  <c r="AV27" i="34"/>
  <c r="AV26" i="34"/>
  <c r="AV25" i="34"/>
  <c r="AV24" i="34"/>
  <c r="AV23" i="34"/>
  <c r="AV22" i="34"/>
  <c r="AV21" i="34"/>
  <c r="AV20" i="34"/>
  <c r="AV19" i="34"/>
  <c r="AV18" i="34"/>
  <c r="AV17" i="34"/>
  <c r="AV16" i="34"/>
  <c r="AV15" i="34"/>
  <c r="AV14" i="34"/>
  <c r="AV13" i="34"/>
  <c r="AV12" i="34"/>
  <c r="AV11" i="34"/>
  <c r="AV10" i="34"/>
  <c r="AV9" i="34"/>
  <c r="AV8" i="34"/>
  <c r="AV7" i="34"/>
  <c r="AV6" i="34"/>
  <c r="AV5" i="34"/>
  <c r="AV4" i="34"/>
  <c r="AS78" i="34"/>
  <c r="AS77" i="34"/>
  <c r="AS76" i="34"/>
  <c r="AS75" i="34"/>
  <c r="AS74" i="34"/>
  <c r="AS73" i="34"/>
  <c r="AS72" i="34"/>
  <c r="AS71" i="34"/>
  <c r="AS70" i="34"/>
  <c r="AS69" i="34"/>
  <c r="AS68" i="34"/>
  <c r="AS67" i="34"/>
  <c r="AS66" i="34"/>
  <c r="AS65" i="34"/>
  <c r="AS64" i="34"/>
  <c r="AS63" i="34"/>
  <c r="AS62" i="34"/>
  <c r="AS61" i="34"/>
  <c r="AS60" i="34"/>
  <c r="AS59" i="34"/>
  <c r="AS58" i="34"/>
  <c r="AS57" i="34"/>
  <c r="AS56" i="34"/>
  <c r="AS55" i="34"/>
  <c r="AS54" i="34"/>
  <c r="AS53" i="34"/>
  <c r="AS52" i="34"/>
  <c r="AS51" i="34"/>
  <c r="AS50" i="34"/>
  <c r="AS49" i="34"/>
  <c r="AS48" i="34"/>
  <c r="AS47" i="34"/>
  <c r="AS46" i="34"/>
  <c r="AS45" i="34"/>
  <c r="AS44" i="34"/>
  <c r="AS43" i="34"/>
  <c r="AS42" i="34"/>
  <c r="AS41" i="34"/>
  <c r="AS40" i="34"/>
  <c r="AS39" i="34"/>
  <c r="AS38" i="34"/>
  <c r="AS37" i="34"/>
  <c r="AS36" i="34"/>
  <c r="AS35" i="34"/>
  <c r="AS34" i="34"/>
  <c r="AS33" i="34"/>
  <c r="AS32" i="34"/>
  <c r="AS31" i="34"/>
  <c r="AS30" i="34"/>
  <c r="AS29" i="34"/>
  <c r="AS28" i="34"/>
  <c r="AS27" i="34"/>
  <c r="AS26" i="34"/>
  <c r="AS25" i="34"/>
  <c r="AS24" i="34"/>
  <c r="AS23" i="34"/>
  <c r="AS22" i="34"/>
  <c r="AS21" i="34"/>
  <c r="AS20" i="34"/>
  <c r="AS19" i="34"/>
  <c r="AS18" i="34"/>
  <c r="AS17" i="34"/>
  <c r="AS16" i="34"/>
  <c r="AS15" i="34"/>
  <c r="AS14" i="34"/>
  <c r="AS13" i="34"/>
  <c r="AS12" i="34"/>
  <c r="AS11" i="34"/>
  <c r="AS10" i="34"/>
  <c r="AS9" i="34"/>
  <c r="AS8" i="34"/>
  <c r="AS7" i="34"/>
  <c r="AS6" i="34"/>
  <c r="AS5" i="34"/>
  <c r="AS4" i="34"/>
  <c r="AP78" i="34"/>
  <c r="AP77" i="34"/>
  <c r="AP76" i="34"/>
  <c r="AP75" i="34"/>
  <c r="AP74" i="34"/>
  <c r="AP73" i="34"/>
  <c r="AP72" i="34"/>
  <c r="AP71" i="34"/>
  <c r="AP70" i="34"/>
  <c r="AP69" i="34"/>
  <c r="AP68" i="34"/>
  <c r="AP67" i="34"/>
  <c r="AP66" i="34"/>
  <c r="AP65" i="34"/>
  <c r="AP64" i="34"/>
  <c r="AP63" i="34"/>
  <c r="AP62" i="34"/>
  <c r="AP61" i="34"/>
  <c r="AP60" i="34"/>
  <c r="AP59" i="34"/>
  <c r="AP58" i="34"/>
  <c r="AP57" i="34"/>
  <c r="AP56" i="34"/>
  <c r="AP55" i="34"/>
  <c r="AP54" i="34"/>
  <c r="AP53" i="34"/>
  <c r="AP52" i="34"/>
  <c r="AP51" i="34"/>
  <c r="AP50" i="34"/>
  <c r="AP49" i="34"/>
  <c r="AP48" i="34"/>
  <c r="AP47" i="34"/>
  <c r="AP46" i="34"/>
  <c r="AP45" i="34"/>
  <c r="AP44" i="34"/>
  <c r="AP43" i="34"/>
  <c r="AP42" i="34"/>
  <c r="AP41" i="34"/>
  <c r="AP40" i="34"/>
  <c r="AP39" i="34"/>
  <c r="AP38" i="34"/>
  <c r="AP37" i="34"/>
  <c r="AP36" i="34"/>
  <c r="AP35" i="34"/>
  <c r="AP34" i="34"/>
  <c r="AP33" i="34"/>
  <c r="AP32" i="34"/>
  <c r="AP31" i="34"/>
  <c r="AP30" i="34"/>
  <c r="AP29" i="34"/>
  <c r="AP28" i="34"/>
  <c r="AP27" i="34"/>
  <c r="AP26" i="34"/>
  <c r="AP25" i="34"/>
  <c r="AP24" i="34"/>
  <c r="AP23" i="34"/>
  <c r="AP22" i="34"/>
  <c r="AP21" i="34"/>
  <c r="AP20" i="34"/>
  <c r="AP19" i="34"/>
  <c r="AP18" i="34"/>
  <c r="AP17" i="34"/>
  <c r="AP16" i="34"/>
  <c r="AP15" i="34"/>
  <c r="AP14" i="34"/>
  <c r="AP13" i="34"/>
  <c r="AP12" i="34"/>
  <c r="AP11" i="34"/>
  <c r="AP10" i="34"/>
  <c r="AP9" i="34"/>
  <c r="AP8" i="34"/>
  <c r="AP7" i="34"/>
  <c r="AP6" i="34"/>
  <c r="AP5" i="34"/>
  <c r="AP4" i="34"/>
  <c r="AM78" i="34"/>
  <c r="AM77" i="34"/>
  <c r="AM76" i="34"/>
  <c r="AM75" i="34"/>
  <c r="AM74" i="34"/>
  <c r="AM73" i="34"/>
  <c r="AM72" i="34"/>
  <c r="AM71" i="34"/>
  <c r="AM70" i="34"/>
  <c r="AM69" i="34"/>
  <c r="AM68" i="34"/>
  <c r="AM67" i="34"/>
  <c r="AM66" i="34"/>
  <c r="AM65" i="34"/>
  <c r="AM64" i="34"/>
  <c r="AM63" i="34"/>
  <c r="AM62" i="34"/>
  <c r="AM61" i="34"/>
  <c r="AM60" i="34"/>
  <c r="AM59" i="34"/>
  <c r="AM58" i="34"/>
  <c r="AM57" i="34"/>
  <c r="AM56" i="34"/>
  <c r="AM55" i="34"/>
  <c r="AM54" i="34"/>
  <c r="AM53" i="34"/>
  <c r="AM52" i="34"/>
  <c r="AM51" i="34"/>
  <c r="AM50" i="34"/>
  <c r="AM49" i="34"/>
  <c r="AM48" i="34"/>
  <c r="AM47" i="34"/>
  <c r="AM46" i="34"/>
  <c r="AM45" i="34"/>
  <c r="AM44" i="34"/>
  <c r="AM43" i="34"/>
  <c r="AM42" i="34"/>
  <c r="AM41" i="34"/>
  <c r="AM40" i="34"/>
  <c r="AM39" i="34"/>
  <c r="AM38" i="34"/>
  <c r="AM37" i="34"/>
  <c r="AM36" i="34"/>
  <c r="AM35" i="34"/>
  <c r="AM34" i="34"/>
  <c r="AM33" i="34"/>
  <c r="AM32" i="34"/>
  <c r="AM31" i="34"/>
  <c r="AM30" i="34"/>
  <c r="AM29" i="34"/>
  <c r="AM28" i="34"/>
  <c r="AM27" i="34"/>
  <c r="AM26" i="34"/>
  <c r="AM25" i="34"/>
  <c r="AM24" i="34"/>
  <c r="AM23" i="34"/>
  <c r="AM22" i="34"/>
  <c r="AM21" i="34"/>
  <c r="AM20" i="34"/>
  <c r="AM19" i="34"/>
  <c r="AM18" i="34"/>
  <c r="AM17" i="34"/>
  <c r="AM16" i="34"/>
  <c r="AM15" i="34"/>
  <c r="AM14" i="34"/>
  <c r="AM13" i="34"/>
  <c r="AM12" i="34"/>
  <c r="AM11" i="34"/>
  <c r="AM10" i="34"/>
  <c r="AM9" i="34"/>
  <c r="AM8" i="34"/>
  <c r="AM7" i="34"/>
  <c r="AM6" i="34"/>
  <c r="AM5" i="34"/>
  <c r="AM4" i="34"/>
  <c r="AJ78" i="34"/>
  <c r="AJ77" i="34"/>
  <c r="AJ76" i="34"/>
  <c r="AJ75" i="34"/>
  <c r="AJ74" i="34"/>
  <c r="AJ73" i="34"/>
  <c r="AJ72" i="34"/>
  <c r="AJ71" i="34"/>
  <c r="AJ70" i="34"/>
  <c r="AJ69" i="34"/>
  <c r="AJ68" i="34"/>
  <c r="AJ67" i="34"/>
  <c r="AJ66" i="34"/>
  <c r="AJ65" i="34"/>
  <c r="AJ64" i="34"/>
  <c r="AJ63" i="34"/>
  <c r="AJ62" i="34"/>
  <c r="AJ61" i="34"/>
  <c r="AJ60" i="34"/>
  <c r="AJ59" i="34"/>
  <c r="AJ58" i="34"/>
  <c r="AJ57" i="34"/>
  <c r="AJ56" i="34"/>
  <c r="AJ55" i="34"/>
  <c r="AJ54" i="34"/>
  <c r="AJ53" i="34"/>
  <c r="AJ52" i="34"/>
  <c r="AJ51" i="34"/>
  <c r="AJ50" i="34"/>
  <c r="AJ49" i="34"/>
  <c r="AJ48" i="34"/>
  <c r="AJ47" i="34"/>
  <c r="AJ46" i="34"/>
  <c r="AJ45" i="34"/>
  <c r="AJ44" i="34"/>
  <c r="AJ43" i="34"/>
  <c r="AJ42" i="34"/>
  <c r="AJ41" i="34"/>
  <c r="AJ40" i="34"/>
  <c r="AJ39" i="34"/>
  <c r="AJ38" i="34"/>
  <c r="AJ37" i="34"/>
  <c r="AJ36" i="34"/>
  <c r="AJ35" i="34"/>
  <c r="AJ34" i="34"/>
  <c r="AJ33" i="34"/>
  <c r="AJ32" i="34"/>
  <c r="AJ31" i="34"/>
  <c r="AJ30" i="34"/>
  <c r="AJ29" i="34"/>
  <c r="AJ28" i="34"/>
  <c r="AJ27" i="34"/>
  <c r="AJ26" i="34"/>
  <c r="AJ25" i="34"/>
  <c r="AJ24" i="34"/>
  <c r="AJ23" i="34"/>
  <c r="AJ22" i="34"/>
  <c r="AJ21" i="34"/>
  <c r="AJ20" i="34"/>
  <c r="AJ19" i="34"/>
  <c r="AJ18" i="34"/>
  <c r="AJ17" i="34"/>
  <c r="AJ16" i="34"/>
  <c r="AJ15" i="34"/>
  <c r="AJ14" i="34"/>
  <c r="AJ13" i="34"/>
  <c r="AJ12" i="34"/>
  <c r="AJ11" i="34"/>
  <c r="AJ10" i="34"/>
  <c r="AJ9" i="34"/>
  <c r="AJ8" i="34"/>
  <c r="AJ7" i="34"/>
  <c r="AJ6" i="34"/>
  <c r="AJ5" i="34"/>
  <c r="AJ4" i="34"/>
  <c r="AG78" i="34"/>
  <c r="AG77" i="34"/>
  <c r="AG76" i="34"/>
  <c r="AG75" i="34"/>
  <c r="AG74" i="34"/>
  <c r="AG73" i="34"/>
  <c r="AG72" i="34"/>
  <c r="AG71" i="34"/>
  <c r="AG70" i="34"/>
  <c r="AG69" i="34"/>
  <c r="AG68" i="34"/>
  <c r="AG67" i="34"/>
  <c r="AG66" i="34"/>
  <c r="AG65" i="34"/>
  <c r="AG64" i="34"/>
  <c r="AG63" i="34"/>
  <c r="AG62" i="34"/>
  <c r="AG61" i="34"/>
  <c r="AG60" i="34"/>
  <c r="AG59" i="34"/>
  <c r="AG58" i="34"/>
  <c r="AG57" i="34"/>
  <c r="AG56" i="34"/>
  <c r="AG55" i="34"/>
  <c r="AG54" i="34"/>
  <c r="AG53" i="34"/>
  <c r="AG52" i="34"/>
  <c r="AG51" i="34"/>
  <c r="AG50" i="34"/>
  <c r="AG49" i="34"/>
  <c r="AG48" i="34"/>
  <c r="AG47" i="34"/>
  <c r="AG46" i="34"/>
  <c r="AG45" i="34"/>
  <c r="AG44" i="34"/>
  <c r="AG43" i="34"/>
  <c r="AG42" i="34"/>
  <c r="AG41" i="34"/>
  <c r="AG40" i="34"/>
  <c r="AG39" i="34"/>
  <c r="AG38" i="34"/>
  <c r="AG37" i="34"/>
  <c r="AG36" i="34"/>
  <c r="AG35" i="34"/>
  <c r="AG34" i="34"/>
  <c r="AG33" i="34"/>
  <c r="AG32" i="34"/>
  <c r="AG31" i="34"/>
  <c r="AG30" i="34"/>
  <c r="AG29" i="34"/>
  <c r="AG28" i="34"/>
  <c r="AG27" i="34"/>
  <c r="AG26" i="34"/>
  <c r="AG25" i="34"/>
  <c r="AG24" i="34"/>
  <c r="AG23" i="34"/>
  <c r="AG22" i="34"/>
  <c r="AG21" i="34"/>
  <c r="AG20" i="34"/>
  <c r="AG19" i="34"/>
  <c r="AG18" i="34"/>
  <c r="AG17" i="34"/>
  <c r="AG16" i="34"/>
  <c r="AG15" i="34"/>
  <c r="AG14" i="34"/>
  <c r="AG13" i="34"/>
  <c r="AG12" i="34"/>
  <c r="AG11" i="34"/>
  <c r="AG10" i="34"/>
  <c r="AG9" i="34"/>
  <c r="AG8" i="34"/>
  <c r="AG7" i="34"/>
  <c r="AG6" i="34"/>
  <c r="AG5" i="34"/>
  <c r="AG4" i="34"/>
  <c r="AD78" i="34"/>
  <c r="AD77" i="34"/>
  <c r="AD76" i="34"/>
  <c r="AD75" i="34"/>
  <c r="AD74" i="34"/>
  <c r="AD73" i="34"/>
  <c r="AD72" i="34"/>
  <c r="AD71" i="34"/>
  <c r="AD70" i="34"/>
  <c r="AD69" i="34"/>
  <c r="AD68" i="34"/>
  <c r="AD67" i="34"/>
  <c r="AD66" i="34"/>
  <c r="AD65" i="34"/>
  <c r="AD64" i="34"/>
  <c r="AD63" i="34"/>
  <c r="AD62" i="34"/>
  <c r="AD61" i="34"/>
  <c r="AD60" i="34"/>
  <c r="AD59" i="34"/>
  <c r="AD58" i="34"/>
  <c r="AD57" i="34"/>
  <c r="AD56" i="34"/>
  <c r="AD55" i="34"/>
  <c r="AD54" i="34"/>
  <c r="AD53" i="34"/>
  <c r="AD52" i="34"/>
  <c r="AD51" i="34"/>
  <c r="AD50" i="34"/>
  <c r="AD49" i="34"/>
  <c r="AD48" i="34"/>
  <c r="AD47" i="34"/>
  <c r="AD46" i="34"/>
  <c r="AD45" i="34"/>
  <c r="AD44" i="34"/>
  <c r="AD43" i="34"/>
  <c r="AD42" i="34"/>
  <c r="AD41" i="34"/>
  <c r="AD40" i="34"/>
  <c r="AD39" i="34"/>
  <c r="AD38" i="34"/>
  <c r="AD37" i="34"/>
  <c r="AD36" i="34"/>
  <c r="AD35" i="34"/>
  <c r="AD34" i="34"/>
  <c r="AD33" i="34"/>
  <c r="AD32" i="34"/>
  <c r="AD31" i="34"/>
  <c r="AD30" i="34"/>
  <c r="AD29" i="34"/>
  <c r="AD28" i="34"/>
  <c r="AD27" i="34"/>
  <c r="AD26" i="34"/>
  <c r="AD25" i="34"/>
  <c r="AD24" i="34"/>
  <c r="AD23" i="34"/>
  <c r="AD22" i="34"/>
  <c r="AD21" i="34"/>
  <c r="AD20" i="34"/>
  <c r="AD19" i="34"/>
  <c r="AD18" i="34"/>
  <c r="AD17" i="34"/>
  <c r="AD16" i="34"/>
  <c r="AD15" i="34"/>
  <c r="AD14" i="34"/>
  <c r="AD13" i="34"/>
  <c r="AD12" i="34"/>
  <c r="AD11" i="34"/>
  <c r="AD10" i="34"/>
  <c r="AD9" i="34"/>
  <c r="AD8" i="34"/>
  <c r="AD7" i="34"/>
  <c r="AD6" i="34"/>
  <c r="AD5" i="34"/>
  <c r="AD4" i="34"/>
  <c r="AA78" i="34"/>
  <c r="AA77" i="34"/>
  <c r="AA76" i="34"/>
  <c r="AA75" i="34"/>
  <c r="AA74" i="34"/>
  <c r="AA73" i="34"/>
  <c r="AA72" i="34"/>
  <c r="AA71" i="34"/>
  <c r="AA70" i="34"/>
  <c r="AA69" i="34"/>
  <c r="AA68" i="34"/>
  <c r="AA67" i="34"/>
  <c r="AA66" i="34"/>
  <c r="AA65" i="34"/>
  <c r="AA64" i="34"/>
  <c r="AA63" i="34"/>
  <c r="AA62" i="34"/>
  <c r="AA61" i="34"/>
  <c r="AA60" i="34"/>
  <c r="AA59" i="34"/>
  <c r="AA58" i="34"/>
  <c r="AA57" i="34"/>
  <c r="AA56" i="34"/>
  <c r="AA55" i="34"/>
  <c r="AA54" i="34"/>
  <c r="AA53" i="34"/>
  <c r="AA52" i="34"/>
  <c r="AA51" i="34"/>
  <c r="AA50" i="34"/>
  <c r="AA49" i="34"/>
  <c r="AA48" i="34"/>
  <c r="AA47" i="34"/>
  <c r="AA46" i="34"/>
  <c r="AA45" i="34"/>
  <c r="AA44" i="34"/>
  <c r="AA43" i="34"/>
  <c r="AA42" i="34"/>
  <c r="AA41" i="34"/>
  <c r="AA40" i="34"/>
  <c r="AA39" i="34"/>
  <c r="AA38" i="34"/>
  <c r="AA37" i="34"/>
  <c r="AA36" i="34"/>
  <c r="AA35" i="34"/>
  <c r="AA34" i="34"/>
  <c r="AA33" i="34"/>
  <c r="AA32" i="34"/>
  <c r="AA31" i="34"/>
  <c r="AA30" i="34"/>
  <c r="AA29" i="34"/>
  <c r="AA28" i="34"/>
  <c r="AA27" i="34"/>
  <c r="AA26" i="34"/>
  <c r="AA25" i="34"/>
  <c r="AA24" i="34"/>
  <c r="AA23" i="34"/>
  <c r="AA22" i="34"/>
  <c r="AA21" i="34"/>
  <c r="AA20" i="34"/>
  <c r="AA19" i="34"/>
  <c r="AA18" i="34"/>
  <c r="AA17" i="34"/>
  <c r="AA16" i="34"/>
  <c r="AA15" i="34"/>
  <c r="AA14" i="34"/>
  <c r="AA13" i="34"/>
  <c r="AA12" i="34"/>
  <c r="AA11" i="34"/>
  <c r="AA10" i="34"/>
  <c r="AA9" i="34"/>
  <c r="AA8" i="34"/>
  <c r="AA7" i="34"/>
  <c r="AA6" i="34"/>
  <c r="AA5" i="34"/>
  <c r="AA4" i="34"/>
  <c r="H5" i="65" l="1"/>
  <c r="H4" i="65"/>
  <c r="H10" i="30"/>
  <c r="H9" i="30"/>
  <c r="H8" i="30"/>
  <c r="H7" i="30"/>
  <c r="H6" i="30"/>
  <c r="H5" i="30"/>
  <c r="H4" i="30"/>
  <c r="G5" i="65" l="1"/>
  <c r="G4" i="65"/>
  <c r="L4" i="30" l="1"/>
  <c r="P6" i="57"/>
  <c r="P7" i="57"/>
  <c r="P8" i="57"/>
  <c r="P9" i="57"/>
  <c r="P10" i="57"/>
  <c r="P11" i="57"/>
  <c r="P12" i="57"/>
  <c r="P13" i="57"/>
  <c r="P14" i="57"/>
  <c r="P15" i="57"/>
  <c r="P16" i="57"/>
  <c r="P17" i="57"/>
  <c r="P18" i="57"/>
  <c r="P19" i="57"/>
  <c r="P20" i="57"/>
  <c r="P21" i="57"/>
  <c r="P22" i="57"/>
  <c r="P23" i="57"/>
  <c r="P24" i="57"/>
  <c r="P25" i="57"/>
  <c r="P26" i="57"/>
  <c r="P27" i="57"/>
  <c r="P28" i="57"/>
  <c r="P29" i="57"/>
  <c r="P30" i="57"/>
  <c r="P31" i="57"/>
  <c r="P32" i="57"/>
  <c r="P33" i="57"/>
  <c r="P34" i="57"/>
  <c r="P35" i="57"/>
  <c r="P36" i="57"/>
  <c r="P37" i="57"/>
  <c r="P38" i="57"/>
  <c r="P39" i="57"/>
  <c r="P40" i="57"/>
  <c r="P41" i="57"/>
  <c r="P42" i="57"/>
  <c r="P43" i="57"/>
  <c r="P44" i="57"/>
  <c r="P45" i="57"/>
  <c r="P46" i="57"/>
  <c r="P47" i="57"/>
  <c r="P48" i="57"/>
  <c r="P49" i="57"/>
  <c r="P50" i="57"/>
  <c r="P51" i="57"/>
  <c r="P52" i="57"/>
  <c r="P53" i="57"/>
  <c r="P54" i="57"/>
  <c r="P55" i="57"/>
  <c r="P56" i="57"/>
  <c r="P57" i="57"/>
  <c r="P58" i="57"/>
  <c r="P59" i="57"/>
  <c r="P60" i="57"/>
  <c r="P61" i="57"/>
  <c r="P62" i="57"/>
  <c r="P63" i="57"/>
  <c r="P64" i="57"/>
  <c r="P65" i="57"/>
  <c r="P66" i="57"/>
  <c r="P67" i="57"/>
  <c r="P68" i="57"/>
  <c r="P69" i="57"/>
  <c r="P70" i="57"/>
  <c r="P71" i="57"/>
  <c r="P72" i="57"/>
  <c r="P73" i="57"/>
  <c r="P74" i="57"/>
  <c r="P75" i="57"/>
  <c r="P76" i="57"/>
  <c r="P77" i="57"/>
  <c r="P78" i="57"/>
  <c r="P5" i="57"/>
  <c r="K78" i="57"/>
  <c r="J78" i="57"/>
  <c r="K77" i="57"/>
  <c r="J77" i="57"/>
  <c r="K76" i="57"/>
  <c r="J76" i="57"/>
  <c r="K75" i="57"/>
  <c r="J75" i="57"/>
  <c r="K74" i="57"/>
  <c r="J74" i="57"/>
  <c r="K73" i="57"/>
  <c r="J73" i="57"/>
  <c r="K72" i="57"/>
  <c r="J72" i="57"/>
  <c r="K71" i="57"/>
  <c r="J71" i="57"/>
  <c r="K70" i="57"/>
  <c r="J70" i="57"/>
  <c r="K69" i="57"/>
  <c r="J69" i="57"/>
  <c r="K68" i="57"/>
  <c r="J68" i="57"/>
  <c r="K67" i="57"/>
  <c r="J67" i="57"/>
  <c r="K66" i="57"/>
  <c r="J66" i="57"/>
  <c r="K65" i="57"/>
  <c r="J65" i="57"/>
  <c r="K64" i="57"/>
  <c r="J64" i="57"/>
  <c r="K63" i="57"/>
  <c r="J63" i="57"/>
  <c r="K62" i="57"/>
  <c r="J62" i="57"/>
  <c r="K61" i="57"/>
  <c r="J61" i="57"/>
  <c r="K60" i="57"/>
  <c r="J60" i="57"/>
  <c r="K59" i="57"/>
  <c r="J59" i="57"/>
  <c r="K58" i="57"/>
  <c r="J58" i="57"/>
  <c r="K57" i="57"/>
  <c r="J57" i="57"/>
  <c r="K56" i="57"/>
  <c r="J56" i="57"/>
  <c r="K55" i="57"/>
  <c r="J55" i="57"/>
  <c r="K54" i="57"/>
  <c r="J54" i="57"/>
  <c r="K53" i="57"/>
  <c r="J53" i="57"/>
  <c r="K52" i="57"/>
  <c r="J52" i="57"/>
  <c r="K51" i="57"/>
  <c r="J51" i="57"/>
  <c r="K50" i="57"/>
  <c r="J50" i="57"/>
  <c r="K49" i="57"/>
  <c r="J49" i="57"/>
  <c r="K48" i="57"/>
  <c r="J48" i="57"/>
  <c r="K47" i="57"/>
  <c r="J47" i="57"/>
  <c r="K46" i="57"/>
  <c r="J46" i="57"/>
  <c r="K45" i="57"/>
  <c r="J45" i="57"/>
  <c r="K44" i="57"/>
  <c r="J44" i="57"/>
  <c r="K43" i="57"/>
  <c r="J43" i="57"/>
  <c r="K42" i="57"/>
  <c r="J42" i="57"/>
  <c r="K41" i="57"/>
  <c r="J41" i="57"/>
  <c r="K40" i="57"/>
  <c r="J40" i="57"/>
  <c r="K39" i="57"/>
  <c r="J39" i="57"/>
  <c r="K38" i="57"/>
  <c r="L38" i="57" s="1"/>
  <c r="J38" i="57"/>
  <c r="K37" i="57"/>
  <c r="J37" i="57"/>
  <c r="K36" i="57"/>
  <c r="J36" i="57"/>
  <c r="K35" i="57"/>
  <c r="J35" i="57"/>
  <c r="K34" i="57"/>
  <c r="L34" i="57" s="1"/>
  <c r="J34" i="57"/>
  <c r="K33" i="57"/>
  <c r="J33" i="57"/>
  <c r="K32" i="57"/>
  <c r="L32" i="57" s="1"/>
  <c r="J32" i="57"/>
  <c r="K31" i="57"/>
  <c r="J31" i="57"/>
  <c r="K30" i="57"/>
  <c r="J30" i="57"/>
  <c r="K29" i="57"/>
  <c r="J29" i="57"/>
  <c r="K28" i="57"/>
  <c r="L28" i="57" s="1"/>
  <c r="J28" i="57"/>
  <c r="K27" i="57"/>
  <c r="J27" i="57"/>
  <c r="K26" i="57"/>
  <c r="L26" i="57" s="1"/>
  <c r="J26" i="57"/>
  <c r="K25" i="57"/>
  <c r="J25" i="57"/>
  <c r="K24" i="57"/>
  <c r="J24" i="57"/>
  <c r="K23" i="57"/>
  <c r="J23" i="57"/>
  <c r="K22" i="57"/>
  <c r="L22" i="57" s="1"/>
  <c r="J22" i="57"/>
  <c r="K21" i="57"/>
  <c r="J21" i="57"/>
  <c r="K20" i="57"/>
  <c r="L20" i="57" s="1"/>
  <c r="J20" i="57"/>
  <c r="K19" i="57"/>
  <c r="J19" i="57"/>
  <c r="K18" i="57"/>
  <c r="J18" i="57"/>
  <c r="K17" i="57"/>
  <c r="J17" i="57"/>
  <c r="K16" i="57"/>
  <c r="L16" i="57" s="1"/>
  <c r="J16" i="57"/>
  <c r="K15" i="57"/>
  <c r="J15" i="57"/>
  <c r="K14" i="57"/>
  <c r="L14" i="57" s="1"/>
  <c r="J14" i="57"/>
  <c r="K13" i="57"/>
  <c r="J13" i="57"/>
  <c r="K12" i="57"/>
  <c r="J12" i="57"/>
  <c r="K11" i="57"/>
  <c r="J11" i="57"/>
  <c r="K10" i="57"/>
  <c r="L10" i="57" s="1"/>
  <c r="J10" i="57"/>
  <c r="K9" i="57"/>
  <c r="J9" i="57"/>
  <c r="K8" i="57"/>
  <c r="L8" i="57" s="1"/>
  <c r="J8" i="57"/>
  <c r="K7" i="57"/>
  <c r="J7" i="57"/>
  <c r="K6" i="57"/>
  <c r="J6" i="57"/>
  <c r="K5" i="57"/>
  <c r="J5" i="57"/>
  <c r="P6" i="52"/>
  <c r="P7" i="52"/>
  <c r="P8" i="52"/>
  <c r="P9" i="52"/>
  <c r="P10" i="52"/>
  <c r="P11" i="52"/>
  <c r="P12" i="52"/>
  <c r="P13" i="52"/>
  <c r="P14" i="52"/>
  <c r="P15" i="52"/>
  <c r="P16" i="52"/>
  <c r="P17" i="52"/>
  <c r="P18" i="52"/>
  <c r="P19" i="52"/>
  <c r="P20" i="52"/>
  <c r="P21" i="52"/>
  <c r="P22" i="52"/>
  <c r="P23" i="52"/>
  <c r="P24" i="52"/>
  <c r="P25" i="52"/>
  <c r="P26" i="52"/>
  <c r="P27" i="52"/>
  <c r="P28" i="52"/>
  <c r="P29" i="52"/>
  <c r="P30" i="52"/>
  <c r="P31" i="52"/>
  <c r="P32" i="52"/>
  <c r="P33" i="52"/>
  <c r="P34" i="52"/>
  <c r="P35" i="52"/>
  <c r="P36" i="52"/>
  <c r="P37" i="52"/>
  <c r="P38" i="52"/>
  <c r="P39" i="52"/>
  <c r="P40" i="52"/>
  <c r="P41" i="52"/>
  <c r="P42" i="52"/>
  <c r="P43" i="52"/>
  <c r="P44" i="52"/>
  <c r="P45" i="52"/>
  <c r="P46" i="52"/>
  <c r="P47" i="52"/>
  <c r="P48" i="52"/>
  <c r="P49" i="52"/>
  <c r="P50" i="52"/>
  <c r="P51" i="52"/>
  <c r="P52" i="52"/>
  <c r="P53" i="52"/>
  <c r="P54" i="52"/>
  <c r="P55" i="52"/>
  <c r="P56" i="52"/>
  <c r="P57" i="52"/>
  <c r="P58" i="52"/>
  <c r="P59" i="52"/>
  <c r="P60" i="52"/>
  <c r="P61" i="52"/>
  <c r="P62" i="52"/>
  <c r="P63" i="52"/>
  <c r="P64" i="52"/>
  <c r="P65" i="52"/>
  <c r="P66" i="52"/>
  <c r="P67" i="52"/>
  <c r="P68" i="52"/>
  <c r="P69" i="52"/>
  <c r="P70" i="52"/>
  <c r="P71" i="52"/>
  <c r="P72" i="52"/>
  <c r="P73" i="52"/>
  <c r="P74" i="52"/>
  <c r="P75" i="52"/>
  <c r="P76" i="52"/>
  <c r="P77" i="52"/>
  <c r="P78" i="52"/>
  <c r="P5" i="52"/>
  <c r="K6" i="52"/>
  <c r="K7" i="52"/>
  <c r="K8" i="52"/>
  <c r="K9" i="52"/>
  <c r="K10" i="52"/>
  <c r="K11" i="52"/>
  <c r="K12" i="52"/>
  <c r="K13" i="52"/>
  <c r="K14" i="52"/>
  <c r="K15" i="52"/>
  <c r="K16" i="52"/>
  <c r="K17" i="52"/>
  <c r="K18" i="52"/>
  <c r="K19" i="52"/>
  <c r="K20" i="52"/>
  <c r="K21" i="52"/>
  <c r="K22" i="52"/>
  <c r="K23" i="52"/>
  <c r="K24" i="52"/>
  <c r="K25" i="52"/>
  <c r="K26" i="52"/>
  <c r="K27" i="52"/>
  <c r="K28" i="52"/>
  <c r="K29" i="52"/>
  <c r="K30" i="52"/>
  <c r="K31" i="52"/>
  <c r="K32" i="52"/>
  <c r="K33" i="52"/>
  <c r="K34" i="52"/>
  <c r="K35" i="52"/>
  <c r="K36" i="52"/>
  <c r="K37" i="52"/>
  <c r="K38" i="52"/>
  <c r="K39" i="52"/>
  <c r="K40" i="52"/>
  <c r="K41" i="52"/>
  <c r="K42" i="52"/>
  <c r="K43" i="52"/>
  <c r="K44" i="52"/>
  <c r="K45" i="52"/>
  <c r="K46" i="52"/>
  <c r="K47" i="52"/>
  <c r="K48" i="52"/>
  <c r="K49" i="52"/>
  <c r="K50" i="52"/>
  <c r="K51" i="52"/>
  <c r="K52" i="52"/>
  <c r="K53" i="52"/>
  <c r="K54" i="52"/>
  <c r="K55" i="52"/>
  <c r="K56" i="52"/>
  <c r="K57" i="52"/>
  <c r="K58" i="52"/>
  <c r="K59" i="52"/>
  <c r="K60" i="52"/>
  <c r="K61" i="52"/>
  <c r="K62" i="52"/>
  <c r="K63" i="52"/>
  <c r="K64" i="52"/>
  <c r="K65" i="52"/>
  <c r="K66" i="52"/>
  <c r="K67" i="52"/>
  <c r="K68" i="52"/>
  <c r="K69" i="52"/>
  <c r="K70" i="52"/>
  <c r="K71" i="52"/>
  <c r="K72" i="52"/>
  <c r="K73" i="52"/>
  <c r="K74" i="52"/>
  <c r="K75" i="52"/>
  <c r="K76" i="52"/>
  <c r="K77" i="52"/>
  <c r="K78" i="52"/>
  <c r="K5" i="52"/>
  <c r="J6" i="52"/>
  <c r="J7" i="52"/>
  <c r="J8" i="52"/>
  <c r="J9" i="52"/>
  <c r="J10" i="52"/>
  <c r="J11" i="52"/>
  <c r="J12" i="52"/>
  <c r="J13" i="52"/>
  <c r="J14" i="52"/>
  <c r="J15" i="52"/>
  <c r="J16" i="52"/>
  <c r="J17" i="52"/>
  <c r="J18" i="52"/>
  <c r="J19" i="52"/>
  <c r="J20" i="52"/>
  <c r="J21" i="52"/>
  <c r="J22" i="52"/>
  <c r="J23" i="52"/>
  <c r="J24" i="52"/>
  <c r="J25" i="52"/>
  <c r="J26" i="52"/>
  <c r="J27" i="52"/>
  <c r="J28" i="52"/>
  <c r="J29" i="52"/>
  <c r="J30" i="52"/>
  <c r="J31" i="52"/>
  <c r="J32" i="52"/>
  <c r="J33" i="52"/>
  <c r="J34" i="52"/>
  <c r="J35" i="52"/>
  <c r="J36" i="52"/>
  <c r="J37" i="52"/>
  <c r="J38" i="52"/>
  <c r="J39" i="52"/>
  <c r="J40" i="52"/>
  <c r="J41" i="52"/>
  <c r="J42" i="52"/>
  <c r="J43" i="52"/>
  <c r="J44" i="52"/>
  <c r="J45" i="52"/>
  <c r="J46" i="52"/>
  <c r="J47" i="52"/>
  <c r="J48" i="52"/>
  <c r="J49" i="52"/>
  <c r="J50" i="52"/>
  <c r="J51" i="52"/>
  <c r="J52" i="52"/>
  <c r="J53" i="52"/>
  <c r="J54" i="52"/>
  <c r="J55" i="52"/>
  <c r="J56" i="52"/>
  <c r="J57" i="52"/>
  <c r="J58" i="52"/>
  <c r="J59" i="52"/>
  <c r="J60" i="52"/>
  <c r="J61" i="52"/>
  <c r="J62" i="52"/>
  <c r="J63" i="52"/>
  <c r="J64" i="52"/>
  <c r="J65" i="52"/>
  <c r="J66" i="52"/>
  <c r="J67" i="52"/>
  <c r="J68" i="52"/>
  <c r="J69" i="52"/>
  <c r="J70" i="52"/>
  <c r="J71" i="52"/>
  <c r="J72" i="52"/>
  <c r="J73" i="52"/>
  <c r="J74" i="52"/>
  <c r="J75" i="52"/>
  <c r="J76" i="52"/>
  <c r="J77" i="52"/>
  <c r="J78" i="52"/>
  <c r="J5" i="52"/>
  <c r="P6" i="48"/>
  <c r="P7" i="48"/>
  <c r="P8" i="48"/>
  <c r="P9" i="48"/>
  <c r="P10" i="48"/>
  <c r="P11" i="48"/>
  <c r="P12" i="48"/>
  <c r="P13" i="48"/>
  <c r="P14" i="48"/>
  <c r="P15" i="48"/>
  <c r="P16" i="48"/>
  <c r="P17" i="48"/>
  <c r="P18" i="48"/>
  <c r="P19" i="48"/>
  <c r="P20" i="48"/>
  <c r="P21" i="48"/>
  <c r="P22" i="48"/>
  <c r="P23" i="48"/>
  <c r="P24" i="48"/>
  <c r="P25" i="48"/>
  <c r="P26" i="48"/>
  <c r="P27" i="48"/>
  <c r="P28" i="48"/>
  <c r="P29" i="48"/>
  <c r="P30" i="48"/>
  <c r="P31" i="48"/>
  <c r="P32" i="48"/>
  <c r="P33" i="48"/>
  <c r="P34" i="48"/>
  <c r="P35" i="48"/>
  <c r="P36" i="48"/>
  <c r="P37" i="48"/>
  <c r="P38" i="48"/>
  <c r="P39" i="48"/>
  <c r="P40" i="48"/>
  <c r="P41" i="48"/>
  <c r="P42" i="48"/>
  <c r="P43" i="48"/>
  <c r="P44" i="48"/>
  <c r="P45" i="48"/>
  <c r="P46" i="48"/>
  <c r="P47" i="48"/>
  <c r="P48" i="48"/>
  <c r="P49" i="48"/>
  <c r="P50" i="48"/>
  <c r="P51" i="48"/>
  <c r="P52" i="48"/>
  <c r="P53" i="48"/>
  <c r="P54" i="48"/>
  <c r="P55" i="48"/>
  <c r="P56" i="48"/>
  <c r="P57" i="48"/>
  <c r="P58" i="48"/>
  <c r="P59" i="48"/>
  <c r="P60" i="48"/>
  <c r="P61" i="48"/>
  <c r="P62" i="48"/>
  <c r="P63" i="48"/>
  <c r="P64" i="48"/>
  <c r="P65" i="48"/>
  <c r="P66" i="48"/>
  <c r="P67" i="48"/>
  <c r="P68" i="48"/>
  <c r="P69" i="48"/>
  <c r="P70" i="48"/>
  <c r="P71" i="48"/>
  <c r="P72" i="48"/>
  <c r="P73" i="48"/>
  <c r="P74" i="48"/>
  <c r="P75" i="48"/>
  <c r="P76" i="48"/>
  <c r="P77" i="48"/>
  <c r="P78" i="48"/>
  <c r="P5" i="48"/>
  <c r="K6" i="48"/>
  <c r="K7" i="48"/>
  <c r="K8" i="48"/>
  <c r="K9" i="48"/>
  <c r="K10" i="48"/>
  <c r="K11" i="48"/>
  <c r="K12" i="48"/>
  <c r="K13" i="48"/>
  <c r="K14" i="48"/>
  <c r="K15" i="48"/>
  <c r="K16" i="48"/>
  <c r="K17" i="48"/>
  <c r="K18" i="48"/>
  <c r="K19" i="48"/>
  <c r="K20" i="48"/>
  <c r="K21" i="48"/>
  <c r="K22" i="48"/>
  <c r="K23" i="48"/>
  <c r="K24" i="48"/>
  <c r="K25" i="48"/>
  <c r="K26" i="48"/>
  <c r="K27" i="48"/>
  <c r="K28" i="48"/>
  <c r="K29" i="48"/>
  <c r="K30" i="48"/>
  <c r="K31" i="48"/>
  <c r="K32" i="48"/>
  <c r="K33" i="48"/>
  <c r="K34" i="48"/>
  <c r="K35" i="48"/>
  <c r="K36" i="48"/>
  <c r="K37" i="48"/>
  <c r="K38" i="48"/>
  <c r="K39" i="48"/>
  <c r="K40" i="48"/>
  <c r="K41" i="48"/>
  <c r="K42" i="48"/>
  <c r="K43" i="48"/>
  <c r="K44" i="48"/>
  <c r="K45" i="48"/>
  <c r="K46" i="48"/>
  <c r="K47" i="48"/>
  <c r="K48" i="48"/>
  <c r="K49" i="48"/>
  <c r="K50" i="48"/>
  <c r="K51" i="48"/>
  <c r="K52" i="48"/>
  <c r="K53" i="48"/>
  <c r="K54" i="48"/>
  <c r="K55" i="48"/>
  <c r="K56" i="48"/>
  <c r="K57" i="48"/>
  <c r="K58" i="48"/>
  <c r="K59" i="48"/>
  <c r="K60" i="48"/>
  <c r="K61" i="48"/>
  <c r="K62" i="48"/>
  <c r="K63" i="48"/>
  <c r="K64" i="48"/>
  <c r="K65" i="48"/>
  <c r="K66" i="48"/>
  <c r="K67" i="48"/>
  <c r="K68" i="48"/>
  <c r="K69" i="48"/>
  <c r="K70" i="48"/>
  <c r="K71" i="48"/>
  <c r="K72" i="48"/>
  <c r="K73" i="48"/>
  <c r="K74" i="48"/>
  <c r="K75" i="48"/>
  <c r="K76" i="48"/>
  <c r="K77" i="48"/>
  <c r="K78" i="48"/>
  <c r="K5" i="48"/>
  <c r="J6" i="48"/>
  <c r="J7" i="48"/>
  <c r="J8" i="48"/>
  <c r="J9" i="48"/>
  <c r="J10" i="48"/>
  <c r="J11" i="48"/>
  <c r="J12" i="48"/>
  <c r="J13" i="48"/>
  <c r="J14" i="48"/>
  <c r="J15" i="48"/>
  <c r="J16" i="48"/>
  <c r="J17" i="48"/>
  <c r="J18" i="48"/>
  <c r="J19" i="48"/>
  <c r="J20" i="48"/>
  <c r="J21" i="48"/>
  <c r="J22" i="48"/>
  <c r="J23" i="48"/>
  <c r="J24" i="48"/>
  <c r="J25" i="48"/>
  <c r="J26" i="48"/>
  <c r="J27" i="48"/>
  <c r="J28" i="48"/>
  <c r="J29" i="48"/>
  <c r="J30" i="48"/>
  <c r="J31" i="48"/>
  <c r="J32" i="48"/>
  <c r="J33" i="48"/>
  <c r="J34" i="48"/>
  <c r="J35" i="48"/>
  <c r="J36" i="48"/>
  <c r="J37" i="48"/>
  <c r="J38" i="48"/>
  <c r="J39" i="48"/>
  <c r="J40" i="48"/>
  <c r="J41" i="48"/>
  <c r="J42" i="48"/>
  <c r="J43" i="48"/>
  <c r="J44" i="48"/>
  <c r="J45" i="48"/>
  <c r="J46" i="48"/>
  <c r="J47" i="48"/>
  <c r="J48" i="48"/>
  <c r="J49" i="48"/>
  <c r="J50" i="48"/>
  <c r="J51" i="48"/>
  <c r="J52" i="48"/>
  <c r="J53" i="48"/>
  <c r="J54" i="48"/>
  <c r="J55" i="48"/>
  <c r="J56" i="48"/>
  <c r="J57" i="48"/>
  <c r="J58" i="48"/>
  <c r="J59" i="48"/>
  <c r="J60" i="48"/>
  <c r="J61" i="48"/>
  <c r="J62" i="48"/>
  <c r="J63" i="48"/>
  <c r="J64" i="48"/>
  <c r="J65" i="48"/>
  <c r="J66" i="48"/>
  <c r="J67" i="48"/>
  <c r="J68" i="48"/>
  <c r="J69" i="48"/>
  <c r="J70" i="48"/>
  <c r="J71" i="48"/>
  <c r="J72" i="48"/>
  <c r="J73" i="48"/>
  <c r="J74" i="48"/>
  <c r="J75" i="48"/>
  <c r="J76" i="48"/>
  <c r="J77" i="48"/>
  <c r="J78" i="48"/>
  <c r="J5" i="48"/>
  <c r="I6" i="44"/>
  <c r="I7" i="44"/>
  <c r="I8" i="44"/>
  <c r="I9" i="44"/>
  <c r="I10" i="44"/>
  <c r="I11" i="44"/>
  <c r="I12" i="44"/>
  <c r="I13" i="44"/>
  <c r="I14" i="44"/>
  <c r="I15" i="44"/>
  <c r="I16" i="44"/>
  <c r="I17" i="44"/>
  <c r="I18" i="44"/>
  <c r="I19" i="44"/>
  <c r="I20" i="44"/>
  <c r="I21" i="44"/>
  <c r="I22" i="44"/>
  <c r="I23" i="44"/>
  <c r="I24" i="44"/>
  <c r="I25" i="44"/>
  <c r="I26" i="44"/>
  <c r="I27" i="44"/>
  <c r="I28" i="44"/>
  <c r="I29" i="44"/>
  <c r="I30" i="44"/>
  <c r="I31" i="44"/>
  <c r="I32" i="44"/>
  <c r="I33" i="44"/>
  <c r="I34" i="44"/>
  <c r="I35" i="44"/>
  <c r="I36" i="44"/>
  <c r="I37" i="44"/>
  <c r="I38" i="44"/>
  <c r="I39" i="44"/>
  <c r="I40" i="44"/>
  <c r="I41" i="44"/>
  <c r="I42" i="44"/>
  <c r="I43" i="44"/>
  <c r="I44" i="44"/>
  <c r="I45" i="44"/>
  <c r="I46" i="44"/>
  <c r="I47" i="44"/>
  <c r="I48" i="44"/>
  <c r="I49" i="44"/>
  <c r="I50" i="44"/>
  <c r="I51" i="44"/>
  <c r="I52" i="44"/>
  <c r="I53" i="44"/>
  <c r="I54" i="44"/>
  <c r="I55" i="44"/>
  <c r="I56" i="44"/>
  <c r="I57" i="44"/>
  <c r="I58" i="44"/>
  <c r="I59" i="44"/>
  <c r="I60" i="44"/>
  <c r="I61" i="44"/>
  <c r="I62" i="44"/>
  <c r="I63" i="44"/>
  <c r="I64" i="44"/>
  <c r="I65" i="44"/>
  <c r="I66" i="44"/>
  <c r="I67" i="44"/>
  <c r="I68" i="44"/>
  <c r="I69" i="44"/>
  <c r="I70" i="44"/>
  <c r="I71" i="44"/>
  <c r="I72" i="44"/>
  <c r="I73" i="44"/>
  <c r="I74" i="44"/>
  <c r="I75" i="44"/>
  <c r="I76" i="44"/>
  <c r="I77" i="44"/>
  <c r="I78" i="44"/>
  <c r="I5" i="44"/>
  <c r="J5" i="44"/>
  <c r="CG5" i="34"/>
  <c r="CG6" i="34"/>
  <c r="CG7" i="34"/>
  <c r="CG8" i="34"/>
  <c r="CG9" i="34"/>
  <c r="CG10" i="34"/>
  <c r="CG11" i="34"/>
  <c r="CG12" i="34"/>
  <c r="CG13" i="34"/>
  <c r="CG14" i="34"/>
  <c r="CG15" i="34"/>
  <c r="CG16" i="34"/>
  <c r="CG17" i="34"/>
  <c r="CG18" i="34"/>
  <c r="CG19" i="34"/>
  <c r="CG20" i="34"/>
  <c r="CG21" i="34"/>
  <c r="CG22" i="34"/>
  <c r="CG23" i="34"/>
  <c r="CG24" i="34"/>
  <c r="CG25" i="34"/>
  <c r="CG26" i="34"/>
  <c r="CG27" i="34"/>
  <c r="CG28" i="34"/>
  <c r="CG29" i="34"/>
  <c r="CG30" i="34"/>
  <c r="CG31" i="34"/>
  <c r="CG32" i="34"/>
  <c r="CG33" i="34"/>
  <c r="CG34" i="34"/>
  <c r="CG35" i="34"/>
  <c r="CG36" i="34"/>
  <c r="CG37" i="34"/>
  <c r="CG38" i="34"/>
  <c r="CG39" i="34"/>
  <c r="CG40" i="34"/>
  <c r="CG41" i="34"/>
  <c r="CG42" i="34"/>
  <c r="CG43" i="34"/>
  <c r="CG44" i="34"/>
  <c r="CG45" i="34"/>
  <c r="CG46" i="34"/>
  <c r="CG47" i="34"/>
  <c r="CG48" i="34"/>
  <c r="CG49" i="34"/>
  <c r="CG50" i="34"/>
  <c r="CG51" i="34"/>
  <c r="CG52" i="34"/>
  <c r="CG53" i="34"/>
  <c r="CG54" i="34"/>
  <c r="CG55" i="34"/>
  <c r="CG56" i="34"/>
  <c r="CG57" i="34"/>
  <c r="CG58" i="34"/>
  <c r="CG59" i="34"/>
  <c r="CG60" i="34"/>
  <c r="CG61" i="34"/>
  <c r="CG62" i="34"/>
  <c r="CG63" i="34"/>
  <c r="CG64" i="34"/>
  <c r="CG65" i="34"/>
  <c r="CG66" i="34"/>
  <c r="CG67" i="34"/>
  <c r="CG68" i="34"/>
  <c r="CG69" i="34"/>
  <c r="CG70" i="34"/>
  <c r="CG71" i="34"/>
  <c r="CG72" i="34"/>
  <c r="CG73" i="34"/>
  <c r="CG74" i="34"/>
  <c r="CG75" i="34"/>
  <c r="CG76" i="34"/>
  <c r="CG77" i="34"/>
  <c r="CD5" i="34"/>
  <c r="CD6" i="34"/>
  <c r="CD7" i="34"/>
  <c r="CD8" i="34"/>
  <c r="CD9" i="34"/>
  <c r="CD10" i="34"/>
  <c r="CD11" i="34"/>
  <c r="CD12" i="34"/>
  <c r="CD13" i="34"/>
  <c r="CD14" i="34"/>
  <c r="CD15" i="34"/>
  <c r="CD16" i="34"/>
  <c r="CD17" i="34"/>
  <c r="CD18" i="34"/>
  <c r="CD19" i="34"/>
  <c r="CD20" i="34"/>
  <c r="CD21" i="34"/>
  <c r="CD22" i="34"/>
  <c r="CD23" i="34"/>
  <c r="CD24" i="34"/>
  <c r="CD25" i="34"/>
  <c r="CD26" i="34"/>
  <c r="CD27" i="34"/>
  <c r="CD28" i="34"/>
  <c r="CD29" i="34"/>
  <c r="CD30" i="34"/>
  <c r="CD31" i="34"/>
  <c r="CD32" i="34"/>
  <c r="CD33" i="34"/>
  <c r="CD34" i="34"/>
  <c r="CD35" i="34"/>
  <c r="CD36" i="34"/>
  <c r="CD37" i="34"/>
  <c r="CD38" i="34"/>
  <c r="CD39" i="34"/>
  <c r="CD40" i="34"/>
  <c r="CD41" i="34"/>
  <c r="CD42" i="34"/>
  <c r="CD43" i="34"/>
  <c r="CD44" i="34"/>
  <c r="CD45" i="34"/>
  <c r="CD46" i="34"/>
  <c r="CD47" i="34"/>
  <c r="CD48" i="34"/>
  <c r="CD49" i="34"/>
  <c r="CD50" i="34"/>
  <c r="CD51" i="34"/>
  <c r="CD52" i="34"/>
  <c r="CD53" i="34"/>
  <c r="CD54" i="34"/>
  <c r="CD55" i="34"/>
  <c r="CD56" i="34"/>
  <c r="CD57" i="34"/>
  <c r="CD58" i="34"/>
  <c r="CD59" i="34"/>
  <c r="CD60" i="34"/>
  <c r="CD61" i="34"/>
  <c r="CD62" i="34"/>
  <c r="CD63" i="34"/>
  <c r="CD64" i="34"/>
  <c r="CD65" i="34"/>
  <c r="CD66" i="34"/>
  <c r="CD67" i="34"/>
  <c r="CD68" i="34"/>
  <c r="CD69" i="34"/>
  <c r="CD70" i="34"/>
  <c r="CD71" i="34"/>
  <c r="CD72" i="34"/>
  <c r="CD73" i="34"/>
  <c r="CD74" i="34"/>
  <c r="CD75" i="34"/>
  <c r="CD76" i="34"/>
  <c r="CD77" i="34"/>
  <c r="CA5" i="34"/>
  <c r="CA6" i="34"/>
  <c r="CA7" i="34"/>
  <c r="CA8" i="34"/>
  <c r="CA9" i="34"/>
  <c r="CA10" i="34"/>
  <c r="CA11" i="34"/>
  <c r="CA12" i="34"/>
  <c r="CA13" i="34"/>
  <c r="CA14" i="34"/>
  <c r="CA15" i="34"/>
  <c r="CA16" i="34"/>
  <c r="CA17" i="34"/>
  <c r="CA18" i="34"/>
  <c r="CA19" i="34"/>
  <c r="CA20" i="34"/>
  <c r="CA21" i="34"/>
  <c r="CA22" i="34"/>
  <c r="CA23" i="34"/>
  <c r="CA24" i="34"/>
  <c r="CA25" i="34"/>
  <c r="CA26" i="34"/>
  <c r="CA27" i="34"/>
  <c r="CA28" i="34"/>
  <c r="CA29" i="34"/>
  <c r="CA30" i="34"/>
  <c r="CA31" i="34"/>
  <c r="CA32" i="34"/>
  <c r="CA33" i="34"/>
  <c r="CA34" i="34"/>
  <c r="CA35" i="34"/>
  <c r="CA36" i="34"/>
  <c r="CA37" i="34"/>
  <c r="CA38" i="34"/>
  <c r="CA39" i="34"/>
  <c r="CA40" i="34"/>
  <c r="CA41" i="34"/>
  <c r="CA42" i="34"/>
  <c r="CA43" i="34"/>
  <c r="CA44" i="34"/>
  <c r="CA45" i="34"/>
  <c r="CA46" i="34"/>
  <c r="CA47" i="34"/>
  <c r="CA48" i="34"/>
  <c r="CA49" i="34"/>
  <c r="CA50" i="34"/>
  <c r="CA51" i="34"/>
  <c r="CA52" i="34"/>
  <c r="CA53" i="34"/>
  <c r="CA54" i="34"/>
  <c r="CA55" i="34"/>
  <c r="CA56" i="34"/>
  <c r="CA57" i="34"/>
  <c r="CA58" i="34"/>
  <c r="CA59" i="34"/>
  <c r="CA60" i="34"/>
  <c r="CA61" i="34"/>
  <c r="CA62" i="34"/>
  <c r="CA63" i="34"/>
  <c r="CA64" i="34"/>
  <c r="CA65" i="34"/>
  <c r="CA66" i="34"/>
  <c r="CA67" i="34"/>
  <c r="CA68" i="34"/>
  <c r="CA69" i="34"/>
  <c r="CA70" i="34"/>
  <c r="CA71" i="34"/>
  <c r="CA72" i="34"/>
  <c r="CA73" i="34"/>
  <c r="CA74" i="34"/>
  <c r="CA75" i="34"/>
  <c r="CA76" i="34"/>
  <c r="CA77" i="34"/>
  <c r="BX5" i="34"/>
  <c r="BX6" i="34"/>
  <c r="BX7" i="34"/>
  <c r="BX8" i="34"/>
  <c r="BX9" i="34"/>
  <c r="BX10" i="34"/>
  <c r="BX11" i="34"/>
  <c r="BX12" i="34"/>
  <c r="BX13" i="34"/>
  <c r="BX14" i="34"/>
  <c r="BX15" i="34"/>
  <c r="BX16" i="34"/>
  <c r="BX17" i="34"/>
  <c r="BX18" i="34"/>
  <c r="BX19" i="34"/>
  <c r="BX20" i="34"/>
  <c r="BX21" i="34"/>
  <c r="BX22" i="34"/>
  <c r="BX23" i="34"/>
  <c r="BX24" i="34"/>
  <c r="BX25" i="34"/>
  <c r="BX26" i="34"/>
  <c r="BX27" i="34"/>
  <c r="BX28" i="34"/>
  <c r="BX29" i="34"/>
  <c r="BX30" i="34"/>
  <c r="BX31" i="34"/>
  <c r="BX32" i="34"/>
  <c r="BX33" i="34"/>
  <c r="BX34" i="34"/>
  <c r="BX35" i="34"/>
  <c r="BX36" i="34"/>
  <c r="BX37" i="34"/>
  <c r="BX38" i="34"/>
  <c r="BX39" i="34"/>
  <c r="BX40" i="34"/>
  <c r="BX41" i="34"/>
  <c r="BX42" i="34"/>
  <c r="BX43" i="34"/>
  <c r="BX44" i="34"/>
  <c r="BX45" i="34"/>
  <c r="BX46" i="34"/>
  <c r="BX47" i="34"/>
  <c r="BX48" i="34"/>
  <c r="BX49" i="34"/>
  <c r="BX50" i="34"/>
  <c r="BX51" i="34"/>
  <c r="BX52" i="34"/>
  <c r="BX53" i="34"/>
  <c r="BX54" i="34"/>
  <c r="BX55" i="34"/>
  <c r="BX56" i="34"/>
  <c r="BX57" i="34"/>
  <c r="BX58" i="34"/>
  <c r="BX59" i="34"/>
  <c r="BX60" i="34"/>
  <c r="BX61" i="34"/>
  <c r="BX62" i="34"/>
  <c r="BX63" i="34"/>
  <c r="BX64" i="34"/>
  <c r="BX65" i="34"/>
  <c r="BX66" i="34"/>
  <c r="BX67" i="34"/>
  <c r="BX68" i="34"/>
  <c r="BX69" i="34"/>
  <c r="BX70" i="34"/>
  <c r="BX71" i="34"/>
  <c r="BX72" i="34"/>
  <c r="BX73" i="34"/>
  <c r="BX74" i="34"/>
  <c r="BX75" i="34"/>
  <c r="BX76" i="34"/>
  <c r="BX77" i="34"/>
  <c r="BU5" i="34"/>
  <c r="BU6" i="34"/>
  <c r="BU7" i="34"/>
  <c r="BU8" i="34"/>
  <c r="BU9" i="34"/>
  <c r="BU10" i="34"/>
  <c r="BU11" i="34"/>
  <c r="BU12" i="34"/>
  <c r="BU13" i="34"/>
  <c r="BU14" i="34"/>
  <c r="BU15" i="34"/>
  <c r="BU16" i="34"/>
  <c r="BU17" i="34"/>
  <c r="BU18" i="34"/>
  <c r="BU19" i="34"/>
  <c r="BU20" i="34"/>
  <c r="BU21" i="34"/>
  <c r="BU22" i="34"/>
  <c r="BU23" i="34"/>
  <c r="BU24" i="34"/>
  <c r="BU25" i="34"/>
  <c r="BU26" i="34"/>
  <c r="BU27" i="34"/>
  <c r="BU28" i="34"/>
  <c r="BU29" i="34"/>
  <c r="BU30" i="34"/>
  <c r="BU31" i="34"/>
  <c r="BU32" i="34"/>
  <c r="BU33" i="34"/>
  <c r="BU34" i="34"/>
  <c r="BU35" i="34"/>
  <c r="BU36" i="34"/>
  <c r="BU37" i="34"/>
  <c r="BU38" i="34"/>
  <c r="BU39" i="34"/>
  <c r="BU40" i="34"/>
  <c r="BU41" i="34"/>
  <c r="BU42" i="34"/>
  <c r="BU43" i="34"/>
  <c r="BU44" i="34"/>
  <c r="BU45" i="34"/>
  <c r="BU46" i="34"/>
  <c r="BU47" i="34"/>
  <c r="BU48" i="34"/>
  <c r="BU49" i="34"/>
  <c r="BU50" i="34"/>
  <c r="BU51" i="34"/>
  <c r="BU52" i="34"/>
  <c r="BU53" i="34"/>
  <c r="BU54" i="34"/>
  <c r="BU55" i="34"/>
  <c r="BU56" i="34"/>
  <c r="BU57" i="34"/>
  <c r="BU58" i="34"/>
  <c r="BU59" i="34"/>
  <c r="BU60" i="34"/>
  <c r="BU61" i="34"/>
  <c r="BU62" i="34"/>
  <c r="BU63" i="34"/>
  <c r="BU64" i="34"/>
  <c r="BU65" i="34"/>
  <c r="BU66" i="34"/>
  <c r="BU67" i="34"/>
  <c r="BU68" i="34"/>
  <c r="BU69" i="34"/>
  <c r="BU70" i="34"/>
  <c r="BU71" i="34"/>
  <c r="BU72" i="34"/>
  <c r="BU73" i="34"/>
  <c r="BU74" i="34"/>
  <c r="BU75" i="34"/>
  <c r="BU76" i="34"/>
  <c r="BU77" i="34"/>
  <c r="BR5" i="34"/>
  <c r="BR6" i="34"/>
  <c r="BR7" i="34"/>
  <c r="BR8" i="34"/>
  <c r="BR9" i="34"/>
  <c r="BR10" i="34"/>
  <c r="BR11" i="34"/>
  <c r="BR12" i="34"/>
  <c r="BR13" i="34"/>
  <c r="BR14" i="34"/>
  <c r="BR15" i="34"/>
  <c r="BR16" i="34"/>
  <c r="BR17" i="34"/>
  <c r="BR18" i="34"/>
  <c r="BR19" i="34"/>
  <c r="BR20" i="34"/>
  <c r="BR21" i="34"/>
  <c r="BR22" i="34"/>
  <c r="BR23" i="34"/>
  <c r="BR24" i="34"/>
  <c r="BR25" i="34"/>
  <c r="BR26" i="34"/>
  <c r="BR27" i="34"/>
  <c r="BR28" i="34"/>
  <c r="BR29" i="34"/>
  <c r="BR30" i="34"/>
  <c r="BR31" i="34"/>
  <c r="BR32" i="34"/>
  <c r="BR33" i="34"/>
  <c r="BR34" i="34"/>
  <c r="BR35" i="34"/>
  <c r="BR36" i="34"/>
  <c r="BR37" i="34"/>
  <c r="BR38" i="34"/>
  <c r="BR39" i="34"/>
  <c r="BR40" i="34"/>
  <c r="BR41" i="34"/>
  <c r="BR42" i="34"/>
  <c r="BR43" i="34"/>
  <c r="BR44" i="34"/>
  <c r="BR45" i="34"/>
  <c r="BR46" i="34"/>
  <c r="BR47" i="34"/>
  <c r="BR48" i="34"/>
  <c r="BR49" i="34"/>
  <c r="BR50" i="34"/>
  <c r="BR51" i="34"/>
  <c r="BR52" i="34"/>
  <c r="BR53" i="34"/>
  <c r="BR54" i="34"/>
  <c r="BR55" i="34"/>
  <c r="BR56" i="34"/>
  <c r="BR57" i="34"/>
  <c r="BR58" i="34"/>
  <c r="BR59" i="34"/>
  <c r="BR60" i="34"/>
  <c r="BR61" i="34"/>
  <c r="BR62" i="34"/>
  <c r="BR63" i="34"/>
  <c r="BR64" i="34"/>
  <c r="BR65" i="34"/>
  <c r="BR66" i="34"/>
  <c r="BR67" i="34"/>
  <c r="BR68" i="34"/>
  <c r="BR69" i="34"/>
  <c r="BR70" i="34"/>
  <c r="BR71" i="34"/>
  <c r="BR72" i="34"/>
  <c r="BR73" i="34"/>
  <c r="BR74" i="34"/>
  <c r="BR75" i="34"/>
  <c r="BR76" i="34"/>
  <c r="BR77" i="34"/>
  <c r="BO5" i="34"/>
  <c r="BO6" i="34"/>
  <c r="BO7" i="34"/>
  <c r="BO8" i="34"/>
  <c r="BO9" i="34"/>
  <c r="BO10" i="34"/>
  <c r="BO11" i="34"/>
  <c r="BO12" i="34"/>
  <c r="BO13" i="34"/>
  <c r="BO14" i="34"/>
  <c r="BO15" i="34"/>
  <c r="BO16" i="34"/>
  <c r="BO17" i="34"/>
  <c r="BO18" i="34"/>
  <c r="BO19" i="34"/>
  <c r="BO20" i="34"/>
  <c r="BO21" i="34"/>
  <c r="BO22" i="34"/>
  <c r="BO23" i="34"/>
  <c r="BO24" i="34"/>
  <c r="BO25" i="34"/>
  <c r="BO26" i="34"/>
  <c r="BO27" i="34"/>
  <c r="BO28" i="34"/>
  <c r="BO29" i="34"/>
  <c r="BO30" i="34"/>
  <c r="BO31" i="34"/>
  <c r="BO32" i="34"/>
  <c r="BO33" i="34"/>
  <c r="BO34" i="34"/>
  <c r="BO35" i="34"/>
  <c r="BO36" i="34"/>
  <c r="BO37" i="34"/>
  <c r="BO38" i="34"/>
  <c r="BO39" i="34"/>
  <c r="BO40" i="34"/>
  <c r="BO41" i="34"/>
  <c r="BO42" i="34"/>
  <c r="BO43" i="34"/>
  <c r="BO44" i="34"/>
  <c r="BO45" i="34"/>
  <c r="BO46" i="34"/>
  <c r="BO47" i="34"/>
  <c r="BO48" i="34"/>
  <c r="BO49" i="34"/>
  <c r="BO50" i="34"/>
  <c r="BO51" i="34"/>
  <c r="BO52" i="34"/>
  <c r="BO53" i="34"/>
  <c r="BO54" i="34"/>
  <c r="BO55" i="34"/>
  <c r="BO56" i="34"/>
  <c r="BO57" i="34"/>
  <c r="BO58" i="34"/>
  <c r="BO59" i="34"/>
  <c r="BO60" i="34"/>
  <c r="BO61" i="34"/>
  <c r="BO62" i="34"/>
  <c r="BO63" i="34"/>
  <c r="BO64" i="34"/>
  <c r="BO65" i="34"/>
  <c r="BO66" i="34"/>
  <c r="BO67" i="34"/>
  <c r="BO68" i="34"/>
  <c r="BO69" i="34"/>
  <c r="BO70" i="34"/>
  <c r="BO71" i="34"/>
  <c r="BO72" i="34"/>
  <c r="BO73" i="34"/>
  <c r="BO74" i="34"/>
  <c r="BO75" i="34"/>
  <c r="BO76" i="34"/>
  <c r="BO77" i="34"/>
  <c r="BL5" i="34"/>
  <c r="BL6" i="34"/>
  <c r="BL7" i="34"/>
  <c r="BL8" i="34"/>
  <c r="BL9" i="34"/>
  <c r="BL10" i="34"/>
  <c r="BL11" i="34"/>
  <c r="BL12" i="34"/>
  <c r="BL13" i="34"/>
  <c r="BL14" i="34"/>
  <c r="BL15" i="34"/>
  <c r="BL16" i="34"/>
  <c r="BL17" i="34"/>
  <c r="BL18" i="34"/>
  <c r="BL19" i="34"/>
  <c r="BL20" i="34"/>
  <c r="BL21" i="34"/>
  <c r="BL22" i="34"/>
  <c r="BL23" i="34"/>
  <c r="BL24" i="34"/>
  <c r="BL25" i="34"/>
  <c r="BL26" i="34"/>
  <c r="BL27" i="34"/>
  <c r="BL28" i="34"/>
  <c r="BL29" i="34"/>
  <c r="BL30" i="34"/>
  <c r="BL31" i="34"/>
  <c r="BL32" i="34"/>
  <c r="BL33" i="34"/>
  <c r="BL34" i="34"/>
  <c r="BL35" i="34"/>
  <c r="BL36" i="34"/>
  <c r="BL37" i="34"/>
  <c r="BL38" i="34"/>
  <c r="BL39" i="34"/>
  <c r="BL40" i="34"/>
  <c r="BL41" i="34"/>
  <c r="BL42" i="34"/>
  <c r="BL43" i="34"/>
  <c r="BL44" i="34"/>
  <c r="BL45" i="34"/>
  <c r="BL46" i="34"/>
  <c r="BL47" i="34"/>
  <c r="BL48" i="34"/>
  <c r="BL49" i="34"/>
  <c r="BL50" i="34"/>
  <c r="BL51" i="34"/>
  <c r="BL52" i="34"/>
  <c r="BL53" i="34"/>
  <c r="BL54" i="34"/>
  <c r="BL55" i="34"/>
  <c r="BL56" i="34"/>
  <c r="BL57" i="34"/>
  <c r="BL58" i="34"/>
  <c r="BL59" i="34"/>
  <c r="BL60" i="34"/>
  <c r="BL61" i="34"/>
  <c r="BL62" i="34"/>
  <c r="BL63" i="34"/>
  <c r="BL64" i="34"/>
  <c r="BL65" i="34"/>
  <c r="BL66" i="34"/>
  <c r="BL67" i="34"/>
  <c r="BL68" i="34"/>
  <c r="BL69" i="34"/>
  <c r="BL70" i="34"/>
  <c r="BL71" i="34"/>
  <c r="BL72" i="34"/>
  <c r="BL73" i="34"/>
  <c r="BL74" i="34"/>
  <c r="BL75" i="34"/>
  <c r="BL76" i="34"/>
  <c r="BL77" i="34"/>
  <c r="BI5" i="34"/>
  <c r="BI6" i="34"/>
  <c r="BI7" i="34"/>
  <c r="BI8" i="34"/>
  <c r="BI9" i="34"/>
  <c r="BI10" i="34"/>
  <c r="BI11" i="34"/>
  <c r="BI12" i="34"/>
  <c r="BI13" i="34"/>
  <c r="BI14" i="34"/>
  <c r="BI15" i="34"/>
  <c r="BI16" i="34"/>
  <c r="BI17" i="34"/>
  <c r="BI18" i="34"/>
  <c r="BI19" i="34"/>
  <c r="BI20" i="34"/>
  <c r="BI21" i="34"/>
  <c r="BI22" i="34"/>
  <c r="BI23" i="34"/>
  <c r="BI24" i="34"/>
  <c r="BI25" i="34"/>
  <c r="BI26" i="34"/>
  <c r="BI27" i="34"/>
  <c r="BI28" i="34"/>
  <c r="BI29" i="34"/>
  <c r="BI30" i="34"/>
  <c r="BI31" i="34"/>
  <c r="BI32" i="34"/>
  <c r="BI33" i="34"/>
  <c r="BI34" i="34"/>
  <c r="BI35" i="34"/>
  <c r="BI36" i="34"/>
  <c r="BI37" i="34"/>
  <c r="BI38" i="34"/>
  <c r="BI39" i="34"/>
  <c r="BI40" i="34"/>
  <c r="BI41" i="34"/>
  <c r="BI42" i="34"/>
  <c r="BI43" i="34"/>
  <c r="BI44" i="34"/>
  <c r="BI45" i="34"/>
  <c r="BI46" i="34"/>
  <c r="BI47" i="34"/>
  <c r="BI48" i="34"/>
  <c r="BI49" i="34"/>
  <c r="BI50" i="34"/>
  <c r="BI51" i="34"/>
  <c r="BI52" i="34"/>
  <c r="BI53" i="34"/>
  <c r="BI54" i="34"/>
  <c r="BI55" i="34"/>
  <c r="BI56" i="34"/>
  <c r="BI57" i="34"/>
  <c r="BI58" i="34"/>
  <c r="BI59" i="34"/>
  <c r="BI60" i="34"/>
  <c r="BI61" i="34"/>
  <c r="BI62" i="34"/>
  <c r="BI63" i="34"/>
  <c r="BI64" i="34"/>
  <c r="BI65" i="34"/>
  <c r="BI66" i="34"/>
  <c r="BI67" i="34"/>
  <c r="BI68" i="34"/>
  <c r="BI69" i="34"/>
  <c r="BI70" i="34"/>
  <c r="BI71" i="34"/>
  <c r="BI72" i="34"/>
  <c r="BI73" i="34"/>
  <c r="BI74" i="34"/>
  <c r="BI75" i="34"/>
  <c r="BI76" i="34"/>
  <c r="BI77" i="34"/>
  <c r="BF4" i="34"/>
  <c r="BI4" i="34"/>
  <c r="BL4" i="34"/>
  <c r="BO4" i="34"/>
  <c r="BR4" i="34"/>
  <c r="BU4" i="34"/>
  <c r="BX4" i="34"/>
  <c r="CA4" i="34"/>
  <c r="CD4" i="34"/>
  <c r="CG4" i="34"/>
  <c r="BF5" i="34"/>
  <c r="BF6" i="34"/>
  <c r="BF7" i="34"/>
  <c r="BF8" i="34"/>
  <c r="BF9" i="34"/>
  <c r="BF10" i="34"/>
  <c r="BF11" i="34"/>
  <c r="BF12" i="34"/>
  <c r="BF13" i="34"/>
  <c r="BF14" i="34"/>
  <c r="BF15" i="34"/>
  <c r="BF16" i="34"/>
  <c r="BF17" i="34"/>
  <c r="BF18" i="34"/>
  <c r="BF19" i="34"/>
  <c r="BF20" i="34"/>
  <c r="BF21" i="34"/>
  <c r="BF22" i="34"/>
  <c r="BF23" i="34"/>
  <c r="BF24" i="34"/>
  <c r="BF25" i="34"/>
  <c r="BF26" i="34"/>
  <c r="BF27" i="34"/>
  <c r="BF28" i="34"/>
  <c r="BF29" i="34"/>
  <c r="BF30" i="34"/>
  <c r="BF31" i="34"/>
  <c r="BF32" i="34"/>
  <c r="BF33" i="34"/>
  <c r="BF34" i="34"/>
  <c r="BF35" i="34"/>
  <c r="BF36" i="34"/>
  <c r="BF37" i="34"/>
  <c r="BF38" i="34"/>
  <c r="BF39" i="34"/>
  <c r="BF40" i="34"/>
  <c r="BF41" i="34"/>
  <c r="BF42" i="34"/>
  <c r="BF43" i="34"/>
  <c r="BF44" i="34"/>
  <c r="BF45" i="34"/>
  <c r="BF46" i="34"/>
  <c r="BF47" i="34"/>
  <c r="BF48" i="34"/>
  <c r="BF49" i="34"/>
  <c r="BF50" i="34"/>
  <c r="BF51" i="34"/>
  <c r="BF52" i="34"/>
  <c r="BF53" i="34"/>
  <c r="BF54" i="34"/>
  <c r="BF55" i="34"/>
  <c r="BF56" i="34"/>
  <c r="BF57" i="34"/>
  <c r="BF58" i="34"/>
  <c r="BF59" i="34"/>
  <c r="BF60" i="34"/>
  <c r="BF61" i="34"/>
  <c r="BF62" i="34"/>
  <c r="BF63" i="34"/>
  <c r="BF64" i="34"/>
  <c r="BF65" i="34"/>
  <c r="BF66" i="34"/>
  <c r="BF67" i="34"/>
  <c r="BF68" i="34"/>
  <c r="BF69" i="34"/>
  <c r="BF70" i="34"/>
  <c r="BF71" i="34"/>
  <c r="BF72" i="34"/>
  <c r="BF73" i="34"/>
  <c r="BF74" i="34"/>
  <c r="BF75" i="34"/>
  <c r="BF76" i="34"/>
  <c r="BF77" i="34"/>
  <c r="O6" i="44"/>
  <c r="O7" i="44"/>
  <c r="O8" i="44"/>
  <c r="O9" i="44"/>
  <c r="O10" i="44"/>
  <c r="O11" i="44"/>
  <c r="O12" i="44"/>
  <c r="O13" i="44"/>
  <c r="O14" i="44"/>
  <c r="O15" i="44"/>
  <c r="O16" i="44"/>
  <c r="O17" i="44"/>
  <c r="O18" i="44"/>
  <c r="O19" i="44"/>
  <c r="O20" i="44"/>
  <c r="O21" i="44"/>
  <c r="O22" i="44"/>
  <c r="O23" i="44"/>
  <c r="O24" i="44"/>
  <c r="O25" i="44"/>
  <c r="O26" i="44"/>
  <c r="O27" i="44"/>
  <c r="O28" i="44"/>
  <c r="O29" i="44"/>
  <c r="O30" i="44"/>
  <c r="O31" i="44"/>
  <c r="O32" i="44"/>
  <c r="O33" i="44"/>
  <c r="O34" i="44"/>
  <c r="O35" i="44"/>
  <c r="O36" i="44"/>
  <c r="O37" i="44"/>
  <c r="O38" i="44"/>
  <c r="O39" i="44"/>
  <c r="O40" i="44"/>
  <c r="O41" i="44"/>
  <c r="O42" i="44"/>
  <c r="O43" i="44"/>
  <c r="O44" i="44"/>
  <c r="O45" i="44"/>
  <c r="O46" i="44"/>
  <c r="O47" i="44"/>
  <c r="O48" i="44"/>
  <c r="O49" i="44"/>
  <c r="O50" i="44"/>
  <c r="O51" i="44"/>
  <c r="O52" i="44"/>
  <c r="O53" i="44"/>
  <c r="O54" i="44"/>
  <c r="O55" i="44"/>
  <c r="O56" i="44"/>
  <c r="O57" i="44"/>
  <c r="O58" i="44"/>
  <c r="O59" i="44"/>
  <c r="O60" i="44"/>
  <c r="O61" i="44"/>
  <c r="O62" i="44"/>
  <c r="O63" i="44"/>
  <c r="O64" i="44"/>
  <c r="O65" i="44"/>
  <c r="O66" i="44"/>
  <c r="O67" i="44"/>
  <c r="O68" i="44"/>
  <c r="O69" i="44"/>
  <c r="O70" i="44"/>
  <c r="O71" i="44"/>
  <c r="O72" i="44"/>
  <c r="O73" i="44"/>
  <c r="O74" i="44"/>
  <c r="O75" i="44"/>
  <c r="O76" i="44"/>
  <c r="O77" i="44"/>
  <c r="O78" i="44"/>
  <c r="O5" i="44"/>
  <c r="J6" i="44"/>
  <c r="J7" i="44"/>
  <c r="K7" i="44" s="1"/>
  <c r="J8" i="44"/>
  <c r="K8" i="44" s="1"/>
  <c r="J9" i="44"/>
  <c r="K9" i="44" s="1"/>
  <c r="J10" i="44"/>
  <c r="J11" i="44"/>
  <c r="K11" i="44" s="1"/>
  <c r="J12" i="44"/>
  <c r="J13" i="44"/>
  <c r="K13" i="44" s="1"/>
  <c r="J14" i="44"/>
  <c r="J15" i="44"/>
  <c r="K15" i="44" s="1"/>
  <c r="J16" i="44"/>
  <c r="K16" i="44" s="1"/>
  <c r="J17" i="44"/>
  <c r="K17" i="44" s="1"/>
  <c r="J18" i="44"/>
  <c r="J19" i="44"/>
  <c r="K19" i="44" s="1"/>
  <c r="J20" i="44"/>
  <c r="K20" i="44" s="1"/>
  <c r="J21" i="44"/>
  <c r="K21" i="44" s="1"/>
  <c r="J22" i="44"/>
  <c r="J23" i="44"/>
  <c r="K23" i="44" s="1"/>
  <c r="J24" i="44"/>
  <c r="J25" i="44"/>
  <c r="K25" i="44" s="1"/>
  <c r="J26" i="44"/>
  <c r="J27" i="44"/>
  <c r="K27" i="44" s="1"/>
  <c r="J28" i="44"/>
  <c r="K28" i="44" s="1"/>
  <c r="J29" i="44"/>
  <c r="K29" i="44" s="1"/>
  <c r="J30" i="44"/>
  <c r="J31" i="44"/>
  <c r="K31" i="44" s="1"/>
  <c r="J32" i="44"/>
  <c r="K32" i="44" s="1"/>
  <c r="J33" i="44"/>
  <c r="K33" i="44" s="1"/>
  <c r="J34" i="44"/>
  <c r="J35" i="44"/>
  <c r="K35" i="44" s="1"/>
  <c r="J36" i="44"/>
  <c r="J37" i="44"/>
  <c r="K37" i="44" s="1"/>
  <c r="J38" i="44"/>
  <c r="J39" i="44"/>
  <c r="K39" i="44" s="1"/>
  <c r="J40" i="44"/>
  <c r="K40" i="44" s="1"/>
  <c r="J41" i="44"/>
  <c r="K41" i="44" s="1"/>
  <c r="J42" i="44"/>
  <c r="J43" i="44"/>
  <c r="K43" i="44" s="1"/>
  <c r="J44" i="44"/>
  <c r="K44" i="44" s="1"/>
  <c r="J45" i="44"/>
  <c r="K45" i="44" s="1"/>
  <c r="J46" i="44"/>
  <c r="J47" i="44"/>
  <c r="K47" i="44" s="1"/>
  <c r="J48" i="44"/>
  <c r="J49" i="44"/>
  <c r="K49" i="44" s="1"/>
  <c r="J50" i="44"/>
  <c r="J51" i="44"/>
  <c r="K51" i="44" s="1"/>
  <c r="J52" i="44"/>
  <c r="K52" i="44" s="1"/>
  <c r="J53" i="44"/>
  <c r="K53" i="44" s="1"/>
  <c r="J54" i="44"/>
  <c r="J55" i="44"/>
  <c r="K55" i="44" s="1"/>
  <c r="J56" i="44"/>
  <c r="K56" i="44" s="1"/>
  <c r="J57" i="44"/>
  <c r="K57" i="44" s="1"/>
  <c r="J58" i="44"/>
  <c r="J59" i="44"/>
  <c r="K59" i="44" s="1"/>
  <c r="J60" i="44"/>
  <c r="J61" i="44"/>
  <c r="K61" i="44" s="1"/>
  <c r="J62" i="44"/>
  <c r="J63" i="44"/>
  <c r="K63" i="44" s="1"/>
  <c r="J64" i="44"/>
  <c r="K64" i="44" s="1"/>
  <c r="J65" i="44"/>
  <c r="K65" i="44" s="1"/>
  <c r="J66" i="44"/>
  <c r="J67" i="44"/>
  <c r="K67" i="44" s="1"/>
  <c r="J68" i="44"/>
  <c r="K68" i="44" s="1"/>
  <c r="J69" i="44"/>
  <c r="K69" i="44" s="1"/>
  <c r="J70" i="44"/>
  <c r="J71" i="44"/>
  <c r="K71" i="44" s="1"/>
  <c r="J72" i="44"/>
  <c r="J73" i="44"/>
  <c r="K73" i="44" s="1"/>
  <c r="J74" i="44"/>
  <c r="J75" i="44"/>
  <c r="K75" i="44" s="1"/>
  <c r="J76" i="44"/>
  <c r="K76" i="44" s="1"/>
  <c r="J77" i="44"/>
  <c r="K77" i="44" s="1"/>
  <c r="J78" i="44"/>
  <c r="H5" i="19"/>
  <c r="L40" i="57" l="1"/>
  <c r="L44" i="57"/>
  <c r="L46" i="57"/>
  <c r="L52" i="57"/>
  <c r="L58" i="57"/>
  <c r="L64" i="57"/>
  <c r="L70" i="57"/>
  <c r="L76" i="57"/>
  <c r="L5" i="57"/>
  <c r="L7" i="57"/>
  <c r="L11" i="57"/>
  <c r="L13" i="57"/>
  <c r="L17" i="57"/>
  <c r="L19" i="57"/>
  <c r="L23" i="57"/>
  <c r="L25" i="57"/>
  <c r="L29" i="57"/>
  <c r="L31" i="57"/>
  <c r="L35" i="57"/>
  <c r="L37" i="57"/>
  <c r="L41" i="57"/>
  <c r="L43" i="57"/>
  <c r="L49" i="57"/>
  <c r="L55" i="57"/>
  <c r="L61" i="57"/>
  <c r="L67" i="57"/>
  <c r="L73" i="57"/>
  <c r="L76" i="52"/>
  <c r="L64" i="52"/>
  <c r="L52" i="52"/>
  <c r="L40" i="52"/>
  <c r="L28" i="52"/>
  <c r="L16" i="52"/>
  <c r="L70" i="52"/>
  <c r="L58" i="52"/>
  <c r="L46" i="52"/>
  <c r="L34" i="52"/>
  <c r="L22" i="52"/>
  <c r="L10" i="52"/>
  <c r="L70" i="48"/>
  <c r="L58" i="48"/>
  <c r="L46" i="48"/>
  <c r="L34" i="48"/>
  <c r="L22" i="48"/>
  <c r="L10" i="48"/>
  <c r="L76" i="48"/>
  <c r="L64" i="48"/>
  <c r="L52" i="48"/>
  <c r="L40" i="48"/>
  <c r="L28" i="48"/>
  <c r="L16" i="48"/>
  <c r="K5" i="44"/>
  <c r="K74" i="44"/>
  <c r="K70" i="44"/>
  <c r="K62" i="44"/>
  <c r="K58" i="44"/>
  <c r="K50" i="44"/>
  <c r="K46" i="44"/>
  <c r="K38" i="44"/>
  <c r="K34" i="44"/>
  <c r="K26" i="44"/>
  <c r="K22" i="44"/>
  <c r="K14" i="44"/>
  <c r="K10" i="44"/>
  <c r="L47" i="57"/>
  <c r="L50" i="57"/>
  <c r="L53" i="57"/>
  <c r="L56" i="57"/>
  <c r="L59" i="57"/>
  <c r="L62" i="57"/>
  <c r="L65" i="57"/>
  <c r="L68" i="57"/>
  <c r="L71" i="57"/>
  <c r="L74" i="57"/>
  <c r="L77" i="57"/>
  <c r="L6" i="57"/>
  <c r="L9" i="57"/>
  <c r="L12" i="57"/>
  <c r="L15" i="57"/>
  <c r="L18" i="57"/>
  <c r="L21" i="57"/>
  <c r="L24" i="57"/>
  <c r="L27" i="57"/>
  <c r="L30" i="57"/>
  <c r="L33" i="57"/>
  <c r="L36" i="57"/>
  <c r="L39" i="57"/>
  <c r="L42" i="57"/>
  <c r="L45" i="57"/>
  <c r="L48" i="57"/>
  <c r="L51" i="57"/>
  <c r="L54" i="57"/>
  <c r="L57" i="57"/>
  <c r="L60" i="57"/>
  <c r="L63" i="57"/>
  <c r="L66" i="57"/>
  <c r="L69" i="57"/>
  <c r="L72" i="57"/>
  <c r="L75" i="57"/>
  <c r="L78" i="57"/>
  <c r="L75" i="52"/>
  <c r="L69" i="52"/>
  <c r="L63" i="52"/>
  <c r="L57" i="52"/>
  <c r="L51" i="52"/>
  <c r="L45" i="52"/>
  <c r="L39" i="52"/>
  <c r="L33" i="52"/>
  <c r="L27" i="52"/>
  <c r="L21" i="52"/>
  <c r="L15" i="52"/>
  <c r="L9" i="52"/>
  <c r="L74" i="52"/>
  <c r="L68" i="52"/>
  <c r="L62" i="52"/>
  <c r="L56" i="52"/>
  <c r="L50" i="52"/>
  <c r="L44" i="52"/>
  <c r="L38" i="52"/>
  <c r="L32" i="52"/>
  <c r="L26" i="52"/>
  <c r="L20" i="52"/>
  <c r="L14" i="52"/>
  <c r="L8" i="52"/>
  <c r="L5" i="52"/>
  <c r="L73" i="52"/>
  <c r="L67" i="52"/>
  <c r="L61" i="52"/>
  <c r="L55" i="52"/>
  <c r="L49" i="52"/>
  <c r="L43" i="52"/>
  <c r="L37" i="52"/>
  <c r="L31" i="52"/>
  <c r="L25" i="52"/>
  <c r="L19" i="52"/>
  <c r="L13" i="52"/>
  <c r="L7" i="52"/>
  <c r="L78" i="52"/>
  <c r="L72" i="52"/>
  <c r="L66" i="52"/>
  <c r="L60" i="52"/>
  <c r="L54" i="52"/>
  <c r="L48" i="52"/>
  <c r="L42" i="52"/>
  <c r="L36" i="52"/>
  <c r="L30" i="52"/>
  <c r="L24" i="52"/>
  <c r="L18" i="52"/>
  <c r="L12" i="52"/>
  <c r="L6" i="52"/>
  <c r="L77" i="52"/>
  <c r="L71" i="52"/>
  <c r="L65" i="52"/>
  <c r="L59" i="52"/>
  <c r="L53" i="52"/>
  <c r="L47" i="52"/>
  <c r="L41" i="52"/>
  <c r="L35" i="52"/>
  <c r="L29" i="52"/>
  <c r="L23" i="52"/>
  <c r="L17" i="52"/>
  <c r="L11" i="52"/>
  <c r="L75" i="48"/>
  <c r="L69" i="48"/>
  <c r="L63" i="48"/>
  <c r="L57" i="48"/>
  <c r="L51" i="48"/>
  <c r="L45" i="48"/>
  <c r="L39" i="48"/>
  <c r="L33" i="48"/>
  <c r="L27" i="48"/>
  <c r="L21" i="48"/>
  <c r="L15" i="48"/>
  <c r="L9" i="48"/>
  <c r="L74" i="48"/>
  <c r="L68" i="48"/>
  <c r="L62" i="48"/>
  <c r="L56" i="48"/>
  <c r="L50" i="48"/>
  <c r="L44" i="48"/>
  <c r="L38" i="48"/>
  <c r="L32" i="48"/>
  <c r="L26" i="48"/>
  <c r="L20" i="48"/>
  <c r="L14" i="48"/>
  <c r="L8" i="48"/>
  <c r="L5" i="48"/>
  <c r="L73" i="48"/>
  <c r="L67" i="48"/>
  <c r="L61" i="48"/>
  <c r="L55" i="48"/>
  <c r="L49" i="48"/>
  <c r="L43" i="48"/>
  <c r="L37" i="48"/>
  <c r="L31" i="48"/>
  <c r="L25" i="48"/>
  <c r="L19" i="48"/>
  <c r="L13" i="48"/>
  <c r="L7" i="48"/>
  <c r="L78" i="48"/>
  <c r="L72" i="48"/>
  <c r="L66" i="48"/>
  <c r="L60" i="48"/>
  <c r="L54" i="48"/>
  <c r="L48" i="48"/>
  <c r="L42" i="48"/>
  <c r="L36" i="48"/>
  <c r="L30" i="48"/>
  <c r="L24" i="48"/>
  <c r="L18" i="48"/>
  <c r="L12" i="48"/>
  <c r="L6" i="48"/>
  <c r="L77" i="48"/>
  <c r="L71" i="48"/>
  <c r="L65" i="48"/>
  <c r="L59" i="48"/>
  <c r="L53" i="48"/>
  <c r="L47" i="48"/>
  <c r="L41" i="48"/>
  <c r="L35" i="48"/>
  <c r="L29" i="48"/>
  <c r="L23" i="48"/>
  <c r="L17" i="48"/>
  <c r="L11" i="48"/>
  <c r="K78" i="44"/>
  <c r="K72" i="44"/>
  <c r="K66" i="44"/>
  <c r="K60" i="44"/>
  <c r="K54" i="44"/>
  <c r="K48" i="44"/>
  <c r="K42" i="44"/>
  <c r="K36" i="44"/>
  <c r="K30" i="44"/>
  <c r="K24" i="44"/>
  <c r="K18" i="44"/>
  <c r="K12" i="44"/>
  <c r="K6" i="44"/>
  <c r="E79" i="44"/>
  <c r="D79" i="44"/>
  <c r="X6" i="19"/>
  <c r="X7" i="19"/>
  <c r="X8" i="19"/>
  <c r="X9" i="19"/>
  <c r="X10" i="19"/>
  <c r="X11" i="19"/>
  <c r="X12" i="19"/>
  <c r="X13" i="19"/>
  <c r="X14" i="19"/>
  <c r="X15" i="19"/>
  <c r="X16" i="19"/>
  <c r="X17" i="19"/>
  <c r="X18" i="19"/>
  <c r="X19" i="19"/>
  <c r="X20" i="19"/>
  <c r="X21" i="19"/>
  <c r="X22" i="19"/>
  <c r="X23" i="19"/>
  <c r="X24" i="19"/>
  <c r="X25" i="19"/>
  <c r="X26" i="19"/>
  <c r="X27" i="19"/>
  <c r="X28" i="19"/>
  <c r="X29" i="19"/>
  <c r="X30" i="19"/>
  <c r="X31" i="19"/>
  <c r="X32" i="19"/>
  <c r="X33" i="19"/>
  <c r="X34" i="19"/>
  <c r="X35" i="19"/>
  <c r="X36" i="19"/>
  <c r="X37" i="19"/>
  <c r="X38" i="19"/>
  <c r="X39" i="19"/>
  <c r="X40" i="19"/>
  <c r="X41" i="19"/>
  <c r="X42" i="19"/>
  <c r="X43" i="19"/>
  <c r="X44" i="19"/>
  <c r="X45" i="19"/>
  <c r="X46" i="19"/>
  <c r="X47" i="19"/>
  <c r="X48" i="19"/>
  <c r="X49" i="19"/>
  <c r="X50" i="19"/>
  <c r="X51" i="19"/>
  <c r="X52" i="19"/>
  <c r="X53" i="19"/>
  <c r="X54" i="19"/>
  <c r="X55" i="19"/>
  <c r="X56" i="19"/>
  <c r="X57" i="19"/>
  <c r="X58" i="19"/>
  <c r="X59" i="19"/>
  <c r="X60" i="19"/>
  <c r="X61" i="19"/>
  <c r="X62" i="19"/>
  <c r="X63" i="19"/>
  <c r="X64" i="19"/>
  <c r="X65" i="19"/>
  <c r="X66" i="19"/>
  <c r="X67" i="19"/>
  <c r="X68" i="19"/>
  <c r="X69" i="19"/>
  <c r="X70" i="19"/>
  <c r="X71" i="19"/>
  <c r="X72" i="19"/>
  <c r="X73" i="19"/>
  <c r="X74" i="19"/>
  <c r="X75" i="19"/>
  <c r="X76" i="19"/>
  <c r="X77" i="19"/>
  <c r="X78" i="19"/>
  <c r="X5" i="19" l="1"/>
  <c r="U6" i="19"/>
  <c r="U7" i="19"/>
  <c r="U8" i="19"/>
  <c r="U9" i="19"/>
  <c r="U10" i="19"/>
  <c r="U11" i="19"/>
  <c r="U12" i="19"/>
  <c r="U13" i="19"/>
  <c r="U14" i="19"/>
  <c r="U15" i="19"/>
  <c r="U16" i="19"/>
  <c r="U17" i="19"/>
  <c r="U18" i="19"/>
  <c r="U19" i="19"/>
  <c r="U20" i="19"/>
  <c r="U21" i="19"/>
  <c r="U22" i="19"/>
  <c r="U23" i="19"/>
  <c r="U24" i="19"/>
  <c r="U25" i="19"/>
  <c r="U26" i="19"/>
  <c r="U27" i="19"/>
  <c r="U28" i="19"/>
  <c r="U29" i="19"/>
  <c r="U30" i="19"/>
  <c r="U31" i="19"/>
  <c r="U32" i="19"/>
  <c r="U33" i="19"/>
  <c r="U34" i="19"/>
  <c r="U35" i="19"/>
  <c r="U36" i="19"/>
  <c r="U37" i="19"/>
  <c r="U38" i="19"/>
  <c r="U39" i="19"/>
  <c r="U40" i="19"/>
  <c r="U41" i="19"/>
  <c r="U42" i="19"/>
  <c r="U43" i="19"/>
  <c r="U44" i="19"/>
  <c r="U45" i="19"/>
  <c r="U46" i="19"/>
  <c r="U47" i="19"/>
  <c r="U48" i="19"/>
  <c r="U49" i="19"/>
  <c r="U50" i="19"/>
  <c r="U51" i="19"/>
  <c r="U52" i="19"/>
  <c r="U53" i="19"/>
  <c r="U54" i="19"/>
  <c r="U55" i="19"/>
  <c r="U56" i="19"/>
  <c r="U57" i="19"/>
  <c r="U58" i="19"/>
  <c r="U59" i="19"/>
  <c r="U60" i="19"/>
  <c r="U61" i="19"/>
  <c r="U62" i="19"/>
  <c r="U63" i="19"/>
  <c r="U64" i="19"/>
  <c r="U65" i="19"/>
  <c r="U66" i="19"/>
  <c r="U67" i="19"/>
  <c r="U68" i="19"/>
  <c r="U69" i="19"/>
  <c r="U70" i="19"/>
  <c r="U71" i="19"/>
  <c r="U72" i="19"/>
  <c r="U73" i="19"/>
  <c r="U74" i="19"/>
  <c r="U75" i="19"/>
  <c r="U76" i="19"/>
  <c r="U77" i="19"/>
  <c r="U78" i="19"/>
  <c r="U5" i="19"/>
  <c r="G10" i="30" l="1"/>
  <c r="G9" i="30"/>
  <c r="G8" i="30"/>
  <c r="G7" i="30"/>
  <c r="G6" i="30"/>
  <c r="G5" i="30"/>
  <c r="G4" i="30"/>
  <c r="H16" i="31" l="1"/>
  <c r="H15" i="31"/>
  <c r="H7" i="31"/>
  <c r="H8" i="31"/>
  <c r="H14" i="31"/>
  <c r="H13" i="31"/>
  <c r="H12" i="31"/>
  <c r="H11" i="31"/>
  <c r="H10" i="31"/>
  <c r="H9" i="31"/>
  <c r="I6" i="31" l="1"/>
  <c r="I9" i="31"/>
  <c r="I10" i="31"/>
  <c r="I12" i="31"/>
  <c r="I13" i="31"/>
  <c r="I14" i="31"/>
  <c r="I8" i="31"/>
  <c r="I7" i="31"/>
  <c r="I15" i="31"/>
  <c r="I11" i="31"/>
  <c r="D4" i="34" l="1"/>
  <c r="G553" i="34" l="1"/>
  <c r="O78" i="57" l="1"/>
  <c r="Q78" i="57" s="1"/>
  <c r="N78" i="57"/>
  <c r="O77" i="57"/>
  <c r="Q77" i="57" s="1"/>
  <c r="N77" i="57"/>
  <c r="O76" i="57"/>
  <c r="Q76" i="57" s="1"/>
  <c r="N76" i="57"/>
  <c r="O75" i="57"/>
  <c r="Q75" i="57" s="1"/>
  <c r="N75" i="57"/>
  <c r="O74" i="57"/>
  <c r="Q74" i="57" s="1"/>
  <c r="N74" i="57"/>
  <c r="O73" i="57"/>
  <c r="Q73" i="57" s="1"/>
  <c r="N73" i="57"/>
  <c r="O72" i="57"/>
  <c r="Q72" i="57" s="1"/>
  <c r="N72" i="57"/>
  <c r="O71" i="57"/>
  <c r="Q71" i="57" s="1"/>
  <c r="N71" i="57"/>
  <c r="O70" i="57"/>
  <c r="Q70" i="57" s="1"/>
  <c r="N70" i="57"/>
  <c r="O69" i="57"/>
  <c r="Q69" i="57" s="1"/>
  <c r="N69" i="57"/>
  <c r="O68" i="57"/>
  <c r="Q68" i="57" s="1"/>
  <c r="N68" i="57"/>
  <c r="O67" i="57"/>
  <c r="Q67" i="57" s="1"/>
  <c r="N67" i="57"/>
  <c r="O66" i="57"/>
  <c r="Q66" i="57" s="1"/>
  <c r="N66" i="57"/>
  <c r="O65" i="57"/>
  <c r="Q65" i="57" s="1"/>
  <c r="N65" i="57"/>
  <c r="O64" i="57"/>
  <c r="Q64" i="57" s="1"/>
  <c r="N64" i="57"/>
  <c r="O63" i="57"/>
  <c r="Q63" i="57" s="1"/>
  <c r="N63" i="57"/>
  <c r="O62" i="57"/>
  <c r="Q62" i="57" s="1"/>
  <c r="N62" i="57"/>
  <c r="O61" i="57"/>
  <c r="Q61" i="57" s="1"/>
  <c r="N61" i="57"/>
  <c r="O60" i="57"/>
  <c r="Q60" i="57" s="1"/>
  <c r="N60" i="57"/>
  <c r="O59" i="57"/>
  <c r="Q59" i="57" s="1"/>
  <c r="N59" i="57"/>
  <c r="O58" i="57"/>
  <c r="Q58" i="57" s="1"/>
  <c r="N58" i="57"/>
  <c r="O57" i="57"/>
  <c r="Q57" i="57" s="1"/>
  <c r="N57" i="57"/>
  <c r="O56" i="57"/>
  <c r="Q56" i="57" s="1"/>
  <c r="N56" i="57"/>
  <c r="O55" i="57"/>
  <c r="Q55" i="57" s="1"/>
  <c r="N55" i="57"/>
  <c r="O54" i="57"/>
  <c r="Q54" i="57" s="1"/>
  <c r="N54" i="57"/>
  <c r="O53" i="57"/>
  <c r="Q53" i="57" s="1"/>
  <c r="N53" i="57"/>
  <c r="O52" i="57"/>
  <c r="Q52" i="57" s="1"/>
  <c r="N52" i="57"/>
  <c r="O51" i="57"/>
  <c r="Q51" i="57" s="1"/>
  <c r="N51" i="57"/>
  <c r="O50" i="57"/>
  <c r="Q50" i="57" s="1"/>
  <c r="N50" i="57"/>
  <c r="O49" i="57"/>
  <c r="Q49" i="57" s="1"/>
  <c r="N49" i="57"/>
  <c r="O48" i="57"/>
  <c r="Q48" i="57" s="1"/>
  <c r="N48" i="57"/>
  <c r="O47" i="57"/>
  <c r="Q47" i="57" s="1"/>
  <c r="N47" i="57"/>
  <c r="O46" i="57"/>
  <c r="Q46" i="57" s="1"/>
  <c r="N46" i="57"/>
  <c r="O45" i="57"/>
  <c r="Q45" i="57" s="1"/>
  <c r="N45" i="57"/>
  <c r="O44" i="57"/>
  <c r="Q44" i="57" s="1"/>
  <c r="N44" i="57"/>
  <c r="O43" i="57"/>
  <c r="Q43" i="57" s="1"/>
  <c r="N43" i="57"/>
  <c r="O42" i="57"/>
  <c r="Q42" i="57" s="1"/>
  <c r="N42" i="57"/>
  <c r="O41" i="57"/>
  <c r="Q41" i="57" s="1"/>
  <c r="N41" i="57"/>
  <c r="O40" i="57"/>
  <c r="Q40" i="57" s="1"/>
  <c r="N40" i="57"/>
  <c r="O39" i="57"/>
  <c r="Q39" i="57" s="1"/>
  <c r="N39" i="57"/>
  <c r="O38" i="57"/>
  <c r="Q38" i="57" s="1"/>
  <c r="N38" i="57"/>
  <c r="O37" i="57"/>
  <c r="Q37" i="57" s="1"/>
  <c r="N37" i="57"/>
  <c r="O36" i="57"/>
  <c r="Q36" i="57" s="1"/>
  <c r="N36" i="57"/>
  <c r="O35" i="57"/>
  <c r="Q35" i="57" s="1"/>
  <c r="N35" i="57"/>
  <c r="O34" i="57"/>
  <c r="Q34" i="57" s="1"/>
  <c r="N34" i="57"/>
  <c r="O33" i="57"/>
  <c r="Q33" i="57" s="1"/>
  <c r="N33" i="57"/>
  <c r="O32" i="57"/>
  <c r="Q32" i="57" s="1"/>
  <c r="N32" i="57"/>
  <c r="O31" i="57"/>
  <c r="Q31" i="57" s="1"/>
  <c r="N31" i="57"/>
  <c r="O30" i="57"/>
  <c r="Q30" i="57" s="1"/>
  <c r="N30" i="57"/>
  <c r="O29" i="57"/>
  <c r="Q29" i="57" s="1"/>
  <c r="N29" i="57"/>
  <c r="O28" i="57"/>
  <c r="Q28" i="57" s="1"/>
  <c r="N28" i="57"/>
  <c r="O27" i="57"/>
  <c r="Q27" i="57" s="1"/>
  <c r="N27" i="57"/>
  <c r="O26" i="57"/>
  <c r="Q26" i="57" s="1"/>
  <c r="N26" i="57"/>
  <c r="O25" i="57"/>
  <c r="Q25" i="57" s="1"/>
  <c r="N25" i="57"/>
  <c r="O24" i="57"/>
  <c r="Q24" i="57" s="1"/>
  <c r="N24" i="57"/>
  <c r="O23" i="57"/>
  <c r="Q23" i="57" s="1"/>
  <c r="N23" i="57"/>
  <c r="O22" i="57"/>
  <c r="Q22" i="57" s="1"/>
  <c r="N22" i="57"/>
  <c r="O21" i="57"/>
  <c r="Q21" i="57" s="1"/>
  <c r="N21" i="57"/>
  <c r="O20" i="57"/>
  <c r="Q20" i="57" s="1"/>
  <c r="N20" i="57"/>
  <c r="O19" i="57"/>
  <c r="Q19" i="57" s="1"/>
  <c r="N19" i="57"/>
  <c r="O18" i="57"/>
  <c r="Q18" i="57" s="1"/>
  <c r="N18" i="57"/>
  <c r="O17" i="57"/>
  <c r="Q17" i="57" s="1"/>
  <c r="N17" i="57"/>
  <c r="O16" i="57"/>
  <c r="Q16" i="57" s="1"/>
  <c r="N16" i="57"/>
  <c r="O15" i="57"/>
  <c r="Q15" i="57" s="1"/>
  <c r="N15" i="57"/>
  <c r="O14" i="57"/>
  <c r="Q14" i="57" s="1"/>
  <c r="N14" i="57"/>
  <c r="O13" i="57"/>
  <c r="Q13" i="57" s="1"/>
  <c r="N13" i="57"/>
  <c r="O12" i="57"/>
  <c r="Q12" i="57" s="1"/>
  <c r="N12" i="57"/>
  <c r="O11" i="57"/>
  <c r="Q11" i="57" s="1"/>
  <c r="N11" i="57"/>
  <c r="O10" i="57"/>
  <c r="Q10" i="57" s="1"/>
  <c r="N10" i="57"/>
  <c r="O9" i="57"/>
  <c r="Q9" i="57" s="1"/>
  <c r="N9" i="57"/>
  <c r="O8" i="57"/>
  <c r="Q8" i="57" s="1"/>
  <c r="N8" i="57"/>
  <c r="O7" i="57"/>
  <c r="Q7" i="57" s="1"/>
  <c r="N7" i="57"/>
  <c r="O6" i="57"/>
  <c r="Q6" i="57" s="1"/>
  <c r="N6" i="57"/>
  <c r="O5" i="57"/>
  <c r="Q5" i="57" s="1"/>
  <c r="N5" i="57"/>
  <c r="O78" i="52" l="1"/>
  <c r="Q78" i="52" s="1"/>
  <c r="N78" i="52"/>
  <c r="O77" i="52"/>
  <c r="Q77" i="52" s="1"/>
  <c r="N77" i="52"/>
  <c r="O76" i="52"/>
  <c r="Q76" i="52" s="1"/>
  <c r="N76" i="52"/>
  <c r="O75" i="52"/>
  <c r="Q75" i="52" s="1"/>
  <c r="N75" i="52"/>
  <c r="O74" i="52"/>
  <c r="Q74" i="52" s="1"/>
  <c r="N74" i="52"/>
  <c r="O73" i="52"/>
  <c r="Q73" i="52" s="1"/>
  <c r="N73" i="52"/>
  <c r="O72" i="52"/>
  <c r="Q72" i="52" s="1"/>
  <c r="N72" i="52"/>
  <c r="O71" i="52"/>
  <c r="Q71" i="52" s="1"/>
  <c r="N71" i="52"/>
  <c r="O70" i="52"/>
  <c r="Q70" i="52" s="1"/>
  <c r="N70" i="52"/>
  <c r="O69" i="52"/>
  <c r="Q69" i="52" s="1"/>
  <c r="N69" i="52"/>
  <c r="O68" i="52"/>
  <c r="Q68" i="52" s="1"/>
  <c r="N68" i="52"/>
  <c r="O67" i="52"/>
  <c r="Q67" i="52" s="1"/>
  <c r="N67" i="52"/>
  <c r="O66" i="52"/>
  <c r="Q66" i="52" s="1"/>
  <c r="N66" i="52"/>
  <c r="O65" i="52"/>
  <c r="Q65" i="52" s="1"/>
  <c r="N65" i="52"/>
  <c r="O64" i="52"/>
  <c r="Q64" i="52" s="1"/>
  <c r="N64" i="52"/>
  <c r="O63" i="52"/>
  <c r="Q63" i="52" s="1"/>
  <c r="N63" i="52"/>
  <c r="O62" i="52"/>
  <c r="Q62" i="52" s="1"/>
  <c r="N62" i="52"/>
  <c r="O61" i="52"/>
  <c r="Q61" i="52" s="1"/>
  <c r="N61" i="52"/>
  <c r="O60" i="52"/>
  <c r="Q60" i="52" s="1"/>
  <c r="N60" i="52"/>
  <c r="O59" i="52"/>
  <c r="Q59" i="52" s="1"/>
  <c r="N59" i="52"/>
  <c r="O58" i="52"/>
  <c r="Q58" i="52" s="1"/>
  <c r="N58" i="52"/>
  <c r="O57" i="52"/>
  <c r="Q57" i="52" s="1"/>
  <c r="N57" i="52"/>
  <c r="O56" i="52"/>
  <c r="Q56" i="52" s="1"/>
  <c r="N56" i="52"/>
  <c r="O55" i="52"/>
  <c r="Q55" i="52" s="1"/>
  <c r="N55" i="52"/>
  <c r="O54" i="52"/>
  <c r="Q54" i="52" s="1"/>
  <c r="N54" i="52"/>
  <c r="O53" i="52"/>
  <c r="Q53" i="52" s="1"/>
  <c r="N53" i="52"/>
  <c r="O52" i="52"/>
  <c r="Q52" i="52" s="1"/>
  <c r="N52" i="52"/>
  <c r="O51" i="52"/>
  <c r="Q51" i="52" s="1"/>
  <c r="N51" i="52"/>
  <c r="O50" i="52"/>
  <c r="Q50" i="52" s="1"/>
  <c r="N50" i="52"/>
  <c r="O49" i="52"/>
  <c r="Q49" i="52" s="1"/>
  <c r="N49" i="52"/>
  <c r="O48" i="52"/>
  <c r="Q48" i="52" s="1"/>
  <c r="N48" i="52"/>
  <c r="O47" i="52"/>
  <c r="Q47" i="52" s="1"/>
  <c r="N47" i="52"/>
  <c r="O46" i="52"/>
  <c r="Q46" i="52" s="1"/>
  <c r="N46" i="52"/>
  <c r="O45" i="52"/>
  <c r="Q45" i="52" s="1"/>
  <c r="N45" i="52"/>
  <c r="O44" i="52"/>
  <c r="Q44" i="52" s="1"/>
  <c r="N44" i="52"/>
  <c r="O43" i="52"/>
  <c r="Q43" i="52" s="1"/>
  <c r="N43" i="52"/>
  <c r="O42" i="52"/>
  <c r="Q42" i="52" s="1"/>
  <c r="N42" i="52"/>
  <c r="O41" i="52"/>
  <c r="Q41" i="52" s="1"/>
  <c r="N41" i="52"/>
  <c r="O40" i="52"/>
  <c r="Q40" i="52" s="1"/>
  <c r="N40" i="52"/>
  <c r="O39" i="52"/>
  <c r="Q39" i="52" s="1"/>
  <c r="N39" i="52"/>
  <c r="O38" i="52"/>
  <c r="Q38" i="52" s="1"/>
  <c r="N38" i="52"/>
  <c r="O37" i="52"/>
  <c r="Q37" i="52" s="1"/>
  <c r="N37" i="52"/>
  <c r="O36" i="52"/>
  <c r="Q36" i="52" s="1"/>
  <c r="N36" i="52"/>
  <c r="O35" i="52"/>
  <c r="Q35" i="52" s="1"/>
  <c r="N35" i="52"/>
  <c r="O34" i="52"/>
  <c r="Q34" i="52" s="1"/>
  <c r="N34" i="52"/>
  <c r="O33" i="52"/>
  <c r="Q33" i="52" s="1"/>
  <c r="N33" i="52"/>
  <c r="O32" i="52"/>
  <c r="Q32" i="52" s="1"/>
  <c r="N32" i="52"/>
  <c r="O31" i="52"/>
  <c r="Q31" i="52" s="1"/>
  <c r="N31" i="52"/>
  <c r="O30" i="52"/>
  <c r="Q30" i="52" s="1"/>
  <c r="N30" i="52"/>
  <c r="O29" i="52"/>
  <c r="Q29" i="52" s="1"/>
  <c r="N29" i="52"/>
  <c r="O28" i="52"/>
  <c r="Q28" i="52" s="1"/>
  <c r="N28" i="52"/>
  <c r="O27" i="52"/>
  <c r="Q27" i="52" s="1"/>
  <c r="N27" i="52"/>
  <c r="O26" i="52"/>
  <c r="Q26" i="52" s="1"/>
  <c r="N26" i="52"/>
  <c r="O25" i="52"/>
  <c r="Q25" i="52" s="1"/>
  <c r="N25" i="52"/>
  <c r="O24" i="52"/>
  <c r="Q24" i="52" s="1"/>
  <c r="N24" i="52"/>
  <c r="O23" i="52"/>
  <c r="Q23" i="52" s="1"/>
  <c r="N23" i="52"/>
  <c r="O22" i="52"/>
  <c r="Q22" i="52" s="1"/>
  <c r="N22" i="52"/>
  <c r="O21" i="52"/>
  <c r="Q21" i="52" s="1"/>
  <c r="N21" i="52"/>
  <c r="O20" i="52"/>
  <c r="Q20" i="52" s="1"/>
  <c r="N20" i="52"/>
  <c r="O19" i="52"/>
  <c r="Q19" i="52" s="1"/>
  <c r="N19" i="52"/>
  <c r="O18" i="52"/>
  <c r="Q18" i="52" s="1"/>
  <c r="N18" i="52"/>
  <c r="O17" i="52"/>
  <c r="Q17" i="52" s="1"/>
  <c r="N17" i="52"/>
  <c r="O16" i="52"/>
  <c r="Q16" i="52" s="1"/>
  <c r="N16" i="52"/>
  <c r="O15" i="52"/>
  <c r="Q15" i="52" s="1"/>
  <c r="N15" i="52"/>
  <c r="O14" i="52"/>
  <c r="Q14" i="52" s="1"/>
  <c r="N14" i="52"/>
  <c r="O13" i="52"/>
  <c r="Q13" i="52" s="1"/>
  <c r="N13" i="52"/>
  <c r="O12" i="52"/>
  <c r="Q12" i="52" s="1"/>
  <c r="N12" i="52"/>
  <c r="O11" i="52"/>
  <c r="Q11" i="52" s="1"/>
  <c r="N11" i="52"/>
  <c r="O10" i="52"/>
  <c r="Q10" i="52" s="1"/>
  <c r="N10" i="52"/>
  <c r="O9" i="52"/>
  <c r="Q9" i="52" s="1"/>
  <c r="N9" i="52"/>
  <c r="O8" i="52"/>
  <c r="Q8" i="52" s="1"/>
  <c r="N8" i="52"/>
  <c r="O7" i="52"/>
  <c r="Q7" i="52" s="1"/>
  <c r="N7" i="52"/>
  <c r="O6" i="52"/>
  <c r="Q6" i="52" s="1"/>
  <c r="N6" i="52"/>
  <c r="O5" i="52"/>
  <c r="Q5" i="52" s="1"/>
  <c r="N5" i="52"/>
  <c r="O78" i="48" l="1"/>
  <c r="Q78" i="48" s="1"/>
  <c r="N78" i="48"/>
  <c r="O77" i="48"/>
  <c r="Q77" i="48" s="1"/>
  <c r="N77" i="48"/>
  <c r="O76" i="48"/>
  <c r="Q76" i="48" s="1"/>
  <c r="N76" i="48"/>
  <c r="O75" i="48"/>
  <c r="Q75" i="48" s="1"/>
  <c r="N75" i="48"/>
  <c r="O74" i="48"/>
  <c r="Q74" i="48" s="1"/>
  <c r="N74" i="48"/>
  <c r="O73" i="48"/>
  <c r="Q73" i="48" s="1"/>
  <c r="N73" i="48"/>
  <c r="O72" i="48"/>
  <c r="Q72" i="48" s="1"/>
  <c r="N72" i="48"/>
  <c r="O71" i="48"/>
  <c r="Q71" i="48" s="1"/>
  <c r="N71" i="48"/>
  <c r="O70" i="48"/>
  <c r="Q70" i="48" s="1"/>
  <c r="N70" i="48"/>
  <c r="O69" i="48"/>
  <c r="Q69" i="48" s="1"/>
  <c r="N69" i="48"/>
  <c r="O68" i="48"/>
  <c r="Q68" i="48" s="1"/>
  <c r="N68" i="48"/>
  <c r="O67" i="48"/>
  <c r="Q67" i="48" s="1"/>
  <c r="N67" i="48"/>
  <c r="O66" i="48"/>
  <c r="Q66" i="48" s="1"/>
  <c r="N66" i="48"/>
  <c r="O65" i="48"/>
  <c r="Q65" i="48" s="1"/>
  <c r="N65" i="48"/>
  <c r="O64" i="48"/>
  <c r="Q64" i="48" s="1"/>
  <c r="N64" i="48"/>
  <c r="O63" i="48"/>
  <c r="Q63" i="48" s="1"/>
  <c r="N63" i="48"/>
  <c r="O62" i="48"/>
  <c r="Q62" i="48" s="1"/>
  <c r="N62" i="48"/>
  <c r="O61" i="48"/>
  <c r="Q61" i="48" s="1"/>
  <c r="N61" i="48"/>
  <c r="O60" i="48"/>
  <c r="Q60" i="48" s="1"/>
  <c r="N60" i="48"/>
  <c r="O59" i="48"/>
  <c r="Q59" i="48" s="1"/>
  <c r="N59" i="48"/>
  <c r="O58" i="48"/>
  <c r="Q58" i="48" s="1"/>
  <c r="N58" i="48"/>
  <c r="O57" i="48"/>
  <c r="Q57" i="48" s="1"/>
  <c r="N57" i="48"/>
  <c r="O56" i="48"/>
  <c r="Q56" i="48" s="1"/>
  <c r="N56" i="48"/>
  <c r="O55" i="48"/>
  <c r="Q55" i="48" s="1"/>
  <c r="N55" i="48"/>
  <c r="O54" i="48"/>
  <c r="Q54" i="48" s="1"/>
  <c r="N54" i="48"/>
  <c r="O53" i="48"/>
  <c r="Q53" i="48" s="1"/>
  <c r="N53" i="48"/>
  <c r="O52" i="48"/>
  <c r="Q52" i="48" s="1"/>
  <c r="N52" i="48"/>
  <c r="O51" i="48"/>
  <c r="Q51" i="48" s="1"/>
  <c r="N51" i="48"/>
  <c r="O50" i="48"/>
  <c r="Q50" i="48" s="1"/>
  <c r="N50" i="48"/>
  <c r="O49" i="48"/>
  <c r="Q49" i="48" s="1"/>
  <c r="N49" i="48"/>
  <c r="O48" i="48"/>
  <c r="Q48" i="48" s="1"/>
  <c r="N48" i="48"/>
  <c r="O47" i="48"/>
  <c r="Q47" i="48" s="1"/>
  <c r="N47" i="48"/>
  <c r="O46" i="48"/>
  <c r="Q46" i="48" s="1"/>
  <c r="N46" i="48"/>
  <c r="O45" i="48"/>
  <c r="Q45" i="48" s="1"/>
  <c r="N45" i="48"/>
  <c r="O44" i="48"/>
  <c r="Q44" i="48" s="1"/>
  <c r="N44" i="48"/>
  <c r="O43" i="48"/>
  <c r="Q43" i="48" s="1"/>
  <c r="N43" i="48"/>
  <c r="O42" i="48"/>
  <c r="Q42" i="48" s="1"/>
  <c r="N42" i="48"/>
  <c r="O41" i="48"/>
  <c r="Q41" i="48" s="1"/>
  <c r="N41" i="48"/>
  <c r="O40" i="48"/>
  <c r="Q40" i="48" s="1"/>
  <c r="N40" i="48"/>
  <c r="O39" i="48"/>
  <c r="Q39" i="48" s="1"/>
  <c r="N39" i="48"/>
  <c r="O38" i="48"/>
  <c r="Q38" i="48" s="1"/>
  <c r="N38" i="48"/>
  <c r="O37" i="48"/>
  <c r="Q37" i="48" s="1"/>
  <c r="N37" i="48"/>
  <c r="O36" i="48"/>
  <c r="Q36" i="48" s="1"/>
  <c r="N36" i="48"/>
  <c r="O35" i="48"/>
  <c r="Q35" i="48" s="1"/>
  <c r="N35" i="48"/>
  <c r="O34" i="48"/>
  <c r="Q34" i="48" s="1"/>
  <c r="N34" i="48"/>
  <c r="O33" i="48"/>
  <c r="Q33" i="48" s="1"/>
  <c r="N33" i="48"/>
  <c r="O32" i="48"/>
  <c r="Q32" i="48" s="1"/>
  <c r="N32" i="48"/>
  <c r="O31" i="48"/>
  <c r="Q31" i="48" s="1"/>
  <c r="N31" i="48"/>
  <c r="O30" i="48"/>
  <c r="Q30" i="48" s="1"/>
  <c r="N30" i="48"/>
  <c r="O29" i="48"/>
  <c r="Q29" i="48" s="1"/>
  <c r="N29" i="48"/>
  <c r="O28" i="48"/>
  <c r="Q28" i="48" s="1"/>
  <c r="N28" i="48"/>
  <c r="O27" i="48"/>
  <c r="Q27" i="48" s="1"/>
  <c r="N27" i="48"/>
  <c r="O26" i="48"/>
  <c r="Q26" i="48" s="1"/>
  <c r="N26" i="48"/>
  <c r="O25" i="48"/>
  <c r="Q25" i="48" s="1"/>
  <c r="N25" i="48"/>
  <c r="O24" i="48"/>
  <c r="Q24" i="48" s="1"/>
  <c r="N24" i="48"/>
  <c r="O23" i="48"/>
  <c r="Q23" i="48" s="1"/>
  <c r="N23" i="48"/>
  <c r="O22" i="48"/>
  <c r="Q22" i="48" s="1"/>
  <c r="N22" i="48"/>
  <c r="O21" i="48"/>
  <c r="Q21" i="48" s="1"/>
  <c r="N21" i="48"/>
  <c r="O20" i="48"/>
  <c r="Q20" i="48" s="1"/>
  <c r="N20" i="48"/>
  <c r="O19" i="48"/>
  <c r="Q19" i="48" s="1"/>
  <c r="N19" i="48"/>
  <c r="O18" i="48"/>
  <c r="Q18" i="48" s="1"/>
  <c r="N18" i="48"/>
  <c r="O17" i="48"/>
  <c r="Q17" i="48" s="1"/>
  <c r="N17" i="48"/>
  <c r="O16" i="48"/>
  <c r="Q16" i="48" s="1"/>
  <c r="N16" i="48"/>
  <c r="O15" i="48"/>
  <c r="Q15" i="48" s="1"/>
  <c r="N15" i="48"/>
  <c r="O14" i="48"/>
  <c r="Q14" i="48" s="1"/>
  <c r="N14" i="48"/>
  <c r="O13" i="48"/>
  <c r="Q13" i="48" s="1"/>
  <c r="N13" i="48"/>
  <c r="O12" i="48"/>
  <c r="Q12" i="48" s="1"/>
  <c r="N12" i="48"/>
  <c r="O11" i="48"/>
  <c r="Q11" i="48" s="1"/>
  <c r="N11" i="48"/>
  <c r="O10" i="48"/>
  <c r="Q10" i="48" s="1"/>
  <c r="N10" i="48"/>
  <c r="O9" i="48"/>
  <c r="Q9" i="48" s="1"/>
  <c r="N9" i="48"/>
  <c r="O8" i="48"/>
  <c r="Q8" i="48" s="1"/>
  <c r="N8" i="48"/>
  <c r="O7" i="48"/>
  <c r="Q7" i="48" s="1"/>
  <c r="N7" i="48"/>
  <c r="O6" i="48"/>
  <c r="Q6" i="48" s="1"/>
  <c r="N6" i="48"/>
  <c r="O5" i="48"/>
  <c r="Q5" i="48" s="1"/>
  <c r="N5" i="48"/>
  <c r="N78" i="44" l="1"/>
  <c r="P78" i="44" s="1"/>
  <c r="M78" i="44"/>
  <c r="N77" i="44"/>
  <c r="P77" i="44" s="1"/>
  <c r="M77" i="44"/>
  <c r="N76" i="44"/>
  <c r="P76" i="44" s="1"/>
  <c r="M76" i="44"/>
  <c r="N75" i="44"/>
  <c r="P75" i="44" s="1"/>
  <c r="M75" i="44"/>
  <c r="N74" i="44"/>
  <c r="P74" i="44" s="1"/>
  <c r="M74" i="44"/>
  <c r="N73" i="44"/>
  <c r="P73" i="44" s="1"/>
  <c r="M73" i="44"/>
  <c r="N72" i="44"/>
  <c r="P72" i="44" s="1"/>
  <c r="M72" i="44"/>
  <c r="N71" i="44"/>
  <c r="P71" i="44" s="1"/>
  <c r="M71" i="44"/>
  <c r="N70" i="44"/>
  <c r="P70" i="44" s="1"/>
  <c r="M70" i="44"/>
  <c r="N69" i="44"/>
  <c r="P69" i="44" s="1"/>
  <c r="M69" i="44"/>
  <c r="N68" i="44"/>
  <c r="P68" i="44" s="1"/>
  <c r="M68" i="44"/>
  <c r="N67" i="44"/>
  <c r="P67" i="44" s="1"/>
  <c r="M67" i="44"/>
  <c r="N66" i="44"/>
  <c r="P66" i="44" s="1"/>
  <c r="M66" i="44"/>
  <c r="N65" i="44"/>
  <c r="P65" i="44" s="1"/>
  <c r="M65" i="44"/>
  <c r="N64" i="44"/>
  <c r="P64" i="44" s="1"/>
  <c r="M64" i="44"/>
  <c r="N63" i="44"/>
  <c r="P63" i="44" s="1"/>
  <c r="M63" i="44"/>
  <c r="N62" i="44"/>
  <c r="P62" i="44" s="1"/>
  <c r="M62" i="44"/>
  <c r="N61" i="44"/>
  <c r="P61" i="44" s="1"/>
  <c r="M61" i="44"/>
  <c r="N60" i="44"/>
  <c r="P60" i="44" s="1"/>
  <c r="M60" i="44"/>
  <c r="N59" i="44"/>
  <c r="P59" i="44" s="1"/>
  <c r="M59" i="44"/>
  <c r="N58" i="44"/>
  <c r="P58" i="44" s="1"/>
  <c r="M58" i="44"/>
  <c r="N57" i="44"/>
  <c r="P57" i="44" s="1"/>
  <c r="M57" i="44"/>
  <c r="N56" i="44"/>
  <c r="P56" i="44" s="1"/>
  <c r="M56" i="44"/>
  <c r="N55" i="44"/>
  <c r="P55" i="44" s="1"/>
  <c r="M55" i="44"/>
  <c r="N54" i="44"/>
  <c r="P54" i="44" s="1"/>
  <c r="M54" i="44"/>
  <c r="N53" i="44"/>
  <c r="P53" i="44" s="1"/>
  <c r="M53" i="44"/>
  <c r="N52" i="44"/>
  <c r="P52" i="44" s="1"/>
  <c r="M52" i="44"/>
  <c r="N51" i="44"/>
  <c r="P51" i="44" s="1"/>
  <c r="M51" i="44"/>
  <c r="N50" i="44"/>
  <c r="P50" i="44" s="1"/>
  <c r="M50" i="44"/>
  <c r="N49" i="44"/>
  <c r="P49" i="44" s="1"/>
  <c r="M49" i="44"/>
  <c r="N48" i="44"/>
  <c r="P48" i="44" s="1"/>
  <c r="M48" i="44"/>
  <c r="N47" i="44"/>
  <c r="P47" i="44" s="1"/>
  <c r="M47" i="44"/>
  <c r="N46" i="44"/>
  <c r="P46" i="44" s="1"/>
  <c r="M46" i="44"/>
  <c r="N45" i="44"/>
  <c r="P45" i="44" s="1"/>
  <c r="M45" i="44"/>
  <c r="N44" i="44"/>
  <c r="P44" i="44" s="1"/>
  <c r="M44" i="44"/>
  <c r="N43" i="44"/>
  <c r="P43" i="44" s="1"/>
  <c r="M43" i="44"/>
  <c r="N42" i="44"/>
  <c r="P42" i="44" s="1"/>
  <c r="M42" i="44"/>
  <c r="N41" i="44"/>
  <c r="P41" i="44" s="1"/>
  <c r="M41" i="44"/>
  <c r="N40" i="44"/>
  <c r="P40" i="44" s="1"/>
  <c r="M40" i="44"/>
  <c r="N39" i="44"/>
  <c r="P39" i="44" s="1"/>
  <c r="M39" i="44"/>
  <c r="N38" i="44"/>
  <c r="P38" i="44" s="1"/>
  <c r="M38" i="44"/>
  <c r="N37" i="44"/>
  <c r="P37" i="44" s="1"/>
  <c r="M37" i="44"/>
  <c r="N36" i="44"/>
  <c r="P36" i="44" s="1"/>
  <c r="M36" i="44"/>
  <c r="N35" i="44"/>
  <c r="P35" i="44" s="1"/>
  <c r="M35" i="44"/>
  <c r="N34" i="44"/>
  <c r="P34" i="44" s="1"/>
  <c r="M34" i="44"/>
  <c r="N33" i="44"/>
  <c r="P33" i="44" s="1"/>
  <c r="M33" i="44"/>
  <c r="N32" i="44"/>
  <c r="P32" i="44" s="1"/>
  <c r="M32" i="44"/>
  <c r="N31" i="44"/>
  <c r="P31" i="44" s="1"/>
  <c r="M31" i="44"/>
  <c r="N30" i="44"/>
  <c r="P30" i="44" s="1"/>
  <c r="M30" i="44"/>
  <c r="N29" i="44"/>
  <c r="P29" i="44" s="1"/>
  <c r="M29" i="44"/>
  <c r="N28" i="44"/>
  <c r="P28" i="44" s="1"/>
  <c r="M28" i="44"/>
  <c r="N27" i="44"/>
  <c r="P27" i="44" s="1"/>
  <c r="M27" i="44"/>
  <c r="N26" i="44"/>
  <c r="P26" i="44" s="1"/>
  <c r="M26" i="44"/>
  <c r="N25" i="44"/>
  <c r="P25" i="44" s="1"/>
  <c r="M25" i="44"/>
  <c r="N24" i="44"/>
  <c r="P24" i="44" s="1"/>
  <c r="M24" i="44"/>
  <c r="N23" i="44"/>
  <c r="P23" i="44" s="1"/>
  <c r="M23" i="44"/>
  <c r="N22" i="44"/>
  <c r="P22" i="44" s="1"/>
  <c r="M22" i="44"/>
  <c r="N21" i="44"/>
  <c r="P21" i="44" s="1"/>
  <c r="M21" i="44"/>
  <c r="N20" i="44"/>
  <c r="P20" i="44" s="1"/>
  <c r="M20" i="44"/>
  <c r="N19" i="44"/>
  <c r="P19" i="44" s="1"/>
  <c r="M19" i="44"/>
  <c r="N18" i="44"/>
  <c r="P18" i="44" s="1"/>
  <c r="M18" i="44"/>
  <c r="N17" i="44"/>
  <c r="P17" i="44" s="1"/>
  <c r="M17" i="44"/>
  <c r="N16" i="44"/>
  <c r="P16" i="44" s="1"/>
  <c r="M16" i="44"/>
  <c r="N15" i="44"/>
  <c r="P15" i="44" s="1"/>
  <c r="M15" i="44"/>
  <c r="N14" i="44"/>
  <c r="P14" i="44" s="1"/>
  <c r="M14" i="44"/>
  <c r="N13" i="44"/>
  <c r="P13" i="44" s="1"/>
  <c r="M13" i="44"/>
  <c r="N12" i="44"/>
  <c r="P12" i="44" s="1"/>
  <c r="M12" i="44"/>
  <c r="N11" i="44"/>
  <c r="P11" i="44" s="1"/>
  <c r="M11" i="44"/>
  <c r="N10" i="44"/>
  <c r="P10" i="44" s="1"/>
  <c r="M10" i="44"/>
  <c r="N9" i="44"/>
  <c r="P9" i="44" s="1"/>
  <c r="M9" i="44"/>
  <c r="N8" i="44"/>
  <c r="P8" i="44" s="1"/>
  <c r="M8" i="44"/>
  <c r="N7" i="44"/>
  <c r="P7" i="44" s="1"/>
  <c r="M7" i="44"/>
  <c r="N6" i="44"/>
  <c r="P6" i="44" s="1"/>
  <c r="M6" i="44"/>
  <c r="N5" i="44"/>
  <c r="P5" i="44" s="1"/>
  <c r="M5" i="44"/>
  <c r="K24" i="34" l="1"/>
  <c r="K23" i="34"/>
  <c r="K22" i="34"/>
  <c r="K21" i="34"/>
  <c r="K20" i="34"/>
  <c r="K19" i="34"/>
  <c r="K18" i="34"/>
  <c r="K17" i="34"/>
  <c r="K16" i="34"/>
  <c r="K15" i="34"/>
  <c r="K5" i="34"/>
  <c r="K6" i="34"/>
  <c r="K7" i="34"/>
  <c r="K8" i="34"/>
  <c r="K9" i="34"/>
  <c r="K10" i="34"/>
  <c r="K11" i="34"/>
  <c r="K12" i="34"/>
  <c r="K13" i="34"/>
  <c r="K26" i="34"/>
  <c r="K27" i="34"/>
  <c r="K28" i="34"/>
  <c r="K29" i="34"/>
  <c r="K30" i="34"/>
  <c r="K31" i="34"/>
  <c r="K32" i="34"/>
  <c r="K33" i="34"/>
  <c r="K34" i="34"/>
  <c r="K35" i="34"/>
  <c r="K37" i="34"/>
  <c r="K38" i="34"/>
  <c r="K39" i="34"/>
  <c r="K40" i="34"/>
  <c r="K41" i="34"/>
  <c r="K42" i="34"/>
  <c r="K43" i="34"/>
  <c r="K44" i="34"/>
  <c r="K45" i="34"/>
  <c r="K46" i="34"/>
  <c r="K48" i="34"/>
  <c r="K49" i="34"/>
  <c r="K50" i="34"/>
  <c r="K51" i="34"/>
  <c r="K52" i="34"/>
  <c r="K53" i="34"/>
  <c r="K54" i="34"/>
  <c r="K55" i="34"/>
  <c r="K56" i="34"/>
  <c r="K57" i="34"/>
  <c r="K59" i="34"/>
  <c r="K60" i="34"/>
  <c r="K61" i="34"/>
  <c r="K62" i="34"/>
  <c r="K63" i="34"/>
  <c r="K64" i="34"/>
  <c r="K65" i="34"/>
  <c r="K66" i="34"/>
  <c r="K67" i="34"/>
  <c r="K68" i="34"/>
  <c r="K70" i="34"/>
  <c r="K71" i="34"/>
  <c r="K72" i="34"/>
  <c r="K73" i="34"/>
  <c r="K74" i="34"/>
  <c r="K75" i="34"/>
  <c r="K76" i="34"/>
  <c r="K77" i="34"/>
  <c r="K78" i="34"/>
  <c r="K79" i="34"/>
  <c r="K81" i="34"/>
  <c r="K82" i="34"/>
  <c r="K83" i="34"/>
  <c r="K84" i="34"/>
  <c r="K85" i="34"/>
  <c r="K86" i="34"/>
  <c r="K87" i="34"/>
  <c r="K88" i="34"/>
  <c r="K89" i="34"/>
  <c r="K90" i="34"/>
  <c r="K92" i="34"/>
  <c r="K93" i="34"/>
  <c r="K94" i="34"/>
  <c r="K95" i="34"/>
  <c r="K96" i="34"/>
  <c r="K97" i="34"/>
  <c r="K98" i="34"/>
  <c r="K99" i="34"/>
  <c r="K100" i="34"/>
  <c r="K101" i="34"/>
  <c r="K103" i="34"/>
  <c r="K104" i="34"/>
  <c r="K105" i="34"/>
  <c r="K106" i="34"/>
  <c r="K107" i="34"/>
  <c r="K108" i="34"/>
  <c r="K109" i="34"/>
  <c r="K110" i="34"/>
  <c r="K111" i="34"/>
  <c r="K112" i="34"/>
  <c r="K114" i="34"/>
  <c r="K115" i="34"/>
  <c r="K116" i="34"/>
  <c r="K117" i="34"/>
  <c r="K118" i="34"/>
  <c r="K119" i="34"/>
  <c r="K120" i="34"/>
  <c r="K121" i="34"/>
  <c r="K122" i="34"/>
  <c r="K123" i="34"/>
  <c r="K125" i="34"/>
  <c r="K126" i="34"/>
  <c r="K127" i="34"/>
  <c r="K128" i="34"/>
  <c r="K129" i="34"/>
  <c r="K130" i="34"/>
  <c r="K131" i="34"/>
  <c r="K132" i="34"/>
  <c r="K133" i="34"/>
  <c r="K134" i="34"/>
  <c r="K136" i="34"/>
  <c r="K137" i="34"/>
  <c r="K138" i="34"/>
  <c r="K139" i="34"/>
  <c r="K140" i="34"/>
  <c r="K141" i="34"/>
  <c r="K142" i="34"/>
  <c r="K143" i="34"/>
  <c r="K144" i="34"/>
  <c r="K145" i="34"/>
  <c r="K147" i="34"/>
  <c r="K148" i="34"/>
  <c r="K149" i="34"/>
  <c r="K150" i="34"/>
  <c r="K151" i="34"/>
  <c r="K152" i="34"/>
  <c r="K153" i="34"/>
  <c r="K154" i="34"/>
  <c r="K155" i="34"/>
  <c r="K156" i="34"/>
  <c r="K158" i="34"/>
  <c r="K159" i="34"/>
  <c r="K160" i="34"/>
  <c r="K161" i="34"/>
  <c r="K162" i="34"/>
  <c r="K163" i="34"/>
  <c r="K164" i="34"/>
  <c r="K165" i="34"/>
  <c r="K166" i="34"/>
  <c r="K167" i="34"/>
  <c r="K169" i="34"/>
  <c r="K170" i="34"/>
  <c r="K171" i="34"/>
  <c r="K172" i="34"/>
  <c r="K173" i="34"/>
  <c r="K174" i="34"/>
  <c r="K175" i="34"/>
  <c r="K176" i="34"/>
  <c r="K177" i="34"/>
  <c r="K178" i="34"/>
  <c r="K180" i="34"/>
  <c r="K181" i="34"/>
  <c r="K182" i="34"/>
  <c r="K183" i="34"/>
  <c r="K184" i="34"/>
  <c r="K185" i="34"/>
  <c r="K186" i="34"/>
  <c r="K187" i="34"/>
  <c r="K188" i="34"/>
  <c r="K189" i="34"/>
  <c r="K191" i="34"/>
  <c r="K192" i="34"/>
  <c r="K193" i="34"/>
  <c r="K194" i="34"/>
  <c r="K195" i="34"/>
  <c r="K196" i="34"/>
  <c r="K197" i="34"/>
  <c r="K198" i="34"/>
  <c r="K199" i="34"/>
  <c r="K200" i="34"/>
  <c r="K202" i="34"/>
  <c r="K203" i="34"/>
  <c r="K204" i="34"/>
  <c r="K205" i="34"/>
  <c r="K206" i="34"/>
  <c r="K207" i="34"/>
  <c r="K208" i="34"/>
  <c r="K209" i="34"/>
  <c r="K210" i="34"/>
  <c r="K211" i="34"/>
  <c r="K213" i="34"/>
  <c r="K214" i="34"/>
  <c r="K215" i="34"/>
  <c r="K216" i="34"/>
  <c r="K217" i="34"/>
  <c r="K218" i="34"/>
  <c r="K219" i="34"/>
  <c r="K220" i="34"/>
  <c r="K221" i="34"/>
  <c r="K222" i="34"/>
  <c r="K224" i="34"/>
  <c r="K225" i="34"/>
  <c r="K226" i="34"/>
  <c r="K227" i="34"/>
  <c r="K228" i="34"/>
  <c r="K229" i="34"/>
  <c r="K230" i="34"/>
  <c r="K231" i="34"/>
  <c r="K232" i="34"/>
  <c r="K233" i="34"/>
  <c r="K235" i="34"/>
  <c r="K236" i="34"/>
  <c r="K237" i="34"/>
  <c r="K238" i="34"/>
  <c r="K239" i="34"/>
  <c r="K240" i="34"/>
  <c r="K241" i="34"/>
  <c r="K242" i="34"/>
  <c r="K243" i="34"/>
  <c r="K244" i="34"/>
  <c r="K246" i="34"/>
  <c r="K247" i="34"/>
  <c r="K248" i="34"/>
  <c r="K249" i="34"/>
  <c r="K250" i="34"/>
  <c r="K251" i="34"/>
  <c r="K252" i="34"/>
  <c r="K253" i="34"/>
  <c r="K254" i="34"/>
  <c r="K255" i="34"/>
  <c r="K257" i="34"/>
  <c r="K258" i="34"/>
  <c r="K259" i="34"/>
  <c r="K260" i="34"/>
  <c r="K261" i="34"/>
  <c r="K262" i="34"/>
  <c r="K263" i="34"/>
  <c r="K264" i="34"/>
  <c r="K265" i="34"/>
  <c r="K266" i="34"/>
  <c r="K268" i="34"/>
  <c r="K269" i="34"/>
  <c r="K270" i="34"/>
  <c r="K271" i="34"/>
  <c r="K272" i="34"/>
  <c r="K273" i="34"/>
  <c r="K274" i="34"/>
  <c r="K275" i="34"/>
  <c r="K276" i="34"/>
  <c r="K277" i="34"/>
  <c r="K279" i="34"/>
  <c r="K280" i="34"/>
  <c r="K281" i="34"/>
  <c r="K282" i="34"/>
  <c r="K283" i="34"/>
  <c r="K284" i="34"/>
  <c r="K285" i="34"/>
  <c r="K286" i="34"/>
  <c r="K287" i="34"/>
  <c r="K288" i="34"/>
  <c r="K290" i="34"/>
  <c r="K291" i="34"/>
  <c r="K292" i="34"/>
  <c r="K293" i="34"/>
  <c r="K294" i="34"/>
  <c r="K295" i="34"/>
  <c r="K296" i="34"/>
  <c r="K297" i="34"/>
  <c r="K298" i="34"/>
  <c r="K299" i="34"/>
  <c r="K301" i="34"/>
  <c r="K302" i="34"/>
  <c r="K303" i="34"/>
  <c r="K304" i="34"/>
  <c r="K305" i="34"/>
  <c r="K306" i="34"/>
  <c r="K307" i="34"/>
  <c r="K308" i="34"/>
  <c r="K309" i="34"/>
  <c r="K310" i="34"/>
  <c r="K312" i="34"/>
  <c r="K313" i="34"/>
  <c r="K314" i="34"/>
  <c r="K315" i="34"/>
  <c r="K316" i="34"/>
  <c r="K317" i="34"/>
  <c r="K318" i="34"/>
  <c r="K319" i="34"/>
  <c r="K320" i="34"/>
  <c r="K321" i="34"/>
  <c r="K323" i="34"/>
  <c r="K324" i="34"/>
  <c r="K325" i="34"/>
  <c r="K326" i="34"/>
  <c r="K327" i="34"/>
  <c r="K328" i="34"/>
  <c r="K329" i="34"/>
  <c r="K330" i="34"/>
  <c r="K331" i="34"/>
  <c r="K332" i="34"/>
  <c r="K334" i="34"/>
  <c r="K335" i="34"/>
  <c r="K336" i="34"/>
  <c r="K337" i="34"/>
  <c r="K338" i="34"/>
  <c r="K339" i="34"/>
  <c r="K340" i="34"/>
  <c r="K341" i="34"/>
  <c r="K342" i="34"/>
  <c r="K343" i="34"/>
  <c r="K345" i="34"/>
  <c r="K346" i="34"/>
  <c r="K347" i="34"/>
  <c r="K348" i="34"/>
  <c r="K349" i="34"/>
  <c r="K350" i="34"/>
  <c r="K351" i="34"/>
  <c r="K352" i="34"/>
  <c r="K353" i="34"/>
  <c r="K354" i="34"/>
  <c r="K356" i="34"/>
  <c r="K357" i="34"/>
  <c r="K358" i="34"/>
  <c r="K359" i="34"/>
  <c r="K360" i="34"/>
  <c r="K361" i="34"/>
  <c r="K362" i="34"/>
  <c r="K363" i="34"/>
  <c r="K364" i="34"/>
  <c r="K365" i="34"/>
  <c r="K367" i="34"/>
  <c r="K368" i="34"/>
  <c r="K369" i="34"/>
  <c r="K370" i="34"/>
  <c r="K371" i="34"/>
  <c r="K372" i="34"/>
  <c r="K373" i="34"/>
  <c r="K374" i="34"/>
  <c r="K375" i="34"/>
  <c r="K376" i="34"/>
  <c r="K378" i="34"/>
  <c r="K379" i="34"/>
  <c r="K380" i="34"/>
  <c r="K381" i="34"/>
  <c r="K382" i="34"/>
  <c r="K383" i="34"/>
  <c r="K384" i="34"/>
  <c r="K385" i="34"/>
  <c r="K386" i="34"/>
  <c r="K387" i="34"/>
  <c r="K389" i="34"/>
  <c r="K390" i="34"/>
  <c r="K391" i="34"/>
  <c r="K392" i="34"/>
  <c r="K393" i="34"/>
  <c r="K394" i="34"/>
  <c r="K395" i="34"/>
  <c r="K396" i="34"/>
  <c r="K397" i="34"/>
  <c r="K398" i="34"/>
  <c r="K400" i="34"/>
  <c r="K401" i="34"/>
  <c r="K402" i="34"/>
  <c r="K403" i="34"/>
  <c r="K404" i="34"/>
  <c r="K405" i="34"/>
  <c r="K406" i="34"/>
  <c r="K407" i="34"/>
  <c r="K408" i="34"/>
  <c r="K409" i="34"/>
  <c r="K411" i="34"/>
  <c r="K412" i="34"/>
  <c r="K413" i="34"/>
  <c r="K414" i="34"/>
  <c r="K415" i="34"/>
  <c r="K416" i="34"/>
  <c r="K417" i="34"/>
  <c r="K418" i="34"/>
  <c r="K419" i="34"/>
  <c r="K420" i="34"/>
  <c r="K422" i="34"/>
  <c r="K423" i="34"/>
  <c r="K424" i="34"/>
  <c r="K425" i="34"/>
  <c r="K426" i="34"/>
  <c r="K427" i="34"/>
  <c r="K428" i="34"/>
  <c r="K429" i="34"/>
  <c r="K430" i="34"/>
  <c r="K431" i="34"/>
  <c r="K433" i="34"/>
  <c r="K434" i="34"/>
  <c r="K435" i="34"/>
  <c r="K436" i="34"/>
  <c r="K437" i="34"/>
  <c r="K438" i="34"/>
  <c r="K439" i="34"/>
  <c r="K440" i="34"/>
  <c r="K441" i="34"/>
  <c r="K442" i="34"/>
  <c r="K444" i="34"/>
  <c r="K445" i="34"/>
  <c r="K446" i="34"/>
  <c r="K447" i="34"/>
  <c r="K448" i="34"/>
  <c r="K449" i="34"/>
  <c r="K450" i="34"/>
  <c r="K451" i="34"/>
  <c r="K452" i="34"/>
  <c r="K453" i="34"/>
  <c r="K455" i="34"/>
  <c r="K456" i="34"/>
  <c r="K457" i="34"/>
  <c r="K458" i="34"/>
  <c r="K459" i="34"/>
  <c r="K460" i="34"/>
  <c r="K461" i="34"/>
  <c r="K462" i="34"/>
  <c r="K463" i="34"/>
  <c r="K464" i="34"/>
  <c r="K466" i="34"/>
  <c r="K467" i="34"/>
  <c r="K468" i="34"/>
  <c r="K469" i="34"/>
  <c r="K470" i="34"/>
  <c r="K471" i="34"/>
  <c r="K472" i="34"/>
  <c r="K473" i="34"/>
  <c r="K474" i="34"/>
  <c r="K475" i="34"/>
  <c r="K477" i="34"/>
  <c r="K478" i="34"/>
  <c r="K479" i="34"/>
  <c r="K480" i="34"/>
  <c r="K481" i="34"/>
  <c r="K482" i="34"/>
  <c r="K483" i="34"/>
  <c r="K484" i="34"/>
  <c r="K485" i="34"/>
  <c r="K486" i="34"/>
  <c r="K488" i="34"/>
  <c r="K489" i="34"/>
  <c r="K490" i="34"/>
  <c r="K491" i="34"/>
  <c r="K492" i="34"/>
  <c r="K493" i="34"/>
  <c r="K494" i="34"/>
  <c r="K495" i="34"/>
  <c r="K496" i="34"/>
  <c r="K497" i="34"/>
  <c r="K499" i="34"/>
  <c r="K500" i="34"/>
  <c r="K501" i="34"/>
  <c r="K502" i="34"/>
  <c r="K503" i="34"/>
  <c r="K504" i="34"/>
  <c r="K505" i="34"/>
  <c r="K506" i="34"/>
  <c r="K507" i="34"/>
  <c r="K508" i="34"/>
  <c r="K510" i="34"/>
  <c r="K511" i="34"/>
  <c r="K512" i="34"/>
  <c r="K513" i="34"/>
  <c r="K514" i="34"/>
  <c r="K515" i="34"/>
  <c r="K516" i="34"/>
  <c r="K517" i="34"/>
  <c r="K518" i="34"/>
  <c r="K519" i="34"/>
  <c r="K521" i="34"/>
  <c r="K522" i="34"/>
  <c r="K523" i="34"/>
  <c r="K524" i="34"/>
  <c r="K525" i="34"/>
  <c r="K526" i="34"/>
  <c r="K527" i="34"/>
  <c r="K528" i="34"/>
  <c r="K529" i="34"/>
  <c r="K530" i="34"/>
  <c r="K532" i="34"/>
  <c r="K533" i="34"/>
  <c r="K534" i="34"/>
  <c r="K535" i="34"/>
  <c r="K536" i="34"/>
  <c r="K537" i="34"/>
  <c r="K538" i="34"/>
  <c r="K539" i="34"/>
  <c r="K540" i="34"/>
  <c r="K541" i="34"/>
  <c r="K543" i="34"/>
  <c r="K544" i="34"/>
  <c r="K545" i="34"/>
  <c r="K546" i="34"/>
  <c r="K547" i="34"/>
  <c r="K548" i="34"/>
  <c r="K549" i="34"/>
  <c r="K550" i="34"/>
  <c r="K551" i="34"/>
  <c r="K552" i="34"/>
  <c r="K554" i="34"/>
  <c r="K555" i="34"/>
  <c r="K556" i="34"/>
  <c r="K557" i="34"/>
  <c r="K558" i="34"/>
  <c r="K559" i="34"/>
  <c r="K560" i="34"/>
  <c r="K561" i="34"/>
  <c r="K562" i="34"/>
  <c r="K563" i="34"/>
  <c r="K565" i="34"/>
  <c r="K566" i="34"/>
  <c r="K567" i="34"/>
  <c r="K568" i="34"/>
  <c r="K569" i="34"/>
  <c r="K570" i="34"/>
  <c r="K571" i="34"/>
  <c r="K572" i="34"/>
  <c r="K573" i="34"/>
  <c r="K574" i="34"/>
  <c r="K576" i="34"/>
  <c r="K577" i="34"/>
  <c r="K578" i="34"/>
  <c r="K579" i="34"/>
  <c r="K580" i="34"/>
  <c r="K581" i="34"/>
  <c r="K582" i="34"/>
  <c r="K583" i="34"/>
  <c r="K584" i="34"/>
  <c r="K585" i="34"/>
  <c r="K587" i="34"/>
  <c r="K588" i="34"/>
  <c r="K589" i="34"/>
  <c r="K590" i="34"/>
  <c r="K591" i="34"/>
  <c r="K592" i="34"/>
  <c r="K593" i="34"/>
  <c r="K594" i="34"/>
  <c r="K595" i="34"/>
  <c r="K596" i="34"/>
  <c r="K598" i="34"/>
  <c r="K599" i="34"/>
  <c r="K600" i="34"/>
  <c r="K601" i="34"/>
  <c r="K602" i="34"/>
  <c r="K603" i="34"/>
  <c r="K604" i="34"/>
  <c r="K605" i="34"/>
  <c r="K606" i="34"/>
  <c r="K607" i="34"/>
  <c r="K609" i="34"/>
  <c r="K610" i="34"/>
  <c r="K611" i="34"/>
  <c r="K612" i="34"/>
  <c r="K613" i="34"/>
  <c r="K614" i="34"/>
  <c r="K615" i="34"/>
  <c r="K616" i="34"/>
  <c r="K617" i="34"/>
  <c r="K618" i="34"/>
  <c r="K620" i="34"/>
  <c r="K621" i="34"/>
  <c r="K622" i="34"/>
  <c r="K623" i="34"/>
  <c r="K624" i="34"/>
  <c r="K625" i="34"/>
  <c r="K626" i="34"/>
  <c r="K627" i="34"/>
  <c r="K628" i="34"/>
  <c r="K629" i="34"/>
  <c r="K631" i="34"/>
  <c r="K632" i="34"/>
  <c r="K633" i="34"/>
  <c r="K634" i="34"/>
  <c r="K635" i="34"/>
  <c r="K636" i="34"/>
  <c r="K637" i="34"/>
  <c r="K638" i="34"/>
  <c r="K639" i="34"/>
  <c r="K640" i="34"/>
  <c r="K642" i="34"/>
  <c r="K643" i="34"/>
  <c r="K644" i="34"/>
  <c r="K645" i="34"/>
  <c r="K646" i="34"/>
  <c r="K647" i="34"/>
  <c r="K648" i="34"/>
  <c r="K649" i="34"/>
  <c r="K650" i="34"/>
  <c r="K651" i="34"/>
  <c r="K653" i="34"/>
  <c r="K654" i="34"/>
  <c r="K655" i="34"/>
  <c r="K656" i="34"/>
  <c r="K657" i="34"/>
  <c r="K658" i="34"/>
  <c r="K659" i="34"/>
  <c r="K660" i="34"/>
  <c r="K661" i="34"/>
  <c r="K662" i="34"/>
  <c r="K664" i="34"/>
  <c r="K665" i="34"/>
  <c r="K666" i="34"/>
  <c r="K667" i="34"/>
  <c r="K668" i="34"/>
  <c r="K669" i="34"/>
  <c r="K670" i="34"/>
  <c r="K671" i="34"/>
  <c r="K672" i="34"/>
  <c r="K673" i="34"/>
  <c r="K675" i="34"/>
  <c r="K676" i="34"/>
  <c r="K677" i="34"/>
  <c r="K678" i="34"/>
  <c r="K679" i="34"/>
  <c r="K680" i="34"/>
  <c r="K681" i="34"/>
  <c r="K682" i="34"/>
  <c r="K683" i="34"/>
  <c r="K684" i="34"/>
  <c r="K686" i="34"/>
  <c r="K687" i="34"/>
  <c r="K688" i="34"/>
  <c r="K689" i="34"/>
  <c r="K690" i="34"/>
  <c r="K691" i="34"/>
  <c r="K692" i="34"/>
  <c r="K693" i="34"/>
  <c r="K694" i="34"/>
  <c r="K695" i="34"/>
  <c r="K697" i="34"/>
  <c r="K698" i="34"/>
  <c r="K699" i="34"/>
  <c r="K700" i="34"/>
  <c r="K701" i="34"/>
  <c r="K702" i="34"/>
  <c r="K703" i="34"/>
  <c r="K704" i="34"/>
  <c r="K705" i="34"/>
  <c r="K706" i="34"/>
  <c r="K708" i="34"/>
  <c r="K709" i="34"/>
  <c r="K710" i="34"/>
  <c r="K711" i="34"/>
  <c r="K712" i="34"/>
  <c r="K713" i="34"/>
  <c r="K714" i="34"/>
  <c r="K715" i="34"/>
  <c r="K716" i="34"/>
  <c r="K717" i="34"/>
  <c r="K719" i="34"/>
  <c r="K720" i="34"/>
  <c r="K721" i="34"/>
  <c r="K722" i="34"/>
  <c r="K723" i="34"/>
  <c r="K724" i="34"/>
  <c r="K725" i="34"/>
  <c r="K726" i="34"/>
  <c r="K727" i="34"/>
  <c r="K728" i="34"/>
  <c r="K730" i="34"/>
  <c r="K731" i="34"/>
  <c r="K732" i="34"/>
  <c r="K733" i="34"/>
  <c r="K734" i="34"/>
  <c r="K735" i="34"/>
  <c r="K736" i="34"/>
  <c r="K737" i="34"/>
  <c r="K738" i="34"/>
  <c r="K739" i="34"/>
  <c r="K741" i="34"/>
  <c r="K742" i="34"/>
  <c r="K743" i="34"/>
  <c r="K744" i="34"/>
  <c r="K745" i="34"/>
  <c r="K746" i="34"/>
  <c r="K747" i="34"/>
  <c r="K748" i="34"/>
  <c r="K749" i="34"/>
  <c r="K750" i="34"/>
  <c r="K752" i="34"/>
  <c r="K753" i="34"/>
  <c r="K754" i="34"/>
  <c r="K755" i="34"/>
  <c r="K756" i="34"/>
  <c r="K757" i="34"/>
  <c r="K758" i="34"/>
  <c r="K759" i="34"/>
  <c r="K760" i="34"/>
  <c r="K761" i="34"/>
  <c r="K763" i="34"/>
  <c r="K764" i="34"/>
  <c r="K765" i="34"/>
  <c r="K766" i="34"/>
  <c r="K767" i="34"/>
  <c r="K768" i="34"/>
  <c r="K769" i="34"/>
  <c r="K770" i="34"/>
  <c r="K771" i="34"/>
  <c r="K772" i="34"/>
  <c r="K774" i="34"/>
  <c r="K775" i="34"/>
  <c r="K776" i="34"/>
  <c r="K777" i="34"/>
  <c r="K778" i="34"/>
  <c r="K779" i="34"/>
  <c r="K780" i="34"/>
  <c r="K781" i="34"/>
  <c r="K782" i="34"/>
  <c r="K783" i="34"/>
  <c r="K785" i="34"/>
  <c r="K786" i="34"/>
  <c r="K787" i="34"/>
  <c r="K788" i="34"/>
  <c r="K789" i="34"/>
  <c r="K790" i="34"/>
  <c r="K791" i="34"/>
  <c r="K792" i="34"/>
  <c r="K793" i="34"/>
  <c r="K794" i="34"/>
  <c r="K796" i="34"/>
  <c r="K797" i="34"/>
  <c r="K798" i="34"/>
  <c r="K799" i="34"/>
  <c r="K800" i="34"/>
  <c r="K801" i="34"/>
  <c r="K802" i="34"/>
  <c r="K803" i="34"/>
  <c r="K804" i="34"/>
  <c r="K805" i="34"/>
  <c r="K807" i="34"/>
  <c r="K808" i="34"/>
  <c r="K809" i="34"/>
  <c r="K810" i="34"/>
  <c r="K811" i="34"/>
  <c r="K812" i="34"/>
  <c r="K813" i="34"/>
  <c r="K814" i="34"/>
  <c r="K815" i="34"/>
  <c r="K816" i="34"/>
  <c r="K4" i="34"/>
  <c r="D807" i="34"/>
  <c r="D796" i="34"/>
  <c r="D785" i="34"/>
  <c r="D774" i="34"/>
  <c r="D763" i="34"/>
  <c r="D752" i="34"/>
  <c r="D741" i="34"/>
  <c r="D730" i="34"/>
  <c r="D719" i="34"/>
  <c r="D708" i="34"/>
  <c r="D697" i="34"/>
  <c r="D686" i="34"/>
  <c r="D675" i="34"/>
  <c r="D664" i="34"/>
  <c r="D653" i="34"/>
  <c r="D642" i="34"/>
  <c r="D631" i="34"/>
  <c r="D620" i="34"/>
  <c r="J623" i="34" s="1"/>
  <c r="D609" i="34"/>
  <c r="D598" i="34"/>
  <c r="D587" i="34"/>
  <c r="D576" i="34"/>
  <c r="D565" i="34"/>
  <c r="D554" i="34"/>
  <c r="D543" i="34"/>
  <c r="D532" i="34"/>
  <c r="D521" i="34"/>
  <c r="D510" i="34"/>
  <c r="D499" i="34"/>
  <c r="D488" i="34"/>
  <c r="D477" i="34"/>
  <c r="D466" i="34"/>
  <c r="D455" i="34"/>
  <c r="D444" i="34"/>
  <c r="D433" i="34"/>
  <c r="D422" i="34"/>
  <c r="J431" i="34" s="1"/>
  <c r="D411" i="34"/>
  <c r="D400" i="34"/>
  <c r="D389" i="34"/>
  <c r="D378" i="34"/>
  <c r="D367" i="34"/>
  <c r="D356" i="34"/>
  <c r="D345" i="34"/>
  <c r="D334" i="34"/>
  <c r="D323" i="34"/>
  <c r="D312" i="34"/>
  <c r="D301" i="34"/>
  <c r="D290" i="34"/>
  <c r="D279" i="34"/>
  <c r="D268" i="34"/>
  <c r="D257" i="34"/>
  <c r="D246" i="34"/>
  <c r="D235" i="34"/>
  <c r="D224" i="34"/>
  <c r="D213" i="34"/>
  <c r="D202" i="34"/>
  <c r="J206" i="34" s="1"/>
  <c r="D191" i="34"/>
  <c r="D180" i="34"/>
  <c r="D169" i="34"/>
  <c r="D158" i="34"/>
  <c r="D147" i="34"/>
  <c r="J147" i="34" s="1"/>
  <c r="D136" i="34"/>
  <c r="D125" i="34"/>
  <c r="D114" i="34"/>
  <c r="J124" i="34" s="1"/>
  <c r="D103" i="34"/>
  <c r="J110" i="34" s="1"/>
  <c r="D92" i="34"/>
  <c r="J102" i="34" s="1"/>
  <c r="D81" i="34"/>
  <c r="J91" i="34" s="1"/>
  <c r="D70" i="34"/>
  <c r="D59" i="34"/>
  <c r="D48" i="34"/>
  <c r="D37" i="34"/>
  <c r="D26" i="34"/>
  <c r="J32" i="34" s="1"/>
  <c r="D15" i="34"/>
  <c r="J10" i="34"/>
  <c r="H6" i="19"/>
  <c r="I6" i="19"/>
  <c r="H7" i="19"/>
  <c r="I7" i="19"/>
  <c r="H8" i="19"/>
  <c r="I8" i="19"/>
  <c r="H9" i="19"/>
  <c r="I9" i="19"/>
  <c r="H10" i="19"/>
  <c r="I10" i="19"/>
  <c r="H11" i="19"/>
  <c r="I11" i="19"/>
  <c r="H12" i="19"/>
  <c r="I12" i="19"/>
  <c r="H13" i="19"/>
  <c r="I13" i="19"/>
  <c r="H14" i="19"/>
  <c r="I14" i="19"/>
  <c r="H15" i="19"/>
  <c r="I15" i="19"/>
  <c r="H16" i="19"/>
  <c r="I16" i="19"/>
  <c r="H17" i="19"/>
  <c r="I17" i="19"/>
  <c r="H18" i="19"/>
  <c r="I18" i="19"/>
  <c r="H19" i="19"/>
  <c r="I19" i="19"/>
  <c r="H20" i="19"/>
  <c r="I20" i="19"/>
  <c r="H21" i="19"/>
  <c r="I21" i="19"/>
  <c r="H22" i="19"/>
  <c r="I22" i="19"/>
  <c r="H23" i="19"/>
  <c r="I23" i="19"/>
  <c r="H24" i="19"/>
  <c r="I24" i="19"/>
  <c r="H25" i="19"/>
  <c r="I25" i="19"/>
  <c r="H26" i="19"/>
  <c r="I26" i="19"/>
  <c r="H27" i="19"/>
  <c r="I27" i="19"/>
  <c r="H28" i="19"/>
  <c r="I28" i="19"/>
  <c r="H29" i="19"/>
  <c r="I29" i="19"/>
  <c r="H30" i="19"/>
  <c r="I30" i="19"/>
  <c r="H31" i="19"/>
  <c r="I31" i="19"/>
  <c r="H32" i="19"/>
  <c r="I32" i="19"/>
  <c r="H33" i="19"/>
  <c r="I33" i="19"/>
  <c r="H34" i="19"/>
  <c r="I34" i="19"/>
  <c r="H35" i="19"/>
  <c r="I35" i="19"/>
  <c r="H36" i="19"/>
  <c r="I36" i="19"/>
  <c r="H37" i="19"/>
  <c r="I37" i="19"/>
  <c r="H38" i="19"/>
  <c r="I38" i="19"/>
  <c r="H39" i="19"/>
  <c r="I39" i="19"/>
  <c r="H40" i="19"/>
  <c r="I40" i="19"/>
  <c r="H41" i="19"/>
  <c r="I41" i="19"/>
  <c r="H42" i="19"/>
  <c r="I42" i="19"/>
  <c r="H43" i="19"/>
  <c r="I43" i="19"/>
  <c r="H44" i="19"/>
  <c r="I44" i="19"/>
  <c r="H45" i="19"/>
  <c r="I45" i="19"/>
  <c r="H46" i="19"/>
  <c r="I46" i="19"/>
  <c r="H47" i="19"/>
  <c r="I47" i="19"/>
  <c r="H48" i="19"/>
  <c r="I48" i="19"/>
  <c r="H49" i="19"/>
  <c r="I49" i="19"/>
  <c r="H50" i="19"/>
  <c r="I50" i="19"/>
  <c r="H51" i="19"/>
  <c r="I51" i="19"/>
  <c r="H52" i="19"/>
  <c r="I52" i="19"/>
  <c r="H53" i="19"/>
  <c r="I53" i="19"/>
  <c r="H54" i="19"/>
  <c r="I54" i="19"/>
  <c r="H55" i="19"/>
  <c r="I55" i="19"/>
  <c r="H56" i="19"/>
  <c r="I56" i="19"/>
  <c r="H57" i="19"/>
  <c r="I57" i="19"/>
  <c r="H58" i="19"/>
  <c r="I58" i="19"/>
  <c r="H59" i="19"/>
  <c r="I59" i="19"/>
  <c r="H60" i="19"/>
  <c r="I60" i="19"/>
  <c r="H61" i="19"/>
  <c r="I61" i="19"/>
  <c r="H62" i="19"/>
  <c r="I62" i="19"/>
  <c r="H63" i="19"/>
  <c r="I63" i="19"/>
  <c r="H64" i="19"/>
  <c r="I64" i="19"/>
  <c r="H65" i="19"/>
  <c r="I65" i="19"/>
  <c r="H66" i="19"/>
  <c r="I66" i="19"/>
  <c r="H67" i="19"/>
  <c r="I67" i="19"/>
  <c r="H68" i="19"/>
  <c r="I68" i="19"/>
  <c r="H69" i="19"/>
  <c r="I69" i="19"/>
  <c r="H70" i="19"/>
  <c r="I70" i="19"/>
  <c r="H71" i="19"/>
  <c r="I71" i="19"/>
  <c r="H72" i="19"/>
  <c r="I72" i="19"/>
  <c r="H73" i="19"/>
  <c r="I73" i="19"/>
  <c r="H74" i="19"/>
  <c r="I74" i="19"/>
  <c r="H75" i="19"/>
  <c r="I75" i="19"/>
  <c r="H76" i="19"/>
  <c r="I76" i="19"/>
  <c r="H77" i="19"/>
  <c r="I77" i="19"/>
  <c r="H78" i="19"/>
  <c r="I78" i="19"/>
  <c r="I5" i="19"/>
  <c r="L5" i="19" l="1"/>
  <c r="P6" i="19"/>
  <c r="P5" i="19"/>
  <c r="L6" i="19"/>
  <c r="J24" i="34"/>
  <c r="J47" i="34"/>
  <c r="J39" i="34"/>
  <c r="J44" i="34"/>
  <c r="J43" i="34"/>
  <c r="J42" i="34"/>
  <c r="J41" i="34"/>
  <c r="J45" i="34"/>
  <c r="J40" i="34"/>
  <c r="J38" i="34"/>
  <c r="J37" i="34"/>
  <c r="J133" i="34"/>
  <c r="J125" i="34"/>
  <c r="J130" i="34"/>
  <c r="J129" i="34"/>
  <c r="J128" i="34"/>
  <c r="J135" i="34"/>
  <c r="J127" i="34"/>
  <c r="J131" i="34"/>
  <c r="J134" i="34"/>
  <c r="J221" i="34"/>
  <c r="J213" i="34"/>
  <c r="J220" i="34"/>
  <c r="J219" i="34"/>
  <c r="J218" i="34"/>
  <c r="J217" i="34"/>
  <c r="J216" i="34"/>
  <c r="J223" i="34"/>
  <c r="J215" i="34"/>
  <c r="J214" i="34"/>
  <c r="J310" i="34"/>
  <c r="J302" i="34"/>
  <c r="J309" i="34"/>
  <c r="J301" i="34"/>
  <c r="J308" i="34"/>
  <c r="J307" i="34"/>
  <c r="J306" i="34"/>
  <c r="J305" i="34"/>
  <c r="J304" i="34"/>
  <c r="J311" i="34"/>
  <c r="J303" i="34"/>
  <c r="J398" i="34"/>
  <c r="J390" i="34"/>
  <c r="J397" i="34"/>
  <c r="J389" i="34"/>
  <c r="J396" i="34"/>
  <c r="J395" i="34"/>
  <c r="J394" i="34"/>
  <c r="J393" i="34"/>
  <c r="J392" i="34"/>
  <c r="J399" i="34"/>
  <c r="J391" i="34"/>
  <c r="J486" i="34"/>
  <c r="J478" i="34"/>
  <c r="J485" i="34"/>
  <c r="J477" i="34"/>
  <c r="J484" i="34"/>
  <c r="J483" i="34"/>
  <c r="J482" i="34"/>
  <c r="J481" i="34"/>
  <c r="J480" i="34"/>
  <c r="J487" i="34"/>
  <c r="J479" i="34"/>
  <c r="J574" i="34"/>
  <c r="J566" i="34"/>
  <c r="J573" i="34"/>
  <c r="J565" i="34"/>
  <c r="J572" i="34"/>
  <c r="J571" i="34"/>
  <c r="J570" i="34"/>
  <c r="J569" i="34"/>
  <c r="J568" i="34"/>
  <c r="J575" i="34"/>
  <c r="J567" i="34"/>
  <c r="J662" i="34"/>
  <c r="J654" i="34"/>
  <c r="J661" i="34"/>
  <c r="J653" i="34"/>
  <c r="J660" i="34"/>
  <c r="J659" i="34"/>
  <c r="J658" i="34"/>
  <c r="J657" i="34"/>
  <c r="J656" i="34"/>
  <c r="J663" i="34"/>
  <c r="J655" i="34"/>
  <c r="J750" i="34"/>
  <c r="J742" i="34"/>
  <c r="J749" i="34"/>
  <c r="J741" i="34"/>
  <c r="J748" i="34"/>
  <c r="J747" i="34"/>
  <c r="J746" i="34"/>
  <c r="J745" i="34"/>
  <c r="J744" i="34"/>
  <c r="J743" i="34"/>
  <c r="J751" i="34"/>
  <c r="J83" i="34"/>
  <c r="J132" i="34"/>
  <c r="J55" i="34"/>
  <c r="J54" i="34"/>
  <c r="J53" i="34"/>
  <c r="J52" i="34"/>
  <c r="J51" i="34"/>
  <c r="J58" i="34"/>
  <c r="J50" i="34"/>
  <c r="J57" i="34"/>
  <c r="J49" i="34"/>
  <c r="J56" i="34"/>
  <c r="J48" i="34"/>
  <c r="J141" i="34"/>
  <c r="J146" i="34"/>
  <c r="J138" i="34"/>
  <c r="J145" i="34"/>
  <c r="J137" i="34"/>
  <c r="J144" i="34"/>
  <c r="J136" i="34"/>
  <c r="J143" i="34"/>
  <c r="J142" i="34"/>
  <c r="J140" i="34"/>
  <c r="J139" i="34"/>
  <c r="J229" i="34"/>
  <c r="J228" i="34"/>
  <c r="J227" i="34"/>
  <c r="J234" i="34"/>
  <c r="J226" i="34"/>
  <c r="J233" i="34"/>
  <c r="J225" i="34"/>
  <c r="J232" i="34"/>
  <c r="J224" i="34"/>
  <c r="J231" i="34"/>
  <c r="J230" i="34"/>
  <c r="J318" i="34"/>
  <c r="J317" i="34"/>
  <c r="J316" i="34"/>
  <c r="J315" i="34"/>
  <c r="J322" i="34"/>
  <c r="J314" i="34"/>
  <c r="J321" i="34"/>
  <c r="J313" i="34"/>
  <c r="J320" i="34"/>
  <c r="J312" i="34"/>
  <c r="J319" i="34"/>
  <c r="J406" i="34"/>
  <c r="J405" i="34"/>
  <c r="J404" i="34"/>
  <c r="J403" i="34"/>
  <c r="J410" i="34"/>
  <c r="J402" i="34"/>
  <c r="J409" i="34"/>
  <c r="J401" i="34"/>
  <c r="J408" i="34"/>
  <c r="J400" i="34"/>
  <c r="J407" i="34"/>
  <c r="J494" i="34"/>
  <c r="J493" i="34"/>
  <c r="J492" i="34"/>
  <c r="J491" i="34"/>
  <c r="J498" i="34"/>
  <c r="J490" i="34"/>
  <c r="J497" i="34"/>
  <c r="J489" i="34"/>
  <c r="J496" i="34"/>
  <c r="J488" i="34"/>
  <c r="J582" i="34"/>
  <c r="J581" i="34"/>
  <c r="J580" i="34"/>
  <c r="J579" i="34"/>
  <c r="J586" i="34"/>
  <c r="J578" i="34"/>
  <c r="J585" i="34"/>
  <c r="J577" i="34"/>
  <c r="J584" i="34"/>
  <c r="J576" i="34"/>
  <c r="J583" i="34"/>
  <c r="J670" i="34"/>
  <c r="J669" i="34"/>
  <c r="J668" i="34"/>
  <c r="J667" i="34"/>
  <c r="J674" i="34"/>
  <c r="J666" i="34"/>
  <c r="J673" i="34"/>
  <c r="J665" i="34"/>
  <c r="J672" i="34"/>
  <c r="J664" i="34"/>
  <c r="J671" i="34"/>
  <c r="J758" i="34"/>
  <c r="J757" i="34"/>
  <c r="J756" i="34"/>
  <c r="J755" i="34"/>
  <c r="J762" i="34"/>
  <c r="J754" i="34"/>
  <c r="J761" i="34"/>
  <c r="J753" i="34"/>
  <c r="J760" i="34"/>
  <c r="J752" i="34"/>
  <c r="J759" i="34"/>
  <c r="J84" i="34"/>
  <c r="J222" i="34"/>
  <c r="J59" i="34"/>
  <c r="J61" i="34"/>
  <c r="J60" i="34"/>
  <c r="J69" i="34"/>
  <c r="J66" i="34"/>
  <c r="J65" i="34"/>
  <c r="J64" i="34"/>
  <c r="J63" i="34"/>
  <c r="J67" i="34"/>
  <c r="J157" i="34"/>
  <c r="J149" i="34"/>
  <c r="J154" i="34"/>
  <c r="J153" i="34"/>
  <c r="J152" i="34"/>
  <c r="J151" i="34"/>
  <c r="J150" i="34"/>
  <c r="J156" i="34"/>
  <c r="J245" i="34"/>
  <c r="J237" i="34"/>
  <c r="J244" i="34"/>
  <c r="J236" i="34"/>
  <c r="J242" i="34"/>
  <c r="J241" i="34"/>
  <c r="J240" i="34"/>
  <c r="J239" i="34"/>
  <c r="J238" i="34"/>
  <c r="J235" i="34"/>
  <c r="J243" i="34"/>
  <c r="J326" i="34"/>
  <c r="J333" i="34"/>
  <c r="J325" i="34"/>
  <c r="J332" i="34"/>
  <c r="J324" i="34"/>
  <c r="J331" i="34"/>
  <c r="J323" i="34"/>
  <c r="J330" i="34"/>
  <c r="J329" i="34"/>
  <c r="J328" i="34"/>
  <c r="J327" i="34"/>
  <c r="J414" i="34"/>
  <c r="J421" i="34"/>
  <c r="J413" i="34"/>
  <c r="J420" i="34"/>
  <c r="J412" i="34"/>
  <c r="J419" i="34"/>
  <c r="J411" i="34"/>
  <c r="J418" i="34"/>
  <c r="J417" i="34"/>
  <c r="J416" i="34"/>
  <c r="J415" i="34"/>
  <c r="J502" i="34"/>
  <c r="J509" i="34"/>
  <c r="J501" i="34"/>
  <c r="J508" i="34"/>
  <c r="J500" i="34"/>
  <c r="J507" i="34"/>
  <c r="J499" i="34"/>
  <c r="J506" i="34"/>
  <c r="J505" i="34"/>
  <c r="J504" i="34"/>
  <c r="J503" i="34"/>
  <c r="J590" i="34"/>
  <c r="J597" i="34"/>
  <c r="J589" i="34"/>
  <c r="J596" i="34"/>
  <c r="J588" i="34"/>
  <c r="J595" i="34"/>
  <c r="J587" i="34"/>
  <c r="J594" i="34"/>
  <c r="J593" i="34"/>
  <c r="J592" i="34"/>
  <c r="J591" i="34"/>
  <c r="J678" i="34"/>
  <c r="J685" i="34"/>
  <c r="J677" i="34"/>
  <c r="J684" i="34"/>
  <c r="J676" i="34"/>
  <c r="J683" i="34"/>
  <c r="J675" i="34"/>
  <c r="J682" i="34"/>
  <c r="J681" i="34"/>
  <c r="J680" i="34"/>
  <c r="J679" i="34"/>
  <c r="J766" i="34"/>
  <c r="J773" i="34"/>
  <c r="J765" i="34"/>
  <c r="J772" i="34"/>
  <c r="J764" i="34"/>
  <c r="J771" i="34"/>
  <c r="J763" i="34"/>
  <c r="J770" i="34"/>
  <c r="J769" i="34"/>
  <c r="J768" i="34"/>
  <c r="J767" i="34"/>
  <c r="J7" i="34"/>
  <c r="J148" i="34"/>
  <c r="J77" i="34"/>
  <c r="J74" i="34"/>
  <c r="J73" i="34"/>
  <c r="J80" i="34"/>
  <c r="J72" i="34"/>
  <c r="J79" i="34"/>
  <c r="J71" i="34"/>
  <c r="J78" i="34"/>
  <c r="J76" i="34"/>
  <c r="J75" i="34"/>
  <c r="J70" i="34"/>
  <c r="J165" i="34"/>
  <c r="J162" i="34"/>
  <c r="J161" i="34"/>
  <c r="J168" i="34"/>
  <c r="J160" i="34"/>
  <c r="J167" i="34"/>
  <c r="J159" i="34"/>
  <c r="J164" i="34"/>
  <c r="J163" i="34"/>
  <c r="J158" i="34"/>
  <c r="J254" i="34"/>
  <c r="J246" i="34"/>
  <c r="J253" i="34"/>
  <c r="J252" i="34"/>
  <c r="J251" i="34"/>
  <c r="J250" i="34"/>
  <c r="J249" i="34"/>
  <c r="J256" i="34"/>
  <c r="J248" i="34"/>
  <c r="J255" i="34"/>
  <c r="J247" i="34"/>
  <c r="J342" i="34"/>
  <c r="J334" i="34"/>
  <c r="J341" i="34"/>
  <c r="J340" i="34"/>
  <c r="J339" i="34"/>
  <c r="J338" i="34"/>
  <c r="J337" i="34"/>
  <c r="J344" i="34"/>
  <c r="J336" i="34"/>
  <c r="J343" i="34"/>
  <c r="J335" i="34"/>
  <c r="J430" i="34"/>
  <c r="J422" i="34"/>
  <c r="J429" i="34"/>
  <c r="J428" i="34"/>
  <c r="J427" i="34"/>
  <c r="J426" i="34"/>
  <c r="J425" i="34"/>
  <c r="J432" i="34"/>
  <c r="J424" i="34"/>
  <c r="J423" i="34"/>
  <c r="J518" i="34"/>
  <c r="J510" i="34"/>
  <c r="J517" i="34"/>
  <c r="J516" i="34"/>
  <c r="J515" i="34"/>
  <c r="J514" i="34"/>
  <c r="J513" i="34"/>
  <c r="J520" i="34"/>
  <c r="J512" i="34"/>
  <c r="J519" i="34"/>
  <c r="J511" i="34"/>
  <c r="J606" i="34"/>
  <c r="J598" i="34"/>
  <c r="J605" i="34"/>
  <c r="J604" i="34"/>
  <c r="J603" i="34"/>
  <c r="J602" i="34"/>
  <c r="J601" i="34"/>
  <c r="J608" i="34"/>
  <c r="J600" i="34"/>
  <c r="J607" i="34"/>
  <c r="J599" i="34"/>
  <c r="J694" i="34"/>
  <c r="J686" i="34"/>
  <c r="J693" i="34"/>
  <c r="J692" i="34"/>
  <c r="J691" i="34"/>
  <c r="J690" i="34"/>
  <c r="J689" i="34"/>
  <c r="J696" i="34"/>
  <c r="J688" i="34"/>
  <c r="J695" i="34"/>
  <c r="J687" i="34"/>
  <c r="J782" i="34"/>
  <c r="J774" i="34"/>
  <c r="J781" i="34"/>
  <c r="J780" i="34"/>
  <c r="J779" i="34"/>
  <c r="J778" i="34"/>
  <c r="J777" i="34"/>
  <c r="J784" i="34"/>
  <c r="J776" i="34"/>
  <c r="J783" i="34"/>
  <c r="J775" i="34"/>
  <c r="J8" i="34"/>
  <c r="J29" i="34"/>
  <c r="J155" i="34"/>
  <c r="J495" i="34"/>
  <c r="J85" i="34"/>
  <c r="J90" i="34"/>
  <c r="J82" i="34"/>
  <c r="J89" i="34"/>
  <c r="J81" i="34"/>
  <c r="J88" i="34"/>
  <c r="J87" i="34"/>
  <c r="J86" i="34"/>
  <c r="J173" i="34"/>
  <c r="J178" i="34"/>
  <c r="J170" i="34"/>
  <c r="J177" i="34"/>
  <c r="J169" i="34"/>
  <c r="J176" i="34"/>
  <c r="J175" i="34"/>
  <c r="J172" i="34"/>
  <c r="J179" i="34"/>
  <c r="J262" i="34"/>
  <c r="J261" i="34"/>
  <c r="J260" i="34"/>
  <c r="J267" i="34"/>
  <c r="J259" i="34"/>
  <c r="J266" i="34"/>
  <c r="J258" i="34"/>
  <c r="J265" i="34"/>
  <c r="J257" i="34"/>
  <c r="J264" i="34"/>
  <c r="J263" i="34"/>
  <c r="J350" i="34"/>
  <c r="J349" i="34"/>
  <c r="J348" i="34"/>
  <c r="J355" i="34"/>
  <c r="J347" i="34"/>
  <c r="J354" i="34"/>
  <c r="J346" i="34"/>
  <c r="J353" i="34"/>
  <c r="J345" i="34"/>
  <c r="J352" i="34"/>
  <c r="J351" i="34"/>
  <c r="J438" i="34"/>
  <c r="J437" i="34"/>
  <c r="J436" i="34"/>
  <c r="J443" i="34"/>
  <c r="J435" i="34"/>
  <c r="J442" i="34"/>
  <c r="J434" i="34"/>
  <c r="J441" i="34"/>
  <c r="J433" i="34"/>
  <c r="J440" i="34"/>
  <c r="J439" i="34"/>
  <c r="J526" i="34"/>
  <c r="J525" i="34"/>
  <c r="J524" i="34"/>
  <c r="J531" i="34"/>
  <c r="J523" i="34"/>
  <c r="J530" i="34"/>
  <c r="J522" i="34"/>
  <c r="J529" i="34"/>
  <c r="J521" i="34"/>
  <c r="J528" i="34"/>
  <c r="J527" i="34"/>
  <c r="J614" i="34"/>
  <c r="J613" i="34"/>
  <c r="J612" i="34"/>
  <c r="J619" i="34"/>
  <c r="J611" i="34"/>
  <c r="J618" i="34"/>
  <c r="J610" i="34"/>
  <c r="J617" i="34"/>
  <c r="J609" i="34"/>
  <c r="J616" i="34"/>
  <c r="J615" i="34"/>
  <c r="J702" i="34"/>
  <c r="J701" i="34"/>
  <c r="J700" i="34"/>
  <c r="J707" i="34"/>
  <c r="J699" i="34"/>
  <c r="J706" i="34"/>
  <c r="J698" i="34"/>
  <c r="J705" i="34"/>
  <c r="J697" i="34"/>
  <c r="J704" i="34"/>
  <c r="J703" i="34"/>
  <c r="J790" i="34"/>
  <c r="J789" i="34"/>
  <c r="J788" i="34"/>
  <c r="J795" i="34"/>
  <c r="J787" i="34"/>
  <c r="J794" i="34"/>
  <c r="J786" i="34"/>
  <c r="J793" i="34"/>
  <c r="J785" i="34"/>
  <c r="J792" i="34"/>
  <c r="J791" i="34"/>
  <c r="J107" i="34"/>
  <c r="J166" i="34"/>
  <c r="J9" i="34"/>
  <c r="J14" i="34"/>
  <c r="J6" i="34"/>
  <c r="J13" i="34"/>
  <c r="J5" i="34"/>
  <c r="J12" i="34"/>
  <c r="J4" i="34"/>
  <c r="J11" i="34"/>
  <c r="J101" i="34"/>
  <c r="J93" i="34"/>
  <c r="J98" i="34"/>
  <c r="J97" i="34"/>
  <c r="J96" i="34"/>
  <c r="J95" i="34"/>
  <c r="J100" i="34"/>
  <c r="J99" i="34"/>
  <c r="J94" i="34"/>
  <c r="J92" i="34"/>
  <c r="J189" i="34"/>
  <c r="J181" i="34"/>
  <c r="J188" i="34"/>
  <c r="J187" i="34"/>
  <c r="J186" i="34"/>
  <c r="J185" i="34"/>
  <c r="J184" i="34"/>
  <c r="J183" i="34"/>
  <c r="J190" i="34"/>
  <c r="J182" i="34"/>
  <c r="J180" i="34"/>
  <c r="J278" i="34"/>
  <c r="J270" i="34"/>
  <c r="J277" i="34"/>
  <c r="J269" i="34"/>
  <c r="J276" i="34"/>
  <c r="J268" i="34"/>
  <c r="J275" i="34"/>
  <c r="J274" i="34"/>
  <c r="J273" i="34"/>
  <c r="J272" i="34"/>
  <c r="J271" i="34"/>
  <c r="J366" i="34"/>
  <c r="J358" i="34"/>
  <c r="J365" i="34"/>
  <c r="J357" i="34"/>
  <c r="J364" i="34"/>
  <c r="J356" i="34"/>
  <c r="J363" i="34"/>
  <c r="J362" i="34"/>
  <c r="J361" i="34"/>
  <c r="J360" i="34"/>
  <c r="J359" i="34"/>
  <c r="J454" i="34"/>
  <c r="J446" i="34"/>
  <c r="J453" i="34"/>
  <c r="J445" i="34"/>
  <c r="J452" i="34"/>
  <c r="J444" i="34"/>
  <c r="J451" i="34"/>
  <c r="J450" i="34"/>
  <c r="J449" i="34"/>
  <c r="J448" i="34"/>
  <c r="J447" i="34"/>
  <c r="J542" i="34"/>
  <c r="J534" i="34"/>
  <c r="J541" i="34"/>
  <c r="J533" i="34"/>
  <c r="J540" i="34"/>
  <c r="J532" i="34"/>
  <c r="J539" i="34"/>
  <c r="J538" i="34"/>
  <c r="J537" i="34"/>
  <c r="J536" i="34"/>
  <c r="J535" i="34"/>
  <c r="J630" i="34"/>
  <c r="J622" i="34"/>
  <c r="J629" i="34"/>
  <c r="J621" i="34"/>
  <c r="J628" i="34"/>
  <c r="J620" i="34"/>
  <c r="J627" i="34"/>
  <c r="J626" i="34"/>
  <c r="J625" i="34"/>
  <c r="J624" i="34"/>
  <c r="J718" i="34"/>
  <c r="J710" i="34"/>
  <c r="J717" i="34"/>
  <c r="J709" i="34"/>
  <c r="J716" i="34"/>
  <c r="J708" i="34"/>
  <c r="J715" i="34"/>
  <c r="J714" i="34"/>
  <c r="J713" i="34"/>
  <c r="J712" i="34"/>
  <c r="J711" i="34"/>
  <c r="J806" i="34"/>
  <c r="J798" i="34"/>
  <c r="J805" i="34"/>
  <c r="J797" i="34"/>
  <c r="J804" i="34"/>
  <c r="J796" i="34"/>
  <c r="J803" i="34"/>
  <c r="J802" i="34"/>
  <c r="J801" i="34"/>
  <c r="J800" i="34"/>
  <c r="J799" i="34"/>
  <c r="J46" i="34"/>
  <c r="J171" i="34"/>
  <c r="J23" i="34"/>
  <c r="J15" i="34"/>
  <c r="J20" i="34"/>
  <c r="J19" i="34"/>
  <c r="J18" i="34"/>
  <c r="J25" i="34"/>
  <c r="J17" i="34"/>
  <c r="J22" i="34"/>
  <c r="J21" i="34"/>
  <c r="J16" i="34"/>
  <c r="J109" i="34"/>
  <c r="J106" i="34"/>
  <c r="J113" i="34"/>
  <c r="J105" i="34"/>
  <c r="J112" i="34"/>
  <c r="J104" i="34"/>
  <c r="J111" i="34"/>
  <c r="J103" i="34"/>
  <c r="J108" i="34"/>
  <c r="J197" i="34"/>
  <c r="J196" i="34"/>
  <c r="J195" i="34"/>
  <c r="J194" i="34"/>
  <c r="J201" i="34"/>
  <c r="J193" i="34"/>
  <c r="J200" i="34"/>
  <c r="J192" i="34"/>
  <c r="J199" i="34"/>
  <c r="J191" i="34"/>
  <c r="J286" i="34"/>
  <c r="J285" i="34"/>
  <c r="J284" i="34"/>
  <c r="J283" i="34"/>
  <c r="J282" i="34"/>
  <c r="J289" i="34"/>
  <c r="J281" i="34"/>
  <c r="J288" i="34"/>
  <c r="J280" i="34"/>
  <c r="J287" i="34"/>
  <c r="J279" i="34"/>
  <c r="J374" i="34"/>
  <c r="J373" i="34"/>
  <c r="J372" i="34"/>
  <c r="J371" i="34"/>
  <c r="J370" i="34"/>
  <c r="J377" i="34"/>
  <c r="J369" i="34"/>
  <c r="J376" i="34"/>
  <c r="J368" i="34"/>
  <c r="J375" i="34"/>
  <c r="J367" i="34"/>
  <c r="J462" i="34"/>
  <c r="J461" i="34"/>
  <c r="J460" i="34"/>
  <c r="J459" i="34"/>
  <c r="J458" i="34"/>
  <c r="J465" i="34"/>
  <c r="J457" i="34"/>
  <c r="J464" i="34"/>
  <c r="J456" i="34"/>
  <c r="J463" i="34"/>
  <c r="J455" i="34"/>
  <c r="J550" i="34"/>
  <c r="J549" i="34"/>
  <c r="J548" i="34"/>
  <c r="J547" i="34"/>
  <c r="J546" i="34"/>
  <c r="J553" i="34"/>
  <c r="J545" i="34"/>
  <c r="J552" i="34"/>
  <c r="J544" i="34"/>
  <c r="J551" i="34"/>
  <c r="J543" i="34"/>
  <c r="J638" i="34"/>
  <c r="J637" i="34"/>
  <c r="J636" i="34"/>
  <c r="J635" i="34"/>
  <c r="J634" i="34"/>
  <c r="J641" i="34"/>
  <c r="J633" i="34"/>
  <c r="J640" i="34"/>
  <c r="J632" i="34"/>
  <c r="J639" i="34"/>
  <c r="J631" i="34"/>
  <c r="J726" i="34"/>
  <c r="J725" i="34"/>
  <c r="J724" i="34"/>
  <c r="J723" i="34"/>
  <c r="J722" i="34"/>
  <c r="J729" i="34"/>
  <c r="J721" i="34"/>
  <c r="J728" i="34"/>
  <c r="J720" i="34"/>
  <c r="J727" i="34"/>
  <c r="J719" i="34"/>
  <c r="J814" i="34"/>
  <c r="J813" i="34"/>
  <c r="J812" i="34"/>
  <c r="J811" i="34"/>
  <c r="J810" i="34"/>
  <c r="J817" i="34"/>
  <c r="J809" i="34"/>
  <c r="J816" i="34"/>
  <c r="J808" i="34"/>
  <c r="J807" i="34"/>
  <c r="J815" i="34"/>
  <c r="J62" i="34"/>
  <c r="J174" i="34"/>
  <c r="J31" i="34"/>
  <c r="J36" i="34"/>
  <c r="J28" i="34"/>
  <c r="J35" i="34"/>
  <c r="J27" i="34"/>
  <c r="J34" i="34"/>
  <c r="J26" i="34"/>
  <c r="J33" i="34"/>
  <c r="J30" i="34"/>
  <c r="J117" i="34"/>
  <c r="J122" i="34"/>
  <c r="J114" i="34"/>
  <c r="J121" i="34"/>
  <c r="J120" i="34"/>
  <c r="J119" i="34"/>
  <c r="J123" i="34"/>
  <c r="J118" i="34"/>
  <c r="J116" i="34"/>
  <c r="J115" i="34"/>
  <c r="J205" i="34"/>
  <c r="J212" i="34"/>
  <c r="J204" i="34"/>
  <c r="J211" i="34"/>
  <c r="J203" i="34"/>
  <c r="J210" i="34"/>
  <c r="J202" i="34"/>
  <c r="J209" i="34"/>
  <c r="J208" i="34"/>
  <c r="J207" i="34"/>
  <c r="J294" i="34"/>
  <c r="J293" i="34"/>
  <c r="J300" i="34"/>
  <c r="J292" i="34"/>
  <c r="J299" i="34"/>
  <c r="J291" i="34"/>
  <c r="J298" i="34"/>
  <c r="J290" i="34"/>
  <c r="J297" i="34"/>
  <c r="J296" i="34"/>
  <c r="J295" i="34"/>
  <c r="J382" i="34"/>
  <c r="J381" i="34"/>
  <c r="J388" i="34"/>
  <c r="J380" i="34"/>
  <c r="J387" i="34"/>
  <c r="J379" i="34"/>
  <c r="J386" i="34"/>
  <c r="J378" i="34"/>
  <c r="J385" i="34"/>
  <c r="J384" i="34"/>
  <c r="J383" i="34"/>
  <c r="J470" i="34"/>
  <c r="J469" i="34"/>
  <c r="J476" i="34"/>
  <c r="J468" i="34"/>
  <c r="J475" i="34"/>
  <c r="J467" i="34"/>
  <c r="J474" i="34"/>
  <c r="J466" i="34"/>
  <c r="J473" i="34"/>
  <c r="J472" i="34"/>
  <c r="J471" i="34"/>
  <c r="J558" i="34"/>
  <c r="J557" i="34"/>
  <c r="J564" i="34"/>
  <c r="J556" i="34"/>
  <c r="J563" i="34"/>
  <c r="J555" i="34"/>
  <c r="J562" i="34"/>
  <c r="J554" i="34"/>
  <c r="J561" i="34"/>
  <c r="J560" i="34"/>
  <c r="J559" i="34"/>
  <c r="J646" i="34"/>
  <c r="J645" i="34"/>
  <c r="J652" i="34"/>
  <c r="J644" i="34"/>
  <c r="J651" i="34"/>
  <c r="J643" i="34"/>
  <c r="J650" i="34"/>
  <c r="J642" i="34"/>
  <c r="J649" i="34"/>
  <c r="J648" i="34"/>
  <c r="J647" i="34"/>
  <c r="J734" i="34"/>
  <c r="J733" i="34"/>
  <c r="J740" i="34"/>
  <c r="J732" i="34"/>
  <c r="J739" i="34"/>
  <c r="J731" i="34"/>
  <c r="J738" i="34"/>
  <c r="J730" i="34"/>
  <c r="J737" i="34"/>
  <c r="J736" i="34"/>
  <c r="J735" i="34"/>
  <c r="J68" i="34"/>
  <c r="J126" i="34"/>
  <c r="J198" i="34"/>
  <c r="P57" i="19"/>
  <c r="P17" i="19"/>
  <c r="P25" i="19"/>
  <c r="L7" i="19"/>
  <c r="P65" i="19"/>
  <c r="P49" i="19"/>
  <c r="P33" i="19"/>
  <c r="P41" i="19"/>
  <c r="P77" i="19"/>
  <c r="P61" i="19"/>
  <c r="P45" i="19"/>
  <c r="P29" i="19"/>
  <c r="P13" i="19"/>
  <c r="P73" i="19"/>
  <c r="P9" i="19"/>
  <c r="P69" i="19"/>
  <c r="P53" i="19"/>
  <c r="P37" i="19"/>
  <c r="P21" i="19"/>
  <c r="L74" i="19"/>
  <c r="L68" i="19"/>
  <c r="L64" i="19"/>
  <c r="L60" i="19"/>
  <c r="L58" i="19"/>
  <c r="L56" i="19"/>
  <c r="L54" i="19"/>
  <c r="L48" i="19"/>
  <c r="L46" i="19"/>
  <c r="L44" i="19"/>
  <c r="L42" i="19"/>
  <c r="L40" i="19"/>
  <c r="L38" i="19"/>
  <c r="L36" i="19"/>
  <c r="L34" i="19"/>
  <c r="L32" i="19"/>
  <c r="L30" i="19"/>
  <c r="L28" i="19"/>
  <c r="L26" i="19"/>
  <c r="L24" i="19"/>
  <c r="L22" i="19"/>
  <c r="L20" i="19"/>
  <c r="L18" i="19"/>
  <c r="L16" i="19"/>
  <c r="L14" i="19"/>
  <c r="L12" i="19"/>
  <c r="L10" i="19"/>
  <c r="L8" i="19"/>
  <c r="P76" i="19"/>
  <c r="P72" i="19"/>
  <c r="P68" i="19"/>
  <c r="P64" i="19"/>
  <c r="P60" i="19"/>
  <c r="P56" i="19"/>
  <c r="P52" i="19"/>
  <c r="P48" i="19"/>
  <c r="P44" i="19"/>
  <c r="P40" i="19"/>
  <c r="P36" i="19"/>
  <c r="P32" i="19"/>
  <c r="P28" i="19"/>
  <c r="P24" i="19"/>
  <c r="P20" i="19"/>
  <c r="P16" i="19"/>
  <c r="P12" i="19"/>
  <c r="P8" i="19"/>
  <c r="L78" i="19"/>
  <c r="L72" i="19"/>
  <c r="L50" i="19"/>
  <c r="P75" i="19"/>
  <c r="P71" i="19"/>
  <c r="P67" i="19"/>
  <c r="P63" i="19"/>
  <c r="P59" i="19"/>
  <c r="P55" i="19"/>
  <c r="P51" i="19"/>
  <c r="P47" i="19"/>
  <c r="P43" i="19"/>
  <c r="P39" i="19"/>
  <c r="P35" i="19"/>
  <c r="P31" i="19"/>
  <c r="P27" i="19"/>
  <c r="P23" i="19"/>
  <c r="P19" i="19"/>
  <c r="P15" i="19"/>
  <c r="P11" i="19"/>
  <c r="P7" i="19"/>
  <c r="L76" i="19"/>
  <c r="L70" i="19"/>
  <c r="L66" i="19"/>
  <c r="L62" i="19"/>
  <c r="L52" i="19"/>
  <c r="L77" i="19"/>
  <c r="L75" i="19"/>
  <c r="L73" i="19"/>
  <c r="L71" i="19"/>
  <c r="L69" i="19"/>
  <c r="L67" i="19"/>
  <c r="L65" i="19"/>
  <c r="L63" i="19"/>
  <c r="L61" i="19"/>
  <c r="L59" i="19"/>
  <c r="L57" i="19"/>
  <c r="L55" i="19"/>
  <c r="L53" i="19"/>
  <c r="L51" i="19"/>
  <c r="L49" i="19"/>
  <c r="L47" i="19"/>
  <c r="L45" i="19"/>
  <c r="L43" i="19"/>
  <c r="L41" i="19"/>
  <c r="L39" i="19"/>
  <c r="L37" i="19"/>
  <c r="L35" i="19"/>
  <c r="L33" i="19"/>
  <c r="L31" i="19"/>
  <c r="L29" i="19"/>
  <c r="L27" i="19"/>
  <c r="L25" i="19"/>
  <c r="L23" i="19"/>
  <c r="L21" i="19"/>
  <c r="L19" i="19"/>
  <c r="L17" i="19"/>
  <c r="L15" i="19"/>
  <c r="L13" i="19"/>
  <c r="L11" i="19"/>
  <c r="L9" i="19"/>
  <c r="P78" i="19"/>
  <c r="P74" i="19"/>
  <c r="P70" i="19"/>
  <c r="P66" i="19"/>
  <c r="P62" i="19"/>
  <c r="P58" i="19"/>
  <c r="P54" i="19"/>
  <c r="P50" i="19"/>
  <c r="P46" i="19"/>
  <c r="P42" i="19"/>
  <c r="P38" i="19"/>
  <c r="P34" i="19"/>
  <c r="P30" i="19"/>
  <c r="P26" i="19"/>
  <c r="P22" i="19"/>
  <c r="P18" i="19"/>
  <c r="P14" i="19"/>
  <c r="P10" i="19"/>
  <c r="O10" i="19" l="1"/>
  <c r="Q10" i="19" s="1"/>
  <c r="R10" i="19" s="1"/>
  <c r="O58" i="19"/>
  <c r="Q58" i="19" s="1"/>
  <c r="R58" i="19" s="1"/>
  <c r="K21" i="19"/>
  <c r="M21" i="19" s="1"/>
  <c r="N21" i="19" s="1"/>
  <c r="K45" i="19"/>
  <c r="M45" i="19" s="1"/>
  <c r="N45" i="19" s="1"/>
  <c r="K53" i="19"/>
  <c r="M53" i="19" s="1"/>
  <c r="N53" i="19" s="1"/>
  <c r="K70" i="19"/>
  <c r="M70" i="19" s="1"/>
  <c r="N70" i="19" s="1"/>
  <c r="O31" i="19"/>
  <c r="Q31" i="19" s="1"/>
  <c r="R31" i="19" s="1"/>
  <c r="O5" i="19"/>
  <c r="Q5" i="19" s="1"/>
  <c r="R5" i="19" s="1"/>
  <c r="O20" i="19"/>
  <c r="Q20" i="19" s="1"/>
  <c r="R20" i="19" s="1"/>
  <c r="O68" i="19"/>
  <c r="Q68" i="19" s="1"/>
  <c r="R68" i="19" s="1"/>
  <c r="K8" i="19"/>
  <c r="M8" i="19" s="1"/>
  <c r="N8" i="19" s="1"/>
  <c r="K32" i="19"/>
  <c r="M32" i="19" s="1"/>
  <c r="N32" i="19" s="1"/>
  <c r="K60" i="19"/>
  <c r="M60" i="19" s="1"/>
  <c r="N60" i="19" s="1"/>
  <c r="K7" i="19"/>
  <c r="M7" i="19" s="1"/>
  <c r="N7" i="19" s="1"/>
  <c r="O22" i="19"/>
  <c r="Q22" i="19" s="1"/>
  <c r="R22" i="19" s="1"/>
  <c r="O54" i="19"/>
  <c r="Q54" i="19" s="1"/>
  <c r="R54" i="19" s="1"/>
  <c r="K11" i="19"/>
  <c r="M11" i="19" s="1"/>
  <c r="N11" i="19" s="1"/>
  <c r="K27" i="19"/>
  <c r="M27" i="19" s="1"/>
  <c r="N27" i="19" s="1"/>
  <c r="K43" i="19"/>
  <c r="M43" i="19" s="1"/>
  <c r="N43" i="19" s="1"/>
  <c r="K59" i="19"/>
  <c r="M59" i="19" s="1"/>
  <c r="N59" i="19" s="1"/>
  <c r="K75" i="19"/>
  <c r="M75" i="19" s="1"/>
  <c r="N75" i="19" s="1"/>
  <c r="O11" i="19"/>
  <c r="Q11" i="19" s="1"/>
  <c r="R11" i="19" s="1"/>
  <c r="O43" i="19"/>
  <c r="Q43" i="19" s="1"/>
  <c r="R43" i="19" s="1"/>
  <c r="O75" i="19"/>
  <c r="Q75" i="19" s="1"/>
  <c r="R75" i="19" s="1"/>
  <c r="O16" i="19"/>
  <c r="Q16" i="19" s="1"/>
  <c r="R16" i="19" s="1"/>
  <c r="O48" i="19"/>
  <c r="Q48" i="19" s="1"/>
  <c r="R48" i="19" s="1"/>
  <c r="K6" i="19"/>
  <c r="M6" i="19" s="1"/>
  <c r="N6" i="19" s="1"/>
  <c r="K22" i="19"/>
  <c r="M22" i="19" s="1"/>
  <c r="N22" i="19" s="1"/>
  <c r="K38" i="19"/>
  <c r="M38" i="19" s="1"/>
  <c r="N38" i="19" s="1"/>
  <c r="K58" i="19"/>
  <c r="M58" i="19" s="1"/>
  <c r="N58" i="19" s="1"/>
  <c r="K74" i="19"/>
  <c r="M74" i="19" s="1"/>
  <c r="N74" i="19" s="1"/>
  <c r="O29" i="19"/>
  <c r="Q29" i="19" s="1"/>
  <c r="R29" i="19" s="1"/>
  <c r="O57" i="19"/>
  <c r="Q57" i="19" s="1"/>
  <c r="R57" i="19" s="1"/>
  <c r="O26" i="19"/>
  <c r="Q26" i="19" s="1"/>
  <c r="R26" i="19" s="1"/>
  <c r="K13" i="19"/>
  <c r="M13" i="19" s="1"/>
  <c r="N13" i="19" s="1"/>
  <c r="K37" i="19"/>
  <c r="M37" i="19" s="1"/>
  <c r="N37" i="19" s="1"/>
  <c r="K69" i="19"/>
  <c r="M69" i="19" s="1"/>
  <c r="N69" i="19" s="1"/>
  <c r="O15" i="19"/>
  <c r="Q15" i="19" s="1"/>
  <c r="R15" i="19" s="1"/>
  <c r="O47" i="19"/>
  <c r="Q47" i="19" s="1"/>
  <c r="R47" i="19" s="1"/>
  <c r="K78" i="19"/>
  <c r="M78" i="19" s="1"/>
  <c r="N78" i="19" s="1"/>
  <c r="O52" i="19"/>
  <c r="Q52" i="19" s="1"/>
  <c r="R52" i="19" s="1"/>
  <c r="K24" i="19"/>
  <c r="M24" i="19" s="1"/>
  <c r="N24" i="19" s="1"/>
  <c r="K48" i="19"/>
  <c r="M48" i="19" s="1"/>
  <c r="N48" i="19" s="1"/>
  <c r="O21" i="19"/>
  <c r="Q21" i="19" s="1"/>
  <c r="R21" i="19" s="1"/>
  <c r="O45" i="19"/>
  <c r="Q45" i="19" s="1"/>
  <c r="R45" i="19" s="1"/>
  <c r="O14" i="19"/>
  <c r="Q14" i="19" s="1"/>
  <c r="R14" i="19" s="1"/>
  <c r="O30" i="19"/>
  <c r="Q30" i="19" s="1"/>
  <c r="R30" i="19" s="1"/>
  <c r="O46" i="19"/>
  <c r="Q46" i="19" s="1"/>
  <c r="R46" i="19" s="1"/>
  <c r="O62" i="19"/>
  <c r="Q62" i="19" s="1"/>
  <c r="R62" i="19" s="1"/>
  <c r="O78" i="19"/>
  <c r="Q78" i="19" s="1"/>
  <c r="R78" i="19" s="1"/>
  <c r="K15" i="19"/>
  <c r="M15" i="19" s="1"/>
  <c r="N15" i="19" s="1"/>
  <c r="K23" i="19"/>
  <c r="M23" i="19" s="1"/>
  <c r="N23" i="19" s="1"/>
  <c r="K31" i="19"/>
  <c r="M31" i="19" s="1"/>
  <c r="N31" i="19" s="1"/>
  <c r="K39" i="19"/>
  <c r="M39" i="19" s="1"/>
  <c r="N39" i="19" s="1"/>
  <c r="K47" i="19"/>
  <c r="M47" i="19" s="1"/>
  <c r="N47" i="19" s="1"/>
  <c r="K55" i="19"/>
  <c r="M55" i="19" s="1"/>
  <c r="N55" i="19" s="1"/>
  <c r="K63" i="19"/>
  <c r="M63" i="19" s="1"/>
  <c r="N63" i="19" s="1"/>
  <c r="K71" i="19"/>
  <c r="M71" i="19" s="1"/>
  <c r="N71" i="19" s="1"/>
  <c r="K52" i="19"/>
  <c r="M52" i="19" s="1"/>
  <c r="N52" i="19" s="1"/>
  <c r="K76" i="19"/>
  <c r="M76" i="19" s="1"/>
  <c r="N76" i="19" s="1"/>
  <c r="O19" i="19"/>
  <c r="Q19" i="19" s="1"/>
  <c r="R19" i="19" s="1"/>
  <c r="O35" i="19"/>
  <c r="Q35" i="19" s="1"/>
  <c r="R35" i="19" s="1"/>
  <c r="O51" i="19"/>
  <c r="Q51" i="19" s="1"/>
  <c r="R51" i="19" s="1"/>
  <c r="O67" i="19"/>
  <c r="Q67" i="19" s="1"/>
  <c r="R67" i="19" s="1"/>
  <c r="K5" i="19"/>
  <c r="M5" i="19" s="1"/>
  <c r="N5" i="19" s="1"/>
  <c r="O8" i="19"/>
  <c r="Q8" i="19" s="1"/>
  <c r="R8" i="19" s="1"/>
  <c r="O24" i="19"/>
  <c r="Q24" i="19" s="1"/>
  <c r="R24" i="19" s="1"/>
  <c r="O40" i="19"/>
  <c r="Q40" i="19" s="1"/>
  <c r="R40" i="19" s="1"/>
  <c r="O56" i="19"/>
  <c r="Q56" i="19" s="1"/>
  <c r="R56" i="19" s="1"/>
  <c r="O72" i="19"/>
  <c r="Q72" i="19" s="1"/>
  <c r="R72" i="19" s="1"/>
  <c r="K10" i="19"/>
  <c r="M10" i="19" s="1"/>
  <c r="N10" i="19" s="1"/>
  <c r="K18" i="19"/>
  <c r="M18" i="19" s="1"/>
  <c r="N18" i="19" s="1"/>
  <c r="K26" i="19"/>
  <c r="M26" i="19" s="1"/>
  <c r="N26" i="19" s="1"/>
  <c r="K34" i="19"/>
  <c r="M34" i="19" s="1"/>
  <c r="N34" i="19" s="1"/>
  <c r="K42" i="19"/>
  <c r="M42" i="19" s="1"/>
  <c r="N42" i="19" s="1"/>
  <c r="K54" i="19"/>
  <c r="M54" i="19" s="1"/>
  <c r="N54" i="19" s="1"/>
  <c r="K64" i="19"/>
  <c r="M64" i="19" s="1"/>
  <c r="N64" i="19" s="1"/>
  <c r="O37" i="19"/>
  <c r="Q37" i="19" s="1"/>
  <c r="R37" i="19" s="1"/>
  <c r="O73" i="19"/>
  <c r="Q73" i="19" s="1"/>
  <c r="R73" i="19" s="1"/>
  <c r="O61" i="19"/>
  <c r="Q61" i="19" s="1"/>
  <c r="R61" i="19" s="1"/>
  <c r="O33" i="19"/>
  <c r="Q33" i="19" s="1"/>
  <c r="R33" i="19" s="1"/>
  <c r="O25" i="19"/>
  <c r="Q25" i="19" s="1"/>
  <c r="R25" i="19" s="1"/>
  <c r="O38" i="19"/>
  <c r="Q38" i="19" s="1"/>
  <c r="R38" i="19" s="1"/>
  <c r="O70" i="19"/>
  <c r="Q70" i="19" s="1"/>
  <c r="R70" i="19" s="1"/>
  <c r="K19" i="19"/>
  <c r="M19" i="19" s="1"/>
  <c r="N19" i="19" s="1"/>
  <c r="K35" i="19"/>
  <c r="M35" i="19" s="1"/>
  <c r="N35" i="19" s="1"/>
  <c r="K51" i="19"/>
  <c r="M51" i="19" s="1"/>
  <c r="N51" i="19" s="1"/>
  <c r="K67" i="19"/>
  <c r="M67" i="19" s="1"/>
  <c r="N67" i="19" s="1"/>
  <c r="K66" i="19"/>
  <c r="M66" i="19" s="1"/>
  <c r="N66" i="19" s="1"/>
  <c r="O27" i="19"/>
  <c r="Q27" i="19" s="1"/>
  <c r="R27" i="19" s="1"/>
  <c r="O59" i="19"/>
  <c r="Q59" i="19" s="1"/>
  <c r="R59" i="19" s="1"/>
  <c r="K72" i="19"/>
  <c r="M72" i="19" s="1"/>
  <c r="N72" i="19" s="1"/>
  <c r="O32" i="19"/>
  <c r="Q32" i="19" s="1"/>
  <c r="R32" i="19" s="1"/>
  <c r="O64" i="19"/>
  <c r="Q64" i="19" s="1"/>
  <c r="R64" i="19" s="1"/>
  <c r="K14" i="19"/>
  <c r="M14" i="19" s="1"/>
  <c r="N14" i="19" s="1"/>
  <c r="K30" i="19"/>
  <c r="M30" i="19" s="1"/>
  <c r="N30" i="19" s="1"/>
  <c r="K46" i="19"/>
  <c r="M46" i="19" s="1"/>
  <c r="N46" i="19" s="1"/>
  <c r="O69" i="19"/>
  <c r="Q69" i="19" s="1"/>
  <c r="R69" i="19" s="1"/>
  <c r="O6" i="19"/>
  <c r="Q6" i="19" s="1"/>
  <c r="R6" i="19" s="1"/>
  <c r="O65" i="19"/>
  <c r="Q65" i="19" s="1"/>
  <c r="R65" i="19" s="1"/>
  <c r="O42" i="19"/>
  <c r="Q42" i="19" s="1"/>
  <c r="R42" i="19" s="1"/>
  <c r="O74" i="19"/>
  <c r="Q74" i="19" s="1"/>
  <c r="R74" i="19" s="1"/>
  <c r="K29" i="19"/>
  <c r="M29" i="19" s="1"/>
  <c r="N29" i="19" s="1"/>
  <c r="K61" i="19"/>
  <c r="M61" i="19" s="1"/>
  <c r="N61" i="19" s="1"/>
  <c r="K77" i="19"/>
  <c r="M77" i="19" s="1"/>
  <c r="N77" i="19" s="1"/>
  <c r="O63" i="19"/>
  <c r="Q63" i="19" s="1"/>
  <c r="R63" i="19" s="1"/>
  <c r="O36" i="19"/>
  <c r="Q36" i="19" s="1"/>
  <c r="R36" i="19" s="1"/>
  <c r="K16" i="19"/>
  <c r="M16" i="19" s="1"/>
  <c r="N16" i="19" s="1"/>
  <c r="K40" i="19"/>
  <c r="M40" i="19" s="1"/>
  <c r="N40" i="19" s="1"/>
  <c r="O9" i="19"/>
  <c r="Q9" i="19" s="1"/>
  <c r="R9" i="19" s="1"/>
  <c r="O41" i="19"/>
  <c r="Q41" i="19" s="1"/>
  <c r="R41" i="19" s="1"/>
  <c r="O18" i="19"/>
  <c r="Q18" i="19" s="1"/>
  <c r="R18" i="19" s="1"/>
  <c r="O34" i="19"/>
  <c r="Q34" i="19" s="1"/>
  <c r="R34" i="19" s="1"/>
  <c r="O50" i="19"/>
  <c r="Q50" i="19" s="1"/>
  <c r="R50" i="19" s="1"/>
  <c r="O66" i="19"/>
  <c r="Q66" i="19" s="1"/>
  <c r="R66" i="19" s="1"/>
  <c r="K9" i="19"/>
  <c r="M9" i="19" s="1"/>
  <c r="N9" i="19" s="1"/>
  <c r="K17" i="19"/>
  <c r="M17" i="19" s="1"/>
  <c r="N17" i="19" s="1"/>
  <c r="K25" i="19"/>
  <c r="M25" i="19" s="1"/>
  <c r="N25" i="19" s="1"/>
  <c r="K33" i="19"/>
  <c r="M33" i="19" s="1"/>
  <c r="N33" i="19" s="1"/>
  <c r="K41" i="19"/>
  <c r="M41" i="19" s="1"/>
  <c r="N41" i="19" s="1"/>
  <c r="K49" i="19"/>
  <c r="M49" i="19" s="1"/>
  <c r="N49" i="19" s="1"/>
  <c r="K57" i="19"/>
  <c r="M57" i="19" s="1"/>
  <c r="N57" i="19" s="1"/>
  <c r="K65" i="19"/>
  <c r="M65" i="19" s="1"/>
  <c r="N65" i="19" s="1"/>
  <c r="K73" i="19"/>
  <c r="M73" i="19" s="1"/>
  <c r="N73" i="19" s="1"/>
  <c r="K62" i="19"/>
  <c r="M62" i="19" s="1"/>
  <c r="N62" i="19" s="1"/>
  <c r="O7" i="19"/>
  <c r="Q7" i="19" s="1"/>
  <c r="R7" i="19" s="1"/>
  <c r="O23" i="19"/>
  <c r="Q23" i="19" s="1"/>
  <c r="R23" i="19" s="1"/>
  <c r="O39" i="19"/>
  <c r="Q39" i="19" s="1"/>
  <c r="R39" i="19" s="1"/>
  <c r="O55" i="19"/>
  <c r="Q55" i="19" s="1"/>
  <c r="R55" i="19" s="1"/>
  <c r="O71" i="19"/>
  <c r="Q71" i="19" s="1"/>
  <c r="R71" i="19" s="1"/>
  <c r="K50" i="19"/>
  <c r="M50" i="19" s="1"/>
  <c r="N50" i="19" s="1"/>
  <c r="O12" i="19"/>
  <c r="Q12" i="19" s="1"/>
  <c r="R12" i="19" s="1"/>
  <c r="O28" i="19"/>
  <c r="Q28" i="19" s="1"/>
  <c r="R28" i="19" s="1"/>
  <c r="O44" i="19"/>
  <c r="Q44" i="19" s="1"/>
  <c r="R44" i="19" s="1"/>
  <c r="O60" i="19"/>
  <c r="Q60" i="19" s="1"/>
  <c r="R60" i="19" s="1"/>
  <c r="O76" i="19"/>
  <c r="Q76" i="19" s="1"/>
  <c r="R76" i="19" s="1"/>
  <c r="K12" i="19"/>
  <c r="M12" i="19" s="1"/>
  <c r="N12" i="19" s="1"/>
  <c r="K20" i="19"/>
  <c r="M20" i="19" s="1"/>
  <c r="N20" i="19" s="1"/>
  <c r="K28" i="19"/>
  <c r="M28" i="19" s="1"/>
  <c r="N28" i="19" s="1"/>
  <c r="K36" i="19"/>
  <c r="M36" i="19" s="1"/>
  <c r="N36" i="19" s="1"/>
  <c r="K44" i="19"/>
  <c r="M44" i="19" s="1"/>
  <c r="N44" i="19" s="1"/>
  <c r="K56" i="19"/>
  <c r="M56" i="19" s="1"/>
  <c r="N56" i="19" s="1"/>
  <c r="K68" i="19"/>
  <c r="M68" i="19" s="1"/>
  <c r="N68" i="19" s="1"/>
  <c r="O53" i="19"/>
  <c r="Q53" i="19" s="1"/>
  <c r="R53" i="19" s="1"/>
  <c r="O13" i="19"/>
  <c r="Q13" i="19" s="1"/>
  <c r="R13" i="19" s="1"/>
  <c r="O77" i="19"/>
  <c r="Q77" i="19" s="1"/>
  <c r="R77" i="19" s="1"/>
  <c r="O49" i="19"/>
  <c r="Q49" i="19" s="1"/>
  <c r="R49" i="19" s="1"/>
  <c r="O17" i="19"/>
  <c r="Q17" i="19" s="1"/>
  <c r="R17" i="19" s="1"/>
  <c r="K820" i="34" l="1"/>
  <c r="K819" i="34"/>
  <c r="K821" i="34"/>
  <c r="K822" i="34"/>
  <c r="K823" i="34"/>
  <c r="K824" i="34"/>
  <c r="K825" i="34"/>
  <c r="K826" i="34"/>
  <c r="K827" i="34"/>
  <c r="K828" i="34"/>
  <c r="K818" i="34"/>
  <c r="I819" i="34"/>
  <c r="J819" i="34"/>
  <c r="I820" i="34"/>
  <c r="J820" i="34"/>
  <c r="I821" i="34"/>
  <c r="J821" i="34"/>
  <c r="I822" i="34"/>
  <c r="J822" i="34"/>
  <c r="I823" i="34"/>
  <c r="J823" i="34"/>
  <c r="I824" i="34"/>
  <c r="J824" i="34"/>
  <c r="I825" i="34"/>
  <c r="J825" i="34"/>
  <c r="I826" i="34"/>
  <c r="J826" i="34"/>
  <c r="I827" i="34"/>
  <c r="J827" i="34"/>
  <c r="I828" i="34"/>
  <c r="J828" i="34"/>
  <c r="J818" i="34"/>
  <c r="I818" i="34"/>
  <c r="H819" i="34"/>
  <c r="H820" i="34"/>
  <c r="H821" i="34"/>
  <c r="H822" i="34"/>
  <c r="H823" i="34"/>
  <c r="H824" i="34"/>
  <c r="H825" i="34"/>
  <c r="H826" i="34"/>
  <c r="H827" i="34"/>
  <c r="AI78" i="34" l="1"/>
  <c r="AK78" i="34" s="1"/>
  <c r="AF78" i="34"/>
  <c r="AH78" i="34" s="1"/>
  <c r="AC78" i="34"/>
  <c r="AE78" i="34" s="1"/>
  <c r="AU78" i="34"/>
  <c r="AW78" i="34" s="1"/>
  <c r="BA78" i="34"/>
  <c r="BC78" i="34" s="1"/>
  <c r="AX78" i="34"/>
  <c r="AZ78" i="34" s="1"/>
  <c r="AR78" i="34"/>
  <c r="AT78" i="34" s="1"/>
  <c r="AO78" i="34"/>
  <c r="AQ78" i="34" s="1"/>
  <c r="AL78" i="34"/>
  <c r="AN78" i="34" s="1"/>
  <c r="BZ8" i="34"/>
  <c r="CB8" i="34" s="1"/>
  <c r="BZ12" i="34"/>
  <c r="CB12" i="34" s="1"/>
  <c r="BZ16" i="34"/>
  <c r="CB16" i="34" s="1"/>
  <c r="BZ20" i="34"/>
  <c r="CB20" i="34" s="1"/>
  <c r="BZ24" i="34"/>
  <c r="CB24" i="34" s="1"/>
  <c r="BZ28" i="34"/>
  <c r="CB28" i="34" s="1"/>
  <c r="BZ32" i="34"/>
  <c r="CB32" i="34" s="1"/>
  <c r="BZ36" i="34"/>
  <c r="CB36" i="34" s="1"/>
  <c r="BZ40" i="34"/>
  <c r="CB40" i="34" s="1"/>
  <c r="BZ44" i="34"/>
  <c r="CB44" i="34" s="1"/>
  <c r="BZ48" i="34"/>
  <c r="CB48" i="34" s="1"/>
  <c r="BZ52" i="34"/>
  <c r="CB52" i="34" s="1"/>
  <c r="BZ56" i="34"/>
  <c r="CB56" i="34" s="1"/>
  <c r="BZ60" i="34"/>
  <c r="CB60" i="34" s="1"/>
  <c r="BZ64" i="34"/>
  <c r="CB64" i="34" s="1"/>
  <c r="BZ68" i="34"/>
  <c r="CB68" i="34" s="1"/>
  <c r="BZ72" i="34"/>
  <c r="CB72" i="34" s="1"/>
  <c r="BZ76" i="34"/>
  <c r="CB76" i="34" s="1"/>
  <c r="BZ5" i="34"/>
  <c r="CB5" i="34" s="1"/>
  <c r="BZ10" i="34"/>
  <c r="CB10" i="34" s="1"/>
  <c r="BZ15" i="34"/>
  <c r="CB15" i="34" s="1"/>
  <c r="BZ21" i="34"/>
  <c r="CB21" i="34" s="1"/>
  <c r="BZ26" i="34"/>
  <c r="CB26" i="34" s="1"/>
  <c r="BZ31" i="34"/>
  <c r="CB31" i="34" s="1"/>
  <c r="BZ37" i="34"/>
  <c r="CB37" i="34" s="1"/>
  <c r="BZ42" i="34"/>
  <c r="CB42" i="34" s="1"/>
  <c r="BZ47" i="34"/>
  <c r="CB47" i="34" s="1"/>
  <c r="BZ53" i="34"/>
  <c r="CB53" i="34" s="1"/>
  <c r="BZ58" i="34"/>
  <c r="CB58" i="34" s="1"/>
  <c r="BZ63" i="34"/>
  <c r="CB63" i="34" s="1"/>
  <c r="BZ69" i="34"/>
  <c r="CB69" i="34" s="1"/>
  <c r="BZ74" i="34"/>
  <c r="CB74" i="34" s="1"/>
  <c r="BZ6" i="34"/>
  <c r="CB6" i="34" s="1"/>
  <c r="BZ11" i="34"/>
  <c r="CB11" i="34" s="1"/>
  <c r="BZ17" i="34"/>
  <c r="CB17" i="34" s="1"/>
  <c r="BZ22" i="34"/>
  <c r="CB22" i="34" s="1"/>
  <c r="BZ27" i="34"/>
  <c r="CB27" i="34" s="1"/>
  <c r="BZ33" i="34"/>
  <c r="CB33" i="34" s="1"/>
  <c r="BZ38" i="34"/>
  <c r="CB38" i="34" s="1"/>
  <c r="BZ43" i="34"/>
  <c r="CB43" i="34" s="1"/>
  <c r="BZ49" i="34"/>
  <c r="CB49" i="34" s="1"/>
  <c r="BZ54" i="34"/>
  <c r="CB54" i="34" s="1"/>
  <c r="BZ59" i="34"/>
  <c r="CB59" i="34" s="1"/>
  <c r="BZ65" i="34"/>
  <c r="CB65" i="34" s="1"/>
  <c r="BZ70" i="34"/>
  <c r="CB70" i="34" s="1"/>
  <c r="BZ75" i="34"/>
  <c r="CB75" i="34" s="1"/>
  <c r="BZ13" i="34"/>
  <c r="CB13" i="34" s="1"/>
  <c r="BZ23" i="34"/>
  <c r="CB23" i="34" s="1"/>
  <c r="BZ34" i="34"/>
  <c r="CB34" i="34" s="1"/>
  <c r="BZ45" i="34"/>
  <c r="CB45" i="34" s="1"/>
  <c r="BZ55" i="34"/>
  <c r="CB55" i="34" s="1"/>
  <c r="BZ66" i="34"/>
  <c r="CB66" i="34" s="1"/>
  <c r="BZ77" i="34"/>
  <c r="CB77" i="34" s="1"/>
  <c r="BZ14" i="34"/>
  <c r="CB14" i="34" s="1"/>
  <c r="BZ25" i="34"/>
  <c r="CB25" i="34" s="1"/>
  <c r="BZ35" i="34"/>
  <c r="CB35" i="34" s="1"/>
  <c r="BZ46" i="34"/>
  <c r="CB46" i="34" s="1"/>
  <c r="BZ57" i="34"/>
  <c r="CB57" i="34" s="1"/>
  <c r="BZ67" i="34"/>
  <c r="CB67" i="34" s="1"/>
  <c r="BZ18" i="34"/>
  <c r="CB18" i="34" s="1"/>
  <c r="BZ39" i="34"/>
  <c r="CB39" i="34" s="1"/>
  <c r="BZ61" i="34"/>
  <c r="CB61" i="34" s="1"/>
  <c r="BZ7" i="34"/>
  <c r="CB7" i="34" s="1"/>
  <c r="BZ29" i="34"/>
  <c r="CB29" i="34" s="1"/>
  <c r="BZ50" i="34"/>
  <c r="CB50" i="34" s="1"/>
  <c r="BZ71" i="34"/>
  <c r="CB71" i="34" s="1"/>
  <c r="BZ19" i="34"/>
  <c r="CB19" i="34" s="1"/>
  <c r="BZ41" i="34"/>
  <c r="CB41" i="34" s="1"/>
  <c r="BZ62" i="34"/>
  <c r="CB62" i="34" s="1"/>
  <c r="BZ4" i="34"/>
  <c r="CB4" i="34" s="1"/>
  <c r="BZ51" i="34"/>
  <c r="CB51" i="34" s="1"/>
  <c r="BZ73" i="34"/>
  <c r="CB73" i="34" s="1"/>
  <c r="BZ9" i="34"/>
  <c r="CB9" i="34" s="1"/>
  <c r="BZ30" i="34"/>
  <c r="CB30" i="34" s="1"/>
  <c r="BK6" i="34"/>
  <c r="BM6" i="34" s="1"/>
  <c r="BK10" i="34"/>
  <c r="BM10" i="34" s="1"/>
  <c r="BK14" i="34"/>
  <c r="BM14" i="34" s="1"/>
  <c r="BK18" i="34"/>
  <c r="BM18" i="34" s="1"/>
  <c r="BK22" i="34"/>
  <c r="BM22" i="34" s="1"/>
  <c r="BK26" i="34"/>
  <c r="BM26" i="34" s="1"/>
  <c r="BK30" i="34"/>
  <c r="BM30" i="34" s="1"/>
  <c r="BK34" i="34"/>
  <c r="BM34" i="34" s="1"/>
  <c r="BK38" i="34"/>
  <c r="BM38" i="34" s="1"/>
  <c r="BK42" i="34"/>
  <c r="BM42" i="34" s="1"/>
  <c r="BK46" i="34"/>
  <c r="BM46" i="34" s="1"/>
  <c r="BK8" i="34"/>
  <c r="BM8" i="34" s="1"/>
  <c r="BK13" i="34"/>
  <c r="BM13" i="34" s="1"/>
  <c r="BK19" i="34"/>
  <c r="BM19" i="34" s="1"/>
  <c r="BK24" i="34"/>
  <c r="BM24" i="34" s="1"/>
  <c r="BK29" i="34"/>
  <c r="BM29" i="34" s="1"/>
  <c r="BK35" i="34"/>
  <c r="BM35" i="34" s="1"/>
  <c r="BK40" i="34"/>
  <c r="BM40" i="34" s="1"/>
  <c r="BK45" i="34"/>
  <c r="BM45" i="34" s="1"/>
  <c r="BK50" i="34"/>
  <c r="BM50" i="34" s="1"/>
  <c r="BK54" i="34"/>
  <c r="BM54" i="34" s="1"/>
  <c r="BK58" i="34"/>
  <c r="BM58" i="34" s="1"/>
  <c r="BK62" i="34"/>
  <c r="BM62" i="34" s="1"/>
  <c r="BK66" i="34"/>
  <c r="BM66" i="34" s="1"/>
  <c r="BK70" i="34"/>
  <c r="BM70" i="34" s="1"/>
  <c r="BK74" i="34"/>
  <c r="BM74" i="34" s="1"/>
  <c r="BK5" i="34"/>
  <c r="BM5" i="34" s="1"/>
  <c r="BK11" i="34"/>
  <c r="BM11" i="34" s="1"/>
  <c r="BK16" i="34"/>
  <c r="BM16" i="34" s="1"/>
  <c r="BK21" i="34"/>
  <c r="BM21" i="34" s="1"/>
  <c r="BK27" i="34"/>
  <c r="BM27" i="34" s="1"/>
  <c r="BK32" i="34"/>
  <c r="BM32" i="34" s="1"/>
  <c r="BK37" i="34"/>
  <c r="BM37" i="34" s="1"/>
  <c r="BK43" i="34"/>
  <c r="BM43" i="34" s="1"/>
  <c r="BK48" i="34"/>
  <c r="BM48" i="34" s="1"/>
  <c r="BK52" i="34"/>
  <c r="BM52" i="34" s="1"/>
  <c r="BK56" i="34"/>
  <c r="BM56" i="34" s="1"/>
  <c r="BK60" i="34"/>
  <c r="BM60" i="34" s="1"/>
  <c r="BK64" i="34"/>
  <c r="BM64" i="34" s="1"/>
  <c r="BK68" i="34"/>
  <c r="BM68" i="34" s="1"/>
  <c r="BK72" i="34"/>
  <c r="BM72" i="34" s="1"/>
  <c r="BK76" i="34"/>
  <c r="BM76" i="34" s="1"/>
  <c r="BK9" i="34"/>
  <c r="BM9" i="34" s="1"/>
  <c r="BK15" i="34"/>
  <c r="BM15" i="34" s="1"/>
  <c r="BK20" i="34"/>
  <c r="BM20" i="34" s="1"/>
  <c r="BK25" i="34"/>
  <c r="BM25" i="34" s="1"/>
  <c r="BK31" i="34"/>
  <c r="BM31" i="34" s="1"/>
  <c r="BK36" i="34"/>
  <c r="BM36" i="34" s="1"/>
  <c r="BK41" i="34"/>
  <c r="BM41" i="34" s="1"/>
  <c r="BK47" i="34"/>
  <c r="BM47" i="34" s="1"/>
  <c r="BK51" i="34"/>
  <c r="BM51" i="34" s="1"/>
  <c r="BK55" i="34"/>
  <c r="BM55" i="34" s="1"/>
  <c r="BK59" i="34"/>
  <c r="BM59" i="34" s="1"/>
  <c r="BK63" i="34"/>
  <c r="BM63" i="34" s="1"/>
  <c r="BK67" i="34"/>
  <c r="BM67" i="34" s="1"/>
  <c r="BK71" i="34"/>
  <c r="BM71" i="34" s="1"/>
  <c r="BK75" i="34"/>
  <c r="BM75" i="34" s="1"/>
  <c r="BK12" i="34"/>
  <c r="BM12" i="34" s="1"/>
  <c r="BK33" i="34"/>
  <c r="BM33" i="34" s="1"/>
  <c r="BK53" i="34"/>
  <c r="BM53" i="34" s="1"/>
  <c r="BK69" i="34"/>
  <c r="BM69" i="34" s="1"/>
  <c r="BK17" i="34"/>
  <c r="BM17" i="34" s="1"/>
  <c r="BK39" i="34"/>
  <c r="BM39" i="34" s="1"/>
  <c r="BK57" i="34"/>
  <c r="BM57" i="34" s="1"/>
  <c r="BK73" i="34"/>
  <c r="BM73" i="34" s="1"/>
  <c r="BK23" i="34"/>
  <c r="BM23" i="34" s="1"/>
  <c r="BK44" i="34"/>
  <c r="BM44" i="34" s="1"/>
  <c r="BK61" i="34"/>
  <c r="BM61" i="34" s="1"/>
  <c r="BK77" i="34"/>
  <c r="BM77" i="34" s="1"/>
  <c r="BK28" i="34"/>
  <c r="BM28" i="34" s="1"/>
  <c r="BK49" i="34"/>
  <c r="BM49" i="34" s="1"/>
  <c r="BK7" i="34"/>
  <c r="BM7" i="34" s="1"/>
  <c r="BK65" i="34"/>
  <c r="BM65" i="34" s="1"/>
  <c r="BK4" i="34"/>
  <c r="BM4" i="34" s="1"/>
  <c r="CF5" i="34"/>
  <c r="CH5" i="34" s="1"/>
  <c r="CF6" i="34"/>
  <c r="CH6" i="34" s="1"/>
  <c r="CF7" i="34"/>
  <c r="CH7" i="34" s="1"/>
  <c r="CF8" i="34"/>
  <c r="CH8" i="34" s="1"/>
  <c r="CF12" i="34"/>
  <c r="CH12" i="34" s="1"/>
  <c r="CF16" i="34"/>
  <c r="CH16" i="34" s="1"/>
  <c r="CF20" i="34"/>
  <c r="CH20" i="34" s="1"/>
  <c r="CF24" i="34"/>
  <c r="CH24" i="34" s="1"/>
  <c r="CF28" i="34"/>
  <c r="CH28" i="34" s="1"/>
  <c r="CF32" i="34"/>
  <c r="CH32" i="34" s="1"/>
  <c r="CF36" i="34"/>
  <c r="CH36" i="34" s="1"/>
  <c r="CF40" i="34"/>
  <c r="CH40" i="34" s="1"/>
  <c r="CF44" i="34"/>
  <c r="CH44" i="34" s="1"/>
  <c r="CF48" i="34"/>
  <c r="CH48" i="34" s="1"/>
  <c r="CF52" i="34"/>
  <c r="CH52" i="34" s="1"/>
  <c r="CF56" i="34"/>
  <c r="CH56" i="34" s="1"/>
  <c r="CF60" i="34"/>
  <c r="CH60" i="34" s="1"/>
  <c r="CF64" i="34"/>
  <c r="CH64" i="34" s="1"/>
  <c r="CF68" i="34"/>
  <c r="CH68" i="34" s="1"/>
  <c r="CF72" i="34"/>
  <c r="CH72" i="34" s="1"/>
  <c r="CF76" i="34"/>
  <c r="CH76" i="34" s="1"/>
  <c r="CF9" i="34"/>
  <c r="CH9" i="34" s="1"/>
  <c r="CF14" i="34"/>
  <c r="CH14" i="34" s="1"/>
  <c r="CF19" i="34"/>
  <c r="CH19" i="34" s="1"/>
  <c r="CF25" i="34"/>
  <c r="CH25" i="34" s="1"/>
  <c r="CF30" i="34"/>
  <c r="CH30" i="34" s="1"/>
  <c r="CF35" i="34"/>
  <c r="CH35" i="34" s="1"/>
  <c r="CF41" i="34"/>
  <c r="CH41" i="34" s="1"/>
  <c r="CF46" i="34"/>
  <c r="CH46" i="34" s="1"/>
  <c r="CF51" i="34"/>
  <c r="CH51" i="34" s="1"/>
  <c r="CF57" i="34"/>
  <c r="CH57" i="34" s="1"/>
  <c r="CF62" i="34"/>
  <c r="CH62" i="34" s="1"/>
  <c r="CF67" i="34"/>
  <c r="CH67" i="34" s="1"/>
  <c r="CF73" i="34"/>
  <c r="CH73" i="34" s="1"/>
  <c r="CF10" i="34"/>
  <c r="CH10" i="34" s="1"/>
  <c r="CF15" i="34"/>
  <c r="CH15" i="34" s="1"/>
  <c r="CF21" i="34"/>
  <c r="CH21" i="34" s="1"/>
  <c r="CF26" i="34"/>
  <c r="CH26" i="34" s="1"/>
  <c r="CF31" i="34"/>
  <c r="CH31" i="34" s="1"/>
  <c r="CF37" i="34"/>
  <c r="CH37" i="34" s="1"/>
  <c r="CF42" i="34"/>
  <c r="CH42" i="34" s="1"/>
  <c r="CF47" i="34"/>
  <c r="CH47" i="34" s="1"/>
  <c r="CF53" i="34"/>
  <c r="CH53" i="34" s="1"/>
  <c r="CF58" i="34"/>
  <c r="CH58" i="34" s="1"/>
  <c r="CF63" i="34"/>
  <c r="CH63" i="34" s="1"/>
  <c r="CF69" i="34"/>
  <c r="CH69" i="34" s="1"/>
  <c r="CF74" i="34"/>
  <c r="CH74" i="34" s="1"/>
  <c r="CF11" i="34"/>
  <c r="CH11" i="34" s="1"/>
  <c r="CF22" i="34"/>
  <c r="CH22" i="34" s="1"/>
  <c r="CF33" i="34"/>
  <c r="CH33" i="34" s="1"/>
  <c r="CF43" i="34"/>
  <c r="CH43" i="34" s="1"/>
  <c r="CF54" i="34"/>
  <c r="CH54" i="34" s="1"/>
  <c r="CF65" i="34"/>
  <c r="CH65" i="34" s="1"/>
  <c r="CF75" i="34"/>
  <c r="CH75" i="34" s="1"/>
  <c r="CF13" i="34"/>
  <c r="CH13" i="34" s="1"/>
  <c r="CF23" i="34"/>
  <c r="CH23" i="34" s="1"/>
  <c r="CF34" i="34"/>
  <c r="CH34" i="34" s="1"/>
  <c r="CF45" i="34"/>
  <c r="CH45" i="34" s="1"/>
  <c r="CF55" i="34"/>
  <c r="CH55" i="34" s="1"/>
  <c r="CF66" i="34"/>
  <c r="CH66" i="34" s="1"/>
  <c r="CF77" i="34"/>
  <c r="CH77" i="34" s="1"/>
  <c r="CF17" i="34"/>
  <c r="CH17" i="34" s="1"/>
  <c r="CF38" i="34"/>
  <c r="CH38" i="34" s="1"/>
  <c r="CF59" i="34"/>
  <c r="CH59" i="34" s="1"/>
  <c r="CF27" i="34"/>
  <c r="CH27" i="34" s="1"/>
  <c r="CF49" i="34"/>
  <c r="CH49" i="34" s="1"/>
  <c r="CF70" i="34"/>
  <c r="CH70" i="34" s="1"/>
  <c r="CF18" i="34"/>
  <c r="CH18" i="34" s="1"/>
  <c r="CF39" i="34"/>
  <c r="CH39" i="34" s="1"/>
  <c r="CF61" i="34"/>
  <c r="CH61" i="34" s="1"/>
  <c r="CF29" i="34"/>
  <c r="CH29" i="34" s="1"/>
  <c r="CF4" i="34"/>
  <c r="CH4" i="34" s="1"/>
  <c r="CF50" i="34"/>
  <c r="CH50" i="34" s="1"/>
  <c r="CF71" i="34"/>
  <c r="CH71" i="34" s="1"/>
  <c r="BT8" i="34"/>
  <c r="BV8" i="34" s="1"/>
  <c r="BT12" i="34"/>
  <c r="BV12" i="34" s="1"/>
  <c r="BT16" i="34"/>
  <c r="BV16" i="34" s="1"/>
  <c r="BT20" i="34"/>
  <c r="BV20" i="34" s="1"/>
  <c r="BT24" i="34"/>
  <c r="BV24" i="34" s="1"/>
  <c r="BT28" i="34"/>
  <c r="BV28" i="34" s="1"/>
  <c r="BT32" i="34"/>
  <c r="BV32" i="34" s="1"/>
  <c r="BT36" i="34"/>
  <c r="BV36" i="34" s="1"/>
  <c r="BT40" i="34"/>
  <c r="BV40" i="34" s="1"/>
  <c r="BT44" i="34"/>
  <c r="BV44" i="34" s="1"/>
  <c r="BT48" i="34"/>
  <c r="BV48" i="34" s="1"/>
  <c r="BT6" i="34"/>
  <c r="BV6" i="34" s="1"/>
  <c r="BT11" i="34"/>
  <c r="BV11" i="34" s="1"/>
  <c r="BT17" i="34"/>
  <c r="BV17" i="34" s="1"/>
  <c r="BT22" i="34"/>
  <c r="BV22" i="34" s="1"/>
  <c r="BT27" i="34"/>
  <c r="BV27" i="34" s="1"/>
  <c r="BT33" i="34"/>
  <c r="BV33" i="34" s="1"/>
  <c r="BT38" i="34"/>
  <c r="BV38" i="34" s="1"/>
  <c r="BT43" i="34"/>
  <c r="BV43" i="34" s="1"/>
  <c r="BT49" i="34"/>
  <c r="BV49" i="34" s="1"/>
  <c r="BT53" i="34"/>
  <c r="BV53" i="34" s="1"/>
  <c r="BT57" i="34"/>
  <c r="BV57" i="34" s="1"/>
  <c r="BT61" i="34"/>
  <c r="BV61" i="34" s="1"/>
  <c r="BT65" i="34"/>
  <c r="BV65" i="34" s="1"/>
  <c r="BT69" i="34"/>
  <c r="BV69" i="34" s="1"/>
  <c r="BT73" i="34"/>
  <c r="BV73" i="34" s="1"/>
  <c r="BT77" i="34"/>
  <c r="BV77" i="34" s="1"/>
  <c r="BT7" i="34"/>
  <c r="BV7" i="34" s="1"/>
  <c r="BT14" i="34"/>
  <c r="BV14" i="34" s="1"/>
  <c r="BT21" i="34"/>
  <c r="BV21" i="34" s="1"/>
  <c r="BT29" i="34"/>
  <c r="BV29" i="34" s="1"/>
  <c r="BT35" i="34"/>
  <c r="BV35" i="34" s="1"/>
  <c r="BT42" i="34"/>
  <c r="BV42" i="34" s="1"/>
  <c r="BT50" i="34"/>
  <c r="BV50" i="34" s="1"/>
  <c r="BT55" i="34"/>
  <c r="BV55" i="34" s="1"/>
  <c r="BT60" i="34"/>
  <c r="BV60" i="34" s="1"/>
  <c r="BT66" i="34"/>
  <c r="BV66" i="34" s="1"/>
  <c r="BT71" i="34"/>
  <c r="BV71" i="34" s="1"/>
  <c r="BT76" i="34"/>
  <c r="BV76" i="34" s="1"/>
  <c r="BT9" i="34"/>
  <c r="BV9" i="34" s="1"/>
  <c r="BT15" i="34"/>
  <c r="BV15" i="34" s="1"/>
  <c r="BT23" i="34"/>
  <c r="BV23" i="34" s="1"/>
  <c r="BT30" i="34"/>
  <c r="BV30" i="34" s="1"/>
  <c r="BT37" i="34"/>
  <c r="BV37" i="34" s="1"/>
  <c r="BT45" i="34"/>
  <c r="BV45" i="34" s="1"/>
  <c r="BT51" i="34"/>
  <c r="BV51" i="34" s="1"/>
  <c r="BT56" i="34"/>
  <c r="BV56" i="34" s="1"/>
  <c r="BT62" i="34"/>
  <c r="BV62" i="34" s="1"/>
  <c r="BT67" i="34"/>
  <c r="BV67" i="34" s="1"/>
  <c r="BT72" i="34"/>
  <c r="BV72" i="34" s="1"/>
  <c r="BT18" i="34"/>
  <c r="BV18" i="34" s="1"/>
  <c r="BT31" i="34"/>
  <c r="BV31" i="34" s="1"/>
  <c r="BT46" i="34"/>
  <c r="BV46" i="34" s="1"/>
  <c r="BT58" i="34"/>
  <c r="BV58" i="34" s="1"/>
  <c r="BT68" i="34"/>
  <c r="BV68" i="34" s="1"/>
  <c r="BT10" i="34"/>
  <c r="BV10" i="34" s="1"/>
  <c r="BT25" i="34"/>
  <c r="BV25" i="34" s="1"/>
  <c r="BT39" i="34"/>
  <c r="BV39" i="34" s="1"/>
  <c r="BT52" i="34"/>
  <c r="BV52" i="34" s="1"/>
  <c r="BT63" i="34"/>
  <c r="BV63" i="34" s="1"/>
  <c r="BT74" i="34"/>
  <c r="BV74" i="34" s="1"/>
  <c r="BT5" i="34"/>
  <c r="BV5" i="34" s="1"/>
  <c r="BT19" i="34"/>
  <c r="BV19" i="34" s="1"/>
  <c r="BT34" i="34"/>
  <c r="BV34" i="34" s="1"/>
  <c r="BT47" i="34"/>
  <c r="BV47" i="34" s="1"/>
  <c r="BT59" i="34"/>
  <c r="BV59" i="34" s="1"/>
  <c r="BT70" i="34"/>
  <c r="BV70" i="34" s="1"/>
  <c r="BT41" i="34"/>
  <c r="BV41" i="34" s="1"/>
  <c r="BT54" i="34"/>
  <c r="BV54" i="34" s="1"/>
  <c r="BT13" i="34"/>
  <c r="BV13" i="34" s="1"/>
  <c r="BT64" i="34"/>
  <c r="BV64" i="34" s="1"/>
  <c r="BT4" i="34"/>
  <c r="BV4" i="34" s="1"/>
  <c r="BT26" i="34"/>
  <c r="BV26" i="34" s="1"/>
  <c r="BT75" i="34"/>
  <c r="BV75" i="34" s="1"/>
  <c r="BH8" i="34"/>
  <c r="BJ8" i="34" s="1"/>
  <c r="BH12" i="34"/>
  <c r="BJ12" i="34" s="1"/>
  <c r="BH16" i="34"/>
  <c r="BJ16" i="34" s="1"/>
  <c r="BH20" i="34"/>
  <c r="BJ20" i="34" s="1"/>
  <c r="BH24" i="34"/>
  <c r="BJ24" i="34" s="1"/>
  <c r="BH28" i="34"/>
  <c r="BJ28" i="34" s="1"/>
  <c r="BH32" i="34"/>
  <c r="BJ32" i="34" s="1"/>
  <c r="BH36" i="34"/>
  <c r="BJ36" i="34" s="1"/>
  <c r="BH40" i="34"/>
  <c r="BJ40" i="34" s="1"/>
  <c r="BH44" i="34"/>
  <c r="BJ44" i="34" s="1"/>
  <c r="BH48" i="34"/>
  <c r="BJ48" i="34" s="1"/>
  <c r="BH52" i="34"/>
  <c r="BJ52" i="34" s="1"/>
  <c r="BH56" i="34"/>
  <c r="BJ56" i="34" s="1"/>
  <c r="BH60" i="34"/>
  <c r="BJ60" i="34" s="1"/>
  <c r="BH64" i="34"/>
  <c r="BJ64" i="34" s="1"/>
  <c r="BH68" i="34"/>
  <c r="BJ68" i="34" s="1"/>
  <c r="BH72" i="34"/>
  <c r="BJ72" i="34" s="1"/>
  <c r="BH76" i="34"/>
  <c r="BJ76" i="34" s="1"/>
  <c r="BH6" i="34"/>
  <c r="BJ6" i="34" s="1"/>
  <c r="BH10" i="34"/>
  <c r="BJ10" i="34" s="1"/>
  <c r="BH14" i="34"/>
  <c r="BJ14" i="34" s="1"/>
  <c r="BH18" i="34"/>
  <c r="BJ18" i="34" s="1"/>
  <c r="BH22" i="34"/>
  <c r="BJ22" i="34" s="1"/>
  <c r="BH26" i="34"/>
  <c r="BJ26" i="34" s="1"/>
  <c r="BH30" i="34"/>
  <c r="BJ30" i="34" s="1"/>
  <c r="BH34" i="34"/>
  <c r="BJ34" i="34" s="1"/>
  <c r="BH38" i="34"/>
  <c r="BJ38" i="34" s="1"/>
  <c r="BH42" i="34"/>
  <c r="BJ42" i="34" s="1"/>
  <c r="BH46" i="34"/>
  <c r="BJ46" i="34" s="1"/>
  <c r="BH50" i="34"/>
  <c r="BJ50" i="34" s="1"/>
  <c r="BH5" i="34"/>
  <c r="BJ5" i="34" s="1"/>
  <c r="BH9" i="34"/>
  <c r="BJ9" i="34" s="1"/>
  <c r="BH13" i="34"/>
  <c r="BJ13" i="34" s="1"/>
  <c r="BH17" i="34"/>
  <c r="BJ17" i="34" s="1"/>
  <c r="BH21" i="34"/>
  <c r="BJ21" i="34" s="1"/>
  <c r="BH25" i="34"/>
  <c r="BJ25" i="34" s="1"/>
  <c r="BH29" i="34"/>
  <c r="BJ29" i="34" s="1"/>
  <c r="BH33" i="34"/>
  <c r="BJ33" i="34" s="1"/>
  <c r="BH37" i="34"/>
  <c r="BJ37" i="34" s="1"/>
  <c r="BH41" i="34"/>
  <c r="BJ41" i="34" s="1"/>
  <c r="BH45" i="34"/>
  <c r="BJ45" i="34" s="1"/>
  <c r="BH49" i="34"/>
  <c r="BJ49" i="34" s="1"/>
  <c r="BH53" i="34"/>
  <c r="BJ53" i="34" s="1"/>
  <c r="BH57" i="34"/>
  <c r="BJ57" i="34" s="1"/>
  <c r="BH61" i="34"/>
  <c r="BJ61" i="34" s="1"/>
  <c r="BH65" i="34"/>
  <c r="BJ65" i="34" s="1"/>
  <c r="BH69" i="34"/>
  <c r="BJ69" i="34" s="1"/>
  <c r="BH73" i="34"/>
  <c r="BJ73" i="34" s="1"/>
  <c r="BH77" i="34"/>
  <c r="BJ77" i="34" s="1"/>
  <c r="BH11" i="34"/>
  <c r="BJ11" i="34" s="1"/>
  <c r="BH27" i="34"/>
  <c r="BJ27" i="34" s="1"/>
  <c r="BH43" i="34"/>
  <c r="BJ43" i="34" s="1"/>
  <c r="BH55" i="34"/>
  <c r="BJ55" i="34" s="1"/>
  <c r="BH63" i="34"/>
  <c r="BJ63" i="34" s="1"/>
  <c r="BH71" i="34"/>
  <c r="BJ71" i="34" s="1"/>
  <c r="BH4" i="34"/>
  <c r="BJ4" i="34" s="1"/>
  <c r="BH15" i="34"/>
  <c r="BJ15" i="34" s="1"/>
  <c r="BH31" i="34"/>
  <c r="BJ31" i="34" s="1"/>
  <c r="BH47" i="34"/>
  <c r="BJ47" i="34" s="1"/>
  <c r="BH58" i="34"/>
  <c r="BJ58" i="34" s="1"/>
  <c r="BH66" i="34"/>
  <c r="BJ66" i="34" s="1"/>
  <c r="BH74" i="34"/>
  <c r="BJ74" i="34" s="1"/>
  <c r="BH19" i="34"/>
  <c r="BJ19" i="34" s="1"/>
  <c r="BH35" i="34"/>
  <c r="BJ35" i="34" s="1"/>
  <c r="BH51" i="34"/>
  <c r="BJ51" i="34" s="1"/>
  <c r="BH59" i="34"/>
  <c r="BJ59" i="34" s="1"/>
  <c r="BH67" i="34"/>
  <c r="BJ67" i="34" s="1"/>
  <c r="BH75" i="34"/>
  <c r="BJ75" i="34" s="1"/>
  <c r="BH7" i="34"/>
  <c r="BJ7" i="34" s="1"/>
  <c r="BH39" i="34"/>
  <c r="BJ39" i="34" s="1"/>
  <c r="BH62" i="34"/>
  <c r="BJ62" i="34" s="1"/>
  <c r="BH23" i="34"/>
  <c r="BJ23" i="34" s="1"/>
  <c r="BH54" i="34"/>
  <c r="BJ54" i="34" s="1"/>
  <c r="BH70" i="34"/>
  <c r="BJ70" i="34" s="1"/>
  <c r="BN8" i="34"/>
  <c r="BP8" i="34" s="1"/>
  <c r="BN12" i="34"/>
  <c r="BP12" i="34" s="1"/>
  <c r="BN16" i="34"/>
  <c r="BP16" i="34" s="1"/>
  <c r="BN20" i="34"/>
  <c r="BP20" i="34" s="1"/>
  <c r="BN24" i="34"/>
  <c r="BP24" i="34" s="1"/>
  <c r="BN28" i="34"/>
  <c r="BP28" i="34" s="1"/>
  <c r="BN32" i="34"/>
  <c r="BP32" i="34" s="1"/>
  <c r="BN36" i="34"/>
  <c r="BP36" i="34" s="1"/>
  <c r="BN40" i="34"/>
  <c r="BP40" i="34" s="1"/>
  <c r="BN44" i="34"/>
  <c r="BP44" i="34" s="1"/>
  <c r="BN48" i="34"/>
  <c r="BP48" i="34" s="1"/>
  <c r="BN52" i="34"/>
  <c r="BP52" i="34" s="1"/>
  <c r="BN56" i="34"/>
  <c r="BP56" i="34" s="1"/>
  <c r="BN60" i="34"/>
  <c r="BP60" i="34" s="1"/>
  <c r="BN64" i="34"/>
  <c r="BP64" i="34" s="1"/>
  <c r="BN68" i="34"/>
  <c r="BP68" i="34" s="1"/>
  <c r="BN72" i="34"/>
  <c r="BP72" i="34" s="1"/>
  <c r="BN76" i="34"/>
  <c r="BP76" i="34" s="1"/>
  <c r="BN7" i="34"/>
  <c r="BP7" i="34" s="1"/>
  <c r="BN13" i="34"/>
  <c r="BP13" i="34" s="1"/>
  <c r="BN18" i="34"/>
  <c r="BP18" i="34" s="1"/>
  <c r="BN23" i="34"/>
  <c r="BP23" i="34" s="1"/>
  <c r="BN29" i="34"/>
  <c r="BP29" i="34" s="1"/>
  <c r="BN34" i="34"/>
  <c r="BP34" i="34" s="1"/>
  <c r="BN39" i="34"/>
  <c r="BP39" i="34" s="1"/>
  <c r="BN45" i="34"/>
  <c r="BP45" i="34" s="1"/>
  <c r="BN50" i="34"/>
  <c r="BP50" i="34" s="1"/>
  <c r="BN55" i="34"/>
  <c r="BP55" i="34" s="1"/>
  <c r="BN61" i="34"/>
  <c r="BP61" i="34" s="1"/>
  <c r="BN66" i="34"/>
  <c r="BP66" i="34" s="1"/>
  <c r="BN71" i="34"/>
  <c r="BP71" i="34" s="1"/>
  <c r="BN77" i="34"/>
  <c r="BP77" i="34" s="1"/>
  <c r="BN5" i="34"/>
  <c r="BP5" i="34" s="1"/>
  <c r="BN10" i="34"/>
  <c r="BP10" i="34" s="1"/>
  <c r="BN15" i="34"/>
  <c r="BP15" i="34" s="1"/>
  <c r="BN21" i="34"/>
  <c r="BP21" i="34" s="1"/>
  <c r="BN26" i="34"/>
  <c r="BP26" i="34" s="1"/>
  <c r="BN31" i="34"/>
  <c r="BP31" i="34" s="1"/>
  <c r="BN37" i="34"/>
  <c r="BP37" i="34" s="1"/>
  <c r="BN42" i="34"/>
  <c r="BP42" i="34" s="1"/>
  <c r="BN47" i="34"/>
  <c r="BP47" i="34" s="1"/>
  <c r="BN53" i="34"/>
  <c r="BP53" i="34" s="1"/>
  <c r="BN58" i="34"/>
  <c r="BP58" i="34" s="1"/>
  <c r="BN69" i="34"/>
  <c r="BP69" i="34" s="1"/>
  <c r="BN74" i="34"/>
  <c r="BP74" i="34" s="1"/>
  <c r="BN9" i="34"/>
  <c r="BP9" i="34" s="1"/>
  <c r="BN14" i="34"/>
  <c r="BP14" i="34" s="1"/>
  <c r="BN19" i="34"/>
  <c r="BP19" i="34" s="1"/>
  <c r="BN25" i="34"/>
  <c r="BP25" i="34" s="1"/>
  <c r="BN30" i="34"/>
  <c r="BP30" i="34" s="1"/>
  <c r="BN35" i="34"/>
  <c r="BP35" i="34" s="1"/>
  <c r="BN41" i="34"/>
  <c r="BP41" i="34" s="1"/>
  <c r="BN46" i="34"/>
  <c r="BP46" i="34" s="1"/>
  <c r="BN51" i="34"/>
  <c r="BP51" i="34" s="1"/>
  <c r="BN57" i="34"/>
  <c r="BP57" i="34" s="1"/>
  <c r="BN62" i="34"/>
  <c r="BP62" i="34" s="1"/>
  <c r="BN67" i="34"/>
  <c r="BP67" i="34" s="1"/>
  <c r="BN73" i="34"/>
  <c r="BP73" i="34" s="1"/>
  <c r="BN4" i="34"/>
  <c r="BP4" i="34" s="1"/>
  <c r="BN63" i="34"/>
  <c r="BP63" i="34" s="1"/>
  <c r="BN22" i="34"/>
  <c r="BP22" i="34" s="1"/>
  <c r="BN43" i="34"/>
  <c r="BP43" i="34" s="1"/>
  <c r="BN65" i="34"/>
  <c r="BP65" i="34" s="1"/>
  <c r="BN6" i="34"/>
  <c r="BP6" i="34" s="1"/>
  <c r="BN27" i="34"/>
  <c r="BP27" i="34" s="1"/>
  <c r="BN49" i="34"/>
  <c r="BP49" i="34" s="1"/>
  <c r="BN70" i="34"/>
  <c r="BP70" i="34" s="1"/>
  <c r="BN11" i="34"/>
  <c r="BP11" i="34" s="1"/>
  <c r="BN33" i="34"/>
  <c r="BP33" i="34" s="1"/>
  <c r="BN54" i="34"/>
  <c r="BP54" i="34" s="1"/>
  <c r="BN75" i="34"/>
  <c r="BP75" i="34" s="1"/>
  <c r="BN17" i="34"/>
  <c r="BP17" i="34" s="1"/>
  <c r="BN59" i="34"/>
  <c r="BP59" i="34" s="1"/>
  <c r="BN38" i="34"/>
  <c r="BP38" i="34" s="1"/>
  <c r="BW6" i="34"/>
  <c r="BY6" i="34" s="1"/>
  <c r="BW10" i="34"/>
  <c r="BY10" i="34" s="1"/>
  <c r="BW14" i="34"/>
  <c r="BY14" i="34" s="1"/>
  <c r="BW18" i="34"/>
  <c r="BY18" i="34" s="1"/>
  <c r="BW22" i="34"/>
  <c r="BY22" i="34" s="1"/>
  <c r="BW26" i="34"/>
  <c r="BY26" i="34" s="1"/>
  <c r="BW30" i="34"/>
  <c r="BY30" i="34" s="1"/>
  <c r="BW34" i="34"/>
  <c r="BY34" i="34" s="1"/>
  <c r="BW38" i="34"/>
  <c r="BY38" i="34" s="1"/>
  <c r="BW42" i="34"/>
  <c r="BY42" i="34" s="1"/>
  <c r="BW46" i="34"/>
  <c r="BY46" i="34" s="1"/>
  <c r="BW50" i="34"/>
  <c r="BY50" i="34" s="1"/>
  <c r="BW54" i="34"/>
  <c r="BY54" i="34" s="1"/>
  <c r="BW58" i="34"/>
  <c r="BY58" i="34" s="1"/>
  <c r="BW62" i="34"/>
  <c r="BY62" i="34" s="1"/>
  <c r="BW66" i="34"/>
  <c r="BY66" i="34" s="1"/>
  <c r="BW70" i="34"/>
  <c r="BY70" i="34" s="1"/>
  <c r="BW74" i="34"/>
  <c r="BY74" i="34" s="1"/>
  <c r="BW5" i="34"/>
  <c r="BY5" i="34" s="1"/>
  <c r="BW11" i="34"/>
  <c r="BY11" i="34" s="1"/>
  <c r="BW16" i="34"/>
  <c r="BY16" i="34" s="1"/>
  <c r="BW21" i="34"/>
  <c r="BY21" i="34" s="1"/>
  <c r="BW27" i="34"/>
  <c r="BY27" i="34" s="1"/>
  <c r="BW32" i="34"/>
  <c r="BY32" i="34" s="1"/>
  <c r="BW37" i="34"/>
  <c r="BY37" i="34" s="1"/>
  <c r="BW43" i="34"/>
  <c r="BY43" i="34" s="1"/>
  <c r="BW48" i="34"/>
  <c r="BY48" i="34" s="1"/>
  <c r="BW53" i="34"/>
  <c r="BY53" i="34" s="1"/>
  <c r="BW59" i="34"/>
  <c r="BY59" i="34" s="1"/>
  <c r="BW64" i="34"/>
  <c r="BY64" i="34" s="1"/>
  <c r="BW69" i="34"/>
  <c r="BY69" i="34" s="1"/>
  <c r="BW75" i="34"/>
  <c r="BY75" i="34" s="1"/>
  <c r="BW7" i="34"/>
  <c r="BY7" i="34" s="1"/>
  <c r="BW12" i="34"/>
  <c r="BY12" i="34" s="1"/>
  <c r="BW17" i="34"/>
  <c r="BY17" i="34" s="1"/>
  <c r="BW23" i="34"/>
  <c r="BY23" i="34" s="1"/>
  <c r="BW28" i="34"/>
  <c r="BY28" i="34" s="1"/>
  <c r="BW33" i="34"/>
  <c r="BY33" i="34" s="1"/>
  <c r="BW39" i="34"/>
  <c r="BY39" i="34" s="1"/>
  <c r="BW44" i="34"/>
  <c r="BY44" i="34" s="1"/>
  <c r="BW13" i="34"/>
  <c r="BY13" i="34" s="1"/>
  <c r="BW24" i="34"/>
  <c r="BY24" i="34" s="1"/>
  <c r="BW35" i="34"/>
  <c r="BY35" i="34" s="1"/>
  <c r="BW45" i="34"/>
  <c r="BY45" i="34" s="1"/>
  <c r="BW52" i="34"/>
  <c r="BY52" i="34" s="1"/>
  <c r="BW60" i="34"/>
  <c r="BY60" i="34" s="1"/>
  <c r="BW67" i="34"/>
  <c r="BY67" i="34" s="1"/>
  <c r="BW73" i="34"/>
  <c r="BY73" i="34" s="1"/>
  <c r="BW15" i="34"/>
  <c r="BY15" i="34" s="1"/>
  <c r="BW25" i="34"/>
  <c r="BY25" i="34" s="1"/>
  <c r="BW36" i="34"/>
  <c r="BY36" i="34" s="1"/>
  <c r="BW47" i="34"/>
  <c r="BY47" i="34" s="1"/>
  <c r="BW55" i="34"/>
  <c r="BY55" i="34" s="1"/>
  <c r="BW61" i="34"/>
  <c r="BY61" i="34" s="1"/>
  <c r="BW68" i="34"/>
  <c r="BY68" i="34" s="1"/>
  <c r="BW76" i="34"/>
  <c r="BY76" i="34" s="1"/>
  <c r="BW8" i="34"/>
  <c r="BY8" i="34" s="1"/>
  <c r="BW29" i="34"/>
  <c r="BY29" i="34" s="1"/>
  <c r="BW49" i="34"/>
  <c r="BY49" i="34" s="1"/>
  <c r="BW63" i="34"/>
  <c r="BY63" i="34" s="1"/>
  <c r="BW77" i="34"/>
  <c r="BY77" i="34" s="1"/>
  <c r="BW19" i="34"/>
  <c r="BY19" i="34" s="1"/>
  <c r="BW40" i="34"/>
  <c r="BY40" i="34" s="1"/>
  <c r="BW56" i="34"/>
  <c r="BY56" i="34" s="1"/>
  <c r="BW71" i="34"/>
  <c r="BY71" i="34" s="1"/>
  <c r="BW9" i="34"/>
  <c r="BY9" i="34" s="1"/>
  <c r="BW31" i="34"/>
  <c r="BY31" i="34" s="1"/>
  <c r="BW51" i="34"/>
  <c r="BY51" i="34" s="1"/>
  <c r="BW65" i="34"/>
  <c r="BY65" i="34" s="1"/>
  <c r="BW57" i="34"/>
  <c r="BY57" i="34" s="1"/>
  <c r="BW72" i="34"/>
  <c r="BY72" i="34" s="1"/>
  <c r="BW4" i="34"/>
  <c r="BY4" i="34" s="1"/>
  <c r="BW20" i="34"/>
  <c r="BY20" i="34" s="1"/>
  <c r="BW41" i="34"/>
  <c r="BY41" i="34" s="1"/>
  <c r="CC6" i="34"/>
  <c r="CE6" i="34" s="1"/>
  <c r="CC10" i="34"/>
  <c r="CE10" i="34" s="1"/>
  <c r="CC14" i="34"/>
  <c r="CE14" i="34" s="1"/>
  <c r="CC18" i="34"/>
  <c r="CE18" i="34" s="1"/>
  <c r="CC22" i="34"/>
  <c r="CE22" i="34" s="1"/>
  <c r="CC26" i="34"/>
  <c r="CE26" i="34" s="1"/>
  <c r="CC30" i="34"/>
  <c r="CE30" i="34" s="1"/>
  <c r="CC34" i="34"/>
  <c r="CE34" i="34" s="1"/>
  <c r="CC38" i="34"/>
  <c r="CE38" i="34" s="1"/>
  <c r="CC42" i="34"/>
  <c r="CE42" i="34" s="1"/>
  <c r="CC46" i="34"/>
  <c r="CE46" i="34" s="1"/>
  <c r="CC50" i="34"/>
  <c r="CE50" i="34" s="1"/>
  <c r="CC54" i="34"/>
  <c r="CE54" i="34" s="1"/>
  <c r="CC58" i="34"/>
  <c r="CE58" i="34" s="1"/>
  <c r="CC62" i="34"/>
  <c r="CE62" i="34" s="1"/>
  <c r="CC66" i="34"/>
  <c r="CE66" i="34" s="1"/>
  <c r="CC70" i="34"/>
  <c r="CE70" i="34" s="1"/>
  <c r="CC74" i="34"/>
  <c r="CE74" i="34" s="1"/>
  <c r="CC9" i="34"/>
  <c r="CE9" i="34" s="1"/>
  <c r="CC15" i="34"/>
  <c r="CE15" i="34" s="1"/>
  <c r="CC20" i="34"/>
  <c r="CE20" i="34" s="1"/>
  <c r="CC25" i="34"/>
  <c r="CE25" i="34" s="1"/>
  <c r="CC31" i="34"/>
  <c r="CE31" i="34" s="1"/>
  <c r="CC36" i="34"/>
  <c r="CE36" i="34" s="1"/>
  <c r="CC41" i="34"/>
  <c r="CE41" i="34" s="1"/>
  <c r="CC47" i="34"/>
  <c r="CE47" i="34" s="1"/>
  <c r="CC52" i="34"/>
  <c r="CE52" i="34" s="1"/>
  <c r="CC57" i="34"/>
  <c r="CE57" i="34" s="1"/>
  <c r="CC63" i="34"/>
  <c r="CE63" i="34" s="1"/>
  <c r="CC68" i="34"/>
  <c r="CE68" i="34" s="1"/>
  <c r="CC73" i="34"/>
  <c r="CE73" i="34" s="1"/>
  <c r="CC5" i="34"/>
  <c r="CE5" i="34" s="1"/>
  <c r="CC11" i="34"/>
  <c r="CE11" i="34" s="1"/>
  <c r="CC16" i="34"/>
  <c r="CE16" i="34" s="1"/>
  <c r="CC21" i="34"/>
  <c r="CE21" i="34" s="1"/>
  <c r="CC27" i="34"/>
  <c r="CE27" i="34" s="1"/>
  <c r="CC32" i="34"/>
  <c r="CE32" i="34" s="1"/>
  <c r="CC37" i="34"/>
  <c r="CE37" i="34" s="1"/>
  <c r="CC43" i="34"/>
  <c r="CE43" i="34" s="1"/>
  <c r="CC48" i="34"/>
  <c r="CE48" i="34" s="1"/>
  <c r="CC53" i="34"/>
  <c r="CE53" i="34" s="1"/>
  <c r="CC59" i="34"/>
  <c r="CE59" i="34" s="1"/>
  <c r="CC64" i="34"/>
  <c r="CE64" i="34" s="1"/>
  <c r="CC69" i="34"/>
  <c r="CE69" i="34" s="1"/>
  <c r="CC75" i="34"/>
  <c r="CE75" i="34" s="1"/>
  <c r="CC12" i="34"/>
  <c r="CE12" i="34" s="1"/>
  <c r="CC23" i="34"/>
  <c r="CE23" i="34" s="1"/>
  <c r="CC33" i="34"/>
  <c r="CE33" i="34" s="1"/>
  <c r="CC44" i="34"/>
  <c r="CE44" i="34" s="1"/>
  <c r="CC55" i="34"/>
  <c r="CE55" i="34" s="1"/>
  <c r="CC65" i="34"/>
  <c r="CE65" i="34" s="1"/>
  <c r="CC76" i="34"/>
  <c r="CE76" i="34" s="1"/>
  <c r="CC13" i="34"/>
  <c r="CE13" i="34" s="1"/>
  <c r="CC24" i="34"/>
  <c r="CE24" i="34" s="1"/>
  <c r="CC35" i="34"/>
  <c r="CE35" i="34" s="1"/>
  <c r="CC45" i="34"/>
  <c r="CE45" i="34" s="1"/>
  <c r="CC56" i="34"/>
  <c r="CE56" i="34" s="1"/>
  <c r="CC67" i="34"/>
  <c r="CE67" i="34" s="1"/>
  <c r="CC77" i="34"/>
  <c r="CE77" i="34" s="1"/>
  <c r="CC7" i="34"/>
  <c r="CE7" i="34" s="1"/>
  <c r="CC28" i="34"/>
  <c r="CE28" i="34" s="1"/>
  <c r="CC49" i="34"/>
  <c r="CE49" i="34" s="1"/>
  <c r="CC71" i="34"/>
  <c r="CE71" i="34" s="1"/>
  <c r="CC4" i="34"/>
  <c r="CE4" i="34" s="1"/>
  <c r="CC17" i="34"/>
  <c r="CE17" i="34" s="1"/>
  <c r="CC39" i="34"/>
  <c r="CE39" i="34" s="1"/>
  <c r="CC60" i="34"/>
  <c r="CE60" i="34" s="1"/>
  <c r="CC8" i="34"/>
  <c r="CE8" i="34" s="1"/>
  <c r="CC29" i="34"/>
  <c r="CE29" i="34" s="1"/>
  <c r="CC51" i="34"/>
  <c r="CE51" i="34" s="1"/>
  <c r="CC72" i="34"/>
  <c r="CE72" i="34" s="1"/>
  <c r="CC40" i="34"/>
  <c r="CE40" i="34" s="1"/>
  <c r="CC61" i="34"/>
  <c r="CE61" i="34" s="1"/>
  <c r="CC19" i="34"/>
  <c r="CE19" i="34" s="1"/>
  <c r="BQ7" i="34"/>
  <c r="BS7" i="34" s="1"/>
  <c r="BQ11" i="34"/>
  <c r="BS11" i="34" s="1"/>
  <c r="BQ15" i="34"/>
  <c r="BS15" i="34" s="1"/>
  <c r="BQ19" i="34"/>
  <c r="BS19" i="34" s="1"/>
  <c r="BQ23" i="34"/>
  <c r="BS23" i="34" s="1"/>
  <c r="BQ27" i="34"/>
  <c r="BS27" i="34" s="1"/>
  <c r="BQ31" i="34"/>
  <c r="BS31" i="34" s="1"/>
  <c r="BQ35" i="34"/>
  <c r="BS35" i="34" s="1"/>
  <c r="BQ39" i="34"/>
  <c r="BS39" i="34" s="1"/>
  <c r="BQ43" i="34"/>
  <c r="BS43" i="34" s="1"/>
  <c r="BQ47" i="34"/>
  <c r="BS47" i="34" s="1"/>
  <c r="BQ51" i="34"/>
  <c r="BS51" i="34" s="1"/>
  <c r="BQ55" i="34"/>
  <c r="BS55" i="34" s="1"/>
  <c r="BQ59" i="34"/>
  <c r="BS59" i="34" s="1"/>
  <c r="BQ8" i="34"/>
  <c r="BS8" i="34" s="1"/>
  <c r="BQ13" i="34"/>
  <c r="BS13" i="34" s="1"/>
  <c r="BQ18" i="34"/>
  <c r="BS18" i="34" s="1"/>
  <c r="BQ24" i="34"/>
  <c r="BS24" i="34" s="1"/>
  <c r="BQ29" i="34"/>
  <c r="BS29" i="34" s="1"/>
  <c r="BQ34" i="34"/>
  <c r="BS34" i="34" s="1"/>
  <c r="BQ40" i="34"/>
  <c r="BS40" i="34" s="1"/>
  <c r="BQ9" i="34"/>
  <c r="BS9" i="34" s="1"/>
  <c r="BQ14" i="34"/>
  <c r="BS14" i="34" s="1"/>
  <c r="BQ20" i="34"/>
  <c r="BS20" i="34" s="1"/>
  <c r="BQ25" i="34"/>
  <c r="BS25" i="34" s="1"/>
  <c r="BQ30" i="34"/>
  <c r="BS30" i="34" s="1"/>
  <c r="BQ36" i="34"/>
  <c r="BS36" i="34" s="1"/>
  <c r="BQ41" i="34"/>
  <c r="BS41" i="34" s="1"/>
  <c r="BQ46" i="34"/>
  <c r="BS46" i="34" s="1"/>
  <c r="BQ52" i="34"/>
  <c r="BS52" i="34" s="1"/>
  <c r="BQ57" i="34"/>
  <c r="BS57" i="34" s="1"/>
  <c r="BQ62" i="34"/>
  <c r="BS62" i="34" s="1"/>
  <c r="BQ66" i="34"/>
  <c r="BS66" i="34" s="1"/>
  <c r="BQ70" i="34"/>
  <c r="BS70" i="34" s="1"/>
  <c r="BQ74" i="34"/>
  <c r="BS74" i="34" s="1"/>
  <c r="BQ5" i="34"/>
  <c r="BS5" i="34" s="1"/>
  <c r="BQ16" i="34"/>
  <c r="BS16" i="34" s="1"/>
  <c r="BQ26" i="34"/>
  <c r="BS26" i="34" s="1"/>
  <c r="BQ37" i="34"/>
  <c r="BS37" i="34" s="1"/>
  <c r="BQ45" i="34"/>
  <c r="BS45" i="34" s="1"/>
  <c r="BQ53" i="34"/>
  <c r="BS53" i="34" s="1"/>
  <c r="BQ60" i="34"/>
  <c r="BS60" i="34" s="1"/>
  <c r="BQ65" i="34"/>
  <c r="BS65" i="34" s="1"/>
  <c r="BQ71" i="34"/>
  <c r="BS71" i="34" s="1"/>
  <c r="BQ76" i="34"/>
  <c r="BS76" i="34" s="1"/>
  <c r="BQ4" i="34"/>
  <c r="BS4" i="34" s="1"/>
  <c r="BQ10" i="34"/>
  <c r="BS10" i="34" s="1"/>
  <c r="BQ21" i="34"/>
  <c r="BS21" i="34" s="1"/>
  <c r="BQ32" i="34"/>
  <c r="BS32" i="34" s="1"/>
  <c r="BQ42" i="34"/>
  <c r="BS42" i="34" s="1"/>
  <c r="BQ49" i="34"/>
  <c r="BS49" i="34" s="1"/>
  <c r="BQ56" i="34"/>
  <c r="BS56" i="34" s="1"/>
  <c r="BQ63" i="34"/>
  <c r="BS63" i="34" s="1"/>
  <c r="BQ68" i="34"/>
  <c r="BS68" i="34" s="1"/>
  <c r="BQ73" i="34"/>
  <c r="BS73" i="34" s="1"/>
  <c r="BQ6" i="34"/>
  <c r="BS6" i="34" s="1"/>
  <c r="BQ17" i="34"/>
  <c r="BS17" i="34" s="1"/>
  <c r="BQ28" i="34"/>
  <c r="BS28" i="34" s="1"/>
  <c r="BQ38" i="34"/>
  <c r="BS38" i="34" s="1"/>
  <c r="BQ48" i="34"/>
  <c r="BS48" i="34" s="1"/>
  <c r="BQ54" i="34"/>
  <c r="BS54" i="34" s="1"/>
  <c r="BQ61" i="34"/>
  <c r="BS61" i="34" s="1"/>
  <c r="BQ67" i="34"/>
  <c r="BS67" i="34" s="1"/>
  <c r="BQ72" i="34"/>
  <c r="BS72" i="34" s="1"/>
  <c r="BQ77" i="34"/>
  <c r="BS77" i="34" s="1"/>
  <c r="BQ12" i="34"/>
  <c r="BS12" i="34" s="1"/>
  <c r="BQ50" i="34"/>
  <c r="BS50" i="34" s="1"/>
  <c r="BQ75" i="34"/>
  <c r="BS75" i="34" s="1"/>
  <c r="BQ22" i="34"/>
  <c r="BS22" i="34" s="1"/>
  <c r="BQ58" i="34"/>
  <c r="BS58" i="34" s="1"/>
  <c r="BQ33" i="34"/>
  <c r="BS33" i="34" s="1"/>
  <c r="BQ64" i="34"/>
  <c r="BS64" i="34" s="1"/>
  <c r="BQ44" i="34"/>
  <c r="BS44" i="34" s="1"/>
  <c r="BQ69" i="34"/>
  <c r="BS69" i="34" s="1"/>
  <c r="W78" i="19" l="1"/>
  <c r="Y78" i="19" s="1"/>
  <c r="T78" i="19"/>
  <c r="V78" i="19" s="1"/>
  <c r="G819" i="34"/>
  <c r="G820" i="34"/>
  <c r="G821" i="34"/>
  <c r="G822" i="34"/>
  <c r="G823" i="34"/>
  <c r="G824" i="34"/>
  <c r="G825" i="34"/>
  <c r="G826" i="34"/>
  <c r="G827" i="34"/>
  <c r="G828" i="34"/>
  <c r="G818" i="34"/>
  <c r="D818" i="34"/>
  <c r="G817" i="34" l="1"/>
  <c r="G806" i="34"/>
  <c r="G795" i="34"/>
  <c r="G784" i="34"/>
  <c r="G773" i="34"/>
  <c r="G762" i="34"/>
  <c r="G751" i="34"/>
  <c r="G740" i="34"/>
  <c r="G729" i="34"/>
  <c r="G718" i="34"/>
  <c r="G707" i="34"/>
  <c r="G696" i="34"/>
  <c r="G685" i="34"/>
  <c r="G674" i="34"/>
  <c r="G663" i="34"/>
  <c r="G652" i="34"/>
  <c r="G641" i="34"/>
  <c r="G630" i="34"/>
  <c r="G619" i="34"/>
  <c r="G608" i="34"/>
  <c r="G597" i="34"/>
  <c r="G586" i="34"/>
  <c r="G575" i="34"/>
  <c r="G564" i="34"/>
  <c r="G542" i="34"/>
  <c r="G531" i="34"/>
  <c r="G520" i="34"/>
  <c r="G509" i="34"/>
  <c r="G498" i="34"/>
  <c r="G487" i="34"/>
  <c r="G476" i="34"/>
  <c r="G465" i="34"/>
  <c r="G454" i="34"/>
  <c r="G443" i="34"/>
  <c r="G432" i="34"/>
  <c r="G421" i="34"/>
  <c r="G410" i="34"/>
  <c r="G399" i="34"/>
  <c r="G388" i="34"/>
  <c r="G377" i="34"/>
  <c r="G366" i="34"/>
  <c r="G355" i="34"/>
  <c r="G344" i="34"/>
  <c r="G333" i="34"/>
  <c r="G322" i="34"/>
  <c r="G311" i="34"/>
  <c r="G300" i="34"/>
  <c r="G289" i="34"/>
  <c r="G278" i="34"/>
  <c r="G267" i="34"/>
  <c r="G256" i="34"/>
  <c r="G245" i="34"/>
  <c r="G234" i="34"/>
  <c r="G223" i="34"/>
  <c r="G212" i="34"/>
  <c r="G201" i="34"/>
  <c r="G190" i="34"/>
  <c r="G179" i="34"/>
  <c r="G168" i="34"/>
  <c r="G157" i="34"/>
  <c r="G146" i="34"/>
  <c r="G135" i="34"/>
  <c r="G124" i="34"/>
  <c r="G113" i="34"/>
  <c r="G102" i="34"/>
  <c r="G91" i="34"/>
  <c r="G80" i="34"/>
  <c r="G69" i="34"/>
  <c r="G58" i="34"/>
  <c r="H48" i="34" s="1"/>
  <c r="Z8" i="34" s="1"/>
  <c r="AB8" i="34" s="1"/>
  <c r="G47" i="34"/>
  <c r="G36" i="34"/>
  <c r="G25" i="34"/>
  <c r="G14" i="34"/>
  <c r="H4" i="34" l="1"/>
  <c r="K311" i="34"/>
  <c r="H308" i="34"/>
  <c r="AU31" i="34" s="1"/>
  <c r="AW31" i="34" s="1"/>
  <c r="H305" i="34"/>
  <c r="AL31" i="34" s="1"/>
  <c r="AN31" i="34" s="1"/>
  <c r="H304" i="34"/>
  <c r="H303" i="34"/>
  <c r="AF31" i="34" s="1"/>
  <c r="AH31" i="34" s="1"/>
  <c r="H310" i="34"/>
  <c r="H302" i="34"/>
  <c r="H309" i="34"/>
  <c r="H307" i="34"/>
  <c r="H306" i="34"/>
  <c r="AO31" i="34" s="1"/>
  <c r="AQ31" i="34" s="1"/>
  <c r="H301" i="34"/>
  <c r="Z31" i="34" s="1"/>
  <c r="AB31" i="34" s="1"/>
  <c r="K531" i="34"/>
  <c r="H527" i="34"/>
  <c r="AR51" i="34" s="1"/>
  <c r="AT51" i="34" s="1"/>
  <c r="H524" i="34"/>
  <c r="AI51" i="34" s="1"/>
  <c r="AK51" i="34" s="1"/>
  <c r="H523" i="34"/>
  <c r="H530" i="34"/>
  <c r="H522" i="34"/>
  <c r="AC51" i="34" s="1"/>
  <c r="AE51" i="34" s="1"/>
  <c r="H529" i="34"/>
  <c r="AX51" i="34" s="1"/>
  <c r="AZ51" i="34" s="1"/>
  <c r="H521" i="34"/>
  <c r="Z51" i="34" s="1"/>
  <c r="AB51" i="34" s="1"/>
  <c r="H528" i="34"/>
  <c r="H526" i="34"/>
  <c r="H525" i="34"/>
  <c r="K674" i="34"/>
  <c r="H668" i="34"/>
  <c r="H673" i="34"/>
  <c r="H665" i="34"/>
  <c r="H672" i="34"/>
  <c r="AX64" i="34" s="1"/>
  <c r="AZ64" i="34" s="1"/>
  <c r="H664" i="34"/>
  <c r="H671" i="34"/>
  <c r="AU64" i="34" s="1"/>
  <c r="AW64" i="34" s="1"/>
  <c r="H670" i="34"/>
  <c r="H669" i="34"/>
  <c r="H667" i="34"/>
  <c r="H666" i="34"/>
  <c r="AF64" i="34" s="1"/>
  <c r="AH64" i="34" s="1"/>
  <c r="K718" i="34"/>
  <c r="H712" i="34"/>
  <c r="AL68" i="34" s="1"/>
  <c r="AN68" i="34" s="1"/>
  <c r="H717" i="34"/>
  <c r="H709" i="34"/>
  <c r="AC68" i="34" s="1"/>
  <c r="AE68" i="34" s="1"/>
  <c r="H716" i="34"/>
  <c r="AX68" i="34" s="1"/>
  <c r="AZ68" i="34" s="1"/>
  <c r="H708" i="34"/>
  <c r="H715" i="34"/>
  <c r="H714" i="34"/>
  <c r="AR68" i="34" s="1"/>
  <c r="AT68" i="34" s="1"/>
  <c r="H710" i="34"/>
  <c r="AF68" i="34" s="1"/>
  <c r="AH68" i="34" s="1"/>
  <c r="H713" i="34"/>
  <c r="H711" i="34"/>
  <c r="K795" i="34"/>
  <c r="H791" i="34"/>
  <c r="AR75" i="34" s="1"/>
  <c r="AT75" i="34" s="1"/>
  <c r="H788" i="34"/>
  <c r="H787" i="34"/>
  <c r="H794" i="34"/>
  <c r="H786" i="34"/>
  <c r="AC75" i="34" s="1"/>
  <c r="AE75" i="34" s="1"/>
  <c r="H793" i="34"/>
  <c r="H785" i="34"/>
  <c r="H789" i="34"/>
  <c r="AL75" i="34" s="1"/>
  <c r="AN75" i="34" s="1"/>
  <c r="H792" i="34"/>
  <c r="AU75" i="34" s="1"/>
  <c r="AW75" i="34" s="1"/>
  <c r="H790" i="34"/>
  <c r="K168" i="34"/>
  <c r="H167" i="34"/>
  <c r="H159" i="34"/>
  <c r="AC18" i="34" s="1"/>
  <c r="AE18" i="34" s="1"/>
  <c r="H164" i="34"/>
  <c r="AR18" i="34" s="1"/>
  <c r="AT18" i="34" s="1"/>
  <c r="H163" i="34"/>
  <c r="H162" i="34"/>
  <c r="AL18" i="34" s="1"/>
  <c r="AN18" i="34" s="1"/>
  <c r="H161" i="34"/>
  <c r="AI18" i="34" s="1"/>
  <c r="AK18" i="34" s="1"/>
  <c r="H166" i="34"/>
  <c r="H165" i="34"/>
  <c r="H160" i="34"/>
  <c r="AF18" i="34" s="1"/>
  <c r="AH18" i="34" s="1"/>
  <c r="H158" i="34"/>
  <c r="Z18" i="34" s="1"/>
  <c r="AB18" i="34" s="1"/>
  <c r="K223" i="34"/>
  <c r="H220" i="34"/>
  <c r="AU23" i="34" s="1"/>
  <c r="AW23" i="34" s="1"/>
  <c r="H217" i="34"/>
  <c r="AL23" i="34" s="1"/>
  <c r="AN23" i="34" s="1"/>
  <c r="H216" i="34"/>
  <c r="AI23" i="34" s="1"/>
  <c r="AK23" i="34" s="1"/>
  <c r="H215" i="34"/>
  <c r="H222" i="34"/>
  <c r="H214" i="34"/>
  <c r="AC23" i="34" s="1"/>
  <c r="AE23" i="34" s="1"/>
  <c r="H218" i="34"/>
  <c r="AO23" i="34" s="1"/>
  <c r="AQ23" i="34" s="1"/>
  <c r="H213" i="34"/>
  <c r="H221" i="34"/>
  <c r="H219" i="34"/>
  <c r="AR23" i="34" s="1"/>
  <c r="AT23" i="34" s="1"/>
  <c r="K256" i="34"/>
  <c r="H255" i="34"/>
  <c r="H247" i="34"/>
  <c r="H252" i="34"/>
  <c r="AR26" i="34" s="1"/>
  <c r="AT26" i="34" s="1"/>
  <c r="H251" i="34"/>
  <c r="H250" i="34"/>
  <c r="H249" i="34"/>
  <c r="H254" i="34"/>
  <c r="AX26" i="34" s="1"/>
  <c r="AZ26" i="34" s="1"/>
  <c r="H253" i="34"/>
  <c r="AU26" i="34" s="1"/>
  <c r="AW26" i="34" s="1"/>
  <c r="H248" i="34"/>
  <c r="AF26" i="34" s="1"/>
  <c r="AH26" i="34" s="1"/>
  <c r="H246" i="34"/>
  <c r="K322" i="34"/>
  <c r="H317" i="34"/>
  <c r="AO32" i="34" s="1"/>
  <c r="AQ32" i="34" s="1"/>
  <c r="H314" i="34"/>
  <c r="H321" i="34"/>
  <c r="H313" i="34"/>
  <c r="AC32" i="34" s="1"/>
  <c r="AE32" i="34" s="1"/>
  <c r="H320" i="34"/>
  <c r="AX32" i="34" s="1"/>
  <c r="AZ32" i="34" s="1"/>
  <c r="H312" i="34"/>
  <c r="H319" i="34"/>
  <c r="AU32" i="34" s="1"/>
  <c r="AW32" i="34" s="1"/>
  <c r="H318" i="34"/>
  <c r="AR32" i="34" s="1"/>
  <c r="AT32" i="34" s="1"/>
  <c r="H316" i="34"/>
  <c r="H315" i="34"/>
  <c r="K344" i="34"/>
  <c r="H343" i="34"/>
  <c r="H335" i="34"/>
  <c r="AC34" i="34" s="1"/>
  <c r="AE34" i="34" s="1"/>
  <c r="H340" i="34"/>
  <c r="H339" i="34"/>
  <c r="H338" i="34"/>
  <c r="AL34" i="34" s="1"/>
  <c r="AN34" i="34" s="1"/>
  <c r="H337" i="34"/>
  <c r="AI34" i="34" s="1"/>
  <c r="AK34" i="34" s="1"/>
  <c r="H334" i="34"/>
  <c r="H342" i="34"/>
  <c r="H341" i="34"/>
  <c r="AU34" i="34" s="1"/>
  <c r="AW34" i="34" s="1"/>
  <c r="H336" i="34"/>
  <c r="K432" i="34"/>
  <c r="H425" i="34"/>
  <c r="AI42" i="34" s="1"/>
  <c r="AK42" i="34" s="1"/>
  <c r="H424" i="34"/>
  <c r="AF42" i="34" s="1"/>
  <c r="AH42" i="34" s="1"/>
  <c r="H423" i="34"/>
  <c r="H430" i="34"/>
  <c r="AX42" i="34" s="1"/>
  <c r="AZ42" i="34" s="1"/>
  <c r="H429" i="34"/>
  <c r="H428" i="34"/>
  <c r="AR42" i="34" s="1"/>
  <c r="AT42" i="34" s="1"/>
  <c r="H427" i="34"/>
  <c r="H431" i="34"/>
  <c r="H426" i="34"/>
  <c r="H422" i="34"/>
  <c r="Z42" i="34" s="1"/>
  <c r="AB42" i="34" s="1"/>
  <c r="K597" i="34"/>
  <c r="H589" i="34"/>
  <c r="AF57" i="34" s="1"/>
  <c r="AH57" i="34" s="1"/>
  <c r="H594" i="34"/>
  <c r="AU57" i="34" s="1"/>
  <c r="AW57" i="34" s="1"/>
  <c r="H593" i="34"/>
  <c r="AR57" i="34" s="1"/>
  <c r="AT57" i="34" s="1"/>
  <c r="H592" i="34"/>
  <c r="H591" i="34"/>
  <c r="H590" i="34"/>
  <c r="H588" i="34"/>
  <c r="AC57" i="34" s="1"/>
  <c r="AE57" i="34" s="1"/>
  <c r="H587" i="34"/>
  <c r="H596" i="34"/>
  <c r="H595" i="34"/>
  <c r="AX57" i="34" s="1"/>
  <c r="AZ57" i="34" s="1"/>
  <c r="K14" i="34"/>
  <c r="H11" i="34"/>
  <c r="AU4" i="34" s="1"/>
  <c r="AW4" i="34" s="1"/>
  <c r="H8" i="34"/>
  <c r="AL4" i="34" s="1"/>
  <c r="AN4" i="34" s="1"/>
  <c r="H7" i="34"/>
  <c r="H6" i="34"/>
  <c r="H13" i="34"/>
  <c r="H5" i="34"/>
  <c r="H9" i="34"/>
  <c r="H12" i="34"/>
  <c r="H10" i="34"/>
  <c r="K113" i="34"/>
  <c r="H112" i="34"/>
  <c r="H104" i="34"/>
  <c r="H109" i="34"/>
  <c r="AR13" i="34" s="1"/>
  <c r="AT13" i="34" s="1"/>
  <c r="H108" i="34"/>
  <c r="H107" i="34"/>
  <c r="H106" i="34"/>
  <c r="H111" i="34"/>
  <c r="AX13" i="34" s="1"/>
  <c r="AZ13" i="34" s="1"/>
  <c r="H110" i="34"/>
  <c r="H105" i="34"/>
  <c r="AF13" i="34" s="1"/>
  <c r="AH13" i="34" s="1"/>
  <c r="H103" i="34"/>
  <c r="K179" i="34"/>
  <c r="H176" i="34"/>
  <c r="AU19" i="34" s="1"/>
  <c r="AW19" i="34" s="1"/>
  <c r="H173" i="34"/>
  <c r="AL19" i="34" s="1"/>
  <c r="AN19" i="34" s="1"/>
  <c r="H172" i="34"/>
  <c r="H171" i="34"/>
  <c r="AF19" i="34" s="1"/>
  <c r="AH19" i="34" s="1"/>
  <c r="H178" i="34"/>
  <c r="BA19" i="34" s="1"/>
  <c r="BC19" i="34" s="1"/>
  <c r="H170" i="34"/>
  <c r="H169" i="34"/>
  <c r="H177" i="34"/>
  <c r="AX19" i="34" s="1"/>
  <c r="AZ19" i="34" s="1"/>
  <c r="H175" i="34"/>
  <c r="H174" i="34"/>
  <c r="K267" i="34"/>
  <c r="H264" i="34"/>
  <c r="AU27" i="34" s="1"/>
  <c r="AW27" i="34" s="1"/>
  <c r="H261" i="34"/>
  <c r="AL27" i="34" s="1"/>
  <c r="AN27" i="34" s="1"/>
  <c r="H260" i="34"/>
  <c r="H259" i="34"/>
  <c r="H266" i="34"/>
  <c r="H258" i="34"/>
  <c r="AC27" i="34" s="1"/>
  <c r="AE27" i="34" s="1"/>
  <c r="H263" i="34"/>
  <c r="H262" i="34"/>
  <c r="H257" i="34"/>
  <c r="Z27" i="34" s="1"/>
  <c r="AB27" i="34" s="1"/>
  <c r="H265" i="34"/>
  <c r="AX27" i="34" s="1"/>
  <c r="AZ27" i="34" s="1"/>
  <c r="K355" i="34"/>
  <c r="H352" i="34"/>
  <c r="H349" i="34"/>
  <c r="AL35" i="34" s="1"/>
  <c r="AN35" i="34" s="1"/>
  <c r="H348" i="34"/>
  <c r="H347" i="34"/>
  <c r="H354" i="34"/>
  <c r="H346" i="34"/>
  <c r="AC35" i="34" s="1"/>
  <c r="AE35" i="34" s="1"/>
  <c r="H353" i="34"/>
  <c r="AX35" i="34" s="1"/>
  <c r="AZ35" i="34" s="1"/>
  <c r="H351" i="34"/>
  <c r="AR35" i="34" s="1"/>
  <c r="AT35" i="34" s="1"/>
  <c r="H350" i="34"/>
  <c r="H345" i="34"/>
  <c r="Z35" i="34" s="1"/>
  <c r="AB35" i="34" s="1"/>
  <c r="K443" i="34"/>
  <c r="H442" i="34"/>
  <c r="H434" i="34"/>
  <c r="AC43" i="34" s="1"/>
  <c r="AE43" i="34" s="1"/>
  <c r="H441" i="34"/>
  <c r="AX43" i="34" s="1"/>
  <c r="AZ43" i="34" s="1"/>
  <c r="H433" i="34"/>
  <c r="Z43" i="34" s="1"/>
  <c r="AB43" i="34" s="1"/>
  <c r="H436" i="34"/>
  <c r="AI43" i="34" s="1"/>
  <c r="AK43" i="34" s="1"/>
  <c r="H440" i="34"/>
  <c r="H439" i="34"/>
  <c r="AR43" i="34" s="1"/>
  <c r="AT43" i="34" s="1"/>
  <c r="H438" i="34"/>
  <c r="AO43" i="34" s="1"/>
  <c r="AQ43" i="34" s="1"/>
  <c r="H437" i="34"/>
  <c r="H435" i="34"/>
  <c r="H474" i="34"/>
  <c r="AX46" i="34" s="1"/>
  <c r="AZ46" i="34" s="1"/>
  <c r="H466" i="34"/>
  <c r="Z46" i="34" s="1"/>
  <c r="AB46" i="34" s="1"/>
  <c r="H470" i="34"/>
  <c r="K476" i="34"/>
  <c r="H469" i="34"/>
  <c r="AI46" i="34" s="1"/>
  <c r="AK46" i="34" s="1"/>
  <c r="H468" i="34"/>
  <c r="AF46" i="34" s="1"/>
  <c r="AH46" i="34" s="1"/>
  <c r="H475" i="34"/>
  <c r="H473" i="34"/>
  <c r="H472" i="34"/>
  <c r="AR46" i="34" s="1"/>
  <c r="AT46" i="34" s="1"/>
  <c r="H471" i="34"/>
  <c r="AO46" i="34" s="1"/>
  <c r="AQ46" i="34" s="1"/>
  <c r="H467" i="34"/>
  <c r="K542" i="34"/>
  <c r="H536" i="34"/>
  <c r="AL52" i="34" s="1"/>
  <c r="AN52" i="34" s="1"/>
  <c r="H541" i="34"/>
  <c r="H533" i="34"/>
  <c r="H540" i="34"/>
  <c r="H532" i="34"/>
  <c r="Z52" i="34" s="1"/>
  <c r="AB52" i="34" s="1"/>
  <c r="H539" i="34"/>
  <c r="AU52" i="34" s="1"/>
  <c r="AW52" i="34" s="1"/>
  <c r="H538" i="34"/>
  <c r="H537" i="34"/>
  <c r="AO52" i="34" s="1"/>
  <c r="AQ52" i="34" s="1"/>
  <c r="H535" i="34"/>
  <c r="H534" i="34"/>
  <c r="AF52" i="34" s="1"/>
  <c r="AH52" i="34" s="1"/>
  <c r="K608" i="34"/>
  <c r="H606" i="34"/>
  <c r="H598" i="34"/>
  <c r="Z58" i="34" s="1"/>
  <c r="AB58" i="34" s="1"/>
  <c r="H603" i="34"/>
  <c r="AO58" i="34" s="1"/>
  <c r="AQ58" i="34" s="1"/>
  <c r="H602" i="34"/>
  <c r="H601" i="34"/>
  <c r="AI58" i="34" s="1"/>
  <c r="AK58" i="34" s="1"/>
  <c r="H600" i="34"/>
  <c r="AF58" i="34" s="1"/>
  <c r="AH58" i="34" s="1"/>
  <c r="H599" i="34"/>
  <c r="AC58" i="34" s="1"/>
  <c r="AE58" i="34" s="1"/>
  <c r="H607" i="34"/>
  <c r="H605" i="34"/>
  <c r="H604" i="34"/>
  <c r="AR58" i="34" s="1"/>
  <c r="AT58" i="34" s="1"/>
  <c r="K25" i="34"/>
  <c r="H24" i="34"/>
  <c r="H16" i="34"/>
  <c r="AC5" i="34" s="1"/>
  <c r="AE5" i="34" s="1"/>
  <c r="H21" i="34"/>
  <c r="H20" i="34"/>
  <c r="AO5" i="34" s="1"/>
  <c r="AQ5" i="34" s="1"/>
  <c r="H19" i="34"/>
  <c r="AL5" i="34" s="1"/>
  <c r="AN5" i="34" s="1"/>
  <c r="H18" i="34"/>
  <c r="H17" i="34"/>
  <c r="H15" i="34"/>
  <c r="Z5" i="34" s="1"/>
  <c r="AB5" i="34" s="1"/>
  <c r="H23" i="34"/>
  <c r="H22" i="34"/>
  <c r="K124" i="34"/>
  <c r="H121" i="34"/>
  <c r="AU14" i="34" s="1"/>
  <c r="AW14" i="34" s="1"/>
  <c r="H118" i="34"/>
  <c r="H117" i="34"/>
  <c r="H116" i="34"/>
  <c r="H123" i="34"/>
  <c r="H115" i="34"/>
  <c r="AC14" i="34" s="1"/>
  <c r="AE14" i="34" s="1"/>
  <c r="H122" i="34"/>
  <c r="H120" i="34"/>
  <c r="H119" i="34"/>
  <c r="AO14" i="34" s="1"/>
  <c r="AQ14" i="34" s="1"/>
  <c r="H114" i="34"/>
  <c r="K190" i="34"/>
  <c r="H185" i="34"/>
  <c r="AO20" i="34" s="1"/>
  <c r="AQ20" i="34" s="1"/>
  <c r="H182" i="34"/>
  <c r="AF20" i="34" s="1"/>
  <c r="AH20" i="34" s="1"/>
  <c r="H189" i="34"/>
  <c r="H181" i="34"/>
  <c r="H188" i="34"/>
  <c r="H180" i="34"/>
  <c r="Z20" i="34" s="1"/>
  <c r="AB20" i="34" s="1"/>
  <c r="H187" i="34"/>
  <c r="AU20" i="34" s="1"/>
  <c r="AW20" i="34" s="1"/>
  <c r="H186" i="34"/>
  <c r="H184" i="34"/>
  <c r="AL20" i="34" s="1"/>
  <c r="AN20" i="34" s="1"/>
  <c r="H183" i="34"/>
  <c r="AI20" i="34" s="1"/>
  <c r="AK20" i="34" s="1"/>
  <c r="K278" i="34"/>
  <c r="H273" i="34"/>
  <c r="H270" i="34"/>
  <c r="AF28" i="34" s="1"/>
  <c r="AH28" i="34" s="1"/>
  <c r="H277" i="34"/>
  <c r="H269" i="34"/>
  <c r="AC28" i="34" s="1"/>
  <c r="AE28" i="34" s="1"/>
  <c r="H276" i="34"/>
  <c r="H268" i="34"/>
  <c r="H275" i="34"/>
  <c r="AU28" i="34" s="1"/>
  <c r="AW28" i="34" s="1"/>
  <c r="H274" i="34"/>
  <c r="AR28" i="34" s="1"/>
  <c r="AT28" i="34" s="1"/>
  <c r="H272" i="34"/>
  <c r="H271" i="34"/>
  <c r="AI28" i="34" s="1"/>
  <c r="AK28" i="34" s="1"/>
  <c r="K366" i="34"/>
  <c r="H361" i="34"/>
  <c r="AO36" i="34" s="1"/>
  <c r="AQ36" i="34" s="1"/>
  <c r="H358" i="34"/>
  <c r="H365" i="34"/>
  <c r="H357" i="34"/>
  <c r="AC36" i="34" s="1"/>
  <c r="AE36" i="34" s="1"/>
  <c r="H364" i="34"/>
  <c r="AX36" i="34" s="1"/>
  <c r="AZ36" i="34" s="1"/>
  <c r="H356" i="34"/>
  <c r="H363" i="34"/>
  <c r="H359" i="34"/>
  <c r="AI36" i="34" s="1"/>
  <c r="AK36" i="34" s="1"/>
  <c r="H362" i="34"/>
  <c r="AR36" i="34" s="1"/>
  <c r="AT36" i="34" s="1"/>
  <c r="H360" i="34"/>
  <c r="K553" i="34"/>
  <c r="H545" i="34"/>
  <c r="AF53" i="34" s="1"/>
  <c r="AH53" i="34" s="1"/>
  <c r="H550" i="34"/>
  <c r="AU53" i="34" s="1"/>
  <c r="AW53" i="34" s="1"/>
  <c r="H549" i="34"/>
  <c r="H548" i="34"/>
  <c r="H547" i="34"/>
  <c r="AL53" i="34" s="1"/>
  <c r="AN53" i="34" s="1"/>
  <c r="H552" i="34"/>
  <c r="H544" i="34"/>
  <c r="H543" i="34"/>
  <c r="H551" i="34"/>
  <c r="AX53" i="34" s="1"/>
  <c r="AZ53" i="34" s="1"/>
  <c r="H546" i="34"/>
  <c r="K619" i="34"/>
  <c r="H615" i="34"/>
  <c r="H612" i="34"/>
  <c r="AI59" i="34" s="1"/>
  <c r="AK59" i="34" s="1"/>
  <c r="H611" i="34"/>
  <c r="H618" i="34"/>
  <c r="H610" i="34"/>
  <c r="H617" i="34"/>
  <c r="AX59" i="34" s="1"/>
  <c r="AZ59" i="34" s="1"/>
  <c r="H609" i="34"/>
  <c r="Z59" i="34" s="1"/>
  <c r="AB59" i="34" s="1"/>
  <c r="H614" i="34"/>
  <c r="AO59" i="34" s="1"/>
  <c r="AQ59" i="34" s="1"/>
  <c r="H613" i="34"/>
  <c r="AL59" i="34" s="1"/>
  <c r="AN59" i="34" s="1"/>
  <c r="H616" i="34"/>
  <c r="AU59" i="34" s="1"/>
  <c r="AW59" i="34" s="1"/>
  <c r="K729" i="34"/>
  <c r="H721" i="34"/>
  <c r="AF69" i="34" s="1"/>
  <c r="AH69" i="34" s="1"/>
  <c r="H726" i="34"/>
  <c r="H725" i="34"/>
  <c r="AR69" i="34" s="1"/>
  <c r="AT69" i="34" s="1"/>
  <c r="H724" i="34"/>
  <c r="H723" i="34"/>
  <c r="H719" i="34"/>
  <c r="Z69" i="34" s="1"/>
  <c r="AB69" i="34" s="1"/>
  <c r="H728" i="34"/>
  <c r="H727" i="34"/>
  <c r="AX69" i="34" s="1"/>
  <c r="AZ69" i="34" s="1"/>
  <c r="H722" i="34"/>
  <c r="H720" i="34"/>
  <c r="K806" i="34"/>
  <c r="H800" i="34"/>
  <c r="AL76" i="34" s="1"/>
  <c r="AN76" i="34" s="1"/>
  <c r="H805" i="34"/>
  <c r="H797" i="34"/>
  <c r="AC76" i="34" s="1"/>
  <c r="AE76" i="34" s="1"/>
  <c r="H804" i="34"/>
  <c r="AX76" i="34" s="1"/>
  <c r="AZ76" i="34" s="1"/>
  <c r="H796" i="34"/>
  <c r="Z76" i="34" s="1"/>
  <c r="AB76" i="34" s="1"/>
  <c r="H803" i="34"/>
  <c r="H802" i="34"/>
  <c r="H801" i="34"/>
  <c r="AO76" i="34" s="1"/>
  <c r="AQ76" i="34" s="1"/>
  <c r="H799" i="34"/>
  <c r="H798" i="34"/>
  <c r="K234" i="34"/>
  <c r="H229" i="34"/>
  <c r="AO24" i="34" s="1"/>
  <c r="AQ24" i="34" s="1"/>
  <c r="H226" i="34"/>
  <c r="AF24" i="34" s="1"/>
  <c r="AH24" i="34" s="1"/>
  <c r="H233" i="34"/>
  <c r="H225" i="34"/>
  <c r="H232" i="34"/>
  <c r="AX24" i="34" s="1"/>
  <c r="AZ24" i="34" s="1"/>
  <c r="H224" i="34"/>
  <c r="Z24" i="34" s="1"/>
  <c r="AB24" i="34" s="1"/>
  <c r="H231" i="34"/>
  <c r="H230" i="34"/>
  <c r="H228" i="34"/>
  <c r="H227" i="34"/>
  <c r="K289" i="34"/>
  <c r="H282" i="34"/>
  <c r="AI29" i="34" s="1"/>
  <c r="AK29" i="34" s="1"/>
  <c r="H287" i="34"/>
  <c r="AX29" i="34" s="1"/>
  <c r="AZ29" i="34" s="1"/>
  <c r="H279" i="34"/>
  <c r="Z29" i="34" s="1"/>
  <c r="AB29" i="34" s="1"/>
  <c r="H286" i="34"/>
  <c r="H285" i="34"/>
  <c r="H284" i="34"/>
  <c r="AO29" i="34" s="1"/>
  <c r="AQ29" i="34" s="1"/>
  <c r="H288" i="34"/>
  <c r="H283" i="34"/>
  <c r="H281" i="34"/>
  <c r="H280" i="34"/>
  <c r="AC29" i="34" s="1"/>
  <c r="AE29" i="34" s="1"/>
  <c r="K333" i="34"/>
  <c r="H326" i="34"/>
  <c r="H331" i="34"/>
  <c r="H323" i="34"/>
  <c r="Z33" i="34" s="1"/>
  <c r="AB33" i="34" s="1"/>
  <c r="H330" i="34"/>
  <c r="AU33" i="34" s="1"/>
  <c r="AW33" i="34" s="1"/>
  <c r="H329" i="34"/>
  <c r="H328" i="34"/>
  <c r="H332" i="34"/>
  <c r="H327" i="34"/>
  <c r="AL33" i="34" s="1"/>
  <c r="AN33" i="34" s="1"/>
  <c r="H325" i="34"/>
  <c r="H324" i="34"/>
  <c r="AC33" i="34" s="1"/>
  <c r="AE33" i="34" s="1"/>
  <c r="K377" i="34"/>
  <c r="H370" i="34"/>
  <c r="AI37" i="34" s="1"/>
  <c r="AK37" i="34" s="1"/>
  <c r="H375" i="34"/>
  <c r="AX37" i="34" s="1"/>
  <c r="AZ37" i="34" s="1"/>
  <c r="H367" i="34"/>
  <c r="H374" i="34"/>
  <c r="AU37" i="34" s="1"/>
  <c r="AW37" i="34" s="1"/>
  <c r="H373" i="34"/>
  <c r="H372" i="34"/>
  <c r="H376" i="34"/>
  <c r="H371" i="34"/>
  <c r="AL37" i="34" s="1"/>
  <c r="AN37" i="34" s="1"/>
  <c r="H369" i="34"/>
  <c r="AF37" i="34" s="1"/>
  <c r="AH37" i="34" s="1"/>
  <c r="H368" i="34"/>
  <c r="K410" i="34"/>
  <c r="H407" i="34"/>
  <c r="AU40" i="34" s="1"/>
  <c r="AW40" i="34" s="1"/>
  <c r="H406" i="34"/>
  <c r="H401" i="34"/>
  <c r="H408" i="34"/>
  <c r="AX40" i="34" s="1"/>
  <c r="AZ40" i="34" s="1"/>
  <c r="H405" i="34"/>
  <c r="AO40" i="34" s="1"/>
  <c r="AQ40" i="34" s="1"/>
  <c r="H404" i="34"/>
  <c r="H403" i="34"/>
  <c r="AI40" i="34" s="1"/>
  <c r="AK40" i="34" s="1"/>
  <c r="H409" i="34"/>
  <c r="H402" i="34"/>
  <c r="AF40" i="34" s="1"/>
  <c r="AH40" i="34" s="1"/>
  <c r="H400" i="34"/>
  <c r="Z40" i="34" s="1"/>
  <c r="AB40" i="34" s="1"/>
  <c r="K487" i="34"/>
  <c r="H483" i="34"/>
  <c r="H479" i="34"/>
  <c r="AF47" i="34" s="1"/>
  <c r="AH47" i="34" s="1"/>
  <c r="H486" i="34"/>
  <c r="H478" i="34"/>
  <c r="H485" i="34"/>
  <c r="H477" i="34"/>
  <c r="Z47" i="34" s="1"/>
  <c r="AB47" i="34" s="1"/>
  <c r="H482" i="34"/>
  <c r="AO47" i="34" s="1"/>
  <c r="AQ47" i="34" s="1"/>
  <c r="H484" i="34"/>
  <c r="AU47" i="34" s="1"/>
  <c r="AW47" i="34" s="1"/>
  <c r="H481" i="34"/>
  <c r="H480" i="34"/>
  <c r="AI47" i="34" s="1"/>
  <c r="AK47" i="34" s="1"/>
  <c r="H562" i="34"/>
  <c r="H554" i="34"/>
  <c r="Z54" i="34" s="1"/>
  <c r="AB54" i="34" s="1"/>
  <c r="H559" i="34"/>
  <c r="H558" i="34"/>
  <c r="AL54" i="34" s="1"/>
  <c r="AN54" i="34" s="1"/>
  <c r="H557" i="34"/>
  <c r="K564" i="34"/>
  <c r="H556" i="34"/>
  <c r="H563" i="34"/>
  <c r="BA54" i="34" s="1"/>
  <c r="BC54" i="34" s="1"/>
  <c r="H561" i="34"/>
  <c r="AU54" i="34" s="1"/>
  <c r="AW54" i="34" s="1"/>
  <c r="H560" i="34"/>
  <c r="H555" i="34"/>
  <c r="AC54" i="34" s="1"/>
  <c r="AE54" i="34" s="1"/>
  <c r="K630" i="34"/>
  <c r="H624" i="34"/>
  <c r="AL60" i="34" s="1"/>
  <c r="AN60" i="34" s="1"/>
  <c r="H629" i="34"/>
  <c r="H621" i="34"/>
  <c r="H628" i="34"/>
  <c r="AX60" i="34" s="1"/>
  <c r="AZ60" i="34" s="1"/>
  <c r="H620" i="34"/>
  <c r="Z60" i="34" s="1"/>
  <c r="AB60" i="34" s="1"/>
  <c r="H627" i="34"/>
  <c r="H626" i="34"/>
  <c r="H623" i="34"/>
  <c r="AI60" i="34" s="1"/>
  <c r="AK60" i="34" s="1"/>
  <c r="H625" i="34"/>
  <c r="AO60" i="34" s="1"/>
  <c r="AQ60" i="34" s="1"/>
  <c r="H622" i="34"/>
  <c r="K685" i="34"/>
  <c r="H677" i="34"/>
  <c r="AF65" i="34" s="1"/>
  <c r="AH65" i="34" s="1"/>
  <c r="H682" i="34"/>
  <c r="AU65" i="34" s="1"/>
  <c r="AW65" i="34" s="1"/>
  <c r="H681" i="34"/>
  <c r="H680" i="34"/>
  <c r="H679" i="34"/>
  <c r="AL65" i="34" s="1"/>
  <c r="AN65" i="34" s="1"/>
  <c r="H684" i="34"/>
  <c r="H683" i="34"/>
  <c r="H678" i="34"/>
  <c r="H676" i="34"/>
  <c r="AC65" i="34" s="1"/>
  <c r="AE65" i="34" s="1"/>
  <c r="H675" i="34"/>
  <c r="Z65" i="34" s="1"/>
  <c r="AB65" i="34" s="1"/>
  <c r="K740" i="34"/>
  <c r="H738" i="34"/>
  <c r="H730" i="34"/>
  <c r="Z70" i="34" s="1"/>
  <c r="AB70" i="34" s="1"/>
  <c r="H735" i="34"/>
  <c r="H734" i="34"/>
  <c r="H733" i="34"/>
  <c r="H732" i="34"/>
  <c r="AF70" i="34" s="1"/>
  <c r="AH70" i="34" s="1"/>
  <c r="H739" i="34"/>
  <c r="H731" i="34"/>
  <c r="H737" i="34"/>
  <c r="H736" i="34"/>
  <c r="AR70" i="34" s="1"/>
  <c r="AT70" i="34" s="1"/>
  <c r="K69" i="34"/>
  <c r="H68" i="34"/>
  <c r="H60" i="34"/>
  <c r="H65" i="34"/>
  <c r="AR9" i="34" s="1"/>
  <c r="AT9" i="34" s="1"/>
  <c r="H64" i="34"/>
  <c r="H63" i="34"/>
  <c r="H62" i="34"/>
  <c r="H66" i="34"/>
  <c r="AU9" i="34" s="1"/>
  <c r="AW9" i="34" s="1"/>
  <c r="H61" i="34"/>
  <c r="AF9" i="34" s="1"/>
  <c r="AH9" i="34" s="1"/>
  <c r="H59" i="34"/>
  <c r="Z9" i="34" s="1"/>
  <c r="AB9" i="34" s="1"/>
  <c r="H67" i="34"/>
  <c r="AX9" i="34" s="1"/>
  <c r="AZ9" i="34" s="1"/>
  <c r="K36" i="34"/>
  <c r="H33" i="34"/>
  <c r="AU6" i="34" s="1"/>
  <c r="AW6" i="34" s="1"/>
  <c r="H30" i="34"/>
  <c r="H29" i="34"/>
  <c r="H28" i="34"/>
  <c r="AF6" i="34" s="1"/>
  <c r="AH6" i="34" s="1"/>
  <c r="H35" i="34"/>
  <c r="H27" i="34"/>
  <c r="H34" i="34"/>
  <c r="H32" i="34"/>
  <c r="AR6" i="34" s="1"/>
  <c r="AT6" i="34" s="1"/>
  <c r="H31" i="34"/>
  <c r="AO6" i="34" s="1"/>
  <c r="AQ6" i="34" s="1"/>
  <c r="H26" i="34"/>
  <c r="K135" i="34"/>
  <c r="H130" i="34"/>
  <c r="AO15" i="34" s="1"/>
  <c r="AQ15" i="34" s="1"/>
  <c r="H127" i="34"/>
  <c r="AF15" i="34" s="1"/>
  <c r="AH15" i="34" s="1"/>
  <c r="H134" i="34"/>
  <c r="H126" i="34"/>
  <c r="H133" i="34"/>
  <c r="AX15" i="34" s="1"/>
  <c r="AZ15" i="34" s="1"/>
  <c r="H125" i="34"/>
  <c r="Z15" i="34" s="1"/>
  <c r="AB15" i="34" s="1"/>
  <c r="H132" i="34"/>
  <c r="H131" i="34"/>
  <c r="H129" i="34"/>
  <c r="H128" i="34"/>
  <c r="K245" i="34"/>
  <c r="H238" i="34"/>
  <c r="H243" i="34"/>
  <c r="AX25" i="34" s="1"/>
  <c r="AZ25" i="34" s="1"/>
  <c r="H235" i="34"/>
  <c r="Z25" i="34" s="1"/>
  <c r="AB25" i="34" s="1"/>
  <c r="H242" i="34"/>
  <c r="H241" i="34"/>
  <c r="H240" i="34"/>
  <c r="AO25" i="34" s="1"/>
  <c r="AQ25" i="34" s="1"/>
  <c r="H239" i="34"/>
  <c r="H237" i="34"/>
  <c r="AF25" i="34" s="1"/>
  <c r="AH25" i="34" s="1"/>
  <c r="H236" i="34"/>
  <c r="H244" i="34"/>
  <c r="K300" i="34"/>
  <c r="H299" i="34"/>
  <c r="H291" i="34"/>
  <c r="H296" i="34"/>
  <c r="AR30" i="34" s="1"/>
  <c r="AT30" i="34" s="1"/>
  <c r="H295" i="34"/>
  <c r="H294" i="34"/>
  <c r="H293" i="34"/>
  <c r="H298" i="34"/>
  <c r="AX30" i="34" s="1"/>
  <c r="AZ30" i="34" s="1"/>
  <c r="H297" i="34"/>
  <c r="H292" i="34"/>
  <c r="AF30" i="34" s="1"/>
  <c r="AH30" i="34" s="1"/>
  <c r="H290" i="34"/>
  <c r="K388" i="34"/>
  <c r="H387" i="34"/>
  <c r="H379" i="34"/>
  <c r="AC38" i="34" s="1"/>
  <c r="AE38" i="34" s="1"/>
  <c r="H384" i="34"/>
  <c r="H383" i="34"/>
  <c r="AO38" i="34" s="1"/>
  <c r="AQ38" i="34" s="1"/>
  <c r="H382" i="34"/>
  <c r="H381" i="34"/>
  <c r="H380" i="34"/>
  <c r="H378" i="34"/>
  <c r="Z38" i="34" s="1"/>
  <c r="AB38" i="34" s="1"/>
  <c r="H386" i="34"/>
  <c r="H385" i="34"/>
  <c r="K454" i="34"/>
  <c r="H448" i="34"/>
  <c r="AL44" i="34" s="1"/>
  <c r="AN44" i="34" s="1"/>
  <c r="H452" i="34"/>
  <c r="AX44" i="34" s="1"/>
  <c r="AZ44" i="34" s="1"/>
  <c r="H451" i="34"/>
  <c r="H450" i="34"/>
  <c r="H447" i="34"/>
  <c r="H444" i="34"/>
  <c r="Z44" i="34" s="1"/>
  <c r="AB44" i="34" s="1"/>
  <c r="H453" i="34"/>
  <c r="H445" i="34"/>
  <c r="H449" i="34"/>
  <c r="AO44" i="34" s="1"/>
  <c r="AQ44" i="34" s="1"/>
  <c r="H446" i="34"/>
  <c r="K498" i="34"/>
  <c r="H492" i="34"/>
  <c r="H497" i="34"/>
  <c r="H489" i="34"/>
  <c r="AC48" i="34" s="1"/>
  <c r="AE48" i="34" s="1"/>
  <c r="H496" i="34"/>
  <c r="H488" i="34"/>
  <c r="H495" i="34"/>
  <c r="AU48" i="34" s="1"/>
  <c r="AW48" i="34" s="1"/>
  <c r="H494" i="34"/>
  <c r="H493" i="34"/>
  <c r="H491" i="34"/>
  <c r="H490" i="34"/>
  <c r="AF48" i="34" s="1"/>
  <c r="AH48" i="34" s="1"/>
  <c r="K641" i="34"/>
  <c r="H633" i="34"/>
  <c r="H638" i="34"/>
  <c r="H637" i="34"/>
  <c r="AR61" i="34" s="1"/>
  <c r="AT61" i="34" s="1"/>
  <c r="H636" i="34"/>
  <c r="H635" i="34"/>
  <c r="H639" i="34"/>
  <c r="AX61" i="34" s="1"/>
  <c r="AZ61" i="34" s="1"/>
  <c r="H634" i="34"/>
  <c r="AI61" i="34" s="1"/>
  <c r="AK61" i="34" s="1"/>
  <c r="H632" i="34"/>
  <c r="AC61" i="34" s="1"/>
  <c r="AE61" i="34" s="1"/>
  <c r="H631" i="34"/>
  <c r="H640" i="34"/>
  <c r="K696" i="34"/>
  <c r="H694" i="34"/>
  <c r="AX66" i="34" s="1"/>
  <c r="AZ66" i="34" s="1"/>
  <c r="H686" i="34"/>
  <c r="Z66" i="34" s="1"/>
  <c r="AB66" i="34" s="1"/>
  <c r="H691" i="34"/>
  <c r="H690" i="34"/>
  <c r="AL66" i="34" s="1"/>
  <c r="AN66" i="34" s="1"/>
  <c r="H689" i="34"/>
  <c r="H688" i="34"/>
  <c r="H693" i="34"/>
  <c r="H695" i="34"/>
  <c r="BA66" i="34" s="1"/>
  <c r="BC66" i="34" s="1"/>
  <c r="H692" i="34"/>
  <c r="AR66" i="34" s="1"/>
  <c r="AT66" i="34" s="1"/>
  <c r="H687" i="34"/>
  <c r="K751" i="34"/>
  <c r="H747" i="34"/>
  <c r="AR71" i="34" s="1"/>
  <c r="AT71" i="34" s="1"/>
  <c r="H744" i="34"/>
  <c r="AI71" i="34" s="1"/>
  <c r="AK71" i="34" s="1"/>
  <c r="H743" i="34"/>
  <c r="H750" i="34"/>
  <c r="H742" i="34"/>
  <c r="AC71" i="34" s="1"/>
  <c r="AE71" i="34" s="1"/>
  <c r="H749" i="34"/>
  <c r="AX71" i="34" s="1"/>
  <c r="AZ71" i="34" s="1"/>
  <c r="H741" i="34"/>
  <c r="H748" i="34"/>
  <c r="H746" i="34"/>
  <c r="H745" i="34"/>
  <c r="K80" i="34"/>
  <c r="H77" i="34"/>
  <c r="H74" i="34"/>
  <c r="AL10" i="34" s="1"/>
  <c r="AN10" i="34" s="1"/>
  <c r="H73" i="34"/>
  <c r="AI10" i="34" s="1"/>
  <c r="AK10" i="34" s="1"/>
  <c r="H72" i="34"/>
  <c r="H79" i="34"/>
  <c r="H71" i="34"/>
  <c r="AC10" i="34" s="1"/>
  <c r="AE10" i="34" s="1"/>
  <c r="H78" i="34"/>
  <c r="AX10" i="34" s="1"/>
  <c r="AZ10" i="34" s="1"/>
  <c r="H76" i="34"/>
  <c r="AR10" i="34" s="1"/>
  <c r="AT10" i="34" s="1"/>
  <c r="H75" i="34"/>
  <c r="H70" i="34"/>
  <c r="Z10" i="34" s="1"/>
  <c r="AB10" i="34" s="1"/>
  <c r="K91" i="34"/>
  <c r="H86" i="34"/>
  <c r="H83" i="34"/>
  <c r="AF11" i="34" s="1"/>
  <c r="AH11" i="34" s="1"/>
  <c r="H90" i="34"/>
  <c r="H82" i="34"/>
  <c r="AC11" i="34" s="1"/>
  <c r="AE11" i="34" s="1"/>
  <c r="H89" i="34"/>
  <c r="AX11" i="34" s="1"/>
  <c r="AZ11" i="34" s="1"/>
  <c r="H81" i="34"/>
  <c r="H88" i="34"/>
  <c r="H87" i="34"/>
  <c r="AR11" i="34" s="1"/>
  <c r="AT11" i="34" s="1"/>
  <c r="H85" i="34"/>
  <c r="H84" i="34"/>
  <c r="K47" i="34"/>
  <c r="H42" i="34"/>
  <c r="AO7" i="34" s="1"/>
  <c r="AQ7" i="34" s="1"/>
  <c r="H39" i="34"/>
  <c r="AF7" i="34" s="1"/>
  <c r="AH7" i="34" s="1"/>
  <c r="H46" i="34"/>
  <c r="H38" i="34"/>
  <c r="H45" i="34"/>
  <c r="AX7" i="34" s="1"/>
  <c r="AZ7" i="34" s="1"/>
  <c r="H37" i="34"/>
  <c r="Z7" i="34" s="1"/>
  <c r="AB7" i="34" s="1"/>
  <c r="H44" i="34"/>
  <c r="H41" i="34"/>
  <c r="H40" i="34"/>
  <c r="AI7" i="34" s="1"/>
  <c r="AK7" i="34" s="1"/>
  <c r="H43" i="34"/>
  <c r="AR7" i="34" s="1"/>
  <c r="AT7" i="34" s="1"/>
  <c r="K146" i="34"/>
  <c r="H139" i="34"/>
  <c r="AI16" i="34" s="1"/>
  <c r="AK16" i="34" s="1"/>
  <c r="H144" i="34"/>
  <c r="AX16" i="34" s="1"/>
  <c r="AZ16" i="34" s="1"/>
  <c r="H136" i="34"/>
  <c r="Z16" i="34" s="1"/>
  <c r="AB16" i="34" s="1"/>
  <c r="H143" i="34"/>
  <c r="H142" i="34"/>
  <c r="H141" i="34"/>
  <c r="AO16" i="34" s="1"/>
  <c r="AQ16" i="34" s="1"/>
  <c r="H137" i="34"/>
  <c r="H145" i="34"/>
  <c r="H140" i="34"/>
  <c r="H138" i="34"/>
  <c r="AF16" i="34" s="1"/>
  <c r="AH16" i="34" s="1"/>
  <c r="K399" i="34"/>
  <c r="H398" i="34"/>
  <c r="H390" i="34"/>
  <c r="AC39" i="34" s="1"/>
  <c r="AE39" i="34" s="1"/>
  <c r="H397" i="34"/>
  <c r="AX39" i="34" s="1"/>
  <c r="AZ39" i="34" s="1"/>
  <c r="H389" i="34"/>
  <c r="Z39" i="34" s="1"/>
  <c r="AB39" i="34" s="1"/>
  <c r="H395" i="34"/>
  <c r="AR39" i="34" s="1"/>
  <c r="AT39" i="34" s="1"/>
  <c r="H394" i="34"/>
  <c r="H393" i="34"/>
  <c r="AL39" i="34" s="1"/>
  <c r="AN39" i="34" s="1"/>
  <c r="H392" i="34"/>
  <c r="H396" i="34"/>
  <c r="H391" i="34"/>
  <c r="K509" i="34"/>
  <c r="H501" i="34"/>
  <c r="AF49" i="34" s="1"/>
  <c r="AH49" i="34" s="1"/>
  <c r="H506" i="34"/>
  <c r="AU49" i="34" s="1"/>
  <c r="AW49" i="34" s="1"/>
  <c r="H505" i="34"/>
  <c r="H504" i="34"/>
  <c r="AO49" i="34" s="1"/>
  <c r="AQ49" i="34" s="1"/>
  <c r="H503" i="34"/>
  <c r="H507" i="34"/>
  <c r="H499" i="34"/>
  <c r="H508" i="34"/>
  <c r="H502" i="34"/>
  <c r="H500" i="34"/>
  <c r="K575" i="34"/>
  <c r="H571" i="34"/>
  <c r="AR55" i="34" s="1"/>
  <c r="AT55" i="34" s="1"/>
  <c r="H568" i="34"/>
  <c r="AI55" i="34" s="1"/>
  <c r="AK55" i="34" s="1"/>
  <c r="H567" i="34"/>
  <c r="H574" i="34"/>
  <c r="H566" i="34"/>
  <c r="AC55" i="34" s="1"/>
  <c r="AE55" i="34" s="1"/>
  <c r="H573" i="34"/>
  <c r="AX55" i="34" s="1"/>
  <c r="AZ55" i="34" s="1"/>
  <c r="H565" i="34"/>
  <c r="H569" i="34"/>
  <c r="H572" i="34"/>
  <c r="AU55" i="34" s="1"/>
  <c r="AW55" i="34" s="1"/>
  <c r="H570" i="34"/>
  <c r="H650" i="34"/>
  <c r="AX62" i="34" s="1"/>
  <c r="AZ62" i="34" s="1"/>
  <c r="H642" i="34"/>
  <c r="H647" i="34"/>
  <c r="AO62" i="34" s="1"/>
  <c r="AQ62" i="34" s="1"/>
  <c r="H646" i="34"/>
  <c r="H645" i="34"/>
  <c r="H644" i="34"/>
  <c r="AF62" i="34" s="1"/>
  <c r="AH62" i="34" s="1"/>
  <c r="H648" i="34"/>
  <c r="AR62" i="34" s="1"/>
  <c r="AT62" i="34" s="1"/>
  <c r="K652" i="34"/>
  <c r="H651" i="34"/>
  <c r="H649" i="34"/>
  <c r="AU62" i="34" s="1"/>
  <c r="AW62" i="34" s="1"/>
  <c r="H643" i="34"/>
  <c r="AC62" i="34" s="1"/>
  <c r="AE62" i="34" s="1"/>
  <c r="K707" i="34"/>
  <c r="H703" i="34"/>
  <c r="H700" i="34"/>
  <c r="AI67" i="34" s="1"/>
  <c r="AK67" i="34" s="1"/>
  <c r="H699" i="34"/>
  <c r="AF67" i="34" s="1"/>
  <c r="AH67" i="34" s="1"/>
  <c r="H706" i="34"/>
  <c r="H698" i="34"/>
  <c r="H705" i="34"/>
  <c r="H697" i="34"/>
  <c r="Z67" i="34" s="1"/>
  <c r="AB67" i="34" s="1"/>
  <c r="H704" i="34"/>
  <c r="AU67" i="34" s="1"/>
  <c r="AW67" i="34" s="1"/>
  <c r="H702" i="34"/>
  <c r="H701" i="34"/>
  <c r="K773" i="34"/>
  <c r="H765" i="34"/>
  <c r="AF73" i="34" s="1"/>
  <c r="AH73" i="34" s="1"/>
  <c r="H770" i="34"/>
  <c r="H769" i="34"/>
  <c r="H768" i="34"/>
  <c r="AO73" i="34" s="1"/>
  <c r="AQ73" i="34" s="1"/>
  <c r="H767" i="34"/>
  <c r="H764" i="34"/>
  <c r="H772" i="34"/>
  <c r="H771" i="34"/>
  <c r="AX73" i="34" s="1"/>
  <c r="AZ73" i="34" s="1"/>
  <c r="H766" i="34"/>
  <c r="H763" i="34"/>
  <c r="K58" i="34"/>
  <c r="H51" i="34"/>
  <c r="H56" i="34"/>
  <c r="AX8" i="34" s="1"/>
  <c r="AZ8" i="34" s="1"/>
  <c r="H55" i="34"/>
  <c r="H54" i="34"/>
  <c r="AR8" i="34" s="1"/>
  <c r="AT8" i="34" s="1"/>
  <c r="H53" i="34"/>
  <c r="AO8" i="34" s="1"/>
  <c r="AQ8" i="34" s="1"/>
  <c r="H57" i="34"/>
  <c r="H52" i="34"/>
  <c r="H50" i="34"/>
  <c r="AF8" i="34" s="1"/>
  <c r="AH8" i="34" s="1"/>
  <c r="H49" i="34"/>
  <c r="AC8" i="34" s="1"/>
  <c r="AE8" i="34" s="1"/>
  <c r="K102" i="34"/>
  <c r="H95" i="34"/>
  <c r="H100" i="34"/>
  <c r="H92" i="34"/>
  <c r="Z12" i="34" s="1"/>
  <c r="AB12" i="34" s="1"/>
  <c r="H99" i="34"/>
  <c r="AU12" i="34" s="1"/>
  <c r="AW12" i="34" s="1"/>
  <c r="H98" i="34"/>
  <c r="H97" i="34"/>
  <c r="H101" i="34"/>
  <c r="H96" i="34"/>
  <c r="AL12" i="34" s="1"/>
  <c r="AN12" i="34" s="1"/>
  <c r="H94" i="34"/>
  <c r="H93" i="34"/>
  <c r="H156" i="34"/>
  <c r="H148" i="34"/>
  <c r="AC17" i="34" s="1"/>
  <c r="AE17" i="34" s="1"/>
  <c r="K157" i="34"/>
  <c r="H155" i="34"/>
  <c r="H147" i="34"/>
  <c r="Z17" i="34" s="1"/>
  <c r="AB17" i="34" s="1"/>
  <c r="H154" i="34"/>
  <c r="AU17" i="34" s="1"/>
  <c r="AW17" i="34" s="1"/>
  <c r="H153" i="34"/>
  <c r="H152" i="34"/>
  <c r="H151" i="34"/>
  <c r="AL17" i="34" s="1"/>
  <c r="AN17" i="34" s="1"/>
  <c r="H150" i="34"/>
  <c r="AI17" i="34" s="1"/>
  <c r="AK17" i="34" s="1"/>
  <c r="H149" i="34"/>
  <c r="K201" i="34"/>
  <c r="H194" i="34"/>
  <c r="AI21" i="34" s="1"/>
  <c r="AK21" i="34" s="1"/>
  <c r="H199" i="34"/>
  <c r="AX21" i="34" s="1"/>
  <c r="AZ21" i="34" s="1"/>
  <c r="H191" i="34"/>
  <c r="Z21" i="34" s="1"/>
  <c r="AB21" i="34" s="1"/>
  <c r="H198" i="34"/>
  <c r="H197" i="34"/>
  <c r="AR21" i="34" s="1"/>
  <c r="AT21" i="34" s="1"/>
  <c r="H196" i="34"/>
  <c r="H193" i="34"/>
  <c r="H192" i="34"/>
  <c r="AC21" i="34" s="1"/>
  <c r="AE21" i="34" s="1"/>
  <c r="H200" i="34"/>
  <c r="H195" i="34"/>
  <c r="K212" i="34"/>
  <c r="H211" i="34"/>
  <c r="H203" i="34"/>
  <c r="AC22" i="34" s="1"/>
  <c r="AE22" i="34" s="1"/>
  <c r="H208" i="34"/>
  <c r="AR22" i="34" s="1"/>
  <c r="AT22" i="34" s="1"/>
  <c r="H207" i="34"/>
  <c r="H206" i="34"/>
  <c r="H205" i="34"/>
  <c r="AI22" i="34" s="1"/>
  <c r="AK22" i="34" s="1"/>
  <c r="H210" i="34"/>
  <c r="AX22" i="34" s="1"/>
  <c r="AZ22" i="34" s="1"/>
  <c r="H209" i="34"/>
  <c r="H204" i="34"/>
  <c r="H202" i="34"/>
  <c r="K421" i="34"/>
  <c r="H416" i="34"/>
  <c r="AO41" i="34" s="1"/>
  <c r="AQ41" i="34" s="1"/>
  <c r="H415" i="34"/>
  <c r="AL41" i="34" s="1"/>
  <c r="AN41" i="34" s="1"/>
  <c r="H412" i="34"/>
  <c r="AC41" i="34" s="1"/>
  <c r="AE41" i="34" s="1"/>
  <c r="H419" i="34"/>
  <c r="AX41" i="34" s="1"/>
  <c r="AZ41" i="34" s="1"/>
  <c r="H418" i="34"/>
  <c r="H417" i="34"/>
  <c r="H414" i="34"/>
  <c r="AI41" i="34" s="1"/>
  <c r="AK41" i="34" s="1"/>
  <c r="H411" i="34"/>
  <c r="H420" i="34"/>
  <c r="H413" i="34"/>
  <c r="K465" i="34"/>
  <c r="H457" i="34"/>
  <c r="AF45" i="34" s="1"/>
  <c r="AH45" i="34" s="1"/>
  <c r="H461" i="34"/>
  <c r="AR45" i="34" s="1"/>
  <c r="AT45" i="34" s="1"/>
  <c r="H460" i="34"/>
  <c r="H459" i="34"/>
  <c r="AL45" i="34" s="1"/>
  <c r="AN45" i="34" s="1"/>
  <c r="H464" i="34"/>
  <c r="H458" i="34"/>
  <c r="H456" i="34"/>
  <c r="H455" i="34"/>
  <c r="Z45" i="34" s="1"/>
  <c r="AB45" i="34" s="1"/>
  <c r="H463" i="34"/>
  <c r="H462" i="34"/>
  <c r="K520" i="34"/>
  <c r="H518" i="34"/>
  <c r="AX50" i="34" s="1"/>
  <c r="AZ50" i="34" s="1"/>
  <c r="H510" i="34"/>
  <c r="Z50" i="34" s="1"/>
  <c r="AB50" i="34" s="1"/>
  <c r="H515" i="34"/>
  <c r="H514" i="34"/>
  <c r="AL50" i="34" s="1"/>
  <c r="AN50" i="34" s="1"/>
  <c r="H513" i="34"/>
  <c r="AI50" i="34" s="1"/>
  <c r="AK50" i="34" s="1"/>
  <c r="H512" i="34"/>
  <c r="H519" i="34"/>
  <c r="H517" i="34"/>
  <c r="H516" i="34"/>
  <c r="AR50" i="34" s="1"/>
  <c r="AT50" i="34" s="1"/>
  <c r="H511" i="34"/>
  <c r="K586" i="34"/>
  <c r="H580" i="34"/>
  <c r="AL56" i="34" s="1"/>
  <c r="AN56" i="34" s="1"/>
  <c r="H585" i="34"/>
  <c r="H577" i="34"/>
  <c r="AC56" i="34" s="1"/>
  <c r="AE56" i="34" s="1"/>
  <c r="H584" i="34"/>
  <c r="H576" i="34"/>
  <c r="H583" i="34"/>
  <c r="AU56" i="34" s="1"/>
  <c r="AW56" i="34" s="1"/>
  <c r="H582" i="34"/>
  <c r="H578" i="34"/>
  <c r="H581" i="34"/>
  <c r="AO56" i="34" s="1"/>
  <c r="AQ56" i="34" s="1"/>
  <c r="H579" i="34"/>
  <c r="AI56" i="34" s="1"/>
  <c r="AK56" i="34" s="1"/>
  <c r="K663" i="34"/>
  <c r="H659" i="34"/>
  <c r="H656" i="34"/>
  <c r="AI63" i="34" s="1"/>
  <c r="AK63" i="34" s="1"/>
  <c r="H655" i="34"/>
  <c r="AF63" i="34" s="1"/>
  <c r="AH63" i="34" s="1"/>
  <c r="H662" i="34"/>
  <c r="H654" i="34"/>
  <c r="H661" i="34"/>
  <c r="H653" i="34"/>
  <c r="Z63" i="34" s="1"/>
  <c r="AB63" i="34" s="1"/>
  <c r="H660" i="34"/>
  <c r="AU63" i="34" s="1"/>
  <c r="AW63" i="34" s="1"/>
  <c r="H658" i="34"/>
  <c r="H657" i="34"/>
  <c r="AL63" i="34" s="1"/>
  <c r="AN63" i="34" s="1"/>
  <c r="K762" i="34"/>
  <c r="H756" i="34"/>
  <c r="AL72" i="34" s="1"/>
  <c r="AN72" i="34" s="1"/>
  <c r="H761" i="34"/>
  <c r="H753" i="34"/>
  <c r="H760" i="34"/>
  <c r="AX72" i="34" s="1"/>
  <c r="AZ72" i="34" s="1"/>
  <c r="H752" i="34"/>
  <c r="Z72" i="34" s="1"/>
  <c r="AB72" i="34" s="1"/>
  <c r="H759" i="34"/>
  <c r="H758" i="34"/>
  <c r="H755" i="34"/>
  <c r="H754" i="34"/>
  <c r="H757" i="34"/>
  <c r="AO72" i="34" s="1"/>
  <c r="AQ72" i="34" s="1"/>
  <c r="K784" i="34"/>
  <c r="H782" i="34"/>
  <c r="AX74" i="34" s="1"/>
  <c r="AZ74" i="34" s="1"/>
  <c r="H774" i="34"/>
  <c r="Z74" i="34" s="1"/>
  <c r="AB74" i="34" s="1"/>
  <c r="H779" i="34"/>
  <c r="H778" i="34"/>
  <c r="AL74" i="34" s="1"/>
  <c r="AN74" i="34" s="1"/>
  <c r="H777" i="34"/>
  <c r="AI74" i="34" s="1"/>
  <c r="AK74" i="34" s="1"/>
  <c r="H776" i="34"/>
  <c r="H780" i="34"/>
  <c r="H775" i="34"/>
  <c r="H783" i="34"/>
  <c r="H781" i="34"/>
  <c r="K817" i="34"/>
  <c r="H809" i="34"/>
  <c r="H814" i="34"/>
  <c r="AU77" i="34" s="1"/>
  <c r="AW77" i="34" s="1"/>
  <c r="H813" i="34"/>
  <c r="H812" i="34"/>
  <c r="H811" i="34"/>
  <c r="H810" i="34"/>
  <c r="AI77" i="34" s="1"/>
  <c r="AK77" i="34" s="1"/>
  <c r="H816" i="34"/>
  <c r="H807" i="34"/>
  <c r="H815" i="34"/>
  <c r="AX77" i="34" s="1"/>
  <c r="AZ77" i="34" s="1"/>
  <c r="H808" i="34"/>
  <c r="AC77" i="34" s="1"/>
  <c r="AE77" i="34" s="1"/>
  <c r="Z77" i="34" l="1"/>
  <c r="AB77" i="34" s="1"/>
  <c r="AR77" i="34"/>
  <c r="AT77" i="34" s="1"/>
  <c r="AL77" i="34"/>
  <c r="AN77" i="34" s="1"/>
  <c r="AF77" i="34"/>
  <c r="AH77" i="34" s="1"/>
  <c r="AO77" i="34"/>
  <c r="AQ77" i="34" s="1"/>
  <c r="BA77" i="34"/>
  <c r="BC77" i="34" s="1"/>
  <c r="AF76" i="34"/>
  <c r="AH76" i="34" s="1"/>
  <c r="AU76" i="34"/>
  <c r="AW76" i="34" s="1"/>
  <c r="BA76" i="34"/>
  <c r="BC76" i="34" s="1"/>
  <c r="AR76" i="34"/>
  <c r="AT76" i="34" s="1"/>
  <c r="AI76" i="34"/>
  <c r="AK76" i="34" s="1"/>
  <c r="Z75" i="34"/>
  <c r="AB75" i="34" s="1"/>
  <c r="AF75" i="34"/>
  <c r="AH75" i="34" s="1"/>
  <c r="AO75" i="34"/>
  <c r="AQ75" i="34" s="1"/>
  <c r="AX75" i="34"/>
  <c r="AZ75" i="34" s="1"/>
  <c r="AI75" i="34"/>
  <c r="AK75" i="34" s="1"/>
  <c r="BA75" i="34"/>
  <c r="BC75" i="34" s="1"/>
  <c r="BA74" i="34"/>
  <c r="BC74" i="34" s="1"/>
  <c r="AR74" i="34"/>
  <c r="AT74" i="34" s="1"/>
  <c r="AO74" i="34"/>
  <c r="AQ74" i="34" s="1"/>
  <c r="AC74" i="34"/>
  <c r="AE74" i="34" s="1"/>
  <c r="AU74" i="34"/>
  <c r="AW74" i="34" s="1"/>
  <c r="AF74" i="34"/>
  <c r="AH74" i="34" s="1"/>
  <c r="BA73" i="34"/>
  <c r="BC73" i="34" s="1"/>
  <c r="Z73" i="34"/>
  <c r="AB73" i="34" s="1"/>
  <c r="AC73" i="34"/>
  <c r="AE73" i="34" s="1"/>
  <c r="AU73" i="34"/>
  <c r="AW73" i="34" s="1"/>
  <c r="AR73" i="34"/>
  <c r="AT73" i="34" s="1"/>
  <c r="AI73" i="34"/>
  <c r="AK73" i="34" s="1"/>
  <c r="AL73" i="34"/>
  <c r="AN73" i="34" s="1"/>
  <c r="AF72" i="34"/>
  <c r="AH72" i="34" s="1"/>
  <c r="AI72" i="34"/>
  <c r="AK72" i="34" s="1"/>
  <c r="AR72" i="34"/>
  <c r="AT72" i="34" s="1"/>
  <c r="AC72" i="34"/>
  <c r="AE72" i="34" s="1"/>
  <c r="AU72" i="34"/>
  <c r="AW72" i="34" s="1"/>
  <c r="BA72" i="34"/>
  <c r="BC72" i="34" s="1"/>
  <c r="Z71" i="34"/>
  <c r="AB71" i="34" s="1"/>
  <c r="AF71" i="34"/>
  <c r="AH71" i="34" s="1"/>
  <c r="AU71" i="34"/>
  <c r="AW71" i="34" s="1"/>
  <c r="AL71" i="34"/>
  <c r="AN71" i="34" s="1"/>
  <c r="BA71" i="34"/>
  <c r="BC71" i="34" s="1"/>
  <c r="AO71" i="34"/>
  <c r="AQ71" i="34" s="1"/>
  <c r="AU70" i="34"/>
  <c r="AW70" i="34" s="1"/>
  <c r="AX70" i="34"/>
  <c r="AZ70" i="34" s="1"/>
  <c r="AC70" i="34"/>
  <c r="AE70" i="34" s="1"/>
  <c r="AL70" i="34"/>
  <c r="AN70" i="34" s="1"/>
  <c r="AI70" i="34"/>
  <c r="AK70" i="34" s="1"/>
  <c r="BA70" i="34"/>
  <c r="BC70" i="34" s="1"/>
  <c r="AO70" i="34"/>
  <c r="AQ70" i="34" s="1"/>
  <c r="AI69" i="34"/>
  <c r="AK69" i="34" s="1"/>
  <c r="AL69" i="34"/>
  <c r="AN69" i="34" s="1"/>
  <c r="AO69" i="34"/>
  <c r="AQ69" i="34" s="1"/>
  <c r="AC69" i="34"/>
  <c r="AE69" i="34" s="1"/>
  <c r="AU69" i="34"/>
  <c r="AW69" i="34" s="1"/>
  <c r="BA69" i="34"/>
  <c r="BC69" i="34" s="1"/>
  <c r="BA68" i="34"/>
  <c r="BC68" i="34" s="1"/>
  <c r="AU68" i="34"/>
  <c r="AW68" i="34" s="1"/>
  <c r="AI68" i="34"/>
  <c r="AK68" i="34" s="1"/>
  <c r="AO68" i="34"/>
  <c r="AQ68" i="34" s="1"/>
  <c r="Z68" i="34"/>
  <c r="AB68" i="34" s="1"/>
  <c r="AL67" i="34"/>
  <c r="AN67" i="34" s="1"/>
  <c r="AX67" i="34"/>
  <c r="AZ67" i="34" s="1"/>
  <c r="AO67" i="34"/>
  <c r="AQ67" i="34" s="1"/>
  <c r="AC67" i="34"/>
  <c r="AE67" i="34" s="1"/>
  <c r="AR67" i="34"/>
  <c r="AT67" i="34" s="1"/>
  <c r="BA67" i="34"/>
  <c r="BC67" i="34" s="1"/>
  <c r="AU66" i="34"/>
  <c r="AW66" i="34" s="1"/>
  <c r="AO66" i="34"/>
  <c r="AQ66" i="34" s="1"/>
  <c r="AC66" i="34"/>
  <c r="AE66" i="34" s="1"/>
  <c r="AF66" i="34"/>
  <c r="AH66" i="34" s="1"/>
  <c r="AI66" i="34"/>
  <c r="AK66" i="34" s="1"/>
  <c r="AI65" i="34"/>
  <c r="AK65" i="34" s="1"/>
  <c r="AO65" i="34"/>
  <c r="AQ65" i="34" s="1"/>
  <c r="AX65" i="34"/>
  <c r="AZ65" i="34" s="1"/>
  <c r="AR65" i="34"/>
  <c r="AT65" i="34" s="1"/>
  <c r="BA65" i="34"/>
  <c r="BC65" i="34" s="1"/>
  <c r="AI64" i="34"/>
  <c r="AK64" i="34" s="1"/>
  <c r="Z64" i="34"/>
  <c r="AB64" i="34" s="1"/>
  <c r="AL64" i="34"/>
  <c r="AN64" i="34" s="1"/>
  <c r="AO64" i="34"/>
  <c r="AQ64" i="34" s="1"/>
  <c r="AR64" i="34"/>
  <c r="AT64" i="34" s="1"/>
  <c r="AC64" i="34"/>
  <c r="AE64" i="34" s="1"/>
  <c r="BA64" i="34"/>
  <c r="BC64" i="34" s="1"/>
  <c r="AX63" i="34"/>
  <c r="AZ63" i="34" s="1"/>
  <c r="AO63" i="34"/>
  <c r="AQ63" i="34" s="1"/>
  <c r="AC63" i="34"/>
  <c r="AE63" i="34" s="1"/>
  <c r="AR63" i="34"/>
  <c r="AT63" i="34" s="1"/>
  <c r="BA63" i="34"/>
  <c r="BC63" i="34" s="1"/>
  <c r="Z62" i="34"/>
  <c r="AB62" i="34" s="1"/>
  <c r="BA62" i="34"/>
  <c r="BC62" i="34" s="1"/>
  <c r="AI62" i="34"/>
  <c r="AK62" i="34" s="1"/>
  <c r="AL62" i="34"/>
  <c r="AN62" i="34" s="1"/>
  <c r="BA61" i="34"/>
  <c r="BC61" i="34" s="1"/>
  <c r="AU61" i="34"/>
  <c r="AW61" i="34" s="1"/>
  <c r="Z61" i="34"/>
  <c r="AB61" i="34" s="1"/>
  <c r="AL61" i="34"/>
  <c r="AN61" i="34" s="1"/>
  <c r="AF61" i="34"/>
  <c r="AH61" i="34" s="1"/>
  <c r="AO61" i="34"/>
  <c r="AQ61" i="34" s="1"/>
  <c r="AR60" i="34"/>
  <c r="AT60" i="34" s="1"/>
  <c r="AC60" i="34"/>
  <c r="AE60" i="34" s="1"/>
  <c r="AF60" i="34"/>
  <c r="AH60" i="34" s="1"/>
  <c r="AU60" i="34"/>
  <c r="AW60" i="34" s="1"/>
  <c r="BA60" i="34"/>
  <c r="BC60" i="34" s="1"/>
  <c r="AR59" i="34"/>
  <c r="AT59" i="34" s="1"/>
  <c r="BA59" i="34"/>
  <c r="BC59" i="34" s="1"/>
  <c r="AF59" i="34"/>
  <c r="AH59" i="34" s="1"/>
  <c r="AC59" i="34"/>
  <c r="AE59" i="34" s="1"/>
  <c r="AU58" i="34"/>
  <c r="AW58" i="34" s="1"/>
  <c r="AX58" i="34"/>
  <c r="AZ58" i="34" s="1"/>
  <c r="BA58" i="34"/>
  <c r="BC58" i="34" s="1"/>
  <c r="AL58" i="34"/>
  <c r="AN58" i="34" s="1"/>
  <c r="AI57" i="34"/>
  <c r="AK57" i="34" s="1"/>
  <c r="BA57" i="34"/>
  <c r="BC57" i="34" s="1"/>
  <c r="AL57" i="34"/>
  <c r="AN57" i="34" s="1"/>
  <c r="Z57" i="34"/>
  <c r="AB57" i="34" s="1"/>
  <c r="AO57" i="34"/>
  <c r="AQ57" i="34" s="1"/>
  <c r="BA56" i="34"/>
  <c r="BC56" i="34" s="1"/>
  <c r="AX56" i="34"/>
  <c r="AZ56" i="34" s="1"/>
  <c r="Z56" i="34"/>
  <c r="AB56" i="34" s="1"/>
  <c r="AF56" i="34"/>
  <c r="AH56" i="34" s="1"/>
  <c r="AR56" i="34"/>
  <c r="AT56" i="34" s="1"/>
  <c r="AL55" i="34"/>
  <c r="AN55" i="34" s="1"/>
  <c r="BA55" i="34"/>
  <c r="BC55" i="34" s="1"/>
  <c r="Z55" i="34"/>
  <c r="AB55" i="34" s="1"/>
  <c r="AF55" i="34"/>
  <c r="AH55" i="34" s="1"/>
  <c r="AO55" i="34"/>
  <c r="AQ55" i="34" s="1"/>
  <c r="AR54" i="34"/>
  <c r="AT54" i="34" s="1"/>
  <c r="AF54" i="34"/>
  <c r="AH54" i="34" s="1"/>
  <c r="AI54" i="34"/>
  <c r="AK54" i="34" s="1"/>
  <c r="AX54" i="34"/>
  <c r="AZ54" i="34" s="1"/>
  <c r="AO54" i="34"/>
  <c r="AQ54" i="34" s="1"/>
  <c r="Z53" i="34"/>
  <c r="AB53" i="34" s="1"/>
  <c r="AO53" i="34"/>
  <c r="AQ53" i="34" s="1"/>
  <c r="AC53" i="34"/>
  <c r="AE53" i="34" s="1"/>
  <c r="AR53" i="34"/>
  <c r="AT53" i="34" s="1"/>
  <c r="AI53" i="34"/>
  <c r="AK53" i="34" s="1"/>
  <c r="BA53" i="34"/>
  <c r="BC53" i="34" s="1"/>
  <c r="AX52" i="34"/>
  <c r="AZ52" i="34" s="1"/>
  <c r="AR52" i="34"/>
  <c r="AT52" i="34" s="1"/>
  <c r="AC52" i="34"/>
  <c r="AE52" i="34" s="1"/>
  <c r="BA52" i="34"/>
  <c r="BC52" i="34" s="1"/>
  <c r="AI52" i="34"/>
  <c r="AK52" i="34" s="1"/>
  <c r="AF51" i="34"/>
  <c r="AH51" i="34" s="1"/>
  <c r="AU51" i="34"/>
  <c r="AW51" i="34" s="1"/>
  <c r="BA51" i="34"/>
  <c r="BC51" i="34" s="1"/>
  <c r="AL51" i="34"/>
  <c r="AN51" i="34" s="1"/>
  <c r="AO51" i="34"/>
  <c r="AQ51" i="34" s="1"/>
  <c r="AU50" i="34"/>
  <c r="AW50" i="34" s="1"/>
  <c r="BA50" i="34"/>
  <c r="BC50" i="34" s="1"/>
  <c r="AO50" i="34"/>
  <c r="AQ50" i="34" s="1"/>
  <c r="AC50" i="34"/>
  <c r="AE50" i="34" s="1"/>
  <c r="AF50" i="34"/>
  <c r="AH50" i="34" s="1"/>
  <c r="Z49" i="34"/>
  <c r="AB49" i="34" s="1"/>
  <c r="AR49" i="34"/>
  <c r="AT49" i="34" s="1"/>
  <c r="AC49" i="34"/>
  <c r="AE49" i="34" s="1"/>
  <c r="AX49" i="34"/>
  <c r="AZ49" i="34" s="1"/>
  <c r="AI49" i="34"/>
  <c r="AK49" i="34" s="1"/>
  <c r="AL49" i="34"/>
  <c r="AN49" i="34" s="1"/>
  <c r="BA49" i="34"/>
  <c r="BC49" i="34" s="1"/>
  <c r="AI48" i="34"/>
  <c r="AK48" i="34" s="1"/>
  <c r="Z48" i="34"/>
  <c r="AB48" i="34" s="1"/>
  <c r="AL48" i="34"/>
  <c r="AN48" i="34" s="1"/>
  <c r="AO48" i="34"/>
  <c r="AQ48" i="34" s="1"/>
  <c r="AX48" i="34"/>
  <c r="AZ48" i="34" s="1"/>
  <c r="AR48" i="34"/>
  <c r="AT48" i="34" s="1"/>
  <c r="BA48" i="34"/>
  <c r="BC48" i="34" s="1"/>
  <c r="AL47" i="34"/>
  <c r="AN47" i="34" s="1"/>
  <c r="AX47" i="34"/>
  <c r="AZ47" i="34" s="1"/>
  <c r="AR47" i="34"/>
  <c r="AT47" i="34" s="1"/>
  <c r="AC47" i="34"/>
  <c r="AE47" i="34" s="1"/>
  <c r="BA47" i="34"/>
  <c r="BC47" i="34" s="1"/>
  <c r="AU46" i="34"/>
  <c r="AW46" i="34" s="1"/>
  <c r="AC46" i="34"/>
  <c r="AE46" i="34" s="1"/>
  <c r="BA46" i="34"/>
  <c r="BC46" i="34" s="1"/>
  <c r="AL46" i="34"/>
  <c r="AN46" i="34" s="1"/>
  <c r="AC45" i="34"/>
  <c r="AE45" i="34" s="1"/>
  <c r="AO45" i="34"/>
  <c r="AQ45" i="34" s="1"/>
  <c r="AU45" i="34"/>
  <c r="AW45" i="34" s="1"/>
  <c r="AI45" i="34"/>
  <c r="AK45" i="34" s="1"/>
  <c r="AX45" i="34"/>
  <c r="AZ45" i="34" s="1"/>
  <c r="BA45" i="34"/>
  <c r="BC45" i="34" s="1"/>
  <c r="AC44" i="34"/>
  <c r="AE44" i="34" s="1"/>
  <c r="AR44" i="34"/>
  <c r="AT44" i="34" s="1"/>
  <c r="BA44" i="34"/>
  <c r="BC44" i="34" s="1"/>
  <c r="AU44" i="34"/>
  <c r="AW44" i="34" s="1"/>
  <c r="AF44" i="34"/>
  <c r="AH44" i="34" s="1"/>
  <c r="AI44" i="34"/>
  <c r="AK44" i="34" s="1"/>
  <c r="AF43" i="34"/>
  <c r="AH43" i="34" s="1"/>
  <c r="AU43" i="34"/>
  <c r="AW43" i="34" s="1"/>
  <c r="AL43" i="34"/>
  <c r="AN43" i="34" s="1"/>
  <c r="BA43" i="34"/>
  <c r="BC43" i="34" s="1"/>
  <c r="AL42" i="34"/>
  <c r="AN42" i="34" s="1"/>
  <c r="AU42" i="34"/>
  <c r="AW42" i="34" s="1"/>
  <c r="BA42" i="34"/>
  <c r="BC42" i="34" s="1"/>
  <c r="AO42" i="34"/>
  <c r="AQ42" i="34" s="1"/>
  <c r="AC42" i="34"/>
  <c r="AE42" i="34" s="1"/>
  <c r="AR41" i="34"/>
  <c r="AT41" i="34" s="1"/>
  <c r="BA41" i="34"/>
  <c r="BC41" i="34" s="1"/>
  <c r="AU41" i="34"/>
  <c r="AW41" i="34" s="1"/>
  <c r="AF41" i="34"/>
  <c r="AH41" i="34" s="1"/>
  <c r="Z41" i="34"/>
  <c r="AB41" i="34" s="1"/>
  <c r="BA40" i="34"/>
  <c r="BC40" i="34" s="1"/>
  <c r="AL40" i="34"/>
  <c r="AN40" i="34" s="1"/>
  <c r="AR40" i="34"/>
  <c r="AT40" i="34" s="1"/>
  <c r="AC40" i="34"/>
  <c r="AE40" i="34" s="1"/>
  <c r="AF39" i="34"/>
  <c r="AH39" i="34" s="1"/>
  <c r="AU39" i="34"/>
  <c r="AW39" i="34" s="1"/>
  <c r="BA39" i="34"/>
  <c r="BC39" i="34" s="1"/>
  <c r="AO39" i="34"/>
  <c r="AQ39" i="34" s="1"/>
  <c r="AI39" i="34"/>
  <c r="AK39" i="34" s="1"/>
  <c r="AR38" i="34"/>
  <c r="AT38" i="34" s="1"/>
  <c r="AU38" i="34"/>
  <c r="AW38" i="34" s="1"/>
  <c r="AI38" i="34"/>
  <c r="AK38" i="34" s="1"/>
  <c r="AX38" i="34"/>
  <c r="AZ38" i="34" s="1"/>
  <c r="AL38" i="34"/>
  <c r="AN38" i="34" s="1"/>
  <c r="BA38" i="34"/>
  <c r="BC38" i="34" s="1"/>
  <c r="AF38" i="34"/>
  <c r="AH38" i="34" s="1"/>
  <c r="BA37" i="34"/>
  <c r="BC37" i="34" s="1"/>
  <c r="Z37" i="34"/>
  <c r="AB37" i="34" s="1"/>
  <c r="AC37" i="34"/>
  <c r="AE37" i="34" s="1"/>
  <c r="AO37" i="34"/>
  <c r="AQ37" i="34" s="1"/>
  <c r="AR37" i="34"/>
  <c r="AT37" i="34" s="1"/>
  <c r="AU36" i="34"/>
  <c r="AW36" i="34" s="1"/>
  <c r="BA36" i="34"/>
  <c r="BC36" i="34" s="1"/>
  <c r="AL36" i="34"/>
  <c r="AN36" i="34" s="1"/>
  <c r="Z36" i="34"/>
  <c r="AB36" i="34" s="1"/>
  <c r="AF36" i="34"/>
  <c r="AH36" i="34" s="1"/>
  <c r="AO35" i="34"/>
  <c r="AQ35" i="34" s="1"/>
  <c r="BA35" i="34"/>
  <c r="BC35" i="34" s="1"/>
  <c r="AU35" i="34"/>
  <c r="AW35" i="34" s="1"/>
  <c r="AF35" i="34"/>
  <c r="AH35" i="34" s="1"/>
  <c r="AI35" i="34"/>
  <c r="AK35" i="34" s="1"/>
  <c r="AX34" i="34"/>
  <c r="AZ34" i="34" s="1"/>
  <c r="AO34" i="34"/>
  <c r="AQ34" i="34" s="1"/>
  <c r="Z34" i="34"/>
  <c r="AB34" i="34" s="1"/>
  <c r="AR34" i="34"/>
  <c r="AT34" i="34" s="1"/>
  <c r="AF34" i="34"/>
  <c r="AH34" i="34" s="1"/>
  <c r="BA34" i="34"/>
  <c r="BC34" i="34" s="1"/>
  <c r="AO33" i="34"/>
  <c r="AQ33" i="34" s="1"/>
  <c r="AX33" i="34"/>
  <c r="AZ33" i="34" s="1"/>
  <c r="AR33" i="34"/>
  <c r="AT33" i="34" s="1"/>
  <c r="AI33" i="34"/>
  <c r="AK33" i="34" s="1"/>
  <c r="AF33" i="34"/>
  <c r="AH33" i="34" s="1"/>
  <c r="BA33" i="34"/>
  <c r="BC33" i="34" s="1"/>
  <c r="BA32" i="34"/>
  <c r="BC32" i="34" s="1"/>
  <c r="AI32" i="34"/>
  <c r="AK32" i="34" s="1"/>
  <c r="Z32" i="34"/>
  <c r="AB32" i="34" s="1"/>
  <c r="AF32" i="34"/>
  <c r="AH32" i="34" s="1"/>
  <c r="AL32" i="34"/>
  <c r="AN32" i="34" s="1"/>
  <c r="AX31" i="34"/>
  <c r="AZ31" i="34" s="1"/>
  <c r="AI31" i="34"/>
  <c r="AK31" i="34" s="1"/>
  <c r="AC31" i="34"/>
  <c r="AE31" i="34" s="1"/>
  <c r="BA31" i="34"/>
  <c r="BC31" i="34" s="1"/>
  <c r="AR31" i="34"/>
  <c r="AT31" i="34" s="1"/>
  <c r="Z30" i="34"/>
  <c r="AB30" i="34" s="1"/>
  <c r="AI30" i="34"/>
  <c r="AK30" i="34" s="1"/>
  <c r="AC30" i="34"/>
  <c r="AE30" i="34" s="1"/>
  <c r="AL30" i="34"/>
  <c r="AN30" i="34" s="1"/>
  <c r="BA30" i="34"/>
  <c r="BC30" i="34" s="1"/>
  <c r="AU30" i="34"/>
  <c r="AW30" i="34" s="1"/>
  <c r="AO30" i="34"/>
  <c r="AQ30" i="34" s="1"/>
  <c r="AF29" i="34"/>
  <c r="AH29" i="34" s="1"/>
  <c r="AR29" i="34"/>
  <c r="AT29" i="34" s="1"/>
  <c r="AL29" i="34"/>
  <c r="AN29" i="34" s="1"/>
  <c r="AU29" i="34"/>
  <c r="AW29" i="34" s="1"/>
  <c r="BA29" i="34"/>
  <c r="BC29" i="34" s="1"/>
  <c r="Z28" i="34"/>
  <c r="AB28" i="34" s="1"/>
  <c r="AL28" i="34"/>
  <c r="AN28" i="34" s="1"/>
  <c r="AX28" i="34"/>
  <c r="AZ28" i="34" s="1"/>
  <c r="AO28" i="34"/>
  <c r="AQ28" i="34" s="1"/>
  <c r="BA28" i="34"/>
  <c r="BC28" i="34" s="1"/>
  <c r="AO27" i="34"/>
  <c r="AQ27" i="34" s="1"/>
  <c r="AF27" i="34"/>
  <c r="AH27" i="34" s="1"/>
  <c r="AR27" i="34"/>
  <c r="AT27" i="34" s="1"/>
  <c r="AI27" i="34"/>
  <c r="AK27" i="34" s="1"/>
  <c r="BA27" i="34"/>
  <c r="BC27" i="34" s="1"/>
  <c r="Z26" i="34"/>
  <c r="AB26" i="34" s="1"/>
  <c r="AI26" i="34"/>
  <c r="AK26" i="34" s="1"/>
  <c r="AC26" i="34"/>
  <c r="AE26" i="34" s="1"/>
  <c r="AL26" i="34"/>
  <c r="AN26" i="34" s="1"/>
  <c r="BA26" i="34"/>
  <c r="BC26" i="34" s="1"/>
  <c r="AO26" i="34"/>
  <c r="AQ26" i="34" s="1"/>
  <c r="AC25" i="34"/>
  <c r="AE25" i="34" s="1"/>
  <c r="AR25" i="34"/>
  <c r="AT25" i="34" s="1"/>
  <c r="AI25" i="34"/>
  <c r="AK25" i="34" s="1"/>
  <c r="AU25" i="34"/>
  <c r="AW25" i="34" s="1"/>
  <c r="AL25" i="34"/>
  <c r="AN25" i="34" s="1"/>
  <c r="BA25" i="34"/>
  <c r="BC25" i="34" s="1"/>
  <c r="AU24" i="34"/>
  <c r="AW24" i="34" s="1"/>
  <c r="BA24" i="34"/>
  <c r="BC24" i="34" s="1"/>
  <c r="AI24" i="34"/>
  <c r="AK24" i="34" s="1"/>
  <c r="AR24" i="34"/>
  <c r="AT24" i="34" s="1"/>
  <c r="AC24" i="34"/>
  <c r="AE24" i="34" s="1"/>
  <c r="AL24" i="34"/>
  <c r="AN24" i="34" s="1"/>
  <c r="AX23" i="34"/>
  <c r="AZ23" i="34" s="1"/>
  <c r="BA23" i="34"/>
  <c r="BC23" i="34" s="1"/>
  <c r="Z23" i="34"/>
  <c r="AB23" i="34" s="1"/>
  <c r="AF23" i="34"/>
  <c r="AH23" i="34" s="1"/>
  <c r="Z22" i="34"/>
  <c r="AB22" i="34" s="1"/>
  <c r="AF22" i="34"/>
  <c r="AH22" i="34" s="1"/>
  <c r="BA22" i="34"/>
  <c r="BC22" i="34" s="1"/>
  <c r="AL22" i="34"/>
  <c r="AN22" i="34" s="1"/>
  <c r="AU22" i="34"/>
  <c r="AW22" i="34" s="1"/>
  <c r="AO22" i="34"/>
  <c r="AQ22" i="34" s="1"/>
  <c r="AU21" i="34"/>
  <c r="AW21" i="34" s="1"/>
  <c r="AF21" i="34"/>
  <c r="AH21" i="34" s="1"/>
  <c r="BA21" i="34"/>
  <c r="BC21" i="34" s="1"/>
  <c r="AL21" i="34"/>
  <c r="AN21" i="34" s="1"/>
  <c r="AO21" i="34"/>
  <c r="AQ21" i="34" s="1"/>
  <c r="AX20" i="34"/>
  <c r="AZ20" i="34" s="1"/>
  <c r="AR20" i="34"/>
  <c r="AT20" i="34" s="1"/>
  <c r="BA20" i="34"/>
  <c r="BC20" i="34" s="1"/>
  <c r="AC20" i="34"/>
  <c r="AE20" i="34" s="1"/>
  <c r="Z19" i="34"/>
  <c r="AB19" i="34" s="1"/>
  <c r="AI19" i="34"/>
  <c r="AK19" i="34" s="1"/>
  <c r="AO19" i="34"/>
  <c r="AQ19" i="34" s="1"/>
  <c r="AC19" i="34"/>
  <c r="AE19" i="34" s="1"/>
  <c r="AR19" i="34"/>
  <c r="AT19" i="34" s="1"/>
  <c r="AU18" i="34"/>
  <c r="AW18" i="34" s="1"/>
  <c r="AO18" i="34"/>
  <c r="AQ18" i="34" s="1"/>
  <c r="AX18" i="34"/>
  <c r="AZ18" i="34" s="1"/>
  <c r="BA18" i="34"/>
  <c r="BC18" i="34" s="1"/>
  <c r="BA17" i="34"/>
  <c r="BC17" i="34" s="1"/>
  <c r="AO17" i="34"/>
  <c r="AQ17" i="34" s="1"/>
  <c r="AX17" i="34"/>
  <c r="AZ17" i="34" s="1"/>
  <c r="AF17" i="34"/>
  <c r="AH17" i="34" s="1"/>
  <c r="AR17" i="34"/>
  <c r="AT17" i="34" s="1"/>
  <c r="AL16" i="34"/>
  <c r="AN16" i="34" s="1"/>
  <c r="AR16" i="34"/>
  <c r="AT16" i="34" s="1"/>
  <c r="BA16" i="34"/>
  <c r="BC16" i="34" s="1"/>
  <c r="AU16" i="34"/>
  <c r="AW16" i="34" s="1"/>
  <c r="AC16" i="34"/>
  <c r="AE16" i="34" s="1"/>
  <c r="AR15" i="34"/>
  <c r="AT15" i="34" s="1"/>
  <c r="AC15" i="34"/>
  <c r="AE15" i="34" s="1"/>
  <c r="AI15" i="34"/>
  <c r="AK15" i="34" s="1"/>
  <c r="AU15" i="34"/>
  <c r="AW15" i="34" s="1"/>
  <c r="BA15" i="34"/>
  <c r="BC15" i="34" s="1"/>
  <c r="AL15" i="34"/>
  <c r="AN15" i="34" s="1"/>
  <c r="AR14" i="34"/>
  <c r="AT14" i="34" s="1"/>
  <c r="AF14" i="34"/>
  <c r="AH14" i="34" s="1"/>
  <c r="AX14" i="34"/>
  <c r="AZ14" i="34" s="1"/>
  <c r="AI14" i="34"/>
  <c r="AK14" i="34" s="1"/>
  <c r="Z14" i="34"/>
  <c r="AB14" i="34" s="1"/>
  <c r="AL14" i="34"/>
  <c r="AN14" i="34" s="1"/>
  <c r="BA14" i="34"/>
  <c r="BC14" i="34" s="1"/>
  <c r="Z13" i="34"/>
  <c r="AB13" i="34" s="1"/>
  <c r="AI13" i="34"/>
  <c r="AK13" i="34" s="1"/>
  <c r="AC13" i="34"/>
  <c r="AE13" i="34" s="1"/>
  <c r="AL13" i="34"/>
  <c r="AN13" i="34" s="1"/>
  <c r="BA13" i="34"/>
  <c r="BC13" i="34" s="1"/>
  <c r="AU13" i="34"/>
  <c r="AW13" i="34" s="1"/>
  <c r="AO13" i="34"/>
  <c r="AQ13" i="34" s="1"/>
  <c r="BA12" i="34"/>
  <c r="BC12" i="34" s="1"/>
  <c r="AO12" i="34"/>
  <c r="AQ12" i="34" s="1"/>
  <c r="AC12" i="34"/>
  <c r="AE12" i="34" s="1"/>
  <c r="AX12" i="34"/>
  <c r="AZ12" i="34" s="1"/>
  <c r="AF12" i="34"/>
  <c r="AH12" i="34" s="1"/>
  <c r="AR12" i="34"/>
  <c r="AT12" i="34" s="1"/>
  <c r="AI12" i="34"/>
  <c r="AK12" i="34" s="1"/>
  <c r="AU11" i="34"/>
  <c r="AW11" i="34" s="1"/>
  <c r="BA11" i="34"/>
  <c r="BC11" i="34" s="1"/>
  <c r="AI11" i="34"/>
  <c r="AK11" i="34" s="1"/>
  <c r="Z11" i="34"/>
  <c r="AB11" i="34" s="1"/>
  <c r="AL11" i="34"/>
  <c r="AN11" i="34" s="1"/>
  <c r="AO11" i="34"/>
  <c r="AQ11" i="34" s="1"/>
  <c r="AO10" i="34"/>
  <c r="AQ10" i="34" s="1"/>
  <c r="BA10" i="34"/>
  <c r="BC10" i="34" s="1"/>
  <c r="AU10" i="34"/>
  <c r="AW10" i="34" s="1"/>
  <c r="AF10" i="34"/>
  <c r="AH10" i="34" s="1"/>
  <c r="BA9" i="34"/>
  <c r="BC9" i="34" s="1"/>
  <c r="AI9" i="34"/>
  <c r="AK9" i="34" s="1"/>
  <c r="AC9" i="34"/>
  <c r="AE9" i="34" s="1"/>
  <c r="AL9" i="34"/>
  <c r="AN9" i="34" s="1"/>
  <c r="AO9" i="34"/>
  <c r="AQ9" i="34" s="1"/>
  <c r="AI8" i="34"/>
  <c r="AK8" i="34" s="1"/>
  <c r="AL8" i="34"/>
  <c r="AN8" i="34" s="1"/>
  <c r="AU8" i="34"/>
  <c r="AW8" i="34" s="1"/>
  <c r="BA8" i="34"/>
  <c r="BC8" i="34" s="1"/>
  <c r="AL7" i="34"/>
  <c r="AN7" i="34" s="1"/>
  <c r="AC7" i="34"/>
  <c r="AE7" i="34" s="1"/>
  <c r="AU7" i="34"/>
  <c r="AW7" i="34" s="1"/>
  <c r="BA7" i="34"/>
  <c r="BC7" i="34" s="1"/>
  <c r="AX6" i="34"/>
  <c r="AZ6" i="34" s="1"/>
  <c r="AI6" i="34"/>
  <c r="AK6" i="34" s="1"/>
  <c r="Z6" i="34"/>
  <c r="AB6" i="34" s="1"/>
  <c r="AC6" i="34"/>
  <c r="AE6" i="34" s="1"/>
  <c r="AL6" i="34"/>
  <c r="AN6" i="34" s="1"/>
  <c r="BA6" i="34"/>
  <c r="BC6" i="34" s="1"/>
  <c r="AF5" i="34"/>
  <c r="AH5" i="34" s="1"/>
  <c r="AR5" i="34"/>
  <c r="AT5" i="34" s="1"/>
  <c r="AU5" i="34"/>
  <c r="AW5" i="34" s="1"/>
  <c r="AI5" i="34"/>
  <c r="AK5" i="34" s="1"/>
  <c r="AX5" i="34"/>
  <c r="AZ5" i="34" s="1"/>
  <c r="BA5" i="34"/>
  <c r="BC5" i="34" s="1"/>
  <c r="AX4" i="34"/>
  <c r="AZ4" i="34" s="1"/>
  <c r="AF4" i="34"/>
  <c r="AH4" i="34" s="1"/>
  <c r="AO4" i="34"/>
  <c r="AQ4" i="34" s="1"/>
  <c r="AI4" i="34"/>
  <c r="AK4" i="34" s="1"/>
  <c r="Z4" i="34"/>
  <c r="AB4" i="34" s="1"/>
  <c r="AC4" i="34"/>
  <c r="AE4" i="34" s="1"/>
  <c r="AR4" i="34"/>
  <c r="AT4" i="34" s="1"/>
  <c r="BA4" i="34"/>
  <c r="BC4" i="34" s="1"/>
  <c r="H818" i="34" l="1"/>
  <c r="Z78" i="34" l="1"/>
  <c r="AB78" i="34" s="1"/>
  <c r="BE4" i="34"/>
  <c r="BG4" i="34" s="1"/>
  <c r="BE8" i="34"/>
  <c r="BG8" i="34" s="1"/>
  <c r="BE12" i="34"/>
  <c r="BG12" i="34" s="1"/>
  <c r="BE16" i="34"/>
  <c r="BG16" i="34" s="1"/>
  <c r="BE20" i="34"/>
  <c r="BG20" i="34" s="1"/>
  <c r="BE24" i="34"/>
  <c r="BG24" i="34" s="1"/>
  <c r="BE28" i="34"/>
  <c r="BG28" i="34" s="1"/>
  <c r="BE32" i="34"/>
  <c r="BG32" i="34" s="1"/>
  <c r="BE36" i="34"/>
  <c r="BG36" i="34" s="1"/>
  <c r="BE40" i="34"/>
  <c r="BG40" i="34" s="1"/>
  <c r="BE44" i="34"/>
  <c r="BG44" i="34" s="1"/>
  <c r="BE48" i="34"/>
  <c r="BG48" i="34" s="1"/>
  <c r="BE52" i="34"/>
  <c r="BG52" i="34" s="1"/>
  <c r="BE56" i="34"/>
  <c r="BG56" i="34" s="1"/>
  <c r="BE60" i="34"/>
  <c r="BG60" i="34" s="1"/>
  <c r="BE64" i="34"/>
  <c r="BG64" i="34" s="1"/>
  <c r="BE68" i="34"/>
  <c r="BG68" i="34" s="1"/>
  <c r="BE72" i="34"/>
  <c r="BG72" i="34" s="1"/>
  <c r="BE76" i="34"/>
  <c r="BG76" i="34" s="1"/>
  <c r="BE5" i="34"/>
  <c r="BG5" i="34" s="1"/>
  <c r="BE9" i="34"/>
  <c r="BG9" i="34" s="1"/>
  <c r="BE13" i="34"/>
  <c r="BG13" i="34" s="1"/>
  <c r="BE17" i="34"/>
  <c r="BG17" i="34" s="1"/>
  <c r="BE21" i="34"/>
  <c r="BG21" i="34" s="1"/>
  <c r="BE25" i="34"/>
  <c r="BG25" i="34" s="1"/>
  <c r="BE29" i="34"/>
  <c r="BG29" i="34" s="1"/>
  <c r="BE33" i="34"/>
  <c r="BG33" i="34" s="1"/>
  <c r="BE37" i="34"/>
  <c r="BG37" i="34" s="1"/>
  <c r="BE41" i="34"/>
  <c r="BG41" i="34" s="1"/>
  <c r="BE45" i="34"/>
  <c r="BG45" i="34" s="1"/>
  <c r="BE49" i="34"/>
  <c r="BG49" i="34" s="1"/>
  <c r="BE53" i="34"/>
  <c r="BG53" i="34" s="1"/>
  <c r="BE57" i="34"/>
  <c r="BG57" i="34" s="1"/>
  <c r="BE61" i="34"/>
  <c r="BG61" i="34" s="1"/>
  <c r="BE65" i="34"/>
  <c r="BG65" i="34" s="1"/>
  <c r="BE69" i="34"/>
  <c r="BG69" i="34" s="1"/>
  <c r="BE73" i="34"/>
  <c r="BG73" i="34" s="1"/>
  <c r="BE77" i="34"/>
  <c r="BG77" i="34" s="1"/>
  <c r="BE11" i="34"/>
  <c r="BG11" i="34" s="1"/>
  <c r="BE19" i="34"/>
  <c r="BG19" i="34" s="1"/>
  <c r="BE27" i="34"/>
  <c r="BG27" i="34" s="1"/>
  <c r="BE35" i="34"/>
  <c r="BG35" i="34" s="1"/>
  <c r="BE43" i="34"/>
  <c r="BG43" i="34" s="1"/>
  <c r="BE51" i="34"/>
  <c r="BG51" i="34" s="1"/>
  <c r="BE59" i="34"/>
  <c r="BG59" i="34" s="1"/>
  <c r="BE67" i="34"/>
  <c r="BG67" i="34" s="1"/>
  <c r="BE75" i="34"/>
  <c r="BG75" i="34" s="1"/>
  <c r="BE6" i="34"/>
  <c r="BG6" i="34" s="1"/>
  <c r="BE14" i="34"/>
  <c r="BG14" i="34" s="1"/>
  <c r="BE22" i="34"/>
  <c r="BG22" i="34" s="1"/>
  <c r="BE30" i="34"/>
  <c r="BG30" i="34" s="1"/>
  <c r="BE38" i="34"/>
  <c r="BG38" i="34" s="1"/>
  <c r="BE46" i="34"/>
  <c r="BG46" i="34" s="1"/>
  <c r="BE54" i="34"/>
  <c r="BG54" i="34" s="1"/>
  <c r="BE62" i="34"/>
  <c r="BG62" i="34" s="1"/>
  <c r="BE70" i="34"/>
  <c r="BG70" i="34" s="1"/>
  <c r="BE7" i="34"/>
  <c r="BG7" i="34" s="1"/>
  <c r="BE15" i="34"/>
  <c r="BG15" i="34" s="1"/>
  <c r="BE23" i="34"/>
  <c r="BG23" i="34" s="1"/>
  <c r="BE31" i="34"/>
  <c r="BG31" i="34" s="1"/>
  <c r="BE39" i="34"/>
  <c r="BG39" i="34" s="1"/>
  <c r="BE47" i="34"/>
  <c r="BG47" i="34" s="1"/>
  <c r="BE55" i="34"/>
  <c r="BG55" i="34" s="1"/>
  <c r="BE63" i="34"/>
  <c r="BG63" i="34" s="1"/>
  <c r="BE71" i="34"/>
  <c r="BG71" i="34" s="1"/>
  <c r="BE10" i="34"/>
  <c r="BG10" i="34" s="1"/>
  <c r="BE18" i="34"/>
  <c r="BG18" i="34" s="1"/>
  <c r="BE34" i="34"/>
  <c r="BG34" i="34" s="1"/>
  <c r="BE50" i="34"/>
  <c r="BG50" i="34" s="1"/>
  <c r="BE66" i="34"/>
  <c r="BG66" i="34" s="1"/>
  <c r="BE26" i="34"/>
  <c r="BG26" i="34" s="1"/>
  <c r="BE42" i="34"/>
  <c r="BG42" i="34" s="1"/>
  <c r="BE58" i="34"/>
  <c r="BG58" i="34" s="1"/>
  <c r="BE74" i="34"/>
  <c r="BG74" i="34" s="1"/>
  <c r="T7" i="19"/>
  <c r="V7" i="19" s="1"/>
  <c r="W6" i="19"/>
  <c r="Y6" i="19" s="1"/>
  <c r="W12" i="19" l="1"/>
  <c r="Y12" i="19" s="1"/>
  <c r="W11" i="19"/>
  <c r="Y11" i="19" s="1"/>
  <c r="T34" i="19"/>
  <c r="V34" i="19" s="1"/>
  <c r="T67" i="19"/>
  <c r="V67" i="19" s="1"/>
  <c r="T74" i="19"/>
  <c r="V74" i="19" s="1"/>
  <c r="T77" i="19"/>
  <c r="V77" i="19" s="1"/>
  <c r="T37" i="19"/>
  <c r="V37" i="19" s="1"/>
  <c r="T20" i="19"/>
  <c r="V20" i="19" s="1"/>
  <c r="T35" i="19"/>
  <c r="V35" i="19" s="1"/>
  <c r="T17" i="19"/>
  <c r="V17" i="19" s="1"/>
  <c r="T68" i="19"/>
  <c r="V68" i="19" s="1"/>
  <c r="W27" i="19"/>
  <c r="Y27" i="19" s="1"/>
  <c r="W28" i="19"/>
  <c r="Y28" i="19" s="1"/>
  <c r="W17" i="19"/>
  <c r="Y17" i="19" s="1"/>
  <c r="W14" i="19"/>
  <c r="Y14" i="19" s="1"/>
  <c r="W43" i="19"/>
  <c r="Y43" i="19" s="1"/>
  <c r="W44" i="19"/>
  <c r="Y44" i="19" s="1"/>
  <c r="W49" i="19"/>
  <c r="Y49" i="19" s="1"/>
  <c r="W30" i="19"/>
  <c r="Y30" i="19" s="1"/>
  <c r="W62" i="19"/>
  <c r="Y62" i="19" s="1"/>
  <c r="W59" i="19"/>
  <c r="Y59" i="19" s="1"/>
  <c r="W60" i="19"/>
  <c r="Y60" i="19" s="1"/>
  <c r="W65" i="19"/>
  <c r="Y65" i="19" s="1"/>
  <c r="W50" i="19"/>
  <c r="Y50" i="19" s="1"/>
  <c r="W70" i="19"/>
  <c r="Y70" i="19" s="1"/>
  <c r="W33" i="19"/>
  <c r="Y33" i="19" s="1"/>
  <c r="T16" i="19"/>
  <c r="V16" i="19" s="1"/>
  <c r="T15" i="19"/>
  <c r="V15" i="19" s="1"/>
  <c r="T47" i="19"/>
  <c r="V47" i="19" s="1"/>
  <c r="T8" i="19"/>
  <c r="V8" i="19" s="1"/>
  <c r="T50" i="19"/>
  <c r="V50" i="19" s="1"/>
  <c r="T25" i="19"/>
  <c r="V25" i="19" s="1"/>
  <c r="T73" i="19"/>
  <c r="V73" i="19" s="1"/>
  <c r="T33" i="19"/>
  <c r="V33" i="19" s="1"/>
  <c r="T48" i="19"/>
  <c r="V48" i="19" s="1"/>
  <c r="T70" i="19"/>
  <c r="V70" i="19" s="1"/>
  <c r="T19" i="19"/>
  <c r="V19" i="19" s="1"/>
  <c r="T51" i="19"/>
  <c r="V51" i="19" s="1"/>
  <c r="T13" i="19"/>
  <c r="V13" i="19" s="1"/>
  <c r="T56" i="19"/>
  <c r="V56" i="19" s="1"/>
  <c r="T46" i="19"/>
  <c r="V46" i="19" s="1"/>
  <c r="T32" i="19"/>
  <c r="V32" i="19" s="1"/>
  <c r="T44" i="19"/>
  <c r="V44" i="19" s="1"/>
  <c r="T38" i="19"/>
  <c r="V38" i="19" s="1"/>
  <c r="T31" i="19"/>
  <c r="V31" i="19" s="1"/>
  <c r="T63" i="19"/>
  <c r="V63" i="19" s="1"/>
  <c r="T12" i="19"/>
  <c r="V12" i="19" s="1"/>
  <c r="T29" i="19"/>
  <c r="V29" i="19" s="1"/>
  <c r="T72" i="19"/>
  <c r="V72" i="19" s="1"/>
  <c r="T52" i="19"/>
  <c r="V52" i="19" s="1"/>
  <c r="T42" i="19"/>
  <c r="V42" i="19" s="1"/>
  <c r="T76" i="19"/>
  <c r="V76" i="19" s="1"/>
  <c r="T49" i="19"/>
  <c r="V49" i="19" s="1"/>
  <c r="W18" i="19"/>
  <c r="Y18" i="19" s="1"/>
  <c r="W15" i="19"/>
  <c r="Y15" i="19" s="1"/>
  <c r="W47" i="19"/>
  <c r="Y47" i="19" s="1"/>
  <c r="W16" i="19"/>
  <c r="Y16" i="19" s="1"/>
  <c r="W48" i="19"/>
  <c r="Y48" i="19" s="1"/>
  <c r="W37" i="19"/>
  <c r="Y37" i="19" s="1"/>
  <c r="W69" i="19"/>
  <c r="Y69" i="19" s="1"/>
  <c r="W34" i="19"/>
  <c r="Y34" i="19" s="1"/>
  <c r="W74" i="19"/>
  <c r="Y74" i="19" s="1"/>
  <c r="W72" i="19"/>
  <c r="Y72" i="19" s="1"/>
  <c r="T11" i="19"/>
  <c r="V11" i="19" s="1"/>
  <c r="T27" i="19"/>
  <c r="V27" i="19" s="1"/>
  <c r="T43" i="19"/>
  <c r="V43" i="19" s="1"/>
  <c r="T59" i="19"/>
  <c r="V59" i="19" s="1"/>
  <c r="T75" i="19"/>
  <c r="V75" i="19" s="1"/>
  <c r="W42" i="19"/>
  <c r="Y42" i="19" s="1"/>
  <c r="W7" i="19"/>
  <c r="Y7" i="19" s="1"/>
  <c r="W23" i="19"/>
  <c r="Y23" i="19" s="1"/>
  <c r="W39" i="19"/>
  <c r="Y39" i="19" s="1"/>
  <c r="W55" i="19"/>
  <c r="Y55" i="19" s="1"/>
  <c r="W8" i="19"/>
  <c r="Y8" i="19" s="1"/>
  <c r="W24" i="19"/>
  <c r="Y24" i="19" s="1"/>
  <c r="W40" i="19"/>
  <c r="Y40" i="19" s="1"/>
  <c r="W56" i="19"/>
  <c r="Y56" i="19" s="1"/>
  <c r="T6" i="19"/>
  <c r="V6" i="19" s="1"/>
  <c r="W13" i="19"/>
  <c r="Y13" i="19" s="1"/>
  <c r="W29" i="19"/>
  <c r="Y29" i="19" s="1"/>
  <c r="W45" i="19"/>
  <c r="Y45" i="19" s="1"/>
  <c r="W61" i="19"/>
  <c r="Y61" i="19" s="1"/>
  <c r="W77" i="19"/>
  <c r="Y77" i="19" s="1"/>
  <c r="T24" i="19"/>
  <c r="V24" i="19" s="1"/>
  <c r="T45" i="19"/>
  <c r="V45" i="19" s="1"/>
  <c r="T66" i="19"/>
  <c r="V66" i="19" s="1"/>
  <c r="W22" i="19"/>
  <c r="Y22" i="19" s="1"/>
  <c r="W46" i="19"/>
  <c r="Y46" i="19" s="1"/>
  <c r="W66" i="19"/>
  <c r="Y66" i="19" s="1"/>
  <c r="T14" i="19"/>
  <c r="V14" i="19" s="1"/>
  <c r="T41" i="19"/>
  <c r="V41" i="19" s="1"/>
  <c r="T62" i="19"/>
  <c r="V62" i="19" s="1"/>
  <c r="T21" i="19"/>
  <c r="V21" i="19" s="1"/>
  <c r="T64" i="19"/>
  <c r="V64" i="19" s="1"/>
  <c r="T22" i="19"/>
  <c r="V22" i="19" s="1"/>
  <c r="T65" i="19"/>
  <c r="V65" i="19" s="1"/>
  <c r="T26" i="19"/>
  <c r="V26" i="19" s="1"/>
  <c r="T69" i="19"/>
  <c r="V69" i="19" s="1"/>
  <c r="T60" i="19"/>
  <c r="V60" i="19" s="1"/>
  <c r="W5" i="19"/>
  <c r="Y5" i="19" s="1"/>
  <c r="W31" i="19"/>
  <c r="Y31" i="19" s="1"/>
  <c r="W63" i="19"/>
  <c r="Y63" i="19" s="1"/>
  <c r="W32" i="19"/>
  <c r="Y32" i="19" s="1"/>
  <c r="W64" i="19"/>
  <c r="Y64" i="19" s="1"/>
  <c r="W21" i="19"/>
  <c r="Y21" i="19" s="1"/>
  <c r="W53" i="19"/>
  <c r="Y53" i="19" s="1"/>
  <c r="W54" i="19"/>
  <c r="Y54" i="19" s="1"/>
  <c r="W71" i="19"/>
  <c r="Y71" i="19" s="1"/>
  <c r="T23" i="19"/>
  <c r="V23" i="19" s="1"/>
  <c r="T39" i="19"/>
  <c r="V39" i="19" s="1"/>
  <c r="T55" i="19"/>
  <c r="V55" i="19" s="1"/>
  <c r="T71" i="19"/>
  <c r="V71" i="19" s="1"/>
  <c r="W26" i="19"/>
  <c r="Y26" i="19" s="1"/>
  <c r="T30" i="19"/>
  <c r="V30" i="19" s="1"/>
  <c r="W19" i="19"/>
  <c r="Y19" i="19" s="1"/>
  <c r="W35" i="19"/>
  <c r="Y35" i="19" s="1"/>
  <c r="W51" i="19"/>
  <c r="Y51" i="19" s="1"/>
  <c r="W67" i="19"/>
  <c r="Y67" i="19" s="1"/>
  <c r="W20" i="19"/>
  <c r="Y20" i="19" s="1"/>
  <c r="W36" i="19"/>
  <c r="Y36" i="19" s="1"/>
  <c r="W52" i="19"/>
  <c r="Y52" i="19" s="1"/>
  <c r="W68" i="19"/>
  <c r="Y68" i="19" s="1"/>
  <c r="W9" i="19"/>
  <c r="Y9" i="19" s="1"/>
  <c r="W25" i="19"/>
  <c r="Y25" i="19" s="1"/>
  <c r="W41" i="19"/>
  <c r="Y41" i="19" s="1"/>
  <c r="W57" i="19"/>
  <c r="Y57" i="19" s="1"/>
  <c r="W73" i="19"/>
  <c r="Y73" i="19" s="1"/>
  <c r="T18" i="19"/>
  <c r="V18" i="19" s="1"/>
  <c r="T40" i="19"/>
  <c r="V40" i="19" s="1"/>
  <c r="T61" i="19"/>
  <c r="V61" i="19" s="1"/>
  <c r="W10" i="19"/>
  <c r="Y10" i="19" s="1"/>
  <c r="W38" i="19"/>
  <c r="Y38" i="19" s="1"/>
  <c r="W58" i="19"/>
  <c r="Y58" i="19" s="1"/>
  <c r="T9" i="19"/>
  <c r="V9" i="19" s="1"/>
  <c r="T36" i="19"/>
  <c r="V36" i="19" s="1"/>
  <c r="T57" i="19"/>
  <c r="V57" i="19" s="1"/>
  <c r="W76" i="19"/>
  <c r="Y76" i="19" s="1"/>
  <c r="T53" i="19"/>
  <c r="V53" i="19" s="1"/>
  <c r="T5" i="19"/>
  <c r="V5" i="19" s="1"/>
  <c r="T54" i="19"/>
  <c r="V54" i="19" s="1"/>
  <c r="T10" i="19"/>
  <c r="V10" i="19" s="1"/>
  <c r="T58" i="19"/>
  <c r="V58" i="19" s="1"/>
  <c r="W75" i="19"/>
  <c r="Y75" i="19" s="1"/>
  <c r="T28" i="19"/>
  <c r="V28" i="19" s="1"/>
</calcChain>
</file>

<file path=xl/sharedStrings.xml><?xml version="1.0" encoding="utf-8"?>
<sst xmlns="http://schemas.openxmlformats.org/spreadsheetml/2006/main" count="4996" uniqueCount="257">
  <si>
    <t>広域連合全体</t>
  </si>
  <si>
    <t>豊中市</t>
  </si>
  <si>
    <t>池田市</t>
  </si>
  <si>
    <t>吹田市</t>
  </si>
  <si>
    <t>箕面市</t>
  </si>
  <si>
    <t>豊能町</t>
  </si>
  <si>
    <t>能勢町</t>
  </si>
  <si>
    <t>高槻市</t>
  </si>
  <si>
    <t>茨木市</t>
  </si>
  <si>
    <t>摂津市</t>
  </si>
  <si>
    <t>島本町</t>
  </si>
  <si>
    <t>守口市</t>
  </si>
  <si>
    <t>枚方市</t>
  </si>
  <si>
    <t>寝屋川市</t>
  </si>
  <si>
    <t>大東市</t>
  </si>
  <si>
    <t>門真市</t>
  </si>
  <si>
    <t>四條畷市</t>
  </si>
  <si>
    <t>交野市</t>
  </si>
  <si>
    <t>八尾市</t>
  </si>
  <si>
    <t>柏原市</t>
  </si>
  <si>
    <t>東大阪市</t>
  </si>
  <si>
    <t>富田林市</t>
  </si>
  <si>
    <t>河内長野市</t>
  </si>
  <si>
    <t>松原市</t>
  </si>
  <si>
    <t>羽曳野市</t>
  </si>
  <si>
    <t>藤井寺市</t>
  </si>
  <si>
    <t>大阪狭山市</t>
  </si>
  <si>
    <t>太子町</t>
  </si>
  <si>
    <t>河南町</t>
  </si>
  <si>
    <t>千早赤阪村</t>
  </si>
  <si>
    <t>堺市</t>
  </si>
  <si>
    <t>堺市堺区</t>
  </si>
  <si>
    <t>堺市中区</t>
  </si>
  <si>
    <t>堺市東区</t>
  </si>
  <si>
    <t>堺市西区</t>
  </si>
  <si>
    <t>堺市南区</t>
  </si>
  <si>
    <t>堺市北区</t>
  </si>
  <si>
    <t>堺市美原区</t>
  </si>
  <si>
    <t>岸和田市</t>
  </si>
  <si>
    <t>泉大津市</t>
  </si>
  <si>
    <t>貝塚市</t>
  </si>
  <si>
    <t>泉佐野市</t>
  </si>
  <si>
    <t>和泉市</t>
  </si>
  <si>
    <t>高石市</t>
  </si>
  <si>
    <t>泉南市</t>
  </si>
  <si>
    <t>阪南市</t>
  </si>
  <si>
    <t>忠岡町</t>
  </si>
  <si>
    <t>熊取町</t>
  </si>
  <si>
    <t>田尻町</t>
  </si>
  <si>
    <t>岬町</t>
  </si>
  <si>
    <t>大阪市</t>
  </si>
  <si>
    <t>天王寺区</t>
  </si>
  <si>
    <t>西淀川区</t>
  </si>
  <si>
    <t>東淀川区</t>
  </si>
  <si>
    <t>阿倍野区</t>
  </si>
  <si>
    <t>東住吉区</t>
  </si>
  <si>
    <t>住之江区</t>
  </si>
  <si>
    <t>年齢階層</t>
  </si>
  <si>
    <t>医療費(円)</t>
  </si>
  <si>
    <t>合計</t>
  </si>
  <si>
    <t>構成比(%)</t>
  </si>
  <si>
    <t>株式会社データホライゾン　医療費分解技術を用いて疾病毎に点数をグルーピングし算出。</t>
  </si>
  <si>
    <t>総医療費(円)</t>
    <rPh sb="0" eb="1">
      <t>ソウ</t>
    </rPh>
    <rPh sb="1" eb="4">
      <t>イリョウヒ</t>
    </rPh>
    <rPh sb="5" eb="6">
      <t>エン</t>
    </rPh>
    <phoneticPr fontId="3"/>
  </si>
  <si>
    <t>生活習慣病
医療費(円)</t>
  </si>
  <si>
    <t>疾病分類(中分類)</t>
  </si>
  <si>
    <t>順位</t>
  </si>
  <si>
    <t>患者数(人)</t>
  </si>
  <si>
    <t>0402</t>
  </si>
  <si>
    <t>糖尿病</t>
  </si>
  <si>
    <t>0403</t>
  </si>
  <si>
    <t>脂質異常症</t>
  </si>
  <si>
    <t>0901</t>
  </si>
  <si>
    <t>高血圧性疾患</t>
  </si>
  <si>
    <t>0902</t>
  </si>
  <si>
    <t>虚血性心疾患</t>
  </si>
  <si>
    <t>0904</t>
  </si>
  <si>
    <t>くも膜下出血</t>
  </si>
  <si>
    <t>0905</t>
  </si>
  <si>
    <t>脳内出血</t>
  </si>
  <si>
    <t>0906</t>
  </si>
  <si>
    <t>脳梗塞</t>
  </si>
  <si>
    <t>0907</t>
  </si>
  <si>
    <t>脳動脈硬化(症)</t>
  </si>
  <si>
    <t>0909</t>
  </si>
  <si>
    <t>動脈硬化(症)</t>
  </si>
  <si>
    <t>1402</t>
  </si>
  <si>
    <t>腎不全</t>
  </si>
  <si>
    <t>被保険者数(人)</t>
    <phoneticPr fontId="3"/>
  </si>
  <si>
    <t>生活習慣病
患者数(人)　</t>
    <phoneticPr fontId="3"/>
  </si>
  <si>
    <t>被保険者数(人)</t>
    <rPh sb="0" eb="4">
      <t>ヒホケンシャ</t>
    </rPh>
    <rPh sb="4" eb="5">
      <t>スウ</t>
    </rPh>
    <rPh sb="6" eb="7">
      <t>ニン</t>
    </rPh>
    <phoneticPr fontId="3"/>
  </si>
  <si>
    <t>患者数(人)</t>
    <rPh sb="0" eb="3">
      <t>カンジャスウ</t>
    </rPh>
    <phoneticPr fontId="3"/>
  </si>
  <si>
    <t>医療費(円)</t>
    <phoneticPr fontId="3"/>
  </si>
  <si>
    <t>【グラフ用】</t>
    <rPh sb="4" eb="5">
      <t>ヨウ</t>
    </rPh>
    <phoneticPr fontId="3"/>
  </si>
  <si>
    <t>都島区</t>
  </si>
  <si>
    <t>福島区</t>
  </si>
  <si>
    <t>此花区</t>
  </si>
  <si>
    <t>西区</t>
  </si>
  <si>
    <t>港区</t>
  </si>
  <si>
    <t>大正区</t>
  </si>
  <si>
    <t>浪速区</t>
  </si>
  <si>
    <t>東成区</t>
  </si>
  <si>
    <t>生野区</t>
  </si>
  <si>
    <t>旭区</t>
  </si>
  <si>
    <t>城東区</t>
  </si>
  <si>
    <t>住吉区</t>
  </si>
  <si>
    <t>西成区</t>
  </si>
  <si>
    <t>淀川区</t>
  </si>
  <si>
    <t>鶴見区</t>
  </si>
  <si>
    <t>平野区</t>
  </si>
  <si>
    <t>北区</t>
  </si>
  <si>
    <t>中央区</t>
  </si>
  <si>
    <t>広域連合全体</t>
    <rPh sb="0" eb="2">
      <t>コウイキ</t>
    </rPh>
    <rPh sb="2" eb="4">
      <t>レンゴウ</t>
    </rPh>
    <rPh sb="4" eb="6">
      <t>ゼンタイ</t>
    </rPh>
    <phoneticPr fontId="3"/>
  </si>
  <si>
    <t>市区町村</t>
    <rPh sb="0" eb="2">
      <t>シク</t>
    </rPh>
    <rPh sb="2" eb="4">
      <t>チョウソン</t>
    </rPh>
    <phoneticPr fontId="3"/>
  </si>
  <si>
    <t>-</t>
    <phoneticPr fontId="3"/>
  </si>
  <si>
    <t>広域連合全体</t>
    <rPh sb="0" eb="6">
      <t>コウイキレンゴウゼンタイ</t>
    </rPh>
    <phoneticPr fontId="3"/>
  </si>
  <si>
    <t>生活習慣病　合計</t>
    <rPh sb="6" eb="8">
      <t>ゴウケイ</t>
    </rPh>
    <phoneticPr fontId="3"/>
  </si>
  <si>
    <t>生活習慣病
患者割合(%)
(被保険者数に
占める割合)　</t>
    <rPh sb="6" eb="8">
      <t>カンジャ</t>
    </rPh>
    <rPh sb="8" eb="10">
      <t>ワリアイ</t>
    </rPh>
    <rPh sb="15" eb="19">
      <t>ヒホケンシャ</t>
    </rPh>
    <rPh sb="19" eb="20">
      <t>スウ</t>
    </rPh>
    <rPh sb="22" eb="23">
      <t>シ</t>
    </rPh>
    <rPh sb="25" eb="27">
      <t>ワリアイ</t>
    </rPh>
    <phoneticPr fontId="3"/>
  </si>
  <si>
    <t>生活習慣病患者割合</t>
    <rPh sb="0" eb="2">
      <t>セイカツ</t>
    </rPh>
    <rPh sb="2" eb="4">
      <t>シュウカン</t>
    </rPh>
    <rPh sb="4" eb="5">
      <t>ビョウ</t>
    </rPh>
    <rPh sb="5" eb="7">
      <t>カンジャ</t>
    </rPh>
    <rPh sb="7" eb="9">
      <t>ワリアイ</t>
    </rPh>
    <phoneticPr fontId="3"/>
  </si>
  <si>
    <t>資格確認日…1日でも資格があれば分析対象としている。</t>
    <rPh sb="0" eb="2">
      <t>シカク</t>
    </rPh>
    <rPh sb="2" eb="4">
      <t>カクニン</t>
    </rPh>
    <rPh sb="4" eb="5">
      <t>ヒ</t>
    </rPh>
    <phoneticPr fontId="3"/>
  </si>
  <si>
    <t>被保険者数(人)</t>
    <phoneticPr fontId="3"/>
  </si>
  <si>
    <t>生活習慣病
患者数(人)※</t>
    <phoneticPr fontId="3"/>
  </si>
  <si>
    <t>※生活習慣病患者数…分析期間中に生活習慣病に関する診療行為がある患者を対象に集計している。</t>
    <rPh sb="1" eb="3">
      <t>セイカツ</t>
    </rPh>
    <rPh sb="3" eb="5">
      <t>シュウカン</t>
    </rPh>
    <rPh sb="5" eb="6">
      <t>ビョウ</t>
    </rPh>
    <rPh sb="6" eb="9">
      <t>カンジャスウ</t>
    </rPh>
    <phoneticPr fontId="3"/>
  </si>
  <si>
    <t>65歳～69歳</t>
  </si>
  <si>
    <t>70歳～74歳</t>
  </si>
  <si>
    <t>75歳～79歳</t>
  </si>
  <si>
    <t>80歳～84歳</t>
  </si>
  <si>
    <t>85歳～89歳</t>
  </si>
  <si>
    <t>90歳～94歳</t>
  </si>
  <si>
    <t>95歳～</t>
  </si>
  <si>
    <t>生活習慣病
患者割合(%)
(被保険者数に
占める割合)</t>
    <phoneticPr fontId="3"/>
  </si>
  <si>
    <t>患者一人当たりの医療費(円)</t>
    <rPh sb="0" eb="2">
      <t>カンジャ</t>
    </rPh>
    <rPh sb="2" eb="4">
      <t>ヒトリ</t>
    </rPh>
    <rPh sb="4" eb="5">
      <t>ア</t>
    </rPh>
    <rPh sb="8" eb="11">
      <t>イリョウヒ</t>
    </rPh>
    <phoneticPr fontId="3"/>
  </si>
  <si>
    <t>-</t>
  </si>
  <si>
    <t>【年齢調整後】</t>
    <rPh sb="1" eb="3">
      <t>ネンレイ</t>
    </rPh>
    <rPh sb="3" eb="5">
      <t>チョウセイ</t>
    </rPh>
    <rPh sb="5" eb="6">
      <t>アト</t>
    </rPh>
    <phoneticPr fontId="3"/>
  </si>
  <si>
    <t>市区町村</t>
    <phoneticPr fontId="3"/>
  </si>
  <si>
    <t>年齢調整前
被保険者一人当たりの
生活習慣病医療費(円)</t>
    <rPh sb="6" eb="10">
      <t>ヒホケンシャ</t>
    </rPh>
    <rPh sb="10" eb="12">
      <t>ヒトリ</t>
    </rPh>
    <rPh sb="12" eb="13">
      <t>ア</t>
    </rPh>
    <rPh sb="17" eb="19">
      <t>セイカツ</t>
    </rPh>
    <rPh sb="19" eb="21">
      <t>シュウカン</t>
    </rPh>
    <rPh sb="21" eb="22">
      <t>ビョウ</t>
    </rPh>
    <rPh sb="22" eb="24">
      <t>イリョウ</t>
    </rPh>
    <rPh sb="24" eb="25">
      <t>ヒ</t>
    </rPh>
    <rPh sb="26" eb="27">
      <t>エン</t>
    </rPh>
    <phoneticPr fontId="3"/>
  </si>
  <si>
    <t>年齢調整後
被保険者一人当たりの
生活習慣病医療費(円)</t>
    <rPh sb="4" eb="5">
      <t>ゴ</t>
    </rPh>
    <rPh sb="6" eb="10">
      <t>ヒホケンシャ</t>
    </rPh>
    <rPh sb="10" eb="12">
      <t>ヒトリ</t>
    </rPh>
    <rPh sb="12" eb="13">
      <t>ア</t>
    </rPh>
    <rPh sb="17" eb="19">
      <t>セイカツ</t>
    </rPh>
    <rPh sb="19" eb="21">
      <t>シュウカン</t>
    </rPh>
    <rPh sb="21" eb="22">
      <t>ビョウ</t>
    </rPh>
    <rPh sb="22" eb="24">
      <t>イリョウ</t>
    </rPh>
    <rPh sb="24" eb="25">
      <t>ヒ</t>
    </rPh>
    <rPh sb="26" eb="27">
      <t>エン</t>
    </rPh>
    <phoneticPr fontId="3"/>
  </si>
  <si>
    <t>年齢調整前被保険者一人当たりの生活習慣病医療費</t>
    <rPh sb="5" eb="9">
      <t>ヒホケンシャ</t>
    </rPh>
    <rPh sb="9" eb="11">
      <t>ヒトリ</t>
    </rPh>
    <rPh sb="11" eb="12">
      <t>ア</t>
    </rPh>
    <rPh sb="15" eb="17">
      <t>セイカツ</t>
    </rPh>
    <rPh sb="17" eb="19">
      <t>シュウカン</t>
    </rPh>
    <rPh sb="19" eb="20">
      <t>ビョウ</t>
    </rPh>
    <rPh sb="20" eb="22">
      <t>イリョウ</t>
    </rPh>
    <rPh sb="22" eb="23">
      <t>ヒ</t>
    </rPh>
    <phoneticPr fontId="3"/>
  </si>
  <si>
    <t>年齢調整後被保険者一人当たりの生活習慣病医療費</t>
    <rPh sb="4" eb="5">
      <t>ゴ</t>
    </rPh>
    <rPh sb="5" eb="9">
      <t>ヒホケンシャ</t>
    </rPh>
    <rPh sb="9" eb="11">
      <t>ヒトリ</t>
    </rPh>
    <rPh sb="11" eb="12">
      <t>ア</t>
    </rPh>
    <rPh sb="15" eb="17">
      <t>セイカツ</t>
    </rPh>
    <rPh sb="17" eb="19">
      <t>シュウカン</t>
    </rPh>
    <rPh sb="19" eb="20">
      <t>ビョウ</t>
    </rPh>
    <rPh sb="20" eb="22">
      <t>イリョウ</t>
    </rPh>
    <rPh sb="22" eb="23">
      <t>ヒ</t>
    </rPh>
    <phoneticPr fontId="3"/>
  </si>
  <si>
    <t>年齢調整前
被保険者一人当たりの
糖尿病医療費(円)</t>
    <rPh sb="6" eb="10">
      <t>ヒホケンシャ</t>
    </rPh>
    <rPh sb="10" eb="12">
      <t>ヒトリ</t>
    </rPh>
    <rPh sb="12" eb="13">
      <t>ア</t>
    </rPh>
    <rPh sb="20" eb="22">
      <t>イリョウ</t>
    </rPh>
    <rPh sb="22" eb="23">
      <t>ヒ</t>
    </rPh>
    <rPh sb="24" eb="25">
      <t>エン</t>
    </rPh>
    <phoneticPr fontId="3"/>
  </si>
  <si>
    <t>年齢調整後
被保険者一人当たりの
糖尿病医療費(円)</t>
    <rPh sb="4" eb="5">
      <t>ゴ</t>
    </rPh>
    <rPh sb="6" eb="10">
      <t>ヒホケンシャ</t>
    </rPh>
    <rPh sb="10" eb="12">
      <t>ヒトリ</t>
    </rPh>
    <rPh sb="12" eb="13">
      <t>ア</t>
    </rPh>
    <rPh sb="20" eb="22">
      <t>イリョウ</t>
    </rPh>
    <rPh sb="22" eb="23">
      <t>ヒ</t>
    </rPh>
    <rPh sb="24" eb="25">
      <t>エン</t>
    </rPh>
    <phoneticPr fontId="3"/>
  </si>
  <si>
    <t>年齢調整前被保険者一人当たりの糖尿病医療費</t>
    <rPh sb="5" eb="9">
      <t>ヒホケンシャ</t>
    </rPh>
    <rPh sb="9" eb="11">
      <t>ヒトリ</t>
    </rPh>
    <rPh sb="11" eb="12">
      <t>ア</t>
    </rPh>
    <rPh sb="18" eb="20">
      <t>イリョウ</t>
    </rPh>
    <rPh sb="20" eb="21">
      <t>ヒ</t>
    </rPh>
    <phoneticPr fontId="3"/>
  </si>
  <si>
    <t>年齢調整後被保険者一人当たりの糖尿病医療費</t>
    <rPh sb="4" eb="5">
      <t>ゴ</t>
    </rPh>
    <rPh sb="5" eb="9">
      <t>ヒホケンシャ</t>
    </rPh>
    <rPh sb="9" eb="11">
      <t>ヒトリ</t>
    </rPh>
    <rPh sb="11" eb="12">
      <t>ア</t>
    </rPh>
    <rPh sb="18" eb="20">
      <t>イリョウ</t>
    </rPh>
    <rPh sb="20" eb="21">
      <t>ヒ</t>
    </rPh>
    <phoneticPr fontId="3"/>
  </si>
  <si>
    <t>市区町村</t>
    <phoneticPr fontId="3"/>
  </si>
  <si>
    <t>年齢調整前
被保険者一人当たりの
脂質異常症医療費(円)</t>
    <rPh sb="6" eb="10">
      <t>ヒホケンシャ</t>
    </rPh>
    <rPh sb="10" eb="12">
      <t>ヒトリ</t>
    </rPh>
    <rPh sb="12" eb="13">
      <t>ア</t>
    </rPh>
    <rPh sb="22" eb="24">
      <t>イリョウ</t>
    </rPh>
    <rPh sb="24" eb="25">
      <t>ヒ</t>
    </rPh>
    <rPh sb="26" eb="27">
      <t>エン</t>
    </rPh>
    <phoneticPr fontId="3"/>
  </si>
  <si>
    <t>年齢調整後
被保険者一人当たりの
脂質異常症医療費(円)</t>
    <rPh sb="4" eb="5">
      <t>ゴ</t>
    </rPh>
    <rPh sb="6" eb="10">
      <t>ヒホケンシャ</t>
    </rPh>
    <rPh sb="10" eb="12">
      <t>ヒトリ</t>
    </rPh>
    <rPh sb="12" eb="13">
      <t>ア</t>
    </rPh>
    <rPh sb="22" eb="24">
      <t>イリョウ</t>
    </rPh>
    <rPh sb="24" eb="25">
      <t>ヒ</t>
    </rPh>
    <rPh sb="26" eb="27">
      <t>エン</t>
    </rPh>
    <phoneticPr fontId="3"/>
  </si>
  <si>
    <t>年齢調整前被保険者一人当たりの脂質異常症医療費</t>
    <rPh sb="5" eb="9">
      <t>ヒホケンシャ</t>
    </rPh>
    <rPh sb="9" eb="11">
      <t>ヒトリ</t>
    </rPh>
    <rPh sb="11" eb="12">
      <t>ア</t>
    </rPh>
    <rPh sb="20" eb="22">
      <t>イリョウ</t>
    </rPh>
    <rPh sb="22" eb="23">
      <t>ヒ</t>
    </rPh>
    <phoneticPr fontId="3"/>
  </si>
  <si>
    <t>年齢調整後被保険者一人当たりの脂質異常症医療費</t>
    <rPh sb="4" eb="5">
      <t>ゴ</t>
    </rPh>
    <rPh sb="5" eb="9">
      <t>ヒホケンシャ</t>
    </rPh>
    <rPh sb="9" eb="11">
      <t>ヒトリ</t>
    </rPh>
    <rPh sb="11" eb="12">
      <t>ア</t>
    </rPh>
    <rPh sb="20" eb="22">
      <t>イリョウ</t>
    </rPh>
    <rPh sb="22" eb="23">
      <t>ヒ</t>
    </rPh>
    <phoneticPr fontId="3"/>
  </si>
  <si>
    <t>年齢調整前
被保険者一人当たりの
高血圧性疾患医療費(円)</t>
    <rPh sb="6" eb="10">
      <t>ヒホケンシャ</t>
    </rPh>
    <rPh sb="10" eb="12">
      <t>ヒトリ</t>
    </rPh>
    <rPh sb="12" eb="13">
      <t>ア</t>
    </rPh>
    <rPh sb="23" eb="25">
      <t>イリョウ</t>
    </rPh>
    <rPh sb="25" eb="26">
      <t>ヒ</t>
    </rPh>
    <rPh sb="27" eb="28">
      <t>エン</t>
    </rPh>
    <phoneticPr fontId="3"/>
  </si>
  <si>
    <t>年齢調整後
被保険者一人当たりの
高血圧性疾患医療費(円)</t>
    <rPh sb="4" eb="5">
      <t>ゴ</t>
    </rPh>
    <rPh sb="6" eb="10">
      <t>ヒホケンシャ</t>
    </rPh>
    <rPh sb="10" eb="12">
      <t>ヒトリ</t>
    </rPh>
    <rPh sb="12" eb="13">
      <t>ア</t>
    </rPh>
    <rPh sb="23" eb="25">
      <t>イリョウ</t>
    </rPh>
    <rPh sb="25" eb="26">
      <t>ヒ</t>
    </rPh>
    <rPh sb="27" eb="28">
      <t>エン</t>
    </rPh>
    <phoneticPr fontId="3"/>
  </si>
  <si>
    <t>年齢調整前被保険者一人当たりの高血圧性疾患医療費</t>
    <rPh sb="5" eb="9">
      <t>ヒホケンシャ</t>
    </rPh>
    <rPh sb="9" eb="11">
      <t>ヒトリ</t>
    </rPh>
    <rPh sb="11" eb="12">
      <t>ア</t>
    </rPh>
    <rPh sb="21" eb="23">
      <t>イリョウ</t>
    </rPh>
    <rPh sb="23" eb="24">
      <t>ヒ</t>
    </rPh>
    <phoneticPr fontId="3"/>
  </si>
  <si>
    <t>年齢調整後被保険者一人当たりの高血圧性疾患医療費</t>
    <rPh sb="4" eb="5">
      <t>ゴ</t>
    </rPh>
    <rPh sb="5" eb="9">
      <t>ヒホケンシャ</t>
    </rPh>
    <rPh sb="9" eb="11">
      <t>ヒトリ</t>
    </rPh>
    <rPh sb="11" eb="12">
      <t>ア</t>
    </rPh>
    <rPh sb="21" eb="23">
      <t>イリョウ</t>
    </rPh>
    <rPh sb="23" eb="24">
      <t>ヒ</t>
    </rPh>
    <phoneticPr fontId="3"/>
  </si>
  <si>
    <t>患者一人当たりの医療費(円)</t>
    <phoneticPr fontId="3"/>
  </si>
  <si>
    <t>生活習慣病患者割合(%)
(被保険者数に占める割合)</t>
    <rPh sb="0" eb="2">
      <t>セイカツ</t>
    </rPh>
    <rPh sb="2" eb="4">
      <t>シュウカン</t>
    </rPh>
    <rPh sb="4" eb="5">
      <t>ビョウ</t>
    </rPh>
    <rPh sb="5" eb="7">
      <t>カンジャ</t>
    </rPh>
    <rPh sb="7" eb="9">
      <t>ワリアイ</t>
    </rPh>
    <rPh sb="14" eb="18">
      <t>ヒホケンシャ</t>
    </rPh>
    <rPh sb="18" eb="19">
      <t>スウ</t>
    </rPh>
    <rPh sb="20" eb="21">
      <t>シ</t>
    </rPh>
    <rPh sb="23" eb="25">
      <t>ワリアイ</t>
    </rPh>
    <phoneticPr fontId="3"/>
  </si>
  <si>
    <t>生活習慣病
患者割合(%)
(被保険者数に占める割合)</t>
    <phoneticPr fontId="3"/>
  </si>
  <si>
    <t>　　　　　　中分類の「0402 糖尿病」「0403 脂質異常症」「0901 高血圧性疾患」「0902 虚血性心疾患」「0904 くも膜下出血」「0905 脳内出血」</t>
    <phoneticPr fontId="3"/>
  </si>
  <si>
    <t>　　　　　 「0906 脳梗塞」「0907 脳動脈硬化(症)」「0909 動脈硬化(症)」「1402 腎不全」としている。</t>
    <phoneticPr fontId="3"/>
  </si>
  <si>
    <t>生活習慣病…厚生労働省「特定健康診査等実施計画作成の手引き(第2版)」に記載された疾病中分類を生活習慣病の疾病項目としている。</t>
    <rPh sb="0" eb="2">
      <t>セイカツ</t>
    </rPh>
    <rPh sb="2" eb="4">
      <t>シュウカン</t>
    </rPh>
    <rPh sb="4" eb="5">
      <t>ビョウ</t>
    </rPh>
    <phoneticPr fontId="3"/>
  </si>
  <si>
    <t>【グラフラベル用】</t>
    <rPh sb="7" eb="8">
      <t>ヨウ</t>
    </rPh>
    <phoneticPr fontId="3"/>
  </si>
  <si>
    <t>生活習慣病患者割合</t>
    <rPh sb="0" eb="5">
      <t>セイカツシュウカンビョウ</t>
    </rPh>
    <rPh sb="5" eb="9">
      <t>カンジャワリアイ</t>
    </rPh>
    <phoneticPr fontId="3"/>
  </si>
  <si>
    <t>生活習慣病医療費</t>
    <rPh sb="0" eb="2">
      <t>セイカツ</t>
    </rPh>
    <rPh sb="2" eb="4">
      <t>シュウカン</t>
    </rPh>
    <rPh sb="4" eb="5">
      <t>ビョウ</t>
    </rPh>
    <rPh sb="5" eb="8">
      <t>イリョウヒ</t>
    </rPh>
    <phoneticPr fontId="3"/>
  </si>
  <si>
    <t>【グラフラベル用】</t>
    <rPh sb="7" eb="8">
      <t>ヨウ</t>
    </rPh>
    <phoneticPr fontId="3"/>
  </si>
  <si>
    <t>患者一人当たりの医療費(円)</t>
  </si>
  <si>
    <t>患者割合(%)</t>
    <phoneticPr fontId="3"/>
  </si>
  <si>
    <t>生活習慣病
医療費(円)</t>
    <phoneticPr fontId="3"/>
  </si>
  <si>
    <t>前年度との差分</t>
    <rPh sb="0" eb="3">
      <t>ゼンネンド</t>
    </rPh>
    <rPh sb="5" eb="7">
      <t>サブン</t>
    </rPh>
    <phoneticPr fontId="3"/>
  </si>
  <si>
    <t>糖尿病</t>
    <phoneticPr fontId="3"/>
  </si>
  <si>
    <t>前年度との差分(糖尿病)</t>
    <rPh sb="0" eb="3">
      <t>ゼンネンド</t>
    </rPh>
    <rPh sb="5" eb="7">
      <t>サブン</t>
    </rPh>
    <phoneticPr fontId="3"/>
  </si>
  <si>
    <t>脂質異常症</t>
    <phoneticPr fontId="3"/>
  </si>
  <si>
    <t>前年度との差分(脂質異常症)</t>
    <rPh sb="0" eb="3">
      <t>ゼンネンド</t>
    </rPh>
    <rPh sb="5" eb="7">
      <t>サブン</t>
    </rPh>
    <phoneticPr fontId="3"/>
  </si>
  <si>
    <t>高血圧性疾患</t>
    <phoneticPr fontId="3"/>
  </si>
  <si>
    <t>前年度との差分(高血圧性疾患)</t>
    <rPh sb="0" eb="3">
      <t>ゼンネンド</t>
    </rPh>
    <rPh sb="5" eb="7">
      <t>サブン</t>
    </rPh>
    <phoneticPr fontId="3"/>
  </si>
  <si>
    <t>虚血性心疾患</t>
    <phoneticPr fontId="3"/>
  </si>
  <si>
    <t>前年度との差分(虚血性心疾患)</t>
    <rPh sb="0" eb="3">
      <t>ゼンネンド</t>
    </rPh>
    <rPh sb="5" eb="7">
      <t>サブン</t>
    </rPh>
    <phoneticPr fontId="3"/>
  </si>
  <si>
    <t>くも膜下出血</t>
    <phoneticPr fontId="3"/>
  </si>
  <si>
    <t>前年度との差分(くも膜下出血)</t>
    <rPh sb="0" eb="3">
      <t>ゼンネンド</t>
    </rPh>
    <rPh sb="5" eb="7">
      <t>サブン</t>
    </rPh>
    <phoneticPr fontId="3"/>
  </si>
  <si>
    <t>脳内出血</t>
    <phoneticPr fontId="3"/>
  </si>
  <si>
    <t>前年度との差分(脳内出血)</t>
    <rPh sb="0" eb="3">
      <t>ゼンネンド</t>
    </rPh>
    <rPh sb="5" eb="7">
      <t>サブン</t>
    </rPh>
    <phoneticPr fontId="3"/>
  </si>
  <si>
    <t>脳梗塞</t>
    <phoneticPr fontId="3"/>
  </si>
  <si>
    <t>前年度との差分(脳梗塞)</t>
    <rPh sb="0" eb="3">
      <t>ゼンネンド</t>
    </rPh>
    <rPh sb="5" eb="7">
      <t>サブン</t>
    </rPh>
    <phoneticPr fontId="3"/>
  </si>
  <si>
    <t>脳動脈硬化(症)</t>
    <phoneticPr fontId="3"/>
  </si>
  <si>
    <t>前年度との差分(脳動脈硬化(症))</t>
    <rPh sb="0" eb="3">
      <t>ゼンネンド</t>
    </rPh>
    <rPh sb="5" eb="7">
      <t>サブン</t>
    </rPh>
    <phoneticPr fontId="3"/>
  </si>
  <si>
    <t>動脈硬化(症)</t>
    <phoneticPr fontId="3"/>
  </si>
  <si>
    <t>前年度との差分(動脈硬化(症))</t>
    <rPh sb="0" eb="3">
      <t>ゼンネンド</t>
    </rPh>
    <rPh sb="5" eb="7">
      <t>サブン</t>
    </rPh>
    <phoneticPr fontId="3"/>
  </si>
  <si>
    <t>腎不全</t>
    <phoneticPr fontId="3"/>
  </si>
  <si>
    <t>前年度との差分(腎不全)</t>
    <rPh sb="0" eb="3">
      <t>ゼンネンド</t>
    </rPh>
    <rPh sb="5" eb="7">
      <t>サブン</t>
    </rPh>
    <phoneticPr fontId="3"/>
  </si>
  <si>
    <t>前年度との差分(年齢調整後被保険者一人当たりの脂質異常症医療費)</t>
    <rPh sb="0" eb="3">
      <t>ゼンネンド</t>
    </rPh>
    <rPh sb="5" eb="7">
      <t>サブン</t>
    </rPh>
    <phoneticPr fontId="3"/>
  </si>
  <si>
    <t>前年度との差分(年齢調整後被保険者一人当たりの糖尿病医療費)</t>
    <rPh sb="0" eb="3">
      <t>ゼンネンド</t>
    </rPh>
    <rPh sb="5" eb="7">
      <t>サブン</t>
    </rPh>
    <phoneticPr fontId="3"/>
  </si>
  <si>
    <t>年齢調整後被保険者一人当たりの高血圧性疾患医療費</t>
    <rPh sb="0" eb="2">
      <t>ネンレイ</t>
    </rPh>
    <rPh sb="2" eb="5">
      <t>チョウセイゴ</t>
    </rPh>
    <rPh sb="5" eb="9">
      <t>ヒホケンシャ</t>
    </rPh>
    <rPh sb="9" eb="11">
      <t>ヒトリ</t>
    </rPh>
    <rPh sb="11" eb="12">
      <t>ア</t>
    </rPh>
    <rPh sb="15" eb="16">
      <t>コウ</t>
    </rPh>
    <rPh sb="16" eb="18">
      <t>ケツアツ</t>
    </rPh>
    <rPh sb="18" eb="19">
      <t>セイ</t>
    </rPh>
    <rPh sb="19" eb="21">
      <t>シッカン</t>
    </rPh>
    <rPh sb="21" eb="24">
      <t>イリョウヒ</t>
    </rPh>
    <phoneticPr fontId="3"/>
  </si>
  <si>
    <t>前年度との差分(年齢調整後被保険者一人当たりの高血圧性疾患医療費)</t>
    <rPh sb="0" eb="3">
      <t>ゼンネンド</t>
    </rPh>
    <rPh sb="5" eb="7">
      <t>サブン</t>
    </rPh>
    <phoneticPr fontId="3"/>
  </si>
  <si>
    <t>脂質異常症</t>
    <phoneticPr fontId="3"/>
  </si>
  <si>
    <t>前年度との差分(年齢調整後被保険者一人当たりの生活習慣病医療費)</t>
    <rPh sb="0" eb="3">
      <t>ゼンネンド</t>
    </rPh>
    <rPh sb="5" eb="7">
      <t>サブン</t>
    </rPh>
    <phoneticPr fontId="3"/>
  </si>
  <si>
    <t>全年齢</t>
    <rPh sb="0" eb="3">
      <t>ゼ</t>
    </rPh>
    <phoneticPr fontId="3"/>
  </si>
  <si>
    <t>性別</t>
    <rPh sb="0" eb="2">
      <t>セ</t>
    </rPh>
    <phoneticPr fontId="3"/>
  </si>
  <si>
    <t>男性</t>
    <rPh sb="0" eb="2">
      <t>ダンセイ</t>
    </rPh>
    <phoneticPr fontId="3"/>
  </si>
  <si>
    <t>女性</t>
    <rPh sb="0" eb="2">
      <t>ジ</t>
    </rPh>
    <phoneticPr fontId="3"/>
  </si>
  <si>
    <t>前年度との差分(生活習慣病患者割合)</t>
    <rPh sb="0" eb="3">
      <t>ゼンネンド</t>
    </rPh>
    <rPh sb="5" eb="7">
      <t>サブン</t>
    </rPh>
    <phoneticPr fontId="3"/>
  </si>
  <si>
    <t>男女計</t>
    <rPh sb="0" eb="3">
      <t>ダ</t>
    </rPh>
    <phoneticPr fontId="3"/>
  </si>
  <si>
    <t>生活習慣病の状況</t>
    <rPh sb="6" eb="8">
      <t>ジョウキョウ</t>
    </rPh>
    <phoneticPr fontId="3"/>
  </si>
  <si>
    <t>広域連合全体(年齢階層別)</t>
    <rPh sb="0" eb="2">
      <t>コウイキ</t>
    </rPh>
    <rPh sb="2" eb="4">
      <t>レンゴウ</t>
    </rPh>
    <rPh sb="4" eb="6">
      <t>ゼンタイ</t>
    </rPh>
    <rPh sb="6" eb="13">
      <t>ネ</t>
    </rPh>
    <phoneticPr fontId="3"/>
  </si>
  <si>
    <t>生活習慣病医療費と患者割合</t>
    <rPh sb="9" eb="11">
      <t>カンジャ</t>
    </rPh>
    <rPh sb="11" eb="13">
      <t>ワリアイ</t>
    </rPh>
    <phoneticPr fontId="3"/>
  </si>
  <si>
    <t>広域連合全体(男女別)</t>
    <rPh sb="0" eb="2">
      <t>コウイキ</t>
    </rPh>
    <rPh sb="2" eb="4">
      <t>レンゴウ</t>
    </rPh>
    <rPh sb="4" eb="6">
      <t>ゼンタイ</t>
    </rPh>
    <rPh sb="6" eb="11">
      <t>ダ</t>
    </rPh>
    <phoneticPr fontId="3"/>
  </si>
  <si>
    <t>患者一人当たりの生活習慣病医療費</t>
    <rPh sb="0" eb="2">
      <t>カンジャ</t>
    </rPh>
    <rPh sb="2" eb="4">
      <t>ヒトリ</t>
    </rPh>
    <rPh sb="4" eb="5">
      <t>ア</t>
    </rPh>
    <rPh sb="8" eb="10">
      <t>セイカツ</t>
    </rPh>
    <rPh sb="10" eb="12">
      <t>シュウカン</t>
    </rPh>
    <rPh sb="12" eb="13">
      <t>ビョウ</t>
    </rPh>
    <rPh sb="13" eb="16">
      <t>イリョウヒ</t>
    </rPh>
    <phoneticPr fontId="3"/>
  </si>
  <si>
    <t>患者一人当たりの生活習慣病医療費</t>
    <rPh sb="8" eb="10">
      <t>セイカツ</t>
    </rPh>
    <rPh sb="10" eb="12">
      <t>シュウカン</t>
    </rPh>
    <rPh sb="12" eb="13">
      <t>ビョウ</t>
    </rPh>
    <rPh sb="13" eb="16">
      <t>イリョウヒ</t>
    </rPh>
    <phoneticPr fontId="3"/>
  </si>
  <si>
    <t>市区町村別</t>
    <phoneticPr fontId="3"/>
  </si>
  <si>
    <t>市区町村別</t>
    <rPh sb="0" eb="5">
      <t>シクチョウソンベツ</t>
    </rPh>
    <phoneticPr fontId="3"/>
  </si>
  <si>
    <t>前年度との差分(生活習慣病患者割合)</t>
    <rPh sb="8" eb="10">
      <t>セイカツ</t>
    </rPh>
    <rPh sb="10" eb="13">
      <t>シュウカンビョウ</t>
    </rPh>
    <rPh sb="13" eb="15">
      <t>カンジャ</t>
    </rPh>
    <rPh sb="15" eb="17">
      <t>ワリアイ</t>
    </rPh>
    <phoneticPr fontId="3"/>
  </si>
  <si>
    <t>市区町村別</t>
    <phoneticPr fontId="3"/>
  </si>
  <si>
    <t>生活習慣病患者割合</t>
    <rPh sb="0" eb="2">
      <t>セイカツ</t>
    </rPh>
    <phoneticPr fontId="3"/>
  </si>
  <si>
    <t>患者一人当たりの生活習慣病医療費</t>
    <phoneticPr fontId="3"/>
  </si>
  <si>
    <t>市区町村別</t>
    <rPh sb="0" eb="2">
      <t>シク</t>
    </rPh>
    <rPh sb="2" eb="4">
      <t>チョウソン</t>
    </rPh>
    <rPh sb="4" eb="5">
      <t>ベツ</t>
    </rPh>
    <phoneticPr fontId="3"/>
  </si>
  <si>
    <t>年齢調整前後の被保険者一人当たりの生活習慣病医療費</t>
    <rPh sb="0" eb="2">
      <t>ネンレイ</t>
    </rPh>
    <rPh sb="2" eb="4">
      <t>チョウセイ</t>
    </rPh>
    <rPh sb="4" eb="6">
      <t>ゼンゴ</t>
    </rPh>
    <phoneticPr fontId="3"/>
  </si>
  <si>
    <t>【年齢調整前】</t>
    <rPh sb="1" eb="3">
      <t>ネンレイ</t>
    </rPh>
    <rPh sb="3" eb="5">
      <t>チョウセイ</t>
    </rPh>
    <rPh sb="5" eb="6">
      <t>マエ</t>
    </rPh>
    <phoneticPr fontId="3"/>
  </si>
  <si>
    <t>【年齢調整後】</t>
    <rPh sb="1" eb="3">
      <t>ネンレイ</t>
    </rPh>
    <rPh sb="3" eb="5">
      <t>チョウセイ</t>
    </rPh>
    <rPh sb="5" eb="6">
      <t>ウシ</t>
    </rPh>
    <phoneticPr fontId="3"/>
  </si>
  <si>
    <t>生活習慣病疾病別の医療費状況</t>
    <rPh sb="12" eb="14">
      <t>ジョウキョウ</t>
    </rPh>
    <phoneticPr fontId="3"/>
  </si>
  <si>
    <t>生活習慣病疾病別の医療費割合</t>
    <rPh sb="12" eb="14">
      <t>ワリアイ</t>
    </rPh>
    <phoneticPr fontId="3"/>
  </si>
  <si>
    <t>生活習慣病疾病別の医療費構成比</t>
    <rPh sb="0" eb="2">
      <t>セイカツ</t>
    </rPh>
    <rPh sb="2" eb="4">
      <t>シュウカン</t>
    </rPh>
    <rPh sb="4" eb="5">
      <t>ビョウ</t>
    </rPh>
    <rPh sb="5" eb="7">
      <t>シッペイ</t>
    </rPh>
    <rPh sb="7" eb="8">
      <t>ベツ</t>
    </rPh>
    <rPh sb="9" eb="12">
      <t>イリョウヒ</t>
    </rPh>
    <rPh sb="12" eb="15">
      <t>コウセイヒ</t>
    </rPh>
    <phoneticPr fontId="3"/>
  </si>
  <si>
    <t>前年度との差分(生活習慣病疾病別の医療費構成比)</t>
    <rPh sb="0" eb="3">
      <t>ゼンネンド</t>
    </rPh>
    <rPh sb="5" eb="7">
      <t>サブン</t>
    </rPh>
    <phoneticPr fontId="3"/>
  </si>
  <si>
    <t>【糖尿病】</t>
    <rPh sb="1" eb="4">
      <t>トウニョウビョウ</t>
    </rPh>
    <phoneticPr fontId="3"/>
  </si>
  <si>
    <t>【脂質異常症】</t>
    <rPh sb="1" eb="6">
      <t>シシツイジョウショウ</t>
    </rPh>
    <phoneticPr fontId="3"/>
  </si>
  <si>
    <t>【高血圧性疾患】</t>
    <rPh sb="1" eb="4">
      <t>コウケツアツ</t>
    </rPh>
    <rPh sb="4" eb="5">
      <t>セイ</t>
    </rPh>
    <rPh sb="5" eb="7">
      <t>シッカン</t>
    </rPh>
    <phoneticPr fontId="3"/>
  </si>
  <si>
    <t>【虚血性心疾患】</t>
    <rPh sb="1" eb="4">
      <t>キョケツセイ</t>
    </rPh>
    <rPh sb="4" eb="7">
      <t>シンシッカン</t>
    </rPh>
    <phoneticPr fontId="3"/>
  </si>
  <si>
    <t>【くも膜下出血】</t>
    <rPh sb="3" eb="7">
      <t>マッカシュッケツ</t>
    </rPh>
    <phoneticPr fontId="3"/>
  </si>
  <si>
    <t>【脳内出血】</t>
    <rPh sb="1" eb="5">
      <t>ノウナイシュッケツ</t>
    </rPh>
    <phoneticPr fontId="3"/>
  </si>
  <si>
    <t>【脳梗塞】</t>
    <rPh sb="1" eb="4">
      <t>ノウコウソク</t>
    </rPh>
    <phoneticPr fontId="3"/>
  </si>
  <si>
    <t>【脳動脈硬化(症)】</t>
    <rPh sb="1" eb="2">
      <t>ノウ</t>
    </rPh>
    <rPh sb="2" eb="6">
      <t>ドウミャクコウカ</t>
    </rPh>
    <rPh sb="7" eb="8">
      <t>ショウ</t>
    </rPh>
    <phoneticPr fontId="3"/>
  </si>
  <si>
    <t>【動脈硬化(症)】</t>
    <rPh sb="1" eb="3">
      <t>ドウミャク</t>
    </rPh>
    <rPh sb="3" eb="5">
      <t>コウカ</t>
    </rPh>
    <rPh sb="6" eb="7">
      <t>ショウ</t>
    </rPh>
    <phoneticPr fontId="3"/>
  </si>
  <si>
    <t>【腎不全】</t>
    <rPh sb="1" eb="4">
      <t>ジンフゼン</t>
    </rPh>
    <phoneticPr fontId="3"/>
  </si>
  <si>
    <t>年齢調整前後の被保険者一人当たりの糖尿病医療費</t>
    <rPh sb="0" eb="2">
      <t>ネンレイ</t>
    </rPh>
    <rPh sb="2" eb="4">
      <t>チョウセイ</t>
    </rPh>
    <rPh sb="4" eb="6">
      <t>ゼンゴ</t>
    </rPh>
    <rPh sb="7" eb="11">
      <t>ヒホケンシャ</t>
    </rPh>
    <rPh sb="11" eb="13">
      <t>ヒトリ</t>
    </rPh>
    <rPh sb="13" eb="14">
      <t>ア</t>
    </rPh>
    <phoneticPr fontId="3"/>
  </si>
  <si>
    <t>前年度との差分(年齢調整後被保険者一人当たりの糖尿病医療費)</t>
    <rPh sb="8" eb="10">
      <t>ネンレイ</t>
    </rPh>
    <rPh sb="10" eb="12">
      <t>チョウセイ</t>
    </rPh>
    <rPh sb="12" eb="13">
      <t>ゴ</t>
    </rPh>
    <rPh sb="13" eb="17">
      <t>ヒホケンシャ</t>
    </rPh>
    <rPh sb="17" eb="20">
      <t>ヒトリア</t>
    </rPh>
    <rPh sb="23" eb="26">
      <t>トウニョウビョウ</t>
    </rPh>
    <rPh sb="26" eb="29">
      <t>イリョウヒ</t>
    </rPh>
    <phoneticPr fontId="3"/>
  </si>
  <si>
    <t>年齢調整前後の被保険者一人当たりの脂質異常症医療費</t>
    <rPh sb="0" eb="2">
      <t>ネンレイ</t>
    </rPh>
    <rPh sb="2" eb="4">
      <t>チョウセイ</t>
    </rPh>
    <rPh sb="4" eb="6">
      <t>ゼンゴ</t>
    </rPh>
    <phoneticPr fontId="3"/>
  </si>
  <si>
    <t>年齢調整前後の被保険者一人当たりの高血圧性疾患医療費</t>
    <rPh sb="0" eb="2">
      <t>ネンレイ</t>
    </rPh>
    <rPh sb="2" eb="4">
      <t>チョウセイ</t>
    </rPh>
    <rPh sb="4" eb="6">
      <t>ゼンゴ</t>
    </rPh>
    <phoneticPr fontId="3"/>
  </si>
  <si>
    <t>前年度との差分(年齢調整後被保険者一人当たりの高血圧性疾患医療費)</t>
    <rPh sb="0" eb="3">
      <t>ゼンネンド</t>
    </rPh>
    <rPh sb="5" eb="7">
      <t>サブン</t>
    </rPh>
    <rPh sb="8" eb="10">
      <t>ネンレイ</t>
    </rPh>
    <rPh sb="10" eb="12">
      <t>チョウセイ</t>
    </rPh>
    <rPh sb="12" eb="13">
      <t>ゴ</t>
    </rPh>
    <rPh sb="13" eb="17">
      <t>ヒホケンシャ</t>
    </rPh>
    <rPh sb="17" eb="19">
      <t>ヒトリ</t>
    </rPh>
    <rPh sb="19" eb="20">
      <t>ア</t>
    </rPh>
    <rPh sb="23" eb="24">
      <t>コウ</t>
    </rPh>
    <rPh sb="24" eb="26">
      <t>ケツアツ</t>
    </rPh>
    <rPh sb="26" eb="27">
      <t>セイ</t>
    </rPh>
    <rPh sb="27" eb="29">
      <t>シッカン</t>
    </rPh>
    <rPh sb="29" eb="32">
      <t>イリョウヒ</t>
    </rPh>
    <phoneticPr fontId="3"/>
  </si>
  <si>
    <t>市区町村</t>
    <rPh sb="0" eb="4">
      <t>シクチョウソン</t>
    </rPh>
    <phoneticPr fontId="3"/>
  </si>
  <si>
    <t>市区町村</t>
    <rPh sb="0" eb="4">
      <t>シクチョウソン</t>
    </rPh>
    <phoneticPr fontId="3"/>
  </si>
  <si>
    <t>前年度との差分(患者一人当たりの生活習慣病医療費)</t>
    <rPh sb="0" eb="3">
      <t>ゼンネンド</t>
    </rPh>
    <rPh sb="5" eb="7">
      <t>サブン</t>
    </rPh>
    <rPh sb="20" eb="21">
      <t>ビョウ</t>
    </rPh>
    <phoneticPr fontId="3"/>
  </si>
  <si>
    <t>生活習慣病患者割合</t>
    <rPh sb="5" eb="7">
      <t>カンジャ</t>
    </rPh>
    <rPh sb="7" eb="9">
      <t>ワリアイ</t>
    </rPh>
    <phoneticPr fontId="3"/>
  </si>
  <si>
    <t>前年度との差分(患者一人当たりの生活習慣病医療費)</t>
    <rPh sb="8" eb="10">
      <t>カンジャ</t>
    </rPh>
    <rPh sb="10" eb="12">
      <t>ヒトリ</t>
    </rPh>
    <rPh sb="12" eb="13">
      <t>ア</t>
    </rPh>
    <rPh sb="16" eb="20">
      <t>セイカツシュウカン</t>
    </rPh>
    <rPh sb="20" eb="21">
      <t>ビョウ</t>
    </rPh>
    <rPh sb="21" eb="24">
      <t>イリョウヒ</t>
    </rPh>
    <phoneticPr fontId="3"/>
  </si>
  <si>
    <t>前年度との差分(年齢調整後被保険者一人当たりの生活習慣病医療費)</t>
    <phoneticPr fontId="3"/>
  </si>
  <si>
    <t>生活習慣病疾病別の患者一人当たりの医療費と患者割合</t>
    <rPh sb="0" eb="2">
      <t>セイカツ</t>
    </rPh>
    <rPh sb="2" eb="4">
      <t>シュウカン</t>
    </rPh>
    <rPh sb="4" eb="5">
      <t>ビョウ</t>
    </rPh>
    <rPh sb="5" eb="7">
      <t>シッペイ</t>
    </rPh>
    <rPh sb="7" eb="8">
      <t>ベツ</t>
    </rPh>
    <rPh sb="9" eb="11">
      <t>カンジャ</t>
    </rPh>
    <rPh sb="11" eb="13">
      <t>ヒトリ</t>
    </rPh>
    <rPh sb="13" eb="14">
      <t>ア</t>
    </rPh>
    <rPh sb="17" eb="20">
      <t>イリョウヒ</t>
    </rPh>
    <rPh sb="21" eb="23">
      <t>カンジャ</t>
    </rPh>
    <rPh sb="23" eb="25">
      <t>ワリアイ</t>
    </rPh>
    <phoneticPr fontId="3"/>
  </si>
  <si>
    <t>前年度との差分(年齢調整後被保険者一人当たりの脂質異常症医療費)</t>
    <rPh sb="8" eb="13">
      <t>ネンレイチョウセイゴ</t>
    </rPh>
    <rPh sb="13" eb="17">
      <t>ヒホケンシャ</t>
    </rPh>
    <rPh sb="16" eb="17">
      <t>シャ</t>
    </rPh>
    <rPh sb="17" eb="19">
      <t>ヒトリ</t>
    </rPh>
    <rPh sb="19" eb="20">
      <t>ア</t>
    </rPh>
    <rPh sb="23" eb="25">
      <t>シシツ</t>
    </rPh>
    <rPh sb="25" eb="27">
      <t>イジョウ</t>
    </rPh>
    <rPh sb="27" eb="28">
      <t>ショウ</t>
    </rPh>
    <rPh sb="28" eb="31">
      <t>イリョウヒ</t>
    </rPh>
    <phoneticPr fontId="3"/>
  </si>
  <si>
    <t>【年齢調整後】</t>
    <rPh sb="1" eb="3">
      <t>ネンレイ</t>
    </rPh>
    <rPh sb="3" eb="5">
      <t>チョウセイ</t>
    </rPh>
    <rPh sb="5" eb="6">
      <t>ゴ</t>
    </rPh>
    <phoneticPr fontId="3"/>
  </si>
  <si>
    <t>患者一人当たりの
生活習慣病医療費
(円)</t>
    <rPh sb="0" eb="2">
      <t>カンジャ</t>
    </rPh>
    <rPh sb="2" eb="4">
      <t>ヒトリ</t>
    </rPh>
    <rPh sb="4" eb="5">
      <t>ア</t>
    </rPh>
    <rPh sb="9" eb="11">
      <t>セイカツ</t>
    </rPh>
    <rPh sb="11" eb="13">
      <t>シュウカン</t>
    </rPh>
    <rPh sb="13" eb="14">
      <t>ビョウ</t>
    </rPh>
    <rPh sb="14" eb="17">
      <t>イリョウヒ</t>
    </rPh>
    <rPh sb="19" eb="20">
      <t>エン</t>
    </rPh>
    <phoneticPr fontId="3"/>
  </si>
  <si>
    <t>データ化範囲(分析対象)…入院(DPCを含む)、入院外、調剤の電子レセプト。対象診療年月は令和4年4月～令和5年3月診療分(12カ月分)。</t>
    <phoneticPr fontId="3"/>
  </si>
  <si>
    <t>年齢基準日…令和5年3月31日時点。</t>
    <phoneticPr fontId="3"/>
  </si>
  <si>
    <t>R4年度</t>
    <phoneticPr fontId="3"/>
  </si>
  <si>
    <t>R3年度</t>
    <phoneticPr fontId="3"/>
  </si>
  <si>
    <t>R3年度市区町村別数値</t>
    <phoneticPr fontId="3"/>
  </si>
  <si>
    <t>R3年度市区町村別数値</t>
    <phoneticPr fontId="3"/>
  </si>
  <si>
    <t>【年齢調整シート用】</t>
    <rPh sb="1" eb="3">
      <t>ネンレイ</t>
    </rPh>
    <rPh sb="3" eb="5">
      <t>チョウセイ</t>
    </rPh>
    <rPh sb="8" eb="9">
      <t>ヨウ</t>
    </rPh>
    <phoneticPr fontId="3"/>
  </si>
  <si>
    <t>被保険者一人当たりの
生活習慣病医療費(円)</t>
    <rPh sb="0" eb="4">
      <t>ヒホケンシャ</t>
    </rPh>
    <rPh sb="4" eb="6">
      <t>ヒトリ</t>
    </rPh>
    <rPh sb="6" eb="7">
      <t>ア</t>
    </rPh>
    <rPh sb="11" eb="13">
      <t>セイカツ</t>
    </rPh>
    <rPh sb="13" eb="15">
      <t>シュウカン</t>
    </rPh>
    <rPh sb="15" eb="16">
      <t>ビョウ</t>
    </rPh>
    <rPh sb="16" eb="18">
      <t>イリョウ</t>
    </rPh>
    <rPh sb="18" eb="19">
      <t>ヒ</t>
    </rPh>
    <rPh sb="20" eb="21">
      <t>エン</t>
    </rPh>
    <phoneticPr fontId="3"/>
  </si>
  <si>
    <t>被保険者一人当たりの
医療費(円)</t>
    <rPh sb="0" eb="4">
      <t>ヒホケンシャ</t>
    </rPh>
    <rPh sb="4" eb="6">
      <t>ヒトリ</t>
    </rPh>
    <rPh sb="6" eb="7">
      <t>ア</t>
    </rPh>
    <rPh sb="11" eb="13">
      <t>イリョウ</t>
    </rPh>
    <rPh sb="13" eb="14">
      <t>ヒ</t>
    </rPh>
    <rPh sb="15" eb="16">
      <t>エン</t>
    </rPh>
    <phoneticPr fontId="3"/>
  </si>
  <si>
    <t>以上</t>
    <rPh sb="0" eb="2">
      <t>イジョウ</t>
    </rPh>
    <phoneticPr fontId="4"/>
  </si>
  <si>
    <t>以下</t>
    <rPh sb="0" eb="2">
      <t>イカ</t>
    </rPh>
    <phoneticPr fontId="4"/>
  </si>
  <si>
    <t>未満</t>
    <rPh sb="0" eb="2">
      <t>ミマン</t>
    </rPh>
    <phoneticPr fontId="4"/>
  </si>
  <si>
    <t>生活習慣病
患者割合(%)
(被保険者数に占める割合)</t>
    <rPh sb="0" eb="2">
      <t>セイカツ</t>
    </rPh>
    <rPh sb="2" eb="4">
      <t>シュウカン</t>
    </rPh>
    <rPh sb="4" eb="5">
      <t>ビョウ</t>
    </rPh>
    <rPh sb="6" eb="8">
      <t>カンジャ</t>
    </rPh>
    <rPh sb="8" eb="10">
      <t>ワリアイ</t>
    </rPh>
    <rPh sb="15" eb="19">
      <t>ヒホケンシャ</t>
    </rPh>
    <rPh sb="19" eb="20">
      <t>スウ</t>
    </rPh>
    <rPh sb="21" eb="22">
      <t>シ</t>
    </rPh>
    <rPh sb="24" eb="26">
      <t>ワリアイ</t>
    </rPh>
    <phoneticPr fontId="3"/>
  </si>
  <si>
    <t>生活習慣病
患者数(人)</t>
    <phoneticPr fontId="3"/>
  </si>
  <si>
    <t>生活習慣病
患者割合(%)
(被保険者数に
占める割合)</t>
    <rPh sb="6" eb="8">
      <t>カンジャ</t>
    </rPh>
    <rPh sb="8" eb="10">
      <t>ワリアイ</t>
    </rPh>
    <rPh sb="15" eb="19">
      <t>ヒホケンシャ</t>
    </rPh>
    <rPh sb="19" eb="20">
      <t>スウ</t>
    </rPh>
    <rPh sb="22" eb="23">
      <t>シ</t>
    </rPh>
    <rPh sb="25" eb="27">
      <t>ワリアイ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</si>
</sst>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quot;#,##0_);[Red]\(&quot;¥&quot;#,##0\)"/>
    <numFmt numFmtId="177" formatCode="#,##0_ "/>
    <numFmt numFmtId="178" formatCode="#,##0_ ;[Red]\-#,##0\ "/>
    <numFmt numFmtId="179" formatCode="0.0%"/>
    <numFmt numFmtId="180" formatCode="#,##0&quot;円&quot;"/>
    <numFmt numFmtId="181" formatCode="0.0_ ;[Red]\-0.0\ "/>
  </numFmts>
  <fonts count="45">
    <font>
      <sz val="11"/>
      <color theme="1"/>
      <name val="ＭＳ Ｐゴシック"/>
      <family val="2"/>
      <charset val="128"/>
      <scheme val="minor"/>
    </font>
    <font>
      <sz val="11"/>
      <color theme="1"/>
      <name val="ＭＳ Ｐゴシック"/>
      <family val="2"/>
      <charset val="128"/>
      <scheme val="minor"/>
    </font>
    <font>
      <sz val="11"/>
      <color rgb="FF006100"/>
      <name val="ＭＳ Ｐゴシック"/>
      <family val="2"/>
      <charset val="128"/>
      <scheme val="minor"/>
    </font>
    <font>
      <sz val="6"/>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theme="1"/>
      <name val="ＭＳ Ｐゴシック"/>
      <family val="3"/>
      <charset val="128"/>
      <scheme val="minor"/>
    </font>
    <font>
      <sz val="11"/>
      <color theme="1"/>
      <name val="ＭＳ 明朝"/>
      <family val="2"/>
      <charset val="128"/>
    </font>
    <font>
      <sz val="11"/>
      <color theme="1"/>
      <name val="ＭＳ Ｐゴシック"/>
      <family val="2"/>
      <scheme val="minor"/>
    </font>
    <font>
      <sz val="11"/>
      <color indexed="52"/>
      <name val="ＭＳ Ｐゴシック"/>
      <family val="3"/>
      <charset val="128"/>
    </font>
    <font>
      <sz val="11"/>
      <color indexed="20"/>
      <name val="ＭＳ Ｐゴシック"/>
      <family val="3"/>
      <charset val="128"/>
    </font>
    <font>
      <sz val="11"/>
      <color rgb="FF9C0006"/>
      <name val="ＭＳ Ｐゴシック"/>
      <family val="3"/>
      <charset val="128"/>
      <scheme val="minor"/>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theme="3"/>
      <name val="ＭＳ ゴシック"/>
      <family val="2"/>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9"/>
      <color theme="1"/>
      <name val="ＭＳ ゴシック"/>
      <family val="2"/>
      <charset val="128"/>
    </font>
    <font>
      <sz val="11"/>
      <color indexed="62"/>
      <name val="ＭＳ Ｐゴシック"/>
      <family val="3"/>
      <charset val="128"/>
    </font>
    <font>
      <sz val="11"/>
      <color theme="1"/>
      <name val="ＦＡ 明朝"/>
      <family val="2"/>
      <charset val="128"/>
    </font>
    <font>
      <sz val="11"/>
      <color indexed="17"/>
      <name val="ＭＳ Ｐゴシック"/>
      <family val="3"/>
      <charset val="128"/>
    </font>
    <font>
      <sz val="11"/>
      <color rgb="FF006100"/>
      <name val="ＭＳ Ｐゴシック"/>
      <family val="3"/>
      <charset val="128"/>
      <scheme val="minor"/>
    </font>
    <font>
      <sz val="11"/>
      <color theme="1"/>
      <name val="ＭＳ ゴシック"/>
      <family val="3"/>
      <charset val="128"/>
    </font>
    <font>
      <sz val="10"/>
      <color theme="1"/>
      <name val="ＭＳ Ｐ明朝"/>
      <family val="1"/>
      <charset val="128"/>
    </font>
    <font>
      <sz val="11"/>
      <color theme="1"/>
      <name val="ＭＳ Ｐ明朝"/>
      <family val="2"/>
      <charset val="128"/>
    </font>
    <font>
      <u/>
      <sz val="11"/>
      <color theme="10"/>
      <name val="ＭＳ Ｐゴシック"/>
      <family val="2"/>
      <charset val="128"/>
      <scheme val="minor"/>
    </font>
    <font>
      <sz val="14"/>
      <name val="ＭＳ 明朝"/>
      <family val="1"/>
      <charset val="128"/>
    </font>
    <font>
      <sz val="11"/>
      <color theme="1"/>
      <name val="ＭＳ 明朝"/>
      <family val="1"/>
      <charset val="128"/>
    </font>
    <font>
      <sz val="10"/>
      <color theme="1"/>
      <name val="ＭＳ 明朝"/>
      <family val="1"/>
      <charset val="128"/>
    </font>
    <font>
      <b/>
      <sz val="8"/>
      <color theme="1"/>
      <name val="ＭＳ 明朝"/>
      <family val="1"/>
      <charset val="128"/>
    </font>
    <font>
      <sz val="11"/>
      <color rgb="FFFF0000"/>
      <name val="ＭＳ 明朝"/>
      <family val="1"/>
      <charset val="128"/>
    </font>
    <font>
      <sz val="9"/>
      <color theme="1"/>
      <name val="ＭＳ 明朝"/>
      <family val="1"/>
      <charset val="128"/>
    </font>
    <font>
      <sz val="10"/>
      <name val="ＭＳ 明朝"/>
      <family val="1"/>
      <charset val="128"/>
    </font>
    <font>
      <b/>
      <sz val="9"/>
      <color theme="1"/>
      <name val="ＭＳ 明朝"/>
      <family val="1"/>
      <charset val="128"/>
    </font>
    <font>
      <b/>
      <sz val="9"/>
      <name val="ＭＳ 明朝"/>
      <family val="1"/>
      <charset val="128"/>
    </font>
    <font>
      <sz val="9"/>
      <name val="ＭＳ 明朝"/>
      <family val="1"/>
      <charset val="128"/>
    </font>
    <font>
      <sz val="11"/>
      <color theme="1"/>
      <name val="ＭＳ Ｐ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
      <patternFill patternType="solid">
        <fgColor rgb="FFFAA0A0"/>
        <bgColor indexed="64"/>
      </patternFill>
    </fill>
    <fill>
      <patternFill patternType="solid">
        <fgColor rgb="FFFAD2AA"/>
        <bgColor indexed="64"/>
      </patternFill>
    </fill>
    <fill>
      <patternFill patternType="solid">
        <fgColor rgb="FFFFFFC0"/>
        <bgColor indexed="64"/>
      </patternFill>
    </fill>
    <fill>
      <patternFill patternType="solid">
        <fgColor rgb="FFC8FAC8"/>
        <bgColor indexed="64"/>
      </patternFill>
    </fill>
    <fill>
      <patternFill patternType="solid">
        <fgColor rgb="FFC8C8FA"/>
        <bgColor indexed="64"/>
      </patternFill>
    </fill>
  </fills>
  <borders count="62">
    <border>
      <left/>
      <right/>
      <top/>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double">
        <color indexed="64"/>
      </top>
      <bottom style="thin">
        <color indexed="64"/>
      </bottom>
      <diagonal/>
    </border>
    <border diagonalUp="1">
      <left style="dotted">
        <color indexed="64"/>
      </left>
      <right style="thin">
        <color indexed="64"/>
      </right>
      <top style="double">
        <color indexed="64"/>
      </top>
      <bottom style="thin">
        <color indexed="64"/>
      </bottom>
      <diagonal style="thin">
        <color indexed="64"/>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diagonalUp="1">
      <left style="dotted">
        <color indexed="64"/>
      </left>
      <right style="dotted">
        <color indexed="64"/>
      </right>
      <top style="double">
        <color indexed="64"/>
      </top>
      <bottom style="thin">
        <color indexed="64"/>
      </bottom>
      <diagonal style="thin">
        <color indexed="64"/>
      </diagonal>
    </border>
    <border>
      <left style="dotted">
        <color indexed="64"/>
      </left>
      <right style="dotted">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diagonal/>
    </border>
    <border>
      <left style="thin">
        <color indexed="64"/>
      </left>
      <right style="thin">
        <color indexed="64"/>
      </right>
      <top/>
      <bottom style="double">
        <color indexed="64"/>
      </bottom>
      <diagonal/>
    </border>
    <border>
      <left/>
      <right/>
      <top/>
      <bottom style="thin">
        <color indexed="64"/>
      </bottom>
      <diagonal/>
    </border>
    <border>
      <left style="thin">
        <color rgb="FF808080"/>
      </left>
      <right/>
      <top style="thin">
        <color rgb="FF808080"/>
      </top>
      <bottom/>
      <diagonal/>
    </border>
    <border>
      <left/>
      <right/>
      <top style="thin">
        <color rgb="FF808080"/>
      </top>
      <bottom/>
      <diagonal/>
    </border>
    <border>
      <left/>
      <right style="thin">
        <color rgb="FF808080"/>
      </right>
      <top style="thin">
        <color rgb="FF808080"/>
      </top>
      <bottom/>
      <diagonal/>
    </border>
    <border>
      <left style="thin">
        <color rgb="FF808080"/>
      </left>
      <right/>
      <top/>
      <bottom/>
      <diagonal/>
    </border>
    <border>
      <left/>
      <right style="thin">
        <color rgb="FF808080"/>
      </right>
      <top/>
      <bottom/>
      <diagonal/>
    </border>
    <border>
      <left style="thin">
        <color rgb="FF808080"/>
      </left>
      <right/>
      <top/>
      <bottom style="thin">
        <color rgb="FF808080"/>
      </bottom>
      <diagonal/>
    </border>
    <border>
      <left/>
      <right/>
      <top/>
      <bottom style="thin">
        <color rgb="FF808080"/>
      </bottom>
      <diagonal/>
    </border>
    <border>
      <left/>
      <right style="thin">
        <color rgb="FF808080"/>
      </right>
      <top/>
      <bottom style="thin">
        <color rgb="FF808080"/>
      </bottom>
      <diagonal/>
    </border>
    <border>
      <left/>
      <right/>
      <top style="thin">
        <color indexed="64"/>
      </top>
      <bottom/>
      <diagonal/>
    </border>
  </borders>
  <cellStyleXfs count="1745">
    <xf numFmtId="0" fontId="0" fillId="0" borderId="0">
      <alignment vertical="center"/>
    </xf>
    <xf numFmtId="38" fontId="1" fillId="0" borderId="0" applyFont="0" applyFill="0" applyBorder="0" applyAlignment="0" applyProtection="0">
      <alignment vertical="center"/>
    </xf>
    <xf numFmtId="0" fontId="4"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9" fontId="10" fillId="0" borderId="0" applyFont="0" applyFill="0" applyBorder="0" applyAlignment="0" applyProtection="0">
      <alignment vertical="center"/>
    </xf>
    <xf numFmtId="9" fontId="5"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1" fillId="0" borderId="0" applyFont="0" applyFill="0" applyBorder="0" applyAlignment="0" applyProtection="0">
      <alignment vertical="center"/>
    </xf>
    <xf numFmtId="9" fontId="12" fillId="0" borderId="0" applyFont="0" applyFill="0" applyBorder="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4" borderId="2"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5" fillId="3"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1" fillId="0" borderId="0" applyFont="0" applyFill="0" applyBorder="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1" fillId="0" borderId="1"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176" fontId="4" fillId="0" borderId="0" applyFont="0" applyFill="0" applyBorder="0" applyAlignment="0" applyProtection="0">
      <alignment vertical="center"/>
    </xf>
    <xf numFmtId="176" fontId="1" fillId="0" borderId="0" applyFont="0" applyFill="0" applyBorder="0" applyAlignment="0" applyProtection="0">
      <alignment vertical="center"/>
    </xf>
    <xf numFmtId="176" fontId="25" fillId="0" borderId="0" applyFont="0" applyFill="0" applyBorder="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27" fillId="0" borderId="0">
      <alignment vertical="center"/>
    </xf>
    <xf numFmtId="0" fontId="4"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4" fillId="0" borderId="0">
      <alignment vertical="center"/>
    </xf>
    <xf numFmtId="0" fontId="1" fillId="0" borderId="0">
      <alignment vertical="center"/>
    </xf>
    <xf numFmtId="0" fontId="1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9" fillId="2" borderId="0" applyNumberFormat="0" applyBorder="0" applyAlignment="0" applyProtection="0">
      <alignment vertical="center"/>
    </xf>
    <xf numFmtId="0" fontId="2" fillId="2"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15" fillId="3" borderId="0" applyNumberFormat="0" applyBorder="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31" fillId="0" borderId="0" applyFont="0" applyFill="0" applyBorder="0" applyAlignment="0" applyProtection="0">
      <alignment vertical="center"/>
    </xf>
    <xf numFmtId="38" fontId="32"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9" fontId="12" fillId="0" borderId="0" applyFont="0" applyFill="0" applyBorder="0" applyAlignment="0" applyProtection="0">
      <alignment vertical="center"/>
    </xf>
    <xf numFmtId="0" fontId="12" fillId="0" borderId="0"/>
    <xf numFmtId="0" fontId="30" fillId="0" borderId="0">
      <alignment vertical="center"/>
    </xf>
    <xf numFmtId="38" fontId="30" fillId="0" borderId="0" applyFont="0" applyFill="0" applyBorder="0" applyAlignment="0" applyProtection="0">
      <alignment vertical="center"/>
    </xf>
    <xf numFmtId="0" fontId="11" fillId="0" borderId="0">
      <alignment vertical="center"/>
    </xf>
    <xf numFmtId="0" fontId="32" fillId="0" borderId="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 fillId="0" borderId="0" applyFont="0" applyFill="0" applyBorder="0" applyAlignment="0" applyProtection="0">
      <alignment vertical="center"/>
    </xf>
    <xf numFmtId="0" fontId="33"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 fillId="0" borderId="0">
      <alignment vertical="center"/>
    </xf>
    <xf numFmtId="0" fontId="34" fillId="0" borderId="0"/>
    <xf numFmtId="0" fontId="28" fillId="7"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1" fillId="0" borderId="0">
      <alignment vertical="center"/>
    </xf>
    <xf numFmtId="0" fontId="1" fillId="0" borderId="0">
      <alignment vertical="center"/>
    </xf>
    <xf numFmtId="0" fontId="3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56">
    <xf numFmtId="0" fontId="0" fillId="0" borderId="0" xfId="0">
      <alignment vertical="center"/>
    </xf>
    <xf numFmtId="0" fontId="36" fillId="0" borderId="0" xfId="0" applyFont="1" applyBorder="1">
      <alignment vertical="center"/>
    </xf>
    <xf numFmtId="0" fontId="35" fillId="0" borderId="0" xfId="0" applyFont="1">
      <alignment vertical="center"/>
    </xf>
    <xf numFmtId="0" fontId="36" fillId="27" borderId="3" xfId="0" applyFont="1" applyFill="1" applyBorder="1" applyAlignment="1">
      <alignment horizontal="center" vertical="center"/>
    </xf>
    <xf numFmtId="0" fontId="36" fillId="27" borderId="17" xfId="1551" applyFont="1" applyFill="1" applyBorder="1" applyAlignment="1">
      <alignment horizontal="center" vertical="center" wrapText="1"/>
    </xf>
    <xf numFmtId="0" fontId="36" fillId="27" borderId="3" xfId="1551" applyFont="1" applyFill="1" applyBorder="1" applyAlignment="1">
      <alignment horizontal="center" vertical="center"/>
    </xf>
    <xf numFmtId="0" fontId="36" fillId="27" borderId="4"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5" fillId="0" borderId="0" xfId="1551" applyFont="1">
      <alignment vertical="center"/>
    </xf>
    <xf numFmtId="0" fontId="36" fillId="0" borderId="0" xfId="0" applyFont="1">
      <alignment vertical="center"/>
    </xf>
    <xf numFmtId="179" fontId="36" fillId="0" borderId="33" xfId="0" applyNumberFormat="1" applyFont="1" applyFill="1" applyBorder="1" applyAlignment="1">
      <alignment horizontal="right" vertical="center" shrinkToFit="1"/>
    </xf>
    <xf numFmtId="179" fontId="36" fillId="0" borderId="34" xfId="0" applyNumberFormat="1" applyFont="1" applyFill="1" applyBorder="1" applyAlignment="1">
      <alignment horizontal="right" vertical="center" shrinkToFit="1"/>
    </xf>
    <xf numFmtId="179" fontId="36" fillId="0" borderId="36" xfId="0" applyNumberFormat="1" applyFont="1" applyFill="1" applyBorder="1" applyAlignment="1">
      <alignment horizontal="right" vertical="center" shrinkToFit="1"/>
    </xf>
    <xf numFmtId="179" fontId="36" fillId="0" borderId="3" xfId="0" applyNumberFormat="1" applyFont="1" applyFill="1" applyBorder="1" applyAlignment="1">
      <alignment horizontal="right" vertical="center" shrinkToFit="1"/>
    </xf>
    <xf numFmtId="179" fontId="36" fillId="0" borderId="4" xfId="0" applyNumberFormat="1" applyFont="1" applyFill="1" applyBorder="1" applyAlignment="1">
      <alignment horizontal="right" vertical="center" shrinkToFit="1"/>
    </xf>
    <xf numFmtId="179" fontId="36" fillId="0" borderId="48" xfId="0" applyNumberFormat="1" applyFont="1" applyFill="1" applyBorder="1" applyAlignment="1">
      <alignment horizontal="right" vertical="center" shrinkToFit="1"/>
    </xf>
    <xf numFmtId="0" fontId="35" fillId="0" borderId="0" xfId="0" applyFont="1" applyBorder="1">
      <alignment vertical="center"/>
    </xf>
    <xf numFmtId="0" fontId="36" fillId="0" borderId="0" xfId="0" applyFont="1" applyFill="1" applyBorder="1" applyAlignment="1">
      <alignment vertical="center" wrapText="1"/>
    </xf>
    <xf numFmtId="178" fontId="36" fillId="0" borderId="7" xfId="1" applyNumberFormat="1" applyFont="1" applyFill="1" applyBorder="1" applyAlignment="1">
      <alignment horizontal="right" vertical="center" shrinkToFit="1"/>
    </xf>
    <xf numFmtId="0" fontId="35" fillId="0" borderId="0" xfId="0" applyFont="1" applyAlignment="1">
      <alignment vertical="center"/>
    </xf>
    <xf numFmtId="0" fontId="35" fillId="0" borderId="0" xfId="0" applyFont="1" applyFill="1">
      <alignment vertical="center"/>
    </xf>
    <xf numFmtId="179" fontId="35" fillId="0" borderId="0" xfId="0" applyNumberFormat="1" applyFont="1">
      <alignment vertical="center"/>
    </xf>
    <xf numFmtId="177" fontId="39" fillId="0" borderId="0" xfId="0" applyNumberFormat="1" applyFont="1" applyFill="1" applyBorder="1" applyAlignment="1">
      <alignment vertical="center" shrinkToFit="1"/>
    </xf>
    <xf numFmtId="0" fontId="42" fillId="0" borderId="0" xfId="2" applyNumberFormat="1" applyFont="1" applyFill="1" applyBorder="1" applyAlignment="1">
      <alignment vertical="center"/>
    </xf>
    <xf numFmtId="0" fontId="36" fillId="27" borderId="40" xfId="0" applyFont="1" applyFill="1" applyBorder="1" applyAlignment="1">
      <alignment horizontal="center" vertical="center" wrapText="1"/>
    </xf>
    <xf numFmtId="0" fontId="36" fillId="0" borderId="3" xfId="1387" applyFont="1" applyFill="1" applyBorder="1" applyAlignment="1">
      <alignment vertical="center"/>
    </xf>
    <xf numFmtId="0" fontId="40" fillId="0" borderId="3" xfId="1148" applyFont="1" applyFill="1" applyBorder="1" applyAlignment="1" applyProtection="1">
      <alignment vertical="center"/>
      <protection locked="0"/>
    </xf>
    <xf numFmtId="0" fontId="35" fillId="0" borderId="0" xfId="0" applyFont="1" applyFill="1" applyAlignment="1">
      <alignment vertical="center"/>
    </xf>
    <xf numFmtId="0" fontId="35" fillId="0" borderId="0" xfId="0" applyFont="1" applyFill="1" applyBorder="1" applyAlignment="1">
      <alignment vertical="center"/>
    </xf>
    <xf numFmtId="0" fontId="36" fillId="0" borderId="0" xfId="0" applyFont="1" applyFill="1" applyAlignment="1">
      <alignment vertical="center"/>
    </xf>
    <xf numFmtId="0" fontId="35" fillId="0" borderId="52" xfId="0" applyFont="1" applyFill="1" applyBorder="1" applyAlignment="1">
      <alignment vertical="center"/>
    </xf>
    <xf numFmtId="0" fontId="35" fillId="0" borderId="0" xfId="0" applyFont="1" applyBorder="1" applyAlignment="1">
      <alignment vertical="center"/>
    </xf>
    <xf numFmtId="0" fontId="36" fillId="0" borderId="0" xfId="0" applyFont="1" applyFill="1" applyBorder="1" applyAlignment="1">
      <alignment vertical="center"/>
    </xf>
    <xf numFmtId="0" fontId="36" fillId="0" borderId="0" xfId="0" applyFont="1" applyAlignment="1">
      <alignment vertical="center"/>
    </xf>
    <xf numFmtId="0" fontId="40" fillId="0" borderId="41" xfId="2" applyNumberFormat="1" applyFont="1" applyFill="1" applyBorder="1" applyAlignment="1">
      <alignment horizontal="center" vertical="center" wrapText="1" shrinkToFit="1"/>
    </xf>
    <xf numFmtId="0" fontId="40" fillId="0" borderId="0" xfId="2" applyNumberFormat="1" applyFont="1" applyFill="1" applyBorder="1" applyAlignment="1">
      <alignment horizontal="center" vertical="center" wrapText="1" shrinkToFit="1"/>
    </xf>
    <xf numFmtId="0" fontId="36" fillId="0" borderId="4" xfId="0" applyFont="1" applyFill="1" applyBorder="1" applyAlignment="1">
      <alignment vertical="center"/>
    </xf>
    <xf numFmtId="0" fontId="36" fillId="0" borderId="21" xfId="0" applyFont="1" applyFill="1" applyBorder="1" applyAlignment="1">
      <alignment vertical="center"/>
    </xf>
    <xf numFmtId="177" fontId="36" fillId="0" borderId="41" xfId="0" applyNumberFormat="1" applyFont="1" applyFill="1" applyBorder="1" applyAlignment="1">
      <alignment horizontal="right" vertical="center" shrinkToFit="1"/>
    </xf>
    <xf numFmtId="177" fontId="36" fillId="0" borderId="0" xfId="0" applyNumberFormat="1" applyFont="1" applyFill="1" applyBorder="1" applyAlignment="1">
      <alignment horizontal="right" vertical="center" shrinkToFit="1"/>
    </xf>
    <xf numFmtId="0" fontId="35" fillId="28" borderId="3" xfId="0" applyFont="1" applyFill="1" applyBorder="1">
      <alignment vertical="center"/>
    </xf>
    <xf numFmtId="0" fontId="35" fillId="29" borderId="3" xfId="0" applyFont="1" applyFill="1" applyBorder="1">
      <alignment vertical="center"/>
    </xf>
    <xf numFmtId="0" fontId="35" fillId="30" borderId="3" xfId="0" applyFont="1" applyFill="1" applyBorder="1">
      <alignment vertical="center"/>
    </xf>
    <xf numFmtId="0" fontId="35" fillId="31" borderId="3" xfId="0" applyFont="1" applyFill="1" applyBorder="1">
      <alignment vertical="center"/>
    </xf>
    <xf numFmtId="0" fontId="35" fillId="32" borderId="3" xfId="0" applyFont="1" applyFill="1" applyBorder="1">
      <alignment vertical="center"/>
    </xf>
    <xf numFmtId="0" fontId="36" fillId="27" borderId="3" xfId="1551" applyFont="1" applyFill="1" applyBorder="1" applyAlignment="1">
      <alignment horizontal="center" vertical="center" wrapText="1"/>
    </xf>
    <xf numFmtId="0" fontId="39" fillId="27" borderId="3" xfId="0" applyFont="1" applyFill="1" applyBorder="1" applyAlignment="1">
      <alignment horizontal="center" vertical="center" wrapText="1"/>
    </xf>
    <xf numFmtId="179" fontId="36" fillId="0" borderId="4" xfId="1551" applyNumberFormat="1" applyFont="1" applyFill="1" applyBorder="1" applyAlignment="1">
      <alignment horizontal="right" vertical="center" shrinkToFit="1"/>
    </xf>
    <xf numFmtId="179" fontId="36" fillId="0" borderId="7" xfId="1551" applyNumberFormat="1" applyFont="1" applyFill="1" applyBorder="1" applyAlignment="1">
      <alignment horizontal="right" vertical="center" shrinkToFit="1"/>
    </xf>
    <xf numFmtId="0" fontId="40" fillId="27" borderId="22" xfId="1551" applyFont="1" applyFill="1" applyBorder="1" applyAlignment="1">
      <alignment horizontal="center" vertical="center"/>
    </xf>
    <xf numFmtId="0" fontId="40" fillId="27" borderId="28" xfId="1551" applyFont="1" applyFill="1" applyBorder="1" applyAlignment="1">
      <alignment horizontal="center" vertical="center"/>
    </xf>
    <xf numFmtId="0" fontId="40" fillId="27" borderId="23" xfId="1551" applyFont="1" applyFill="1" applyBorder="1" applyAlignment="1">
      <alignment horizontal="center" vertical="center"/>
    </xf>
    <xf numFmtId="0" fontId="40" fillId="27" borderId="22" xfId="1551" applyFont="1" applyFill="1" applyBorder="1" applyAlignment="1">
      <alignment horizontal="center" vertical="center" wrapText="1"/>
    </xf>
    <xf numFmtId="179" fontId="36" fillId="0" borderId="29" xfId="1551" applyNumberFormat="1" applyFont="1" applyFill="1" applyBorder="1" applyAlignment="1">
      <alignment horizontal="right" vertical="center" shrinkToFit="1"/>
    </xf>
    <xf numFmtId="0" fontId="36" fillId="0" borderId="25" xfId="1551" applyFont="1" applyFill="1" applyBorder="1" applyAlignment="1">
      <alignment horizontal="center" vertical="center" shrinkToFit="1"/>
    </xf>
    <xf numFmtId="179" fontId="36" fillId="0" borderId="31" xfId="1551" applyNumberFormat="1" applyFont="1" applyFill="1" applyBorder="1" applyAlignment="1">
      <alignment horizontal="right" vertical="center" shrinkToFit="1"/>
    </xf>
    <xf numFmtId="178" fontId="36" fillId="0" borderId="3" xfId="1" applyNumberFormat="1" applyFont="1" applyFill="1" applyBorder="1" applyAlignment="1">
      <alignment horizontal="right" vertical="center" shrinkToFit="1"/>
    </xf>
    <xf numFmtId="0" fontId="40" fillId="27" borderId="19" xfId="1551" applyFont="1" applyFill="1" applyBorder="1" applyAlignment="1">
      <alignment horizontal="center" vertical="center"/>
    </xf>
    <xf numFmtId="0" fontId="40" fillId="27" borderId="18" xfId="1551" applyFont="1" applyFill="1" applyBorder="1" applyAlignment="1">
      <alignment horizontal="center" vertical="center"/>
    </xf>
    <xf numFmtId="0" fontId="39" fillId="27" borderId="28" xfId="1551" applyFont="1" applyFill="1" applyBorder="1" applyAlignment="1">
      <alignment horizontal="center" vertical="center" wrapText="1"/>
    </xf>
    <xf numFmtId="0" fontId="39" fillId="0" borderId="0" xfId="0" applyFont="1" applyFill="1" applyBorder="1" applyAlignment="1">
      <alignment vertical="center"/>
    </xf>
    <xf numFmtId="0" fontId="39" fillId="0" borderId="0" xfId="0" applyFont="1" applyFill="1" applyBorder="1">
      <alignment vertical="center"/>
    </xf>
    <xf numFmtId="178" fontId="36" fillId="0" borderId="4" xfId="1551" applyNumberFormat="1" applyFont="1" applyFill="1" applyBorder="1" applyAlignment="1">
      <alignment horizontal="right" vertical="center" shrinkToFit="1"/>
    </xf>
    <xf numFmtId="178" fontId="36" fillId="0" borderId="7" xfId="1551" applyNumberFormat="1" applyFont="1" applyFill="1" applyBorder="1" applyAlignment="1">
      <alignment horizontal="right" vertical="center" shrinkToFit="1"/>
    </xf>
    <xf numFmtId="178" fontId="40" fillId="0" borderId="3" xfId="0" applyNumberFormat="1" applyFont="1" applyFill="1" applyBorder="1" applyAlignment="1">
      <alignment horizontal="right" vertical="center"/>
    </xf>
    <xf numFmtId="178" fontId="36" fillId="0" borderId="24" xfId="1551" applyNumberFormat="1" applyFont="1" applyFill="1" applyBorder="1" applyAlignment="1">
      <alignment horizontal="right" vertical="center" shrinkToFit="1"/>
    </xf>
    <xf numFmtId="178" fontId="36" fillId="0" borderId="26" xfId="1551" applyNumberFormat="1" applyFont="1" applyFill="1" applyBorder="1" applyAlignment="1">
      <alignment horizontal="right" vertical="center" shrinkToFit="1"/>
    </xf>
    <xf numFmtId="178" fontId="36" fillId="0" borderId="48" xfId="1554" applyNumberFormat="1" applyFont="1" applyFill="1" applyBorder="1" applyAlignment="1">
      <alignment horizontal="right" vertical="center" shrinkToFit="1"/>
    </xf>
    <xf numFmtId="178" fontId="36" fillId="0" borderId="34" xfId="1554" applyNumberFormat="1" applyFont="1" applyFill="1" applyBorder="1" applyAlignment="1">
      <alignment horizontal="right" vertical="center" shrinkToFit="1"/>
    </xf>
    <xf numFmtId="178" fontId="36" fillId="0" borderId="36" xfId="1554" applyNumberFormat="1" applyFont="1" applyFill="1" applyBorder="1" applyAlignment="1">
      <alignment horizontal="right" vertical="center" shrinkToFit="1"/>
    </xf>
    <xf numFmtId="178" fontId="36" fillId="0" borderId="3" xfId="1554" applyNumberFormat="1" applyFont="1" applyFill="1" applyBorder="1" applyAlignment="1">
      <alignment horizontal="right" vertical="center" shrinkToFit="1"/>
    </xf>
    <xf numFmtId="178" fontId="36" fillId="0" borderId="34" xfId="0" applyNumberFormat="1" applyFont="1" applyFill="1" applyBorder="1" applyAlignment="1">
      <alignment horizontal="right" vertical="center" shrinkToFit="1"/>
    </xf>
    <xf numFmtId="178" fontId="36" fillId="0" borderId="36" xfId="0" applyNumberFormat="1" applyFont="1" applyFill="1" applyBorder="1" applyAlignment="1">
      <alignment horizontal="right" vertical="center" shrinkToFit="1"/>
    </xf>
    <xf numFmtId="178" fontId="36" fillId="0" borderId="3" xfId="0" applyNumberFormat="1" applyFont="1" applyFill="1" applyBorder="1" applyAlignment="1">
      <alignment horizontal="right" vertical="center" shrinkToFit="1"/>
    </xf>
    <xf numFmtId="178" fontId="36" fillId="0" borderId="48" xfId="0" applyNumberFormat="1" applyFont="1" applyFill="1" applyBorder="1" applyAlignment="1">
      <alignment horizontal="right" vertical="center" shrinkToFit="1"/>
    </xf>
    <xf numFmtId="178" fontId="36" fillId="0" borderId="37" xfId="0" applyNumberFormat="1" applyFont="1" applyFill="1" applyBorder="1" applyAlignment="1">
      <alignment horizontal="right" vertical="center" shrinkToFit="1"/>
    </xf>
    <xf numFmtId="178" fontId="36" fillId="0" borderId="38" xfId="0" applyNumberFormat="1" applyFont="1" applyFill="1" applyBorder="1" applyAlignment="1">
      <alignment horizontal="right" vertical="center" shrinkToFit="1"/>
    </xf>
    <xf numFmtId="178" fontId="36" fillId="0" borderId="50" xfId="0" applyNumberFormat="1" applyFont="1" applyFill="1" applyBorder="1" applyAlignment="1">
      <alignment horizontal="right" vertical="center" shrinkToFit="1"/>
    </xf>
    <xf numFmtId="178" fontId="36" fillId="0" borderId="18" xfId="0" applyNumberFormat="1" applyFont="1" applyFill="1" applyBorder="1" applyAlignment="1">
      <alignment horizontal="right" vertical="center" shrinkToFit="1"/>
    </xf>
    <xf numFmtId="178" fontId="36" fillId="0" borderId="40" xfId="0" applyNumberFormat="1" applyFont="1" applyFill="1" applyBorder="1" applyAlignment="1">
      <alignment horizontal="right" vertical="center" shrinkToFit="1"/>
    </xf>
    <xf numFmtId="178" fontId="36" fillId="0" borderId="49" xfId="0" applyNumberFormat="1" applyFont="1" applyFill="1" applyBorder="1" applyAlignment="1">
      <alignment horizontal="right" vertical="center" shrinkToFit="1"/>
    </xf>
    <xf numFmtId="178" fontId="36" fillId="0" borderId="0" xfId="0" applyNumberFormat="1" applyFont="1" applyFill="1" applyBorder="1" applyAlignment="1">
      <alignment vertical="center" shrinkToFit="1"/>
    </xf>
    <xf numFmtId="179" fontId="36" fillId="0" borderId="7" xfId="1578" applyNumberFormat="1" applyFont="1" applyFill="1" applyBorder="1" applyAlignment="1">
      <alignment horizontal="right" vertical="center" shrinkToFit="1"/>
    </xf>
    <xf numFmtId="178" fontId="36" fillId="0" borderId="3" xfId="0" applyNumberFormat="1" applyFont="1" applyFill="1" applyBorder="1" applyAlignment="1">
      <alignment horizontal="right" vertical="center"/>
    </xf>
    <xf numFmtId="178" fontId="36" fillId="0" borderId="7" xfId="0" applyNumberFormat="1" applyFont="1" applyFill="1" applyBorder="1" applyAlignment="1">
      <alignment horizontal="right" vertical="center" shrinkToFit="1"/>
    </xf>
    <xf numFmtId="0" fontId="36" fillId="0" borderId="0" xfId="1551" applyFont="1" applyFill="1" applyBorder="1" applyAlignment="1">
      <alignment horizontal="center" vertical="center"/>
    </xf>
    <xf numFmtId="0" fontId="36" fillId="0" borderId="0" xfId="1551" applyFont="1" applyFill="1" applyBorder="1" applyAlignment="1">
      <alignment horizontal="center" vertical="center" shrinkToFit="1"/>
    </xf>
    <xf numFmtId="0" fontId="36" fillId="0" borderId="3" xfId="0" applyFont="1" applyFill="1" applyBorder="1">
      <alignment vertical="center"/>
    </xf>
    <xf numFmtId="179" fontId="36" fillId="0" borderId="3" xfId="0" applyNumberFormat="1" applyFont="1" applyFill="1" applyBorder="1" applyAlignment="1">
      <alignment horizontal="right" vertical="center"/>
    </xf>
    <xf numFmtId="181" fontId="36" fillId="0" borderId="3" xfId="0" applyNumberFormat="1" applyFont="1" applyFill="1" applyBorder="1" applyAlignment="1">
      <alignment horizontal="right" vertical="center"/>
    </xf>
    <xf numFmtId="178" fontId="36" fillId="0" borderId="0" xfId="0" applyNumberFormat="1" applyFont="1" applyFill="1" applyBorder="1" applyAlignment="1">
      <alignment horizontal="right" vertical="center" shrinkToFit="1"/>
    </xf>
    <xf numFmtId="0" fontId="39" fillId="0" borderId="3" xfId="0" applyFont="1" applyFill="1" applyBorder="1" applyAlignment="1">
      <alignment horizontal="center" vertical="center" wrapText="1"/>
    </xf>
    <xf numFmtId="0" fontId="36" fillId="0" borderId="3" xfId="1554" applyNumberFormat="1" applyFont="1" applyFill="1" applyBorder="1" applyAlignment="1">
      <alignment horizontal="left" vertical="center" wrapText="1"/>
    </xf>
    <xf numFmtId="0" fontId="36" fillId="27" borderId="3" xfId="1551" applyFont="1" applyFill="1" applyBorder="1" applyAlignment="1">
      <alignment horizontal="center" vertical="center" wrapText="1"/>
    </xf>
    <xf numFmtId="178" fontId="36" fillId="0" borderId="3" xfId="1" applyNumberFormat="1" applyFont="1" applyFill="1" applyBorder="1" applyAlignment="1">
      <alignment horizontal="right" vertical="center"/>
    </xf>
    <xf numFmtId="0" fontId="40" fillId="0" borderId="3" xfId="2" applyNumberFormat="1" applyFont="1" applyFill="1" applyBorder="1" applyAlignment="1">
      <alignment horizontal="center" vertical="center" wrapText="1" shrinkToFit="1"/>
    </xf>
    <xf numFmtId="178" fontId="36" fillId="0" borderId="3" xfId="1551" applyNumberFormat="1" applyFont="1" applyFill="1" applyBorder="1" applyAlignment="1">
      <alignment horizontal="right" vertical="center"/>
    </xf>
    <xf numFmtId="178" fontId="36" fillId="0" borderId="4" xfId="1" applyNumberFormat="1" applyFont="1" applyFill="1" applyBorder="1" applyAlignment="1">
      <alignment horizontal="right" vertical="center" shrinkToFit="1"/>
    </xf>
    <xf numFmtId="178" fontId="36" fillId="0" borderId="21" xfId="1" applyNumberFormat="1" applyFont="1" applyFill="1" applyBorder="1" applyAlignment="1">
      <alignment horizontal="right" vertical="center" shrinkToFit="1"/>
    </xf>
    <xf numFmtId="178" fontId="36" fillId="0" borderId="4" xfId="0" applyNumberFormat="1" applyFont="1" applyFill="1" applyBorder="1" applyAlignment="1">
      <alignment horizontal="right" vertical="center" shrinkToFit="1"/>
    </xf>
    <xf numFmtId="0" fontId="36" fillId="0" borderId="0" xfId="0" applyNumberFormat="1" applyFont="1" applyFill="1" applyBorder="1" applyAlignment="1">
      <alignment vertical="center" wrapText="1"/>
    </xf>
    <xf numFmtId="0" fontId="36" fillId="27" borderId="3" xfId="1551" applyFont="1" applyFill="1" applyBorder="1" applyAlignment="1">
      <alignment horizontal="center" vertical="center" wrapText="1"/>
    </xf>
    <xf numFmtId="178" fontId="36" fillId="0" borderId="3" xfId="1554" applyNumberFormat="1" applyFont="1" applyFill="1" applyBorder="1" applyAlignment="1">
      <alignment horizontal="right" vertical="center"/>
    </xf>
    <xf numFmtId="0" fontId="36" fillId="0" borderId="3" xfId="1551" applyFont="1" applyFill="1" applyBorder="1" applyAlignment="1">
      <alignment horizontal="center" vertical="center"/>
    </xf>
    <xf numFmtId="179" fontId="36" fillId="0" borderId="4" xfId="1" applyNumberFormat="1" applyFont="1" applyFill="1" applyBorder="1" applyAlignment="1">
      <alignment horizontal="right" vertical="center" shrinkToFit="1"/>
    </xf>
    <xf numFmtId="179" fontId="36" fillId="0" borderId="3" xfId="1" applyNumberFormat="1" applyFont="1" applyFill="1" applyBorder="1" applyAlignment="1">
      <alignment horizontal="right" vertical="center" shrinkToFit="1"/>
    </xf>
    <xf numFmtId="179" fontId="36" fillId="0" borderId="21" xfId="1" applyNumberFormat="1" applyFont="1" applyFill="1" applyBorder="1" applyAlignment="1">
      <alignment horizontal="right" vertical="center" shrinkToFit="1"/>
    </xf>
    <xf numFmtId="179" fontId="36" fillId="0" borderId="21" xfId="1578" applyNumberFormat="1" applyFont="1" applyFill="1" applyBorder="1" applyAlignment="1">
      <alignment horizontal="right" vertical="center" shrinkToFit="1"/>
    </xf>
    <xf numFmtId="178" fontId="36" fillId="0" borderId="21" xfId="0" applyNumberFormat="1" applyFont="1" applyFill="1" applyBorder="1" applyAlignment="1">
      <alignment horizontal="right" vertical="center" shrinkToFit="1"/>
    </xf>
    <xf numFmtId="0" fontId="40" fillId="0" borderId="4" xfId="1148" applyFont="1" applyFill="1" applyBorder="1" applyAlignment="1" applyProtection="1">
      <alignment vertical="center"/>
      <protection locked="0"/>
    </xf>
    <xf numFmtId="178" fontId="36" fillId="0" borderId="44" xfId="0" applyNumberFormat="1" applyFont="1" applyFill="1" applyBorder="1" applyAlignment="1">
      <alignment horizontal="right" vertical="center" shrinkToFit="1"/>
    </xf>
    <xf numFmtId="0" fontId="36" fillId="0" borderId="0" xfId="1551" applyFont="1" applyFill="1" applyBorder="1">
      <alignment vertical="center"/>
    </xf>
    <xf numFmtId="0" fontId="36" fillId="0" borderId="3" xfId="1551" applyFont="1" applyFill="1" applyBorder="1" applyAlignment="1">
      <alignment horizontal="center" vertical="center" shrinkToFit="1"/>
    </xf>
    <xf numFmtId="0" fontId="36" fillId="0" borderId="3" xfId="1551" applyFont="1" applyFill="1" applyBorder="1" applyAlignment="1">
      <alignment vertical="center" shrinkToFit="1"/>
    </xf>
    <xf numFmtId="0" fontId="36" fillId="0" borderId="33" xfId="1554" applyNumberFormat="1" applyFont="1" applyFill="1" applyBorder="1" applyAlignment="1">
      <alignment horizontal="left" vertical="center"/>
    </xf>
    <xf numFmtId="0" fontId="36" fillId="0" borderId="35" xfId="1554" applyNumberFormat="1" applyFont="1" applyFill="1" applyBorder="1" applyAlignment="1">
      <alignment horizontal="left" vertical="center"/>
    </xf>
    <xf numFmtId="0" fontId="36" fillId="0" borderId="34" xfId="1554" applyNumberFormat="1" applyFont="1" applyFill="1" applyBorder="1" applyAlignment="1">
      <alignment horizontal="left" vertical="center"/>
    </xf>
    <xf numFmtId="0" fontId="36" fillId="0" borderId="36" xfId="1554" applyNumberFormat="1" applyFont="1" applyFill="1" applyBorder="1" applyAlignment="1">
      <alignment horizontal="left" vertical="center"/>
    </xf>
    <xf numFmtId="0" fontId="36" fillId="0" borderId="48" xfId="1554" applyNumberFormat="1" applyFont="1" applyFill="1" applyBorder="1" applyAlignment="1">
      <alignment horizontal="left" vertical="center"/>
    </xf>
    <xf numFmtId="178" fontId="40" fillId="0" borderId="3" xfId="2" applyNumberFormat="1" applyFont="1" applyFill="1" applyBorder="1" applyAlignment="1">
      <alignment horizontal="right" vertical="center" wrapText="1" shrinkToFit="1"/>
    </xf>
    <xf numFmtId="178" fontId="40" fillId="0" borderId="3" xfId="2" applyNumberFormat="1" applyFont="1" applyFill="1" applyBorder="1" applyAlignment="1">
      <alignment horizontal="right" vertical="center" shrinkToFit="1"/>
    </xf>
    <xf numFmtId="0" fontId="36" fillId="0" borderId="3" xfId="0" applyFont="1" applyFill="1" applyBorder="1" applyAlignment="1">
      <alignment horizontal="center" vertical="center"/>
    </xf>
    <xf numFmtId="0" fontId="36" fillId="0" borderId="3" xfId="1551"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3" xfId="0" applyFont="1" applyFill="1" applyBorder="1" applyAlignment="1">
      <alignment horizontal="center" vertical="center" shrinkToFit="1"/>
    </xf>
    <xf numFmtId="0" fontId="43" fillId="0" borderId="3" xfId="2" applyNumberFormat="1" applyFont="1" applyFill="1" applyBorder="1" applyAlignment="1">
      <alignment horizontal="center" vertical="center" wrapText="1" shrinkToFit="1"/>
    </xf>
    <xf numFmtId="178" fontId="36" fillId="0" borderId="4" xfId="1554" applyNumberFormat="1" applyFont="1" applyFill="1" applyBorder="1" applyAlignment="1">
      <alignment horizontal="right" vertical="center"/>
    </xf>
    <xf numFmtId="0" fontId="36" fillId="0" borderId="3" xfId="1554" applyNumberFormat="1" applyFont="1" applyFill="1" applyBorder="1" applyAlignment="1">
      <alignment horizontal="center" vertical="center" wrapText="1"/>
    </xf>
    <xf numFmtId="0" fontId="36" fillId="0" borderId="4" xfId="0" applyFont="1" applyFill="1" applyBorder="1" applyAlignment="1">
      <alignment horizontal="center" vertical="center" shrinkToFit="1"/>
    </xf>
    <xf numFmtId="0" fontId="36" fillId="0" borderId="21" xfId="0" applyFont="1" applyFill="1" applyBorder="1" applyAlignment="1">
      <alignment horizontal="center" vertical="center" shrinkToFit="1"/>
    </xf>
    <xf numFmtId="0" fontId="35" fillId="0" borderId="0" xfId="1551" applyFont="1" applyFill="1">
      <alignment vertical="center"/>
    </xf>
    <xf numFmtId="0" fontId="35" fillId="0" borderId="0" xfId="1551" applyFont="1" applyFill="1" applyBorder="1">
      <alignment vertical="center"/>
    </xf>
    <xf numFmtId="0" fontId="36" fillId="0" borderId="4" xfId="1551" applyFont="1" applyFill="1" applyBorder="1" applyAlignment="1">
      <alignment horizontal="center" vertical="center" shrinkToFit="1"/>
    </xf>
    <xf numFmtId="177" fontId="44" fillId="0" borderId="0" xfId="2" applyNumberFormat="1" applyFont="1" applyFill="1" applyBorder="1" applyAlignment="1">
      <alignment vertical="center" shrinkToFit="1"/>
    </xf>
    <xf numFmtId="0" fontId="36" fillId="0" borderId="7" xfId="1551" applyFont="1" applyFill="1" applyBorder="1" applyAlignment="1">
      <alignment horizontal="center" vertical="center" shrinkToFit="1"/>
    </xf>
    <xf numFmtId="0" fontId="41" fillId="0" borderId="0" xfId="1551" applyFont="1" applyFill="1">
      <alignment vertical="center"/>
    </xf>
    <xf numFmtId="0" fontId="35" fillId="0" borderId="0" xfId="1551" applyFont="1" applyFill="1" applyAlignment="1">
      <alignment vertical="center"/>
    </xf>
    <xf numFmtId="0" fontId="39" fillId="0" borderId="0" xfId="1551" applyFont="1" applyFill="1" applyAlignment="1">
      <alignment vertical="center"/>
    </xf>
    <xf numFmtId="0" fontId="38" fillId="0" borderId="0" xfId="1551" applyFont="1" applyFill="1">
      <alignment vertical="center"/>
    </xf>
    <xf numFmtId="0" fontId="39" fillId="0" borderId="0" xfId="1551" applyFont="1" applyFill="1">
      <alignment vertical="center"/>
    </xf>
    <xf numFmtId="0" fontId="36" fillId="0" borderId="0" xfId="1551" applyFont="1" applyFill="1">
      <alignment vertical="center"/>
    </xf>
    <xf numFmtId="0" fontId="31" fillId="0" borderId="0" xfId="2" applyFont="1" applyFill="1" applyBorder="1" applyAlignment="1">
      <alignment horizontal="center" vertical="center" wrapText="1"/>
    </xf>
    <xf numFmtId="0" fontId="35" fillId="0" borderId="0" xfId="0" applyNumberFormat="1" applyFont="1" applyFill="1" applyAlignment="1">
      <alignment vertical="center"/>
    </xf>
    <xf numFmtId="0" fontId="35" fillId="0" borderId="0" xfId="0" applyFont="1" applyFill="1" applyBorder="1">
      <alignment vertical="center"/>
    </xf>
    <xf numFmtId="0" fontId="36" fillId="0" borderId="0" xfId="0" applyFont="1" applyFill="1" applyBorder="1">
      <alignment vertical="center"/>
    </xf>
    <xf numFmtId="178" fontId="35" fillId="0" borderId="0" xfId="0" applyNumberFormat="1" applyFont="1" applyFill="1" applyBorder="1">
      <alignment vertical="center"/>
    </xf>
    <xf numFmtId="0" fontId="35" fillId="0" borderId="0" xfId="0" applyNumberFormat="1" applyFont="1" applyFill="1" applyBorder="1">
      <alignment vertical="center"/>
    </xf>
    <xf numFmtId="178" fontId="36" fillId="0" borderId="32" xfId="0" applyNumberFormat="1" applyFont="1" applyFill="1" applyBorder="1" applyAlignment="1">
      <alignment horizontal="right" vertical="center"/>
    </xf>
    <xf numFmtId="0" fontId="36" fillId="0" borderId="0" xfId="0" applyNumberFormat="1" applyFont="1" applyFill="1" applyAlignment="1">
      <alignment vertical="center"/>
    </xf>
    <xf numFmtId="0" fontId="35" fillId="0" borderId="53" xfId="0" applyFont="1" applyFill="1" applyBorder="1">
      <alignment vertical="center"/>
    </xf>
    <xf numFmtId="0" fontId="35" fillId="0" borderId="54" xfId="0" applyFont="1" applyFill="1" applyBorder="1">
      <alignment vertical="center"/>
    </xf>
    <xf numFmtId="0" fontId="35" fillId="0" borderId="55" xfId="0" applyFont="1" applyFill="1" applyBorder="1">
      <alignment vertical="center"/>
    </xf>
    <xf numFmtId="0" fontId="35" fillId="0" borderId="56" xfId="0" applyFont="1" applyFill="1" applyBorder="1">
      <alignment vertical="center"/>
    </xf>
    <xf numFmtId="179" fontId="35" fillId="0" borderId="0" xfId="1578" applyNumberFormat="1" applyFont="1" applyFill="1" applyBorder="1">
      <alignment vertical="center"/>
    </xf>
    <xf numFmtId="179" fontId="35" fillId="0" borderId="0" xfId="1578" applyNumberFormat="1" applyFont="1" applyFill="1" applyBorder="1" applyAlignment="1">
      <alignment vertical="center"/>
    </xf>
    <xf numFmtId="0" fontId="35" fillId="0" borderId="57" xfId="0" applyFont="1" applyFill="1" applyBorder="1" applyAlignment="1">
      <alignment vertical="center"/>
    </xf>
    <xf numFmtId="0" fontId="35" fillId="0" borderId="58" xfId="0" applyFont="1" applyFill="1" applyBorder="1">
      <alignment vertical="center"/>
    </xf>
    <xf numFmtId="0" fontId="35" fillId="0" borderId="59" xfId="0" applyFont="1" applyFill="1" applyBorder="1">
      <alignment vertical="center"/>
    </xf>
    <xf numFmtId="0" fontId="35" fillId="0" borderId="60" xfId="0" applyFont="1" applyFill="1" applyBorder="1" applyAlignment="1">
      <alignment vertical="center"/>
    </xf>
    <xf numFmtId="0" fontId="35" fillId="0" borderId="57" xfId="0" applyFont="1" applyFill="1" applyBorder="1">
      <alignment vertical="center"/>
    </xf>
    <xf numFmtId="0" fontId="35" fillId="0" borderId="60" xfId="0" applyFont="1" applyFill="1" applyBorder="1">
      <alignment vertical="center"/>
    </xf>
    <xf numFmtId="180" fontId="35" fillId="0" borderId="0" xfId="0" applyNumberFormat="1" applyFont="1" applyFill="1" applyBorder="1">
      <alignment vertical="center"/>
    </xf>
    <xf numFmtId="49" fontId="36" fillId="0" borderId="24" xfId="1551" applyNumberFormat="1" applyFont="1" applyFill="1" applyBorder="1" applyAlignment="1">
      <alignment horizontal="center" vertical="center" shrinkToFit="1"/>
    </xf>
    <xf numFmtId="0" fontId="36" fillId="0" borderId="25" xfId="1551" applyFont="1" applyFill="1" applyBorder="1" applyAlignment="1">
      <alignment horizontal="left" vertical="center" shrinkToFit="1"/>
    </xf>
    <xf numFmtId="0" fontId="36" fillId="0" borderId="30" xfId="1551" applyFont="1" applyFill="1" applyBorder="1" applyAlignment="1">
      <alignment horizontal="right" vertical="center" shrinkToFit="1"/>
    </xf>
    <xf numFmtId="0" fontId="36" fillId="0" borderId="27" xfId="1551" applyFont="1" applyFill="1" applyBorder="1" applyAlignment="1">
      <alignment vertical="center" shrinkToFit="1"/>
    </xf>
    <xf numFmtId="0" fontId="37" fillId="0" borderId="0" xfId="1551" applyFont="1" applyFill="1" applyAlignment="1">
      <alignment vertical="center"/>
    </xf>
    <xf numFmtId="0" fontId="36" fillId="0" borderId="0" xfId="0" applyFont="1" applyFill="1">
      <alignment vertical="center"/>
    </xf>
    <xf numFmtId="179" fontId="35" fillId="0" borderId="0" xfId="0" applyNumberFormat="1" applyFont="1" applyFill="1">
      <alignment vertical="center"/>
    </xf>
    <xf numFmtId="49" fontId="36" fillId="0" borderId="33" xfId="0" applyNumberFormat="1" applyFont="1" applyFill="1" applyBorder="1" applyAlignment="1">
      <alignment horizontal="center" vertical="center"/>
    </xf>
    <xf numFmtId="178" fontId="36" fillId="0" borderId="33" xfId="1554" applyNumberFormat="1" applyFont="1" applyFill="1" applyBorder="1" applyAlignment="1">
      <alignment horizontal="right" vertical="center"/>
    </xf>
    <xf numFmtId="178" fontId="36" fillId="0" borderId="33" xfId="0" applyNumberFormat="1" applyFont="1" applyFill="1" applyBorder="1" applyAlignment="1">
      <alignment horizontal="right" vertical="center" shrinkToFit="1"/>
    </xf>
    <xf numFmtId="49" fontId="36" fillId="0" borderId="3" xfId="0" applyNumberFormat="1" applyFont="1" applyFill="1" applyBorder="1" applyAlignment="1">
      <alignment horizontal="center" vertical="center"/>
    </xf>
    <xf numFmtId="49" fontId="36" fillId="0" borderId="34" xfId="0" applyNumberFormat="1" applyFont="1" applyFill="1" applyBorder="1" applyAlignment="1">
      <alignment horizontal="center" vertical="center"/>
    </xf>
    <xf numFmtId="178" fontId="36" fillId="0" borderId="34" xfId="1554" applyNumberFormat="1" applyFont="1" applyFill="1" applyBorder="1" applyAlignment="1">
      <alignment horizontal="right" vertical="center"/>
    </xf>
    <xf numFmtId="49" fontId="36" fillId="0" borderId="36" xfId="0" applyNumberFormat="1" applyFont="1" applyFill="1" applyBorder="1" applyAlignment="1">
      <alignment horizontal="center" vertical="center"/>
    </xf>
    <xf numFmtId="178" fontId="36" fillId="0" borderId="36" xfId="1554" applyNumberFormat="1" applyFont="1" applyFill="1" applyBorder="1" applyAlignment="1">
      <alignment horizontal="right" vertical="center"/>
    </xf>
    <xf numFmtId="0" fontId="36" fillId="0" borderId="19" xfId="0" applyNumberFormat="1" applyFont="1" applyFill="1" applyBorder="1" applyAlignment="1">
      <alignment horizontal="centerContinuous" vertical="center"/>
    </xf>
    <xf numFmtId="0" fontId="36" fillId="0" borderId="18" xfId="0" applyNumberFormat="1" applyFont="1" applyFill="1" applyBorder="1" applyAlignment="1">
      <alignment horizontal="centerContinuous" vertical="center"/>
    </xf>
    <xf numFmtId="0" fontId="36" fillId="0" borderId="3" xfId="0" applyNumberFormat="1" applyFont="1" applyFill="1" applyBorder="1" applyAlignment="1">
      <alignment horizontal="centerContinuous" vertical="center"/>
    </xf>
    <xf numFmtId="181" fontId="36" fillId="0" borderId="61" xfId="0" applyNumberFormat="1" applyFont="1" applyFill="1" applyBorder="1" applyAlignment="1">
      <alignment horizontal="right" vertical="center"/>
    </xf>
    <xf numFmtId="0" fontId="35" fillId="0" borderId="61" xfId="0" applyFont="1" applyFill="1" applyBorder="1">
      <alignment vertical="center"/>
    </xf>
    <xf numFmtId="0" fontId="36" fillId="0" borderId="18" xfId="0" applyNumberFormat="1" applyFont="1" applyFill="1" applyBorder="1" applyAlignment="1">
      <alignment horizontal="left" vertical="center"/>
    </xf>
    <xf numFmtId="49" fontId="36" fillId="0" borderId="48" xfId="0" applyNumberFormat="1" applyFont="1" applyFill="1" applyBorder="1" applyAlignment="1">
      <alignment horizontal="center" vertical="center"/>
    </xf>
    <xf numFmtId="0" fontId="36" fillId="0" borderId="5" xfId="0" applyFont="1" applyFill="1" applyBorder="1" applyAlignment="1">
      <alignment horizontal="center" vertical="center" shrinkToFit="1"/>
    </xf>
    <xf numFmtId="0" fontId="36" fillId="0" borderId="6" xfId="0" applyFont="1" applyFill="1" applyBorder="1" applyAlignment="1">
      <alignment horizontal="center" vertical="center" shrinkToFit="1"/>
    </xf>
    <xf numFmtId="0" fontId="36" fillId="27" borderId="3" xfId="0" applyNumberFormat="1" applyFont="1" applyFill="1" applyBorder="1" applyAlignment="1">
      <alignment horizontal="center" vertical="center"/>
    </xf>
    <xf numFmtId="0" fontId="36" fillId="27" borderId="3" xfId="0" applyFont="1" applyFill="1" applyBorder="1" applyAlignment="1">
      <alignment horizontal="center" vertical="center"/>
    </xf>
    <xf numFmtId="0" fontId="36" fillId="27" borderId="3" xfId="1551" applyFont="1" applyFill="1" applyBorder="1" applyAlignment="1">
      <alignment horizontal="center" vertical="center" wrapText="1"/>
    </xf>
    <xf numFmtId="0" fontId="36" fillId="27" borderId="4" xfId="1551" applyFont="1" applyFill="1" applyBorder="1" applyAlignment="1">
      <alignment horizontal="center" vertical="center" wrapText="1"/>
    </xf>
    <xf numFmtId="0" fontId="36" fillId="27" borderId="21" xfId="1551" applyFont="1" applyFill="1" applyBorder="1" applyAlignment="1">
      <alignment horizontal="center" vertical="center" wrapText="1"/>
    </xf>
    <xf numFmtId="0" fontId="36" fillId="0" borderId="4" xfId="0" applyFont="1" applyFill="1" applyBorder="1" applyAlignment="1">
      <alignment horizontal="center" vertical="center"/>
    </xf>
    <xf numFmtId="0" fontId="36" fillId="0" borderId="21" xfId="0" applyFont="1" applyFill="1" applyBorder="1" applyAlignment="1">
      <alignment horizontal="center" vertical="center"/>
    </xf>
    <xf numFmtId="0" fontId="36" fillId="0" borderId="43" xfId="0" applyFont="1" applyFill="1" applyBorder="1" applyAlignment="1">
      <alignment horizontal="center" vertical="center" shrinkToFit="1"/>
    </xf>
    <xf numFmtId="0" fontId="36" fillId="0" borderId="44" xfId="0" applyFont="1" applyFill="1" applyBorder="1" applyAlignment="1">
      <alignment horizontal="center" vertical="center" shrinkToFit="1"/>
    </xf>
    <xf numFmtId="0" fontId="36" fillId="0" borderId="19" xfId="1551" applyFont="1" applyFill="1" applyBorder="1" applyAlignment="1">
      <alignment horizontal="center" vertical="center" wrapText="1"/>
    </xf>
    <xf numFmtId="0" fontId="36" fillId="0" borderId="17" xfId="1551" applyFont="1" applyFill="1" applyBorder="1" applyAlignment="1">
      <alignment horizontal="center" vertical="center" wrapText="1"/>
    </xf>
    <xf numFmtId="0" fontId="36" fillId="0" borderId="18" xfId="1551" applyFont="1" applyFill="1" applyBorder="1" applyAlignment="1">
      <alignment horizontal="center" vertical="center" wrapText="1"/>
    </xf>
    <xf numFmtId="0" fontId="36" fillId="0" borderId="3" xfId="0" applyNumberFormat="1" applyFont="1" applyFill="1" applyBorder="1" applyAlignment="1">
      <alignment horizontal="center" vertical="center"/>
    </xf>
    <xf numFmtId="0" fontId="36" fillId="0" borderId="3" xfId="0" applyFont="1" applyFill="1" applyBorder="1" applyAlignment="1">
      <alignment horizontal="center" vertical="center"/>
    </xf>
    <xf numFmtId="0" fontId="36" fillId="0" borderId="4" xfId="1551" applyFont="1" applyFill="1" applyBorder="1" applyAlignment="1">
      <alignment horizontal="center" vertical="center" wrapText="1"/>
    </xf>
    <xf numFmtId="0" fontId="36" fillId="0" borderId="21" xfId="1551" applyFont="1" applyFill="1" applyBorder="1" applyAlignment="1">
      <alignment horizontal="center" vertical="center" wrapText="1"/>
    </xf>
    <xf numFmtId="0" fontId="36" fillId="0" borderId="3" xfId="1551"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3" xfId="0" applyFont="1" applyFill="1" applyBorder="1" applyAlignment="1">
      <alignment vertical="center"/>
    </xf>
    <xf numFmtId="0" fontId="36" fillId="0" borderId="40" xfId="0" applyFont="1" applyFill="1" applyBorder="1" applyAlignment="1">
      <alignment horizontal="center" vertical="center" shrinkToFit="1"/>
    </xf>
    <xf numFmtId="0" fontId="43" fillId="0" borderId="4" xfId="2" applyNumberFormat="1" applyFont="1" applyFill="1" applyBorder="1" applyAlignment="1">
      <alignment horizontal="center" vertical="center" wrapText="1" shrinkToFit="1"/>
    </xf>
    <xf numFmtId="0" fontId="43" fillId="0" borderId="21" xfId="2" applyNumberFormat="1" applyFont="1" applyFill="1" applyBorder="1" applyAlignment="1">
      <alignment horizontal="center" vertical="center" wrapText="1" shrinkToFit="1"/>
    </xf>
    <xf numFmtId="0" fontId="43" fillId="0" borderId="19" xfId="2" applyNumberFormat="1" applyFont="1" applyFill="1" applyBorder="1" applyAlignment="1">
      <alignment horizontal="center" vertical="center" wrapText="1" shrinkToFit="1"/>
    </xf>
    <xf numFmtId="0" fontId="43" fillId="0" borderId="17" xfId="2" applyNumberFormat="1" applyFont="1" applyFill="1" applyBorder="1" applyAlignment="1">
      <alignment horizontal="center" vertical="center" wrapText="1" shrinkToFit="1"/>
    </xf>
    <xf numFmtId="0" fontId="43" fillId="0" borderId="18" xfId="2" applyNumberFormat="1" applyFont="1" applyFill="1" applyBorder="1" applyAlignment="1">
      <alignment horizontal="center" vertical="center" wrapText="1" shrinkToFit="1"/>
    </xf>
    <xf numFmtId="0" fontId="36" fillId="27" borderId="4" xfId="0" applyFont="1" applyFill="1" applyBorder="1" applyAlignment="1">
      <alignment vertical="center"/>
    </xf>
    <xf numFmtId="0" fontId="36" fillId="27" borderId="21" xfId="0" applyFont="1" applyFill="1" applyBorder="1" applyAlignment="1">
      <alignment vertical="center"/>
    </xf>
    <xf numFmtId="0" fontId="36" fillId="27" borderId="40" xfId="0" applyFont="1" applyFill="1" applyBorder="1" applyAlignment="1">
      <alignment horizontal="center" vertical="center" shrinkToFit="1"/>
    </xf>
    <xf numFmtId="0" fontId="36" fillId="27" borderId="44" xfId="0" applyFont="1" applyFill="1" applyBorder="1" applyAlignment="1">
      <alignment horizontal="center" vertical="center" shrinkToFit="1"/>
    </xf>
    <xf numFmtId="0" fontId="43" fillId="27" borderId="4" xfId="2" applyNumberFormat="1" applyFont="1" applyFill="1" applyBorder="1" applyAlignment="1">
      <alignment horizontal="center" vertical="center" wrapText="1" shrinkToFit="1"/>
    </xf>
    <xf numFmtId="0" fontId="43" fillId="27" borderId="21" xfId="2" applyNumberFormat="1" applyFont="1" applyFill="1" applyBorder="1" applyAlignment="1">
      <alignment horizontal="center" vertical="center" wrapText="1" shrinkToFit="1"/>
    </xf>
    <xf numFmtId="0" fontId="36" fillId="0" borderId="3" xfId="0" applyFont="1" applyFill="1" applyBorder="1" applyAlignment="1">
      <alignment horizontal="center" vertical="center" shrinkToFit="1"/>
    </xf>
    <xf numFmtId="0" fontId="43" fillId="0" borderId="3" xfId="2" applyNumberFormat="1" applyFont="1" applyFill="1" applyBorder="1" applyAlignment="1">
      <alignment horizontal="center" vertical="center" wrapText="1" shrinkToFit="1"/>
    </xf>
    <xf numFmtId="0" fontId="36" fillId="27" borderId="19" xfId="1551" applyNumberFormat="1" applyFont="1" applyFill="1" applyBorder="1" applyAlignment="1">
      <alignment horizontal="center" vertical="center"/>
    </xf>
    <xf numFmtId="0" fontId="36" fillId="27" borderId="18" xfId="1551" applyNumberFormat="1" applyFont="1" applyFill="1" applyBorder="1" applyAlignment="1">
      <alignment horizontal="center" vertical="center"/>
    </xf>
    <xf numFmtId="0" fontId="40" fillId="27" borderId="19" xfId="1551" applyFont="1" applyFill="1" applyBorder="1" applyAlignment="1">
      <alignment horizontal="center" vertical="center"/>
    </xf>
    <xf numFmtId="0" fontId="40" fillId="27" borderId="18" xfId="1551" applyFont="1" applyFill="1" applyBorder="1" applyAlignment="1">
      <alignment horizontal="center" vertical="center"/>
    </xf>
    <xf numFmtId="0" fontId="36" fillId="0" borderId="5" xfId="1551" applyFont="1" applyFill="1" applyBorder="1" applyAlignment="1">
      <alignment horizontal="center" vertical="center" shrinkToFit="1"/>
    </xf>
    <xf numFmtId="0" fontId="36" fillId="0" borderId="6" xfId="1551" applyFont="1" applyFill="1" applyBorder="1" applyAlignment="1">
      <alignment horizontal="center" vertical="center" shrinkToFit="1"/>
    </xf>
    <xf numFmtId="0" fontId="36" fillId="0" borderId="19" xfId="1554" applyNumberFormat="1" applyFont="1" applyFill="1" applyBorder="1" applyAlignment="1">
      <alignment horizontal="center" vertical="center" wrapText="1"/>
    </xf>
    <xf numFmtId="0" fontId="36" fillId="0" borderId="17" xfId="1554" applyNumberFormat="1" applyFont="1" applyFill="1" applyBorder="1" applyAlignment="1">
      <alignment horizontal="center" vertical="center" wrapText="1"/>
    </xf>
    <xf numFmtId="0" fontId="36" fillId="0" borderId="18" xfId="1554" applyNumberFormat="1" applyFont="1" applyFill="1" applyBorder="1" applyAlignment="1">
      <alignment horizontal="center" vertical="center" wrapText="1"/>
    </xf>
    <xf numFmtId="0" fontId="36" fillId="0" borderId="20" xfId="0" applyFont="1" applyFill="1" applyBorder="1" applyAlignment="1">
      <alignment horizontal="center" vertical="center"/>
    </xf>
    <xf numFmtId="178" fontId="36" fillId="0" borderId="4" xfId="1554" applyNumberFormat="1" applyFont="1" applyFill="1" applyBorder="1" applyAlignment="1">
      <alignment horizontal="right" vertical="center"/>
    </xf>
    <xf numFmtId="178" fontId="36" fillId="0" borderId="20" xfId="1554" applyNumberFormat="1" applyFont="1" applyFill="1" applyBorder="1" applyAlignment="1">
      <alignment horizontal="right" vertical="center"/>
    </xf>
    <xf numFmtId="178" fontId="36" fillId="0" borderId="21" xfId="1554" applyNumberFormat="1" applyFont="1" applyFill="1" applyBorder="1" applyAlignment="1">
      <alignment horizontal="right" vertical="center"/>
    </xf>
    <xf numFmtId="0" fontId="36" fillId="0" borderId="39" xfId="0" applyFont="1" applyFill="1" applyBorder="1" applyAlignment="1">
      <alignment horizontal="center" vertical="center"/>
    </xf>
    <xf numFmtId="0" fontId="36" fillId="0" borderId="40" xfId="0" applyFont="1" applyFill="1" applyBorder="1" applyAlignment="1">
      <alignment horizontal="center" vertical="center"/>
    </xf>
    <xf numFmtId="0" fontId="36" fillId="0" borderId="41" xfId="0" applyFont="1" applyFill="1" applyBorder="1" applyAlignment="1">
      <alignment horizontal="center" vertical="center"/>
    </xf>
    <xf numFmtId="0" fontId="36" fillId="0" borderId="42" xfId="0" applyFont="1" applyFill="1" applyBorder="1" applyAlignment="1">
      <alignment horizontal="center" vertical="center"/>
    </xf>
    <xf numFmtId="0" fontId="36" fillId="0" borderId="43" xfId="0" applyFont="1" applyFill="1" applyBorder="1" applyAlignment="1">
      <alignment horizontal="center" vertical="center"/>
    </xf>
    <xf numFmtId="0" fontId="36" fillId="0" borderId="44" xfId="0" applyFont="1" applyFill="1" applyBorder="1" applyAlignment="1">
      <alignment horizontal="center" vertical="center"/>
    </xf>
    <xf numFmtId="0" fontId="36" fillId="0" borderId="3" xfId="1554" applyNumberFormat="1" applyFont="1" applyFill="1" applyBorder="1" applyAlignment="1">
      <alignment horizontal="center" vertical="center" wrapText="1"/>
    </xf>
    <xf numFmtId="0" fontId="36" fillId="0" borderId="19" xfId="1551" applyFont="1" applyFill="1" applyBorder="1" applyAlignment="1">
      <alignment horizontal="center" vertical="center"/>
    </xf>
    <xf numFmtId="0" fontId="36" fillId="0" borderId="18" xfId="1551" applyFont="1" applyFill="1" applyBorder="1" applyAlignment="1">
      <alignment horizontal="center" vertical="center"/>
    </xf>
    <xf numFmtId="178" fontId="36" fillId="0" borderId="47" xfId="1554" applyNumberFormat="1" applyFont="1" applyFill="1" applyBorder="1" applyAlignment="1">
      <alignment horizontal="right" vertical="center"/>
    </xf>
    <xf numFmtId="0" fontId="36" fillId="0" borderId="45" xfId="0" applyFont="1" applyFill="1" applyBorder="1" applyAlignment="1">
      <alignment horizontal="center" vertical="center"/>
    </xf>
    <xf numFmtId="0" fontId="36" fillId="0" borderId="46" xfId="0" applyFont="1" applyFill="1" applyBorder="1" applyAlignment="1">
      <alignment horizontal="center" vertical="center"/>
    </xf>
    <xf numFmtId="0" fontId="36" fillId="0" borderId="51" xfId="0" applyFont="1" applyFill="1" applyBorder="1" applyAlignment="1">
      <alignment horizontal="center" vertical="center"/>
    </xf>
    <xf numFmtId="0" fontId="36" fillId="27" borderId="19" xfId="1551" applyFont="1" applyFill="1" applyBorder="1" applyAlignment="1">
      <alignment horizontal="center" vertical="center"/>
    </xf>
    <xf numFmtId="0" fontId="36" fillId="27" borderId="18" xfId="1551" applyFont="1" applyFill="1" applyBorder="1" applyAlignment="1">
      <alignment horizontal="center" vertical="center"/>
    </xf>
    <xf numFmtId="0" fontId="35" fillId="0" borderId="4" xfId="0" applyFont="1" applyFill="1" applyBorder="1" applyAlignment="1">
      <alignment horizontal="center" vertical="center"/>
    </xf>
    <xf numFmtId="0" fontId="35" fillId="0" borderId="21" xfId="0" applyFont="1" applyFill="1" applyBorder="1" applyAlignment="1">
      <alignment horizontal="center" vertical="center"/>
    </xf>
    <xf numFmtId="0" fontId="43" fillId="0" borderId="39" xfId="2" applyNumberFormat="1" applyFont="1" applyFill="1" applyBorder="1" applyAlignment="1">
      <alignment horizontal="center" vertical="center" wrapText="1" shrinkToFit="1"/>
    </xf>
    <xf numFmtId="0" fontId="43" fillId="0" borderId="61" xfId="2" applyNumberFormat="1" applyFont="1" applyFill="1" applyBorder="1" applyAlignment="1">
      <alignment horizontal="center" vertical="center" wrapText="1" shrinkToFit="1"/>
    </xf>
    <xf numFmtId="0" fontId="43" fillId="0" borderId="40" xfId="2" applyNumberFormat="1" applyFont="1" applyFill="1" applyBorder="1" applyAlignment="1">
      <alignment horizontal="center" vertical="center" wrapText="1" shrinkToFit="1"/>
    </xf>
    <xf numFmtId="0" fontId="36" fillId="0" borderId="4" xfId="0" applyFont="1" applyFill="1" applyBorder="1" applyAlignment="1">
      <alignment horizontal="center" vertical="center" shrinkToFit="1"/>
    </xf>
    <xf numFmtId="0" fontId="36" fillId="0" borderId="21" xfId="0" applyFont="1" applyFill="1" applyBorder="1" applyAlignment="1">
      <alignment horizontal="center" vertical="center" shrinkToFit="1"/>
    </xf>
    <xf numFmtId="0" fontId="36" fillId="0" borderId="19" xfId="0" applyFont="1" applyFill="1" applyBorder="1" applyAlignment="1">
      <alignment horizontal="center" vertical="center" shrinkToFit="1"/>
    </xf>
    <xf numFmtId="0" fontId="36" fillId="0" borderId="18" xfId="0" applyFont="1" applyFill="1" applyBorder="1" applyAlignment="1">
      <alignment horizontal="center" vertical="center" shrinkToFit="1"/>
    </xf>
  </cellXfs>
  <cellStyles count="1745">
    <cellStyle name="0,0_x000d__x000a_NA_x000d__x000a_" xfId="1390" xr:uid="{00000000-0005-0000-0000-000000000000}"/>
    <cellStyle name="20% - アクセント 1 10" xfId="3" xr:uid="{00000000-0005-0000-0000-000001000000}"/>
    <cellStyle name="20% - アクセント 1 11" xfId="4" xr:uid="{00000000-0005-0000-0000-000002000000}"/>
    <cellStyle name="20% - アクセント 1 12" xfId="5" xr:uid="{00000000-0005-0000-0000-000003000000}"/>
    <cellStyle name="20% - アクセント 1 13" xfId="6" xr:uid="{00000000-0005-0000-0000-000004000000}"/>
    <cellStyle name="20% - アクセント 1 14" xfId="7" xr:uid="{00000000-0005-0000-0000-000005000000}"/>
    <cellStyle name="20% - アクセント 1 15" xfId="8" xr:uid="{00000000-0005-0000-0000-000006000000}"/>
    <cellStyle name="20% - アクセント 1 16" xfId="9" xr:uid="{00000000-0005-0000-0000-000007000000}"/>
    <cellStyle name="20% - アクセント 1 17" xfId="10" xr:uid="{00000000-0005-0000-0000-000008000000}"/>
    <cellStyle name="20% - アクセント 1 18" xfId="11" xr:uid="{00000000-0005-0000-0000-000009000000}"/>
    <cellStyle name="20% - アクセント 1 19" xfId="12" xr:uid="{00000000-0005-0000-0000-00000A000000}"/>
    <cellStyle name="20% - アクセント 1 2" xfId="13" xr:uid="{00000000-0005-0000-0000-00000B000000}"/>
    <cellStyle name="20% - アクセント 1 2 2" xfId="14" xr:uid="{00000000-0005-0000-0000-00000C000000}"/>
    <cellStyle name="20% - アクセント 1 20" xfId="15" xr:uid="{00000000-0005-0000-0000-00000D000000}"/>
    <cellStyle name="20% - アクセント 1 21" xfId="16" xr:uid="{00000000-0005-0000-0000-00000E000000}"/>
    <cellStyle name="20% - アクセント 1 22" xfId="17" xr:uid="{00000000-0005-0000-0000-00000F000000}"/>
    <cellStyle name="20% - アクセント 1 23" xfId="18" xr:uid="{00000000-0005-0000-0000-000010000000}"/>
    <cellStyle name="20% - アクセント 1 24" xfId="19" xr:uid="{00000000-0005-0000-0000-000011000000}"/>
    <cellStyle name="20% - アクセント 1 25" xfId="20" xr:uid="{00000000-0005-0000-0000-000012000000}"/>
    <cellStyle name="20% - アクセント 1 3" xfId="21" xr:uid="{00000000-0005-0000-0000-000013000000}"/>
    <cellStyle name="20% - アクセント 1 3 2" xfId="22" xr:uid="{00000000-0005-0000-0000-000014000000}"/>
    <cellStyle name="20% - アクセント 1 4" xfId="23" xr:uid="{00000000-0005-0000-0000-000015000000}"/>
    <cellStyle name="20% - アクセント 1 5" xfId="24" xr:uid="{00000000-0005-0000-0000-000016000000}"/>
    <cellStyle name="20% - アクセント 1 6" xfId="25" xr:uid="{00000000-0005-0000-0000-000017000000}"/>
    <cellStyle name="20% - アクセント 1 7" xfId="26" xr:uid="{00000000-0005-0000-0000-000018000000}"/>
    <cellStyle name="20% - アクセント 1 8" xfId="27" xr:uid="{00000000-0005-0000-0000-000019000000}"/>
    <cellStyle name="20% - アクセント 1 9" xfId="28" xr:uid="{00000000-0005-0000-0000-00001A000000}"/>
    <cellStyle name="20% - アクセント 2 10" xfId="29" xr:uid="{00000000-0005-0000-0000-00001B000000}"/>
    <cellStyle name="20% - アクセント 2 11" xfId="30" xr:uid="{00000000-0005-0000-0000-00001C000000}"/>
    <cellStyle name="20% - アクセント 2 12" xfId="31" xr:uid="{00000000-0005-0000-0000-00001D000000}"/>
    <cellStyle name="20% - アクセント 2 13" xfId="32" xr:uid="{00000000-0005-0000-0000-00001E000000}"/>
    <cellStyle name="20% - アクセント 2 14" xfId="33" xr:uid="{00000000-0005-0000-0000-00001F000000}"/>
    <cellStyle name="20% - アクセント 2 15" xfId="34" xr:uid="{00000000-0005-0000-0000-000020000000}"/>
    <cellStyle name="20% - アクセント 2 16" xfId="35" xr:uid="{00000000-0005-0000-0000-000021000000}"/>
    <cellStyle name="20% - アクセント 2 17" xfId="36" xr:uid="{00000000-0005-0000-0000-000022000000}"/>
    <cellStyle name="20% - アクセント 2 18" xfId="37" xr:uid="{00000000-0005-0000-0000-000023000000}"/>
    <cellStyle name="20% - アクセント 2 19" xfId="38" xr:uid="{00000000-0005-0000-0000-000024000000}"/>
    <cellStyle name="20% - アクセント 2 2" xfId="39" xr:uid="{00000000-0005-0000-0000-000025000000}"/>
    <cellStyle name="20% - アクセント 2 2 2" xfId="40" xr:uid="{00000000-0005-0000-0000-000026000000}"/>
    <cellStyle name="20% - アクセント 2 20" xfId="41" xr:uid="{00000000-0005-0000-0000-000027000000}"/>
    <cellStyle name="20% - アクセント 2 21" xfId="42" xr:uid="{00000000-0005-0000-0000-000028000000}"/>
    <cellStyle name="20% - アクセント 2 22" xfId="43" xr:uid="{00000000-0005-0000-0000-000029000000}"/>
    <cellStyle name="20% - アクセント 2 23" xfId="44" xr:uid="{00000000-0005-0000-0000-00002A000000}"/>
    <cellStyle name="20% - アクセント 2 24" xfId="45" xr:uid="{00000000-0005-0000-0000-00002B000000}"/>
    <cellStyle name="20% - アクセント 2 25" xfId="46" xr:uid="{00000000-0005-0000-0000-00002C000000}"/>
    <cellStyle name="20% - アクセント 2 3" xfId="47" xr:uid="{00000000-0005-0000-0000-00002D000000}"/>
    <cellStyle name="20% - アクセント 2 3 2" xfId="48" xr:uid="{00000000-0005-0000-0000-00002E000000}"/>
    <cellStyle name="20% - アクセント 2 4" xfId="49" xr:uid="{00000000-0005-0000-0000-00002F000000}"/>
    <cellStyle name="20% - アクセント 2 5" xfId="50" xr:uid="{00000000-0005-0000-0000-000030000000}"/>
    <cellStyle name="20% - アクセント 2 6" xfId="51" xr:uid="{00000000-0005-0000-0000-000031000000}"/>
    <cellStyle name="20% - アクセント 2 7" xfId="52" xr:uid="{00000000-0005-0000-0000-000032000000}"/>
    <cellStyle name="20% - アクセント 2 8" xfId="53" xr:uid="{00000000-0005-0000-0000-000033000000}"/>
    <cellStyle name="20% - アクセント 2 9" xfId="54" xr:uid="{00000000-0005-0000-0000-000034000000}"/>
    <cellStyle name="20% - アクセント 3 10" xfId="55" xr:uid="{00000000-0005-0000-0000-000035000000}"/>
    <cellStyle name="20% - アクセント 3 11" xfId="56" xr:uid="{00000000-0005-0000-0000-000036000000}"/>
    <cellStyle name="20% - アクセント 3 12" xfId="57" xr:uid="{00000000-0005-0000-0000-000037000000}"/>
    <cellStyle name="20% - アクセント 3 13" xfId="58" xr:uid="{00000000-0005-0000-0000-000038000000}"/>
    <cellStyle name="20% - アクセント 3 14" xfId="59" xr:uid="{00000000-0005-0000-0000-000039000000}"/>
    <cellStyle name="20% - アクセント 3 15" xfId="60" xr:uid="{00000000-0005-0000-0000-00003A000000}"/>
    <cellStyle name="20% - アクセント 3 16" xfId="61" xr:uid="{00000000-0005-0000-0000-00003B000000}"/>
    <cellStyle name="20% - アクセント 3 17" xfId="62" xr:uid="{00000000-0005-0000-0000-00003C000000}"/>
    <cellStyle name="20% - アクセント 3 18" xfId="63" xr:uid="{00000000-0005-0000-0000-00003D000000}"/>
    <cellStyle name="20% - アクセント 3 19" xfId="64" xr:uid="{00000000-0005-0000-0000-00003E000000}"/>
    <cellStyle name="20% - アクセント 3 2" xfId="65" xr:uid="{00000000-0005-0000-0000-00003F000000}"/>
    <cellStyle name="20% - アクセント 3 2 2" xfId="66" xr:uid="{00000000-0005-0000-0000-000040000000}"/>
    <cellStyle name="20% - アクセント 3 20" xfId="67" xr:uid="{00000000-0005-0000-0000-000041000000}"/>
    <cellStyle name="20% - アクセント 3 21" xfId="68" xr:uid="{00000000-0005-0000-0000-000042000000}"/>
    <cellStyle name="20% - アクセント 3 22" xfId="69" xr:uid="{00000000-0005-0000-0000-000043000000}"/>
    <cellStyle name="20% - アクセント 3 23" xfId="70" xr:uid="{00000000-0005-0000-0000-000044000000}"/>
    <cellStyle name="20% - アクセント 3 24" xfId="71" xr:uid="{00000000-0005-0000-0000-000045000000}"/>
    <cellStyle name="20% - アクセント 3 25" xfId="72" xr:uid="{00000000-0005-0000-0000-000046000000}"/>
    <cellStyle name="20% - アクセント 3 3" xfId="73" xr:uid="{00000000-0005-0000-0000-000047000000}"/>
    <cellStyle name="20% - アクセント 3 3 2" xfId="74" xr:uid="{00000000-0005-0000-0000-000048000000}"/>
    <cellStyle name="20% - アクセント 3 4" xfId="75" xr:uid="{00000000-0005-0000-0000-000049000000}"/>
    <cellStyle name="20% - アクセント 3 5" xfId="76" xr:uid="{00000000-0005-0000-0000-00004A000000}"/>
    <cellStyle name="20% - アクセント 3 6" xfId="77" xr:uid="{00000000-0005-0000-0000-00004B000000}"/>
    <cellStyle name="20% - アクセント 3 7" xfId="78" xr:uid="{00000000-0005-0000-0000-00004C000000}"/>
    <cellStyle name="20% - アクセント 3 8" xfId="79" xr:uid="{00000000-0005-0000-0000-00004D000000}"/>
    <cellStyle name="20% - アクセント 3 9" xfId="80" xr:uid="{00000000-0005-0000-0000-00004E000000}"/>
    <cellStyle name="20% - アクセント 4 10" xfId="81" xr:uid="{00000000-0005-0000-0000-00004F000000}"/>
    <cellStyle name="20% - アクセント 4 11" xfId="82" xr:uid="{00000000-0005-0000-0000-000050000000}"/>
    <cellStyle name="20% - アクセント 4 12" xfId="83" xr:uid="{00000000-0005-0000-0000-000051000000}"/>
    <cellStyle name="20% - アクセント 4 13" xfId="84" xr:uid="{00000000-0005-0000-0000-000052000000}"/>
    <cellStyle name="20% - アクセント 4 14" xfId="85" xr:uid="{00000000-0005-0000-0000-000053000000}"/>
    <cellStyle name="20% - アクセント 4 15" xfId="86" xr:uid="{00000000-0005-0000-0000-000054000000}"/>
    <cellStyle name="20% - アクセント 4 16" xfId="87" xr:uid="{00000000-0005-0000-0000-000055000000}"/>
    <cellStyle name="20% - アクセント 4 17" xfId="88" xr:uid="{00000000-0005-0000-0000-000056000000}"/>
    <cellStyle name="20% - アクセント 4 18" xfId="89" xr:uid="{00000000-0005-0000-0000-000057000000}"/>
    <cellStyle name="20% - アクセント 4 19" xfId="90" xr:uid="{00000000-0005-0000-0000-000058000000}"/>
    <cellStyle name="20% - アクセント 4 2" xfId="91" xr:uid="{00000000-0005-0000-0000-000059000000}"/>
    <cellStyle name="20% - アクセント 4 2 2" xfId="92" xr:uid="{00000000-0005-0000-0000-00005A000000}"/>
    <cellStyle name="20% - アクセント 4 20" xfId="93" xr:uid="{00000000-0005-0000-0000-00005B000000}"/>
    <cellStyle name="20% - アクセント 4 21" xfId="94" xr:uid="{00000000-0005-0000-0000-00005C000000}"/>
    <cellStyle name="20% - アクセント 4 22" xfId="95" xr:uid="{00000000-0005-0000-0000-00005D000000}"/>
    <cellStyle name="20% - アクセント 4 23" xfId="96" xr:uid="{00000000-0005-0000-0000-00005E000000}"/>
    <cellStyle name="20% - アクセント 4 24" xfId="97" xr:uid="{00000000-0005-0000-0000-00005F000000}"/>
    <cellStyle name="20% - アクセント 4 25" xfId="98" xr:uid="{00000000-0005-0000-0000-000060000000}"/>
    <cellStyle name="20% - アクセント 4 3" xfId="99" xr:uid="{00000000-0005-0000-0000-000061000000}"/>
    <cellStyle name="20% - アクセント 4 3 2" xfId="100" xr:uid="{00000000-0005-0000-0000-000062000000}"/>
    <cellStyle name="20% - アクセント 4 4" xfId="101" xr:uid="{00000000-0005-0000-0000-000063000000}"/>
    <cellStyle name="20% - アクセント 4 5" xfId="102" xr:uid="{00000000-0005-0000-0000-000064000000}"/>
    <cellStyle name="20% - アクセント 4 6" xfId="103" xr:uid="{00000000-0005-0000-0000-000065000000}"/>
    <cellStyle name="20% - アクセント 4 7" xfId="104" xr:uid="{00000000-0005-0000-0000-000066000000}"/>
    <cellStyle name="20% - アクセント 4 8" xfId="105" xr:uid="{00000000-0005-0000-0000-000067000000}"/>
    <cellStyle name="20% - アクセント 4 9" xfId="106" xr:uid="{00000000-0005-0000-0000-000068000000}"/>
    <cellStyle name="20% - アクセント 5 10" xfId="107" xr:uid="{00000000-0005-0000-0000-000069000000}"/>
    <cellStyle name="20% - アクセント 5 11" xfId="108" xr:uid="{00000000-0005-0000-0000-00006A000000}"/>
    <cellStyle name="20% - アクセント 5 12" xfId="109" xr:uid="{00000000-0005-0000-0000-00006B000000}"/>
    <cellStyle name="20% - アクセント 5 13" xfId="110" xr:uid="{00000000-0005-0000-0000-00006C000000}"/>
    <cellStyle name="20% - アクセント 5 14" xfId="111" xr:uid="{00000000-0005-0000-0000-00006D000000}"/>
    <cellStyle name="20% - アクセント 5 15" xfId="112" xr:uid="{00000000-0005-0000-0000-00006E000000}"/>
    <cellStyle name="20% - アクセント 5 16" xfId="113" xr:uid="{00000000-0005-0000-0000-00006F000000}"/>
    <cellStyle name="20% - アクセント 5 17" xfId="114" xr:uid="{00000000-0005-0000-0000-000070000000}"/>
    <cellStyle name="20% - アクセント 5 18" xfId="115" xr:uid="{00000000-0005-0000-0000-000071000000}"/>
    <cellStyle name="20% - アクセント 5 19" xfId="116" xr:uid="{00000000-0005-0000-0000-000072000000}"/>
    <cellStyle name="20% - アクセント 5 2" xfId="117" xr:uid="{00000000-0005-0000-0000-000073000000}"/>
    <cellStyle name="20% - アクセント 5 2 2" xfId="118" xr:uid="{00000000-0005-0000-0000-000074000000}"/>
    <cellStyle name="20% - アクセント 5 20" xfId="119" xr:uid="{00000000-0005-0000-0000-000075000000}"/>
    <cellStyle name="20% - アクセント 5 21" xfId="120" xr:uid="{00000000-0005-0000-0000-000076000000}"/>
    <cellStyle name="20% - アクセント 5 22" xfId="121" xr:uid="{00000000-0005-0000-0000-000077000000}"/>
    <cellStyle name="20% - アクセント 5 23" xfId="122" xr:uid="{00000000-0005-0000-0000-000078000000}"/>
    <cellStyle name="20% - アクセント 5 24" xfId="123" xr:uid="{00000000-0005-0000-0000-000079000000}"/>
    <cellStyle name="20% - アクセント 5 25" xfId="124" xr:uid="{00000000-0005-0000-0000-00007A000000}"/>
    <cellStyle name="20% - アクセント 5 3" xfId="125" xr:uid="{00000000-0005-0000-0000-00007B000000}"/>
    <cellStyle name="20% - アクセント 5 3 2" xfId="126" xr:uid="{00000000-0005-0000-0000-00007C000000}"/>
    <cellStyle name="20% - アクセント 5 4" xfId="127" xr:uid="{00000000-0005-0000-0000-00007D000000}"/>
    <cellStyle name="20% - アクセント 5 5" xfId="128" xr:uid="{00000000-0005-0000-0000-00007E000000}"/>
    <cellStyle name="20% - アクセント 5 6" xfId="129" xr:uid="{00000000-0005-0000-0000-00007F000000}"/>
    <cellStyle name="20% - アクセント 5 7" xfId="130" xr:uid="{00000000-0005-0000-0000-000080000000}"/>
    <cellStyle name="20% - アクセント 5 8" xfId="131" xr:uid="{00000000-0005-0000-0000-000081000000}"/>
    <cellStyle name="20% - アクセント 5 9" xfId="132" xr:uid="{00000000-0005-0000-0000-000082000000}"/>
    <cellStyle name="20% - アクセント 6 10" xfId="133" xr:uid="{00000000-0005-0000-0000-000083000000}"/>
    <cellStyle name="20% - アクセント 6 11" xfId="134" xr:uid="{00000000-0005-0000-0000-000084000000}"/>
    <cellStyle name="20% - アクセント 6 12" xfId="135" xr:uid="{00000000-0005-0000-0000-000085000000}"/>
    <cellStyle name="20% - アクセント 6 13" xfId="136" xr:uid="{00000000-0005-0000-0000-000086000000}"/>
    <cellStyle name="20% - アクセント 6 14" xfId="137" xr:uid="{00000000-0005-0000-0000-000087000000}"/>
    <cellStyle name="20% - アクセント 6 15" xfId="138" xr:uid="{00000000-0005-0000-0000-000088000000}"/>
    <cellStyle name="20% - アクセント 6 16" xfId="139" xr:uid="{00000000-0005-0000-0000-000089000000}"/>
    <cellStyle name="20% - アクセント 6 17" xfId="140" xr:uid="{00000000-0005-0000-0000-00008A000000}"/>
    <cellStyle name="20% - アクセント 6 18" xfId="141" xr:uid="{00000000-0005-0000-0000-00008B000000}"/>
    <cellStyle name="20% - アクセント 6 19" xfId="142" xr:uid="{00000000-0005-0000-0000-00008C000000}"/>
    <cellStyle name="20% - アクセント 6 2" xfId="143" xr:uid="{00000000-0005-0000-0000-00008D000000}"/>
    <cellStyle name="20% - アクセント 6 2 2" xfId="144" xr:uid="{00000000-0005-0000-0000-00008E000000}"/>
    <cellStyle name="20% - アクセント 6 20" xfId="145" xr:uid="{00000000-0005-0000-0000-00008F000000}"/>
    <cellStyle name="20% - アクセント 6 21" xfId="146" xr:uid="{00000000-0005-0000-0000-000090000000}"/>
    <cellStyle name="20% - アクセント 6 22" xfId="147" xr:uid="{00000000-0005-0000-0000-000091000000}"/>
    <cellStyle name="20% - アクセント 6 23" xfId="148" xr:uid="{00000000-0005-0000-0000-000092000000}"/>
    <cellStyle name="20% - アクセント 6 24" xfId="149" xr:uid="{00000000-0005-0000-0000-000093000000}"/>
    <cellStyle name="20% - アクセント 6 25" xfId="150" xr:uid="{00000000-0005-0000-0000-000094000000}"/>
    <cellStyle name="20% - アクセント 6 3" xfId="151" xr:uid="{00000000-0005-0000-0000-000095000000}"/>
    <cellStyle name="20% - アクセント 6 3 2" xfId="152" xr:uid="{00000000-0005-0000-0000-000096000000}"/>
    <cellStyle name="20% - アクセント 6 4" xfId="153" xr:uid="{00000000-0005-0000-0000-000097000000}"/>
    <cellStyle name="20% - アクセント 6 5" xfId="154" xr:uid="{00000000-0005-0000-0000-000098000000}"/>
    <cellStyle name="20% - アクセント 6 6" xfId="155" xr:uid="{00000000-0005-0000-0000-000099000000}"/>
    <cellStyle name="20% - アクセント 6 7" xfId="156" xr:uid="{00000000-0005-0000-0000-00009A000000}"/>
    <cellStyle name="20% - アクセント 6 8" xfId="157" xr:uid="{00000000-0005-0000-0000-00009B000000}"/>
    <cellStyle name="20% - アクセント 6 9" xfId="158" xr:uid="{00000000-0005-0000-0000-00009C000000}"/>
    <cellStyle name="40% - アクセント 1 10" xfId="159" xr:uid="{00000000-0005-0000-0000-00009D000000}"/>
    <cellStyle name="40% - アクセント 1 11" xfId="160" xr:uid="{00000000-0005-0000-0000-00009E000000}"/>
    <cellStyle name="40% - アクセント 1 12" xfId="161" xr:uid="{00000000-0005-0000-0000-00009F000000}"/>
    <cellStyle name="40% - アクセント 1 13" xfId="162" xr:uid="{00000000-0005-0000-0000-0000A0000000}"/>
    <cellStyle name="40% - アクセント 1 14" xfId="163" xr:uid="{00000000-0005-0000-0000-0000A1000000}"/>
    <cellStyle name="40% - アクセント 1 15" xfId="164" xr:uid="{00000000-0005-0000-0000-0000A2000000}"/>
    <cellStyle name="40% - アクセント 1 16" xfId="165" xr:uid="{00000000-0005-0000-0000-0000A3000000}"/>
    <cellStyle name="40% - アクセント 1 17" xfId="166" xr:uid="{00000000-0005-0000-0000-0000A4000000}"/>
    <cellStyle name="40% - アクセント 1 18" xfId="167" xr:uid="{00000000-0005-0000-0000-0000A5000000}"/>
    <cellStyle name="40% - アクセント 1 19" xfId="168" xr:uid="{00000000-0005-0000-0000-0000A6000000}"/>
    <cellStyle name="40% - アクセント 1 2" xfId="169" xr:uid="{00000000-0005-0000-0000-0000A7000000}"/>
    <cellStyle name="40% - アクセント 1 2 2" xfId="170" xr:uid="{00000000-0005-0000-0000-0000A8000000}"/>
    <cellStyle name="40% - アクセント 1 20" xfId="171" xr:uid="{00000000-0005-0000-0000-0000A9000000}"/>
    <cellStyle name="40% - アクセント 1 21" xfId="172" xr:uid="{00000000-0005-0000-0000-0000AA000000}"/>
    <cellStyle name="40% - アクセント 1 22" xfId="173" xr:uid="{00000000-0005-0000-0000-0000AB000000}"/>
    <cellStyle name="40% - アクセント 1 23" xfId="174" xr:uid="{00000000-0005-0000-0000-0000AC000000}"/>
    <cellStyle name="40% - アクセント 1 24" xfId="175" xr:uid="{00000000-0005-0000-0000-0000AD000000}"/>
    <cellStyle name="40% - アクセント 1 25" xfId="176" xr:uid="{00000000-0005-0000-0000-0000AE000000}"/>
    <cellStyle name="40% - アクセント 1 3" xfId="177" xr:uid="{00000000-0005-0000-0000-0000AF000000}"/>
    <cellStyle name="40% - アクセント 1 3 2" xfId="178" xr:uid="{00000000-0005-0000-0000-0000B0000000}"/>
    <cellStyle name="40% - アクセント 1 4" xfId="179" xr:uid="{00000000-0005-0000-0000-0000B1000000}"/>
    <cellStyle name="40% - アクセント 1 5" xfId="180" xr:uid="{00000000-0005-0000-0000-0000B2000000}"/>
    <cellStyle name="40% - アクセント 1 6" xfId="181" xr:uid="{00000000-0005-0000-0000-0000B3000000}"/>
    <cellStyle name="40% - アクセント 1 7" xfId="182" xr:uid="{00000000-0005-0000-0000-0000B4000000}"/>
    <cellStyle name="40% - アクセント 1 8" xfId="183" xr:uid="{00000000-0005-0000-0000-0000B5000000}"/>
    <cellStyle name="40% - アクセント 1 9" xfId="184" xr:uid="{00000000-0005-0000-0000-0000B6000000}"/>
    <cellStyle name="40% - アクセント 2 10" xfId="185" xr:uid="{00000000-0005-0000-0000-0000B7000000}"/>
    <cellStyle name="40% - アクセント 2 11" xfId="186" xr:uid="{00000000-0005-0000-0000-0000B8000000}"/>
    <cellStyle name="40% - アクセント 2 12" xfId="187" xr:uid="{00000000-0005-0000-0000-0000B9000000}"/>
    <cellStyle name="40% - アクセント 2 13" xfId="188" xr:uid="{00000000-0005-0000-0000-0000BA000000}"/>
    <cellStyle name="40% - アクセント 2 14" xfId="189" xr:uid="{00000000-0005-0000-0000-0000BB000000}"/>
    <cellStyle name="40% - アクセント 2 15" xfId="190" xr:uid="{00000000-0005-0000-0000-0000BC000000}"/>
    <cellStyle name="40% - アクセント 2 16" xfId="191" xr:uid="{00000000-0005-0000-0000-0000BD000000}"/>
    <cellStyle name="40% - アクセント 2 17" xfId="192" xr:uid="{00000000-0005-0000-0000-0000BE000000}"/>
    <cellStyle name="40% - アクセント 2 18" xfId="193" xr:uid="{00000000-0005-0000-0000-0000BF000000}"/>
    <cellStyle name="40% - アクセント 2 19" xfId="194" xr:uid="{00000000-0005-0000-0000-0000C0000000}"/>
    <cellStyle name="40% - アクセント 2 2" xfId="195" xr:uid="{00000000-0005-0000-0000-0000C1000000}"/>
    <cellStyle name="40% - アクセント 2 2 2" xfId="196" xr:uid="{00000000-0005-0000-0000-0000C2000000}"/>
    <cellStyle name="40% - アクセント 2 20" xfId="197" xr:uid="{00000000-0005-0000-0000-0000C3000000}"/>
    <cellStyle name="40% - アクセント 2 21" xfId="198" xr:uid="{00000000-0005-0000-0000-0000C4000000}"/>
    <cellStyle name="40% - アクセント 2 22" xfId="199" xr:uid="{00000000-0005-0000-0000-0000C5000000}"/>
    <cellStyle name="40% - アクセント 2 23" xfId="200" xr:uid="{00000000-0005-0000-0000-0000C6000000}"/>
    <cellStyle name="40% - アクセント 2 24" xfId="201" xr:uid="{00000000-0005-0000-0000-0000C7000000}"/>
    <cellStyle name="40% - アクセント 2 25" xfId="202" xr:uid="{00000000-0005-0000-0000-0000C8000000}"/>
    <cellStyle name="40% - アクセント 2 3" xfId="203" xr:uid="{00000000-0005-0000-0000-0000C9000000}"/>
    <cellStyle name="40% - アクセント 2 3 2" xfId="204" xr:uid="{00000000-0005-0000-0000-0000CA000000}"/>
    <cellStyle name="40% - アクセント 2 4" xfId="205" xr:uid="{00000000-0005-0000-0000-0000CB000000}"/>
    <cellStyle name="40% - アクセント 2 5" xfId="206" xr:uid="{00000000-0005-0000-0000-0000CC000000}"/>
    <cellStyle name="40% - アクセント 2 6" xfId="207" xr:uid="{00000000-0005-0000-0000-0000CD000000}"/>
    <cellStyle name="40% - アクセント 2 7" xfId="208" xr:uid="{00000000-0005-0000-0000-0000CE000000}"/>
    <cellStyle name="40% - アクセント 2 8" xfId="209" xr:uid="{00000000-0005-0000-0000-0000CF000000}"/>
    <cellStyle name="40% - アクセント 2 9" xfId="210" xr:uid="{00000000-0005-0000-0000-0000D0000000}"/>
    <cellStyle name="40% - アクセント 3 10" xfId="211" xr:uid="{00000000-0005-0000-0000-0000D1000000}"/>
    <cellStyle name="40% - アクセント 3 11" xfId="212" xr:uid="{00000000-0005-0000-0000-0000D2000000}"/>
    <cellStyle name="40% - アクセント 3 12" xfId="213" xr:uid="{00000000-0005-0000-0000-0000D3000000}"/>
    <cellStyle name="40% - アクセント 3 13" xfId="214" xr:uid="{00000000-0005-0000-0000-0000D4000000}"/>
    <cellStyle name="40% - アクセント 3 14" xfId="215" xr:uid="{00000000-0005-0000-0000-0000D5000000}"/>
    <cellStyle name="40% - アクセント 3 15" xfId="216" xr:uid="{00000000-0005-0000-0000-0000D6000000}"/>
    <cellStyle name="40% - アクセント 3 16" xfId="217" xr:uid="{00000000-0005-0000-0000-0000D7000000}"/>
    <cellStyle name="40% - アクセント 3 17" xfId="218" xr:uid="{00000000-0005-0000-0000-0000D8000000}"/>
    <cellStyle name="40% - アクセント 3 18" xfId="219" xr:uid="{00000000-0005-0000-0000-0000D9000000}"/>
    <cellStyle name="40% - アクセント 3 19" xfId="220" xr:uid="{00000000-0005-0000-0000-0000DA000000}"/>
    <cellStyle name="40% - アクセント 3 2" xfId="221" xr:uid="{00000000-0005-0000-0000-0000DB000000}"/>
    <cellStyle name="40% - アクセント 3 2 2" xfId="222" xr:uid="{00000000-0005-0000-0000-0000DC000000}"/>
    <cellStyle name="40% - アクセント 3 20" xfId="223" xr:uid="{00000000-0005-0000-0000-0000DD000000}"/>
    <cellStyle name="40% - アクセント 3 21" xfId="224" xr:uid="{00000000-0005-0000-0000-0000DE000000}"/>
    <cellStyle name="40% - アクセント 3 22" xfId="225" xr:uid="{00000000-0005-0000-0000-0000DF000000}"/>
    <cellStyle name="40% - アクセント 3 23" xfId="226" xr:uid="{00000000-0005-0000-0000-0000E0000000}"/>
    <cellStyle name="40% - アクセント 3 24" xfId="227" xr:uid="{00000000-0005-0000-0000-0000E1000000}"/>
    <cellStyle name="40% - アクセント 3 25" xfId="228" xr:uid="{00000000-0005-0000-0000-0000E2000000}"/>
    <cellStyle name="40% - アクセント 3 3" xfId="229" xr:uid="{00000000-0005-0000-0000-0000E3000000}"/>
    <cellStyle name="40% - アクセント 3 3 2" xfId="230" xr:uid="{00000000-0005-0000-0000-0000E4000000}"/>
    <cellStyle name="40% - アクセント 3 4" xfId="231" xr:uid="{00000000-0005-0000-0000-0000E5000000}"/>
    <cellStyle name="40% - アクセント 3 5" xfId="232" xr:uid="{00000000-0005-0000-0000-0000E6000000}"/>
    <cellStyle name="40% - アクセント 3 6" xfId="233" xr:uid="{00000000-0005-0000-0000-0000E7000000}"/>
    <cellStyle name="40% - アクセント 3 7" xfId="234" xr:uid="{00000000-0005-0000-0000-0000E8000000}"/>
    <cellStyle name="40% - アクセント 3 8" xfId="235" xr:uid="{00000000-0005-0000-0000-0000E9000000}"/>
    <cellStyle name="40% - アクセント 3 9" xfId="236" xr:uid="{00000000-0005-0000-0000-0000EA000000}"/>
    <cellStyle name="40% - アクセント 4 10" xfId="237" xr:uid="{00000000-0005-0000-0000-0000EB000000}"/>
    <cellStyle name="40% - アクセント 4 11" xfId="238" xr:uid="{00000000-0005-0000-0000-0000EC000000}"/>
    <cellStyle name="40% - アクセント 4 12" xfId="239" xr:uid="{00000000-0005-0000-0000-0000ED000000}"/>
    <cellStyle name="40% - アクセント 4 13" xfId="240" xr:uid="{00000000-0005-0000-0000-0000EE000000}"/>
    <cellStyle name="40% - アクセント 4 14" xfId="241" xr:uid="{00000000-0005-0000-0000-0000EF000000}"/>
    <cellStyle name="40% - アクセント 4 15" xfId="242" xr:uid="{00000000-0005-0000-0000-0000F0000000}"/>
    <cellStyle name="40% - アクセント 4 16" xfId="243" xr:uid="{00000000-0005-0000-0000-0000F1000000}"/>
    <cellStyle name="40% - アクセント 4 17" xfId="244" xr:uid="{00000000-0005-0000-0000-0000F2000000}"/>
    <cellStyle name="40% - アクセント 4 18" xfId="245" xr:uid="{00000000-0005-0000-0000-0000F3000000}"/>
    <cellStyle name="40% - アクセント 4 19" xfId="246" xr:uid="{00000000-0005-0000-0000-0000F4000000}"/>
    <cellStyle name="40% - アクセント 4 2" xfId="247" xr:uid="{00000000-0005-0000-0000-0000F5000000}"/>
    <cellStyle name="40% - アクセント 4 2 2" xfId="248" xr:uid="{00000000-0005-0000-0000-0000F6000000}"/>
    <cellStyle name="40% - アクセント 4 20" xfId="249" xr:uid="{00000000-0005-0000-0000-0000F7000000}"/>
    <cellStyle name="40% - アクセント 4 21" xfId="250" xr:uid="{00000000-0005-0000-0000-0000F8000000}"/>
    <cellStyle name="40% - アクセント 4 22" xfId="251" xr:uid="{00000000-0005-0000-0000-0000F9000000}"/>
    <cellStyle name="40% - アクセント 4 23" xfId="252" xr:uid="{00000000-0005-0000-0000-0000FA000000}"/>
    <cellStyle name="40% - アクセント 4 24" xfId="253" xr:uid="{00000000-0005-0000-0000-0000FB000000}"/>
    <cellStyle name="40% - アクセント 4 25" xfId="254" xr:uid="{00000000-0005-0000-0000-0000FC000000}"/>
    <cellStyle name="40% - アクセント 4 3" xfId="255" xr:uid="{00000000-0005-0000-0000-0000FD000000}"/>
    <cellStyle name="40% - アクセント 4 3 2" xfId="256" xr:uid="{00000000-0005-0000-0000-0000FE000000}"/>
    <cellStyle name="40% - アクセント 4 4" xfId="257" xr:uid="{00000000-0005-0000-0000-0000FF000000}"/>
    <cellStyle name="40% - アクセント 4 5" xfId="258" xr:uid="{00000000-0005-0000-0000-000000010000}"/>
    <cellStyle name="40% - アクセント 4 6" xfId="259" xr:uid="{00000000-0005-0000-0000-000001010000}"/>
    <cellStyle name="40% - アクセント 4 7" xfId="260" xr:uid="{00000000-0005-0000-0000-000002010000}"/>
    <cellStyle name="40% - アクセント 4 8" xfId="261" xr:uid="{00000000-0005-0000-0000-000003010000}"/>
    <cellStyle name="40% - アクセント 4 9" xfId="262" xr:uid="{00000000-0005-0000-0000-000004010000}"/>
    <cellStyle name="40% - アクセント 5 10" xfId="263" xr:uid="{00000000-0005-0000-0000-000005010000}"/>
    <cellStyle name="40% - アクセント 5 11" xfId="264" xr:uid="{00000000-0005-0000-0000-000006010000}"/>
    <cellStyle name="40% - アクセント 5 12" xfId="265" xr:uid="{00000000-0005-0000-0000-000007010000}"/>
    <cellStyle name="40% - アクセント 5 13" xfId="266" xr:uid="{00000000-0005-0000-0000-000008010000}"/>
    <cellStyle name="40% - アクセント 5 14" xfId="267" xr:uid="{00000000-0005-0000-0000-000009010000}"/>
    <cellStyle name="40% - アクセント 5 15" xfId="268" xr:uid="{00000000-0005-0000-0000-00000A010000}"/>
    <cellStyle name="40% - アクセント 5 16" xfId="269" xr:uid="{00000000-0005-0000-0000-00000B010000}"/>
    <cellStyle name="40% - アクセント 5 17" xfId="270" xr:uid="{00000000-0005-0000-0000-00000C010000}"/>
    <cellStyle name="40% - アクセント 5 18" xfId="271" xr:uid="{00000000-0005-0000-0000-00000D010000}"/>
    <cellStyle name="40% - アクセント 5 19" xfId="272" xr:uid="{00000000-0005-0000-0000-00000E010000}"/>
    <cellStyle name="40% - アクセント 5 2" xfId="273" xr:uid="{00000000-0005-0000-0000-00000F010000}"/>
    <cellStyle name="40% - アクセント 5 2 2" xfId="274" xr:uid="{00000000-0005-0000-0000-000010010000}"/>
    <cellStyle name="40% - アクセント 5 20" xfId="275" xr:uid="{00000000-0005-0000-0000-000011010000}"/>
    <cellStyle name="40% - アクセント 5 21" xfId="276" xr:uid="{00000000-0005-0000-0000-000012010000}"/>
    <cellStyle name="40% - アクセント 5 22" xfId="277" xr:uid="{00000000-0005-0000-0000-000013010000}"/>
    <cellStyle name="40% - アクセント 5 23" xfId="278" xr:uid="{00000000-0005-0000-0000-000014010000}"/>
    <cellStyle name="40% - アクセント 5 24" xfId="279" xr:uid="{00000000-0005-0000-0000-000015010000}"/>
    <cellStyle name="40% - アクセント 5 25" xfId="280" xr:uid="{00000000-0005-0000-0000-000016010000}"/>
    <cellStyle name="40% - アクセント 5 3" xfId="281" xr:uid="{00000000-0005-0000-0000-000017010000}"/>
    <cellStyle name="40% - アクセント 5 3 2" xfId="282" xr:uid="{00000000-0005-0000-0000-000018010000}"/>
    <cellStyle name="40% - アクセント 5 4" xfId="283" xr:uid="{00000000-0005-0000-0000-000019010000}"/>
    <cellStyle name="40% - アクセント 5 5" xfId="284" xr:uid="{00000000-0005-0000-0000-00001A010000}"/>
    <cellStyle name="40% - アクセント 5 6" xfId="285" xr:uid="{00000000-0005-0000-0000-00001B010000}"/>
    <cellStyle name="40% - アクセント 5 7" xfId="286" xr:uid="{00000000-0005-0000-0000-00001C010000}"/>
    <cellStyle name="40% - アクセント 5 8" xfId="287" xr:uid="{00000000-0005-0000-0000-00001D010000}"/>
    <cellStyle name="40% - アクセント 5 9" xfId="288" xr:uid="{00000000-0005-0000-0000-00001E010000}"/>
    <cellStyle name="40% - アクセント 6 10" xfId="289" xr:uid="{00000000-0005-0000-0000-00001F010000}"/>
    <cellStyle name="40% - アクセント 6 11" xfId="290" xr:uid="{00000000-0005-0000-0000-000020010000}"/>
    <cellStyle name="40% - アクセント 6 12" xfId="291" xr:uid="{00000000-0005-0000-0000-000021010000}"/>
    <cellStyle name="40% - アクセント 6 13" xfId="292" xr:uid="{00000000-0005-0000-0000-000022010000}"/>
    <cellStyle name="40% - アクセント 6 14" xfId="293" xr:uid="{00000000-0005-0000-0000-000023010000}"/>
    <cellStyle name="40% - アクセント 6 15" xfId="294" xr:uid="{00000000-0005-0000-0000-000024010000}"/>
    <cellStyle name="40% - アクセント 6 16" xfId="295" xr:uid="{00000000-0005-0000-0000-000025010000}"/>
    <cellStyle name="40% - アクセント 6 17" xfId="296" xr:uid="{00000000-0005-0000-0000-000026010000}"/>
    <cellStyle name="40% - アクセント 6 18" xfId="297" xr:uid="{00000000-0005-0000-0000-000027010000}"/>
    <cellStyle name="40% - アクセント 6 19" xfId="298" xr:uid="{00000000-0005-0000-0000-000028010000}"/>
    <cellStyle name="40% - アクセント 6 2" xfId="299" xr:uid="{00000000-0005-0000-0000-000029010000}"/>
    <cellStyle name="40% - アクセント 6 2 2" xfId="300" xr:uid="{00000000-0005-0000-0000-00002A010000}"/>
    <cellStyle name="40% - アクセント 6 20" xfId="301" xr:uid="{00000000-0005-0000-0000-00002B010000}"/>
    <cellStyle name="40% - アクセント 6 21" xfId="302" xr:uid="{00000000-0005-0000-0000-00002C010000}"/>
    <cellStyle name="40% - アクセント 6 22" xfId="303" xr:uid="{00000000-0005-0000-0000-00002D010000}"/>
    <cellStyle name="40% - アクセント 6 23" xfId="304" xr:uid="{00000000-0005-0000-0000-00002E010000}"/>
    <cellStyle name="40% - アクセント 6 24" xfId="305" xr:uid="{00000000-0005-0000-0000-00002F010000}"/>
    <cellStyle name="40% - アクセント 6 25" xfId="306" xr:uid="{00000000-0005-0000-0000-000030010000}"/>
    <cellStyle name="40% - アクセント 6 3" xfId="307" xr:uid="{00000000-0005-0000-0000-000031010000}"/>
    <cellStyle name="40% - アクセント 6 3 2" xfId="308" xr:uid="{00000000-0005-0000-0000-000032010000}"/>
    <cellStyle name="40% - アクセント 6 4" xfId="309" xr:uid="{00000000-0005-0000-0000-000033010000}"/>
    <cellStyle name="40% - アクセント 6 5" xfId="310" xr:uid="{00000000-0005-0000-0000-000034010000}"/>
    <cellStyle name="40% - アクセント 6 6" xfId="311" xr:uid="{00000000-0005-0000-0000-000035010000}"/>
    <cellStyle name="40% - アクセント 6 7" xfId="312" xr:uid="{00000000-0005-0000-0000-000036010000}"/>
    <cellStyle name="40% - アクセント 6 8" xfId="313" xr:uid="{00000000-0005-0000-0000-000037010000}"/>
    <cellStyle name="40% - アクセント 6 9" xfId="314" xr:uid="{00000000-0005-0000-0000-000038010000}"/>
    <cellStyle name="60% - アクセント 1 10" xfId="315" xr:uid="{00000000-0005-0000-0000-000039010000}"/>
    <cellStyle name="60% - アクセント 1 11" xfId="316" xr:uid="{00000000-0005-0000-0000-00003A010000}"/>
    <cellStyle name="60% - アクセント 1 12" xfId="317" xr:uid="{00000000-0005-0000-0000-00003B010000}"/>
    <cellStyle name="60% - アクセント 1 13" xfId="318" xr:uid="{00000000-0005-0000-0000-00003C010000}"/>
    <cellStyle name="60% - アクセント 1 14" xfId="319" xr:uid="{00000000-0005-0000-0000-00003D010000}"/>
    <cellStyle name="60% - アクセント 1 15" xfId="320" xr:uid="{00000000-0005-0000-0000-00003E010000}"/>
    <cellStyle name="60% - アクセント 1 16" xfId="321" xr:uid="{00000000-0005-0000-0000-00003F010000}"/>
    <cellStyle name="60% - アクセント 1 17" xfId="322" xr:uid="{00000000-0005-0000-0000-000040010000}"/>
    <cellStyle name="60% - アクセント 1 18" xfId="323" xr:uid="{00000000-0005-0000-0000-000041010000}"/>
    <cellStyle name="60% - アクセント 1 19" xfId="324" xr:uid="{00000000-0005-0000-0000-000042010000}"/>
    <cellStyle name="60% - アクセント 1 2" xfId="325" xr:uid="{00000000-0005-0000-0000-000043010000}"/>
    <cellStyle name="60% - アクセント 1 2 2" xfId="326" xr:uid="{00000000-0005-0000-0000-000044010000}"/>
    <cellStyle name="60% - アクセント 1 20" xfId="327" xr:uid="{00000000-0005-0000-0000-000045010000}"/>
    <cellStyle name="60% - アクセント 1 21" xfId="328" xr:uid="{00000000-0005-0000-0000-000046010000}"/>
    <cellStyle name="60% - アクセント 1 22" xfId="329" xr:uid="{00000000-0005-0000-0000-000047010000}"/>
    <cellStyle name="60% - アクセント 1 23" xfId="330" xr:uid="{00000000-0005-0000-0000-000048010000}"/>
    <cellStyle name="60% - アクセント 1 24" xfId="331" xr:uid="{00000000-0005-0000-0000-000049010000}"/>
    <cellStyle name="60% - アクセント 1 25" xfId="332" xr:uid="{00000000-0005-0000-0000-00004A010000}"/>
    <cellStyle name="60% - アクセント 1 3" xfId="333" xr:uid="{00000000-0005-0000-0000-00004B010000}"/>
    <cellStyle name="60% - アクセント 1 3 2" xfId="334" xr:uid="{00000000-0005-0000-0000-00004C010000}"/>
    <cellStyle name="60% - アクセント 1 4" xfId="335" xr:uid="{00000000-0005-0000-0000-00004D010000}"/>
    <cellStyle name="60% - アクセント 1 5" xfId="336" xr:uid="{00000000-0005-0000-0000-00004E010000}"/>
    <cellStyle name="60% - アクセント 1 6" xfId="337" xr:uid="{00000000-0005-0000-0000-00004F010000}"/>
    <cellStyle name="60% - アクセント 1 7" xfId="338" xr:uid="{00000000-0005-0000-0000-000050010000}"/>
    <cellStyle name="60% - アクセント 1 8" xfId="339" xr:uid="{00000000-0005-0000-0000-000051010000}"/>
    <cellStyle name="60% - アクセント 1 9" xfId="340" xr:uid="{00000000-0005-0000-0000-000052010000}"/>
    <cellStyle name="60% - アクセント 2 10" xfId="341" xr:uid="{00000000-0005-0000-0000-000053010000}"/>
    <cellStyle name="60% - アクセント 2 11" xfId="342" xr:uid="{00000000-0005-0000-0000-000054010000}"/>
    <cellStyle name="60% - アクセント 2 12" xfId="343" xr:uid="{00000000-0005-0000-0000-000055010000}"/>
    <cellStyle name="60% - アクセント 2 13" xfId="344" xr:uid="{00000000-0005-0000-0000-000056010000}"/>
    <cellStyle name="60% - アクセント 2 14" xfId="345" xr:uid="{00000000-0005-0000-0000-000057010000}"/>
    <cellStyle name="60% - アクセント 2 15" xfId="346" xr:uid="{00000000-0005-0000-0000-000058010000}"/>
    <cellStyle name="60% - アクセント 2 16" xfId="347" xr:uid="{00000000-0005-0000-0000-000059010000}"/>
    <cellStyle name="60% - アクセント 2 17" xfId="348" xr:uid="{00000000-0005-0000-0000-00005A010000}"/>
    <cellStyle name="60% - アクセント 2 18" xfId="349" xr:uid="{00000000-0005-0000-0000-00005B010000}"/>
    <cellStyle name="60% - アクセント 2 19" xfId="350" xr:uid="{00000000-0005-0000-0000-00005C010000}"/>
    <cellStyle name="60% - アクセント 2 2" xfId="351" xr:uid="{00000000-0005-0000-0000-00005D010000}"/>
    <cellStyle name="60% - アクセント 2 2 2" xfId="352" xr:uid="{00000000-0005-0000-0000-00005E010000}"/>
    <cellStyle name="60% - アクセント 2 20" xfId="353" xr:uid="{00000000-0005-0000-0000-00005F010000}"/>
    <cellStyle name="60% - アクセント 2 21" xfId="354" xr:uid="{00000000-0005-0000-0000-000060010000}"/>
    <cellStyle name="60% - アクセント 2 22" xfId="355" xr:uid="{00000000-0005-0000-0000-000061010000}"/>
    <cellStyle name="60% - アクセント 2 23" xfId="356" xr:uid="{00000000-0005-0000-0000-000062010000}"/>
    <cellStyle name="60% - アクセント 2 24" xfId="357" xr:uid="{00000000-0005-0000-0000-000063010000}"/>
    <cellStyle name="60% - アクセント 2 25" xfId="358" xr:uid="{00000000-0005-0000-0000-000064010000}"/>
    <cellStyle name="60% - アクセント 2 3" xfId="359" xr:uid="{00000000-0005-0000-0000-000065010000}"/>
    <cellStyle name="60% - アクセント 2 3 2" xfId="360" xr:uid="{00000000-0005-0000-0000-000066010000}"/>
    <cellStyle name="60% - アクセント 2 4" xfId="361" xr:uid="{00000000-0005-0000-0000-000067010000}"/>
    <cellStyle name="60% - アクセント 2 5" xfId="362" xr:uid="{00000000-0005-0000-0000-000068010000}"/>
    <cellStyle name="60% - アクセント 2 6" xfId="363" xr:uid="{00000000-0005-0000-0000-000069010000}"/>
    <cellStyle name="60% - アクセント 2 7" xfId="364" xr:uid="{00000000-0005-0000-0000-00006A010000}"/>
    <cellStyle name="60% - アクセント 2 8" xfId="365" xr:uid="{00000000-0005-0000-0000-00006B010000}"/>
    <cellStyle name="60% - アクセント 2 9" xfId="366" xr:uid="{00000000-0005-0000-0000-00006C010000}"/>
    <cellStyle name="60% - アクセント 3 10" xfId="367" xr:uid="{00000000-0005-0000-0000-00006D010000}"/>
    <cellStyle name="60% - アクセント 3 11" xfId="368" xr:uid="{00000000-0005-0000-0000-00006E010000}"/>
    <cellStyle name="60% - アクセント 3 12" xfId="369" xr:uid="{00000000-0005-0000-0000-00006F010000}"/>
    <cellStyle name="60% - アクセント 3 13" xfId="370" xr:uid="{00000000-0005-0000-0000-000070010000}"/>
    <cellStyle name="60% - アクセント 3 14" xfId="371" xr:uid="{00000000-0005-0000-0000-000071010000}"/>
    <cellStyle name="60% - アクセント 3 15" xfId="372" xr:uid="{00000000-0005-0000-0000-000072010000}"/>
    <cellStyle name="60% - アクセント 3 16" xfId="373" xr:uid="{00000000-0005-0000-0000-000073010000}"/>
    <cellStyle name="60% - アクセント 3 17" xfId="374" xr:uid="{00000000-0005-0000-0000-000074010000}"/>
    <cellStyle name="60% - アクセント 3 18" xfId="375" xr:uid="{00000000-0005-0000-0000-000075010000}"/>
    <cellStyle name="60% - アクセント 3 19" xfId="376" xr:uid="{00000000-0005-0000-0000-000076010000}"/>
    <cellStyle name="60% - アクセント 3 2" xfId="377" xr:uid="{00000000-0005-0000-0000-000077010000}"/>
    <cellStyle name="60% - アクセント 3 2 2" xfId="378" xr:uid="{00000000-0005-0000-0000-000078010000}"/>
    <cellStyle name="60% - アクセント 3 20" xfId="379" xr:uid="{00000000-0005-0000-0000-000079010000}"/>
    <cellStyle name="60% - アクセント 3 21" xfId="380" xr:uid="{00000000-0005-0000-0000-00007A010000}"/>
    <cellStyle name="60% - アクセント 3 22" xfId="381" xr:uid="{00000000-0005-0000-0000-00007B010000}"/>
    <cellStyle name="60% - アクセント 3 23" xfId="382" xr:uid="{00000000-0005-0000-0000-00007C010000}"/>
    <cellStyle name="60% - アクセント 3 24" xfId="383" xr:uid="{00000000-0005-0000-0000-00007D010000}"/>
    <cellStyle name="60% - アクセント 3 25" xfId="384" xr:uid="{00000000-0005-0000-0000-00007E010000}"/>
    <cellStyle name="60% - アクセント 3 3" xfId="385" xr:uid="{00000000-0005-0000-0000-00007F010000}"/>
    <cellStyle name="60% - アクセント 3 3 2" xfId="386" xr:uid="{00000000-0005-0000-0000-000080010000}"/>
    <cellStyle name="60% - アクセント 3 4" xfId="387" xr:uid="{00000000-0005-0000-0000-000081010000}"/>
    <cellStyle name="60% - アクセント 3 5" xfId="388" xr:uid="{00000000-0005-0000-0000-000082010000}"/>
    <cellStyle name="60% - アクセント 3 6" xfId="389" xr:uid="{00000000-0005-0000-0000-000083010000}"/>
    <cellStyle name="60% - アクセント 3 7" xfId="390" xr:uid="{00000000-0005-0000-0000-000084010000}"/>
    <cellStyle name="60% - アクセント 3 8" xfId="391" xr:uid="{00000000-0005-0000-0000-000085010000}"/>
    <cellStyle name="60% - アクセント 3 9" xfId="392" xr:uid="{00000000-0005-0000-0000-000086010000}"/>
    <cellStyle name="60% - アクセント 4 10" xfId="393" xr:uid="{00000000-0005-0000-0000-000087010000}"/>
    <cellStyle name="60% - アクセント 4 11" xfId="394" xr:uid="{00000000-0005-0000-0000-000088010000}"/>
    <cellStyle name="60% - アクセント 4 12" xfId="395" xr:uid="{00000000-0005-0000-0000-000089010000}"/>
    <cellStyle name="60% - アクセント 4 13" xfId="396" xr:uid="{00000000-0005-0000-0000-00008A010000}"/>
    <cellStyle name="60% - アクセント 4 14" xfId="397" xr:uid="{00000000-0005-0000-0000-00008B010000}"/>
    <cellStyle name="60% - アクセント 4 15" xfId="398" xr:uid="{00000000-0005-0000-0000-00008C010000}"/>
    <cellStyle name="60% - アクセント 4 16" xfId="399" xr:uid="{00000000-0005-0000-0000-00008D010000}"/>
    <cellStyle name="60% - アクセント 4 17" xfId="400" xr:uid="{00000000-0005-0000-0000-00008E010000}"/>
    <cellStyle name="60% - アクセント 4 18" xfId="401" xr:uid="{00000000-0005-0000-0000-00008F010000}"/>
    <cellStyle name="60% - アクセント 4 19" xfId="402" xr:uid="{00000000-0005-0000-0000-000090010000}"/>
    <cellStyle name="60% - アクセント 4 2" xfId="403" xr:uid="{00000000-0005-0000-0000-000091010000}"/>
    <cellStyle name="60% - アクセント 4 2 2" xfId="404" xr:uid="{00000000-0005-0000-0000-000092010000}"/>
    <cellStyle name="60% - アクセント 4 20" xfId="405" xr:uid="{00000000-0005-0000-0000-000093010000}"/>
    <cellStyle name="60% - アクセント 4 21" xfId="406" xr:uid="{00000000-0005-0000-0000-000094010000}"/>
    <cellStyle name="60% - アクセント 4 22" xfId="407" xr:uid="{00000000-0005-0000-0000-000095010000}"/>
    <cellStyle name="60% - アクセント 4 23" xfId="408" xr:uid="{00000000-0005-0000-0000-000096010000}"/>
    <cellStyle name="60% - アクセント 4 24" xfId="409" xr:uid="{00000000-0005-0000-0000-000097010000}"/>
    <cellStyle name="60% - アクセント 4 25" xfId="410" xr:uid="{00000000-0005-0000-0000-000098010000}"/>
    <cellStyle name="60% - アクセント 4 3" xfId="411" xr:uid="{00000000-0005-0000-0000-000099010000}"/>
    <cellStyle name="60% - アクセント 4 3 2" xfId="412" xr:uid="{00000000-0005-0000-0000-00009A010000}"/>
    <cellStyle name="60% - アクセント 4 4" xfId="413" xr:uid="{00000000-0005-0000-0000-00009B010000}"/>
    <cellStyle name="60% - アクセント 4 5" xfId="414" xr:uid="{00000000-0005-0000-0000-00009C010000}"/>
    <cellStyle name="60% - アクセント 4 6" xfId="415" xr:uid="{00000000-0005-0000-0000-00009D010000}"/>
    <cellStyle name="60% - アクセント 4 7" xfId="416" xr:uid="{00000000-0005-0000-0000-00009E010000}"/>
    <cellStyle name="60% - アクセント 4 8" xfId="417" xr:uid="{00000000-0005-0000-0000-00009F010000}"/>
    <cellStyle name="60% - アクセント 4 9" xfId="418" xr:uid="{00000000-0005-0000-0000-0000A0010000}"/>
    <cellStyle name="60% - アクセント 5 10" xfId="419" xr:uid="{00000000-0005-0000-0000-0000A1010000}"/>
    <cellStyle name="60% - アクセント 5 11" xfId="420" xr:uid="{00000000-0005-0000-0000-0000A2010000}"/>
    <cellStyle name="60% - アクセント 5 12" xfId="421" xr:uid="{00000000-0005-0000-0000-0000A3010000}"/>
    <cellStyle name="60% - アクセント 5 13" xfId="422" xr:uid="{00000000-0005-0000-0000-0000A4010000}"/>
    <cellStyle name="60% - アクセント 5 14" xfId="423" xr:uid="{00000000-0005-0000-0000-0000A5010000}"/>
    <cellStyle name="60% - アクセント 5 15" xfId="424" xr:uid="{00000000-0005-0000-0000-0000A6010000}"/>
    <cellStyle name="60% - アクセント 5 16" xfId="425" xr:uid="{00000000-0005-0000-0000-0000A7010000}"/>
    <cellStyle name="60% - アクセント 5 17" xfId="426" xr:uid="{00000000-0005-0000-0000-0000A8010000}"/>
    <cellStyle name="60% - アクセント 5 18" xfId="427" xr:uid="{00000000-0005-0000-0000-0000A9010000}"/>
    <cellStyle name="60% - アクセント 5 19" xfId="428" xr:uid="{00000000-0005-0000-0000-0000AA010000}"/>
    <cellStyle name="60% - アクセント 5 2" xfId="429" xr:uid="{00000000-0005-0000-0000-0000AB010000}"/>
    <cellStyle name="60% - アクセント 5 2 2" xfId="430" xr:uid="{00000000-0005-0000-0000-0000AC010000}"/>
    <cellStyle name="60% - アクセント 5 20" xfId="431" xr:uid="{00000000-0005-0000-0000-0000AD010000}"/>
    <cellStyle name="60% - アクセント 5 21" xfId="432" xr:uid="{00000000-0005-0000-0000-0000AE010000}"/>
    <cellStyle name="60% - アクセント 5 22" xfId="433" xr:uid="{00000000-0005-0000-0000-0000AF010000}"/>
    <cellStyle name="60% - アクセント 5 23" xfId="434" xr:uid="{00000000-0005-0000-0000-0000B0010000}"/>
    <cellStyle name="60% - アクセント 5 24" xfId="435" xr:uid="{00000000-0005-0000-0000-0000B1010000}"/>
    <cellStyle name="60% - アクセント 5 25" xfId="436" xr:uid="{00000000-0005-0000-0000-0000B2010000}"/>
    <cellStyle name="60% - アクセント 5 3" xfId="437" xr:uid="{00000000-0005-0000-0000-0000B3010000}"/>
    <cellStyle name="60% - アクセント 5 3 2" xfId="438" xr:uid="{00000000-0005-0000-0000-0000B4010000}"/>
    <cellStyle name="60% - アクセント 5 4" xfId="439" xr:uid="{00000000-0005-0000-0000-0000B5010000}"/>
    <cellStyle name="60% - アクセント 5 5" xfId="440" xr:uid="{00000000-0005-0000-0000-0000B6010000}"/>
    <cellStyle name="60% - アクセント 5 6" xfId="441" xr:uid="{00000000-0005-0000-0000-0000B7010000}"/>
    <cellStyle name="60% - アクセント 5 7" xfId="442" xr:uid="{00000000-0005-0000-0000-0000B8010000}"/>
    <cellStyle name="60% - アクセント 5 8" xfId="443" xr:uid="{00000000-0005-0000-0000-0000B9010000}"/>
    <cellStyle name="60% - アクセント 5 9" xfId="444" xr:uid="{00000000-0005-0000-0000-0000BA010000}"/>
    <cellStyle name="60% - アクセント 6 10" xfId="445" xr:uid="{00000000-0005-0000-0000-0000BB010000}"/>
    <cellStyle name="60% - アクセント 6 11" xfId="446" xr:uid="{00000000-0005-0000-0000-0000BC010000}"/>
    <cellStyle name="60% - アクセント 6 12" xfId="447" xr:uid="{00000000-0005-0000-0000-0000BD010000}"/>
    <cellStyle name="60% - アクセント 6 13" xfId="448" xr:uid="{00000000-0005-0000-0000-0000BE010000}"/>
    <cellStyle name="60% - アクセント 6 14" xfId="449" xr:uid="{00000000-0005-0000-0000-0000BF010000}"/>
    <cellStyle name="60% - アクセント 6 15" xfId="450" xr:uid="{00000000-0005-0000-0000-0000C0010000}"/>
    <cellStyle name="60% - アクセント 6 16" xfId="451" xr:uid="{00000000-0005-0000-0000-0000C1010000}"/>
    <cellStyle name="60% - アクセント 6 17" xfId="452" xr:uid="{00000000-0005-0000-0000-0000C2010000}"/>
    <cellStyle name="60% - アクセント 6 18" xfId="453" xr:uid="{00000000-0005-0000-0000-0000C3010000}"/>
    <cellStyle name="60% - アクセント 6 19" xfId="454" xr:uid="{00000000-0005-0000-0000-0000C4010000}"/>
    <cellStyle name="60% - アクセント 6 2" xfId="455" xr:uid="{00000000-0005-0000-0000-0000C5010000}"/>
    <cellStyle name="60% - アクセント 6 2 2" xfId="456" xr:uid="{00000000-0005-0000-0000-0000C6010000}"/>
    <cellStyle name="60% - アクセント 6 20" xfId="457" xr:uid="{00000000-0005-0000-0000-0000C7010000}"/>
    <cellStyle name="60% - アクセント 6 21" xfId="458" xr:uid="{00000000-0005-0000-0000-0000C8010000}"/>
    <cellStyle name="60% - アクセント 6 22" xfId="459" xr:uid="{00000000-0005-0000-0000-0000C9010000}"/>
    <cellStyle name="60% - アクセント 6 23" xfId="460" xr:uid="{00000000-0005-0000-0000-0000CA010000}"/>
    <cellStyle name="60% - アクセント 6 24" xfId="461" xr:uid="{00000000-0005-0000-0000-0000CB010000}"/>
    <cellStyle name="60% - アクセント 6 25" xfId="462" xr:uid="{00000000-0005-0000-0000-0000CC010000}"/>
    <cellStyle name="60% - アクセント 6 3" xfId="463" xr:uid="{00000000-0005-0000-0000-0000CD010000}"/>
    <cellStyle name="60% - アクセント 6 3 2" xfId="464" xr:uid="{00000000-0005-0000-0000-0000CE010000}"/>
    <cellStyle name="60% - アクセント 6 4" xfId="465" xr:uid="{00000000-0005-0000-0000-0000CF010000}"/>
    <cellStyle name="60% - アクセント 6 5" xfId="466" xr:uid="{00000000-0005-0000-0000-0000D0010000}"/>
    <cellStyle name="60% - アクセント 6 6" xfId="467" xr:uid="{00000000-0005-0000-0000-0000D1010000}"/>
    <cellStyle name="60% - アクセント 6 7" xfId="468" xr:uid="{00000000-0005-0000-0000-0000D2010000}"/>
    <cellStyle name="60% - アクセント 6 8" xfId="469" xr:uid="{00000000-0005-0000-0000-0000D3010000}"/>
    <cellStyle name="60% - アクセント 6 9" xfId="470" xr:uid="{00000000-0005-0000-0000-0000D4010000}"/>
    <cellStyle name="アクセント 1 10" xfId="471" xr:uid="{00000000-0005-0000-0000-0000D5010000}"/>
    <cellStyle name="アクセント 1 11" xfId="472" xr:uid="{00000000-0005-0000-0000-0000D6010000}"/>
    <cellStyle name="アクセント 1 12" xfId="473" xr:uid="{00000000-0005-0000-0000-0000D7010000}"/>
    <cellStyle name="アクセント 1 13" xfId="474" xr:uid="{00000000-0005-0000-0000-0000D8010000}"/>
    <cellStyle name="アクセント 1 14" xfId="475" xr:uid="{00000000-0005-0000-0000-0000D9010000}"/>
    <cellStyle name="アクセント 1 15" xfId="476" xr:uid="{00000000-0005-0000-0000-0000DA010000}"/>
    <cellStyle name="アクセント 1 16" xfId="477" xr:uid="{00000000-0005-0000-0000-0000DB010000}"/>
    <cellStyle name="アクセント 1 17" xfId="478" xr:uid="{00000000-0005-0000-0000-0000DC010000}"/>
    <cellStyle name="アクセント 1 18" xfId="479" xr:uid="{00000000-0005-0000-0000-0000DD010000}"/>
    <cellStyle name="アクセント 1 19" xfId="480" xr:uid="{00000000-0005-0000-0000-0000DE010000}"/>
    <cellStyle name="アクセント 1 2" xfId="481" xr:uid="{00000000-0005-0000-0000-0000DF010000}"/>
    <cellStyle name="アクセント 1 2 2" xfId="482" xr:uid="{00000000-0005-0000-0000-0000E0010000}"/>
    <cellStyle name="アクセント 1 20" xfId="483" xr:uid="{00000000-0005-0000-0000-0000E1010000}"/>
    <cellStyle name="アクセント 1 21" xfId="484" xr:uid="{00000000-0005-0000-0000-0000E2010000}"/>
    <cellStyle name="アクセント 1 22" xfId="485" xr:uid="{00000000-0005-0000-0000-0000E3010000}"/>
    <cellStyle name="アクセント 1 23" xfId="486" xr:uid="{00000000-0005-0000-0000-0000E4010000}"/>
    <cellStyle name="アクセント 1 24" xfId="487" xr:uid="{00000000-0005-0000-0000-0000E5010000}"/>
    <cellStyle name="アクセント 1 25" xfId="488" xr:uid="{00000000-0005-0000-0000-0000E6010000}"/>
    <cellStyle name="アクセント 1 3" xfId="489" xr:uid="{00000000-0005-0000-0000-0000E7010000}"/>
    <cellStyle name="アクセント 1 3 2" xfId="490" xr:uid="{00000000-0005-0000-0000-0000E8010000}"/>
    <cellStyle name="アクセント 1 4" xfId="491" xr:uid="{00000000-0005-0000-0000-0000E9010000}"/>
    <cellStyle name="アクセント 1 5" xfId="492" xr:uid="{00000000-0005-0000-0000-0000EA010000}"/>
    <cellStyle name="アクセント 1 6" xfId="493" xr:uid="{00000000-0005-0000-0000-0000EB010000}"/>
    <cellStyle name="アクセント 1 7" xfId="494" xr:uid="{00000000-0005-0000-0000-0000EC010000}"/>
    <cellStyle name="アクセント 1 8" xfId="495" xr:uid="{00000000-0005-0000-0000-0000ED010000}"/>
    <cellStyle name="アクセント 1 9" xfId="496" xr:uid="{00000000-0005-0000-0000-0000EE010000}"/>
    <cellStyle name="アクセント 2 10" xfId="497" xr:uid="{00000000-0005-0000-0000-0000EF010000}"/>
    <cellStyle name="アクセント 2 11" xfId="498" xr:uid="{00000000-0005-0000-0000-0000F0010000}"/>
    <cellStyle name="アクセント 2 12" xfId="499" xr:uid="{00000000-0005-0000-0000-0000F1010000}"/>
    <cellStyle name="アクセント 2 13" xfId="500" xr:uid="{00000000-0005-0000-0000-0000F2010000}"/>
    <cellStyle name="アクセント 2 14" xfId="501" xr:uid="{00000000-0005-0000-0000-0000F3010000}"/>
    <cellStyle name="アクセント 2 15" xfId="502" xr:uid="{00000000-0005-0000-0000-0000F4010000}"/>
    <cellStyle name="アクセント 2 16" xfId="503" xr:uid="{00000000-0005-0000-0000-0000F5010000}"/>
    <cellStyle name="アクセント 2 17" xfId="504" xr:uid="{00000000-0005-0000-0000-0000F6010000}"/>
    <cellStyle name="アクセント 2 18" xfId="505" xr:uid="{00000000-0005-0000-0000-0000F7010000}"/>
    <cellStyle name="アクセント 2 19" xfId="506" xr:uid="{00000000-0005-0000-0000-0000F8010000}"/>
    <cellStyle name="アクセント 2 2" xfId="507" xr:uid="{00000000-0005-0000-0000-0000F9010000}"/>
    <cellStyle name="アクセント 2 2 2" xfId="508" xr:uid="{00000000-0005-0000-0000-0000FA010000}"/>
    <cellStyle name="アクセント 2 20" xfId="509" xr:uid="{00000000-0005-0000-0000-0000FB010000}"/>
    <cellStyle name="アクセント 2 21" xfId="510" xr:uid="{00000000-0005-0000-0000-0000FC010000}"/>
    <cellStyle name="アクセント 2 22" xfId="511" xr:uid="{00000000-0005-0000-0000-0000FD010000}"/>
    <cellStyle name="アクセント 2 23" xfId="512" xr:uid="{00000000-0005-0000-0000-0000FE010000}"/>
    <cellStyle name="アクセント 2 24" xfId="513" xr:uid="{00000000-0005-0000-0000-0000FF010000}"/>
    <cellStyle name="アクセント 2 25" xfId="514" xr:uid="{00000000-0005-0000-0000-000000020000}"/>
    <cellStyle name="アクセント 2 3" xfId="515" xr:uid="{00000000-0005-0000-0000-000001020000}"/>
    <cellStyle name="アクセント 2 3 2" xfId="516" xr:uid="{00000000-0005-0000-0000-000002020000}"/>
    <cellStyle name="アクセント 2 4" xfId="517" xr:uid="{00000000-0005-0000-0000-000003020000}"/>
    <cellStyle name="アクセント 2 5" xfId="518" xr:uid="{00000000-0005-0000-0000-000004020000}"/>
    <cellStyle name="アクセント 2 6" xfId="519" xr:uid="{00000000-0005-0000-0000-000005020000}"/>
    <cellStyle name="アクセント 2 7" xfId="520" xr:uid="{00000000-0005-0000-0000-000006020000}"/>
    <cellStyle name="アクセント 2 8" xfId="521" xr:uid="{00000000-0005-0000-0000-000007020000}"/>
    <cellStyle name="アクセント 2 9" xfId="522" xr:uid="{00000000-0005-0000-0000-000008020000}"/>
    <cellStyle name="アクセント 3 10" xfId="523" xr:uid="{00000000-0005-0000-0000-000009020000}"/>
    <cellStyle name="アクセント 3 11" xfId="524" xr:uid="{00000000-0005-0000-0000-00000A020000}"/>
    <cellStyle name="アクセント 3 12" xfId="525" xr:uid="{00000000-0005-0000-0000-00000B020000}"/>
    <cellStyle name="アクセント 3 13" xfId="526" xr:uid="{00000000-0005-0000-0000-00000C020000}"/>
    <cellStyle name="アクセント 3 14" xfId="527" xr:uid="{00000000-0005-0000-0000-00000D020000}"/>
    <cellStyle name="アクセント 3 15" xfId="528" xr:uid="{00000000-0005-0000-0000-00000E020000}"/>
    <cellStyle name="アクセント 3 16" xfId="529" xr:uid="{00000000-0005-0000-0000-00000F020000}"/>
    <cellStyle name="アクセント 3 17" xfId="530" xr:uid="{00000000-0005-0000-0000-000010020000}"/>
    <cellStyle name="アクセント 3 18" xfId="531" xr:uid="{00000000-0005-0000-0000-000011020000}"/>
    <cellStyle name="アクセント 3 19" xfId="532" xr:uid="{00000000-0005-0000-0000-000012020000}"/>
    <cellStyle name="アクセント 3 2" xfId="533" xr:uid="{00000000-0005-0000-0000-000013020000}"/>
    <cellStyle name="アクセント 3 2 2" xfId="534" xr:uid="{00000000-0005-0000-0000-000014020000}"/>
    <cellStyle name="アクセント 3 20" xfId="535" xr:uid="{00000000-0005-0000-0000-000015020000}"/>
    <cellStyle name="アクセント 3 21" xfId="536" xr:uid="{00000000-0005-0000-0000-000016020000}"/>
    <cellStyle name="アクセント 3 22" xfId="537" xr:uid="{00000000-0005-0000-0000-000017020000}"/>
    <cellStyle name="アクセント 3 23" xfId="538" xr:uid="{00000000-0005-0000-0000-000018020000}"/>
    <cellStyle name="アクセント 3 24" xfId="539" xr:uid="{00000000-0005-0000-0000-000019020000}"/>
    <cellStyle name="アクセント 3 25" xfId="540" xr:uid="{00000000-0005-0000-0000-00001A020000}"/>
    <cellStyle name="アクセント 3 3" xfId="541" xr:uid="{00000000-0005-0000-0000-00001B020000}"/>
    <cellStyle name="アクセント 3 3 2" xfId="542" xr:uid="{00000000-0005-0000-0000-00001C020000}"/>
    <cellStyle name="アクセント 3 4" xfId="543" xr:uid="{00000000-0005-0000-0000-00001D020000}"/>
    <cellStyle name="アクセント 3 5" xfId="544" xr:uid="{00000000-0005-0000-0000-00001E020000}"/>
    <cellStyle name="アクセント 3 6" xfId="545" xr:uid="{00000000-0005-0000-0000-00001F020000}"/>
    <cellStyle name="アクセント 3 7" xfId="546" xr:uid="{00000000-0005-0000-0000-000020020000}"/>
    <cellStyle name="アクセント 3 8" xfId="547" xr:uid="{00000000-0005-0000-0000-000021020000}"/>
    <cellStyle name="アクセント 3 9" xfId="548" xr:uid="{00000000-0005-0000-0000-000022020000}"/>
    <cellStyle name="アクセント 4 10" xfId="549" xr:uid="{00000000-0005-0000-0000-000023020000}"/>
    <cellStyle name="アクセント 4 11" xfId="550" xr:uid="{00000000-0005-0000-0000-000024020000}"/>
    <cellStyle name="アクセント 4 12" xfId="551" xr:uid="{00000000-0005-0000-0000-000025020000}"/>
    <cellStyle name="アクセント 4 13" xfId="552" xr:uid="{00000000-0005-0000-0000-000026020000}"/>
    <cellStyle name="アクセント 4 14" xfId="553" xr:uid="{00000000-0005-0000-0000-000027020000}"/>
    <cellStyle name="アクセント 4 15" xfId="554" xr:uid="{00000000-0005-0000-0000-000028020000}"/>
    <cellStyle name="アクセント 4 16" xfId="555" xr:uid="{00000000-0005-0000-0000-000029020000}"/>
    <cellStyle name="アクセント 4 17" xfId="556" xr:uid="{00000000-0005-0000-0000-00002A020000}"/>
    <cellStyle name="アクセント 4 18" xfId="557" xr:uid="{00000000-0005-0000-0000-00002B020000}"/>
    <cellStyle name="アクセント 4 19" xfId="558" xr:uid="{00000000-0005-0000-0000-00002C020000}"/>
    <cellStyle name="アクセント 4 2" xfId="559" xr:uid="{00000000-0005-0000-0000-00002D020000}"/>
    <cellStyle name="アクセント 4 2 2" xfId="560" xr:uid="{00000000-0005-0000-0000-00002E020000}"/>
    <cellStyle name="アクセント 4 20" xfId="561" xr:uid="{00000000-0005-0000-0000-00002F020000}"/>
    <cellStyle name="アクセント 4 21" xfId="562" xr:uid="{00000000-0005-0000-0000-000030020000}"/>
    <cellStyle name="アクセント 4 22" xfId="563" xr:uid="{00000000-0005-0000-0000-000031020000}"/>
    <cellStyle name="アクセント 4 23" xfId="564" xr:uid="{00000000-0005-0000-0000-000032020000}"/>
    <cellStyle name="アクセント 4 24" xfId="565" xr:uid="{00000000-0005-0000-0000-000033020000}"/>
    <cellStyle name="アクセント 4 25" xfId="566" xr:uid="{00000000-0005-0000-0000-000034020000}"/>
    <cellStyle name="アクセント 4 3" xfId="567" xr:uid="{00000000-0005-0000-0000-000035020000}"/>
    <cellStyle name="アクセント 4 3 2" xfId="568" xr:uid="{00000000-0005-0000-0000-000036020000}"/>
    <cellStyle name="アクセント 4 4" xfId="569" xr:uid="{00000000-0005-0000-0000-000037020000}"/>
    <cellStyle name="アクセント 4 5" xfId="570" xr:uid="{00000000-0005-0000-0000-000038020000}"/>
    <cellStyle name="アクセント 4 6" xfId="571" xr:uid="{00000000-0005-0000-0000-000039020000}"/>
    <cellStyle name="アクセント 4 7" xfId="572" xr:uid="{00000000-0005-0000-0000-00003A020000}"/>
    <cellStyle name="アクセント 4 8" xfId="573" xr:uid="{00000000-0005-0000-0000-00003B020000}"/>
    <cellStyle name="アクセント 4 9" xfId="574" xr:uid="{00000000-0005-0000-0000-00003C020000}"/>
    <cellStyle name="アクセント 5 10" xfId="575" xr:uid="{00000000-0005-0000-0000-00003D020000}"/>
    <cellStyle name="アクセント 5 11" xfId="576" xr:uid="{00000000-0005-0000-0000-00003E020000}"/>
    <cellStyle name="アクセント 5 12" xfId="577" xr:uid="{00000000-0005-0000-0000-00003F020000}"/>
    <cellStyle name="アクセント 5 13" xfId="578" xr:uid="{00000000-0005-0000-0000-000040020000}"/>
    <cellStyle name="アクセント 5 14" xfId="579" xr:uid="{00000000-0005-0000-0000-000041020000}"/>
    <cellStyle name="アクセント 5 15" xfId="580" xr:uid="{00000000-0005-0000-0000-000042020000}"/>
    <cellStyle name="アクセント 5 16" xfId="581" xr:uid="{00000000-0005-0000-0000-000043020000}"/>
    <cellStyle name="アクセント 5 17" xfId="582" xr:uid="{00000000-0005-0000-0000-000044020000}"/>
    <cellStyle name="アクセント 5 18" xfId="583" xr:uid="{00000000-0005-0000-0000-000045020000}"/>
    <cellStyle name="アクセント 5 19" xfId="584" xr:uid="{00000000-0005-0000-0000-000046020000}"/>
    <cellStyle name="アクセント 5 2" xfId="585" xr:uid="{00000000-0005-0000-0000-000047020000}"/>
    <cellStyle name="アクセント 5 2 2" xfId="586" xr:uid="{00000000-0005-0000-0000-000048020000}"/>
    <cellStyle name="アクセント 5 20" xfId="587" xr:uid="{00000000-0005-0000-0000-000049020000}"/>
    <cellStyle name="アクセント 5 21" xfId="588" xr:uid="{00000000-0005-0000-0000-00004A020000}"/>
    <cellStyle name="アクセント 5 22" xfId="589" xr:uid="{00000000-0005-0000-0000-00004B020000}"/>
    <cellStyle name="アクセント 5 23" xfId="590" xr:uid="{00000000-0005-0000-0000-00004C020000}"/>
    <cellStyle name="アクセント 5 24" xfId="591" xr:uid="{00000000-0005-0000-0000-00004D020000}"/>
    <cellStyle name="アクセント 5 25" xfId="592" xr:uid="{00000000-0005-0000-0000-00004E020000}"/>
    <cellStyle name="アクセント 5 3" xfId="593" xr:uid="{00000000-0005-0000-0000-00004F020000}"/>
    <cellStyle name="アクセント 5 3 2" xfId="594" xr:uid="{00000000-0005-0000-0000-000050020000}"/>
    <cellStyle name="アクセント 5 4" xfId="595" xr:uid="{00000000-0005-0000-0000-000051020000}"/>
    <cellStyle name="アクセント 5 5" xfId="596" xr:uid="{00000000-0005-0000-0000-000052020000}"/>
    <cellStyle name="アクセント 5 6" xfId="597" xr:uid="{00000000-0005-0000-0000-000053020000}"/>
    <cellStyle name="アクセント 5 7" xfId="598" xr:uid="{00000000-0005-0000-0000-000054020000}"/>
    <cellStyle name="アクセント 5 8" xfId="599" xr:uid="{00000000-0005-0000-0000-000055020000}"/>
    <cellStyle name="アクセント 5 9" xfId="600" xr:uid="{00000000-0005-0000-0000-000056020000}"/>
    <cellStyle name="アクセント 6 10" xfId="601" xr:uid="{00000000-0005-0000-0000-000057020000}"/>
    <cellStyle name="アクセント 6 11" xfId="602" xr:uid="{00000000-0005-0000-0000-000058020000}"/>
    <cellStyle name="アクセント 6 12" xfId="603" xr:uid="{00000000-0005-0000-0000-000059020000}"/>
    <cellStyle name="アクセント 6 13" xfId="604" xr:uid="{00000000-0005-0000-0000-00005A020000}"/>
    <cellStyle name="アクセント 6 14" xfId="605" xr:uid="{00000000-0005-0000-0000-00005B020000}"/>
    <cellStyle name="アクセント 6 15" xfId="606" xr:uid="{00000000-0005-0000-0000-00005C020000}"/>
    <cellStyle name="アクセント 6 16" xfId="607" xr:uid="{00000000-0005-0000-0000-00005D020000}"/>
    <cellStyle name="アクセント 6 17" xfId="608" xr:uid="{00000000-0005-0000-0000-00005E020000}"/>
    <cellStyle name="アクセント 6 18" xfId="609" xr:uid="{00000000-0005-0000-0000-00005F020000}"/>
    <cellStyle name="アクセント 6 19" xfId="610" xr:uid="{00000000-0005-0000-0000-000060020000}"/>
    <cellStyle name="アクセント 6 2" xfId="611" xr:uid="{00000000-0005-0000-0000-000061020000}"/>
    <cellStyle name="アクセント 6 2 2" xfId="612" xr:uid="{00000000-0005-0000-0000-000062020000}"/>
    <cellStyle name="アクセント 6 20" xfId="613" xr:uid="{00000000-0005-0000-0000-000063020000}"/>
    <cellStyle name="アクセント 6 21" xfId="614" xr:uid="{00000000-0005-0000-0000-000064020000}"/>
    <cellStyle name="アクセント 6 22" xfId="615" xr:uid="{00000000-0005-0000-0000-000065020000}"/>
    <cellStyle name="アクセント 6 23" xfId="616" xr:uid="{00000000-0005-0000-0000-000066020000}"/>
    <cellStyle name="アクセント 6 24" xfId="617" xr:uid="{00000000-0005-0000-0000-000067020000}"/>
    <cellStyle name="アクセント 6 25" xfId="618" xr:uid="{00000000-0005-0000-0000-000068020000}"/>
    <cellStyle name="アクセント 6 3" xfId="619" xr:uid="{00000000-0005-0000-0000-000069020000}"/>
    <cellStyle name="アクセント 6 3 2" xfId="620" xr:uid="{00000000-0005-0000-0000-00006A020000}"/>
    <cellStyle name="アクセント 6 4" xfId="621" xr:uid="{00000000-0005-0000-0000-00006B020000}"/>
    <cellStyle name="アクセント 6 5" xfId="622" xr:uid="{00000000-0005-0000-0000-00006C020000}"/>
    <cellStyle name="アクセント 6 6" xfId="623" xr:uid="{00000000-0005-0000-0000-00006D020000}"/>
    <cellStyle name="アクセント 6 7" xfId="624" xr:uid="{00000000-0005-0000-0000-00006E020000}"/>
    <cellStyle name="アクセント 6 8" xfId="625" xr:uid="{00000000-0005-0000-0000-00006F020000}"/>
    <cellStyle name="アクセント 6 9" xfId="626" xr:uid="{00000000-0005-0000-0000-000070020000}"/>
    <cellStyle name="タイトル 10" xfId="627" xr:uid="{00000000-0005-0000-0000-000071020000}"/>
    <cellStyle name="タイトル 11" xfId="628" xr:uid="{00000000-0005-0000-0000-000072020000}"/>
    <cellStyle name="タイトル 12" xfId="629" xr:uid="{00000000-0005-0000-0000-000073020000}"/>
    <cellStyle name="タイトル 13" xfId="630" xr:uid="{00000000-0005-0000-0000-000074020000}"/>
    <cellStyle name="タイトル 14" xfId="631" xr:uid="{00000000-0005-0000-0000-000075020000}"/>
    <cellStyle name="タイトル 15" xfId="632" xr:uid="{00000000-0005-0000-0000-000076020000}"/>
    <cellStyle name="タイトル 16" xfId="633" xr:uid="{00000000-0005-0000-0000-000077020000}"/>
    <cellStyle name="タイトル 17" xfId="634" xr:uid="{00000000-0005-0000-0000-000078020000}"/>
    <cellStyle name="タイトル 18" xfId="635" xr:uid="{00000000-0005-0000-0000-000079020000}"/>
    <cellStyle name="タイトル 19" xfId="636" xr:uid="{00000000-0005-0000-0000-00007A020000}"/>
    <cellStyle name="タイトル 2" xfId="637" xr:uid="{00000000-0005-0000-0000-00007B020000}"/>
    <cellStyle name="タイトル 2 2" xfId="638" xr:uid="{00000000-0005-0000-0000-00007C020000}"/>
    <cellStyle name="タイトル 20" xfId="639" xr:uid="{00000000-0005-0000-0000-00007D020000}"/>
    <cellStyle name="タイトル 21" xfId="640" xr:uid="{00000000-0005-0000-0000-00007E020000}"/>
    <cellStyle name="タイトル 22" xfId="641" xr:uid="{00000000-0005-0000-0000-00007F020000}"/>
    <cellStyle name="タイトル 23" xfId="642" xr:uid="{00000000-0005-0000-0000-000080020000}"/>
    <cellStyle name="タイトル 24" xfId="643" xr:uid="{00000000-0005-0000-0000-000081020000}"/>
    <cellStyle name="タイトル 25" xfId="644" xr:uid="{00000000-0005-0000-0000-000082020000}"/>
    <cellStyle name="タイトル 3" xfId="645" xr:uid="{00000000-0005-0000-0000-000083020000}"/>
    <cellStyle name="タイトル 3 2" xfId="646" xr:uid="{00000000-0005-0000-0000-000084020000}"/>
    <cellStyle name="タイトル 4" xfId="647" xr:uid="{00000000-0005-0000-0000-000085020000}"/>
    <cellStyle name="タイトル 5" xfId="648" xr:uid="{00000000-0005-0000-0000-000086020000}"/>
    <cellStyle name="タイトル 6" xfId="649" xr:uid="{00000000-0005-0000-0000-000087020000}"/>
    <cellStyle name="タイトル 7" xfId="650" xr:uid="{00000000-0005-0000-0000-000088020000}"/>
    <cellStyle name="タイトル 8" xfId="651" xr:uid="{00000000-0005-0000-0000-000089020000}"/>
    <cellStyle name="タイトル 9" xfId="652" xr:uid="{00000000-0005-0000-0000-00008A020000}"/>
    <cellStyle name="チェック セル 10" xfId="653" xr:uid="{00000000-0005-0000-0000-00008B020000}"/>
    <cellStyle name="チェック セル 11" xfId="654" xr:uid="{00000000-0005-0000-0000-00008C020000}"/>
    <cellStyle name="チェック セル 12" xfId="655" xr:uid="{00000000-0005-0000-0000-00008D020000}"/>
    <cellStyle name="チェック セル 13" xfId="656" xr:uid="{00000000-0005-0000-0000-00008E020000}"/>
    <cellStyle name="チェック セル 14" xfId="657" xr:uid="{00000000-0005-0000-0000-00008F020000}"/>
    <cellStyle name="チェック セル 15" xfId="658" xr:uid="{00000000-0005-0000-0000-000090020000}"/>
    <cellStyle name="チェック セル 16" xfId="659" xr:uid="{00000000-0005-0000-0000-000091020000}"/>
    <cellStyle name="チェック セル 17" xfId="660" xr:uid="{00000000-0005-0000-0000-000092020000}"/>
    <cellStyle name="チェック セル 18" xfId="661" xr:uid="{00000000-0005-0000-0000-000093020000}"/>
    <cellStyle name="チェック セル 19" xfId="662" xr:uid="{00000000-0005-0000-0000-000094020000}"/>
    <cellStyle name="チェック セル 2" xfId="663" xr:uid="{00000000-0005-0000-0000-000095020000}"/>
    <cellStyle name="チェック セル 2 2" xfId="664" xr:uid="{00000000-0005-0000-0000-000096020000}"/>
    <cellStyle name="チェック セル 20" xfId="665" xr:uid="{00000000-0005-0000-0000-000097020000}"/>
    <cellStyle name="チェック セル 21" xfId="666" xr:uid="{00000000-0005-0000-0000-000098020000}"/>
    <cellStyle name="チェック セル 22" xfId="667" xr:uid="{00000000-0005-0000-0000-000099020000}"/>
    <cellStyle name="チェック セル 23" xfId="668" xr:uid="{00000000-0005-0000-0000-00009A020000}"/>
    <cellStyle name="チェック セル 24" xfId="669" xr:uid="{00000000-0005-0000-0000-00009B020000}"/>
    <cellStyle name="チェック セル 25" xfId="670" xr:uid="{00000000-0005-0000-0000-00009C020000}"/>
    <cellStyle name="チェック セル 3" xfId="671" xr:uid="{00000000-0005-0000-0000-00009D020000}"/>
    <cellStyle name="チェック セル 3 2" xfId="672" xr:uid="{00000000-0005-0000-0000-00009E020000}"/>
    <cellStyle name="チェック セル 4" xfId="673" xr:uid="{00000000-0005-0000-0000-00009F020000}"/>
    <cellStyle name="チェック セル 5" xfId="674" xr:uid="{00000000-0005-0000-0000-0000A0020000}"/>
    <cellStyle name="チェック セル 6" xfId="675" xr:uid="{00000000-0005-0000-0000-0000A1020000}"/>
    <cellStyle name="チェック セル 7" xfId="676" xr:uid="{00000000-0005-0000-0000-0000A2020000}"/>
    <cellStyle name="チェック セル 8" xfId="677" xr:uid="{00000000-0005-0000-0000-0000A3020000}"/>
    <cellStyle name="チェック セル 9" xfId="678" xr:uid="{00000000-0005-0000-0000-0000A4020000}"/>
    <cellStyle name="どちらでもない 10" xfId="679" xr:uid="{00000000-0005-0000-0000-0000A5020000}"/>
    <cellStyle name="どちらでもない 11" xfId="680" xr:uid="{00000000-0005-0000-0000-0000A6020000}"/>
    <cellStyle name="どちらでもない 12" xfId="681" xr:uid="{00000000-0005-0000-0000-0000A7020000}"/>
    <cellStyle name="どちらでもない 13" xfId="682" xr:uid="{00000000-0005-0000-0000-0000A8020000}"/>
    <cellStyle name="どちらでもない 14" xfId="683" xr:uid="{00000000-0005-0000-0000-0000A9020000}"/>
    <cellStyle name="どちらでもない 15" xfId="684" xr:uid="{00000000-0005-0000-0000-0000AA020000}"/>
    <cellStyle name="どちらでもない 16" xfId="685" xr:uid="{00000000-0005-0000-0000-0000AB020000}"/>
    <cellStyle name="どちらでもない 17" xfId="686" xr:uid="{00000000-0005-0000-0000-0000AC020000}"/>
    <cellStyle name="どちらでもない 18" xfId="687" xr:uid="{00000000-0005-0000-0000-0000AD020000}"/>
    <cellStyle name="どちらでもない 19" xfId="688" xr:uid="{00000000-0005-0000-0000-0000AE020000}"/>
    <cellStyle name="どちらでもない 2" xfId="689" xr:uid="{00000000-0005-0000-0000-0000AF020000}"/>
    <cellStyle name="どちらでもない 2 2" xfId="690" xr:uid="{00000000-0005-0000-0000-0000B0020000}"/>
    <cellStyle name="どちらでもない 20" xfId="691" xr:uid="{00000000-0005-0000-0000-0000B1020000}"/>
    <cellStyle name="どちらでもない 21" xfId="692" xr:uid="{00000000-0005-0000-0000-0000B2020000}"/>
    <cellStyle name="どちらでもない 22" xfId="693" xr:uid="{00000000-0005-0000-0000-0000B3020000}"/>
    <cellStyle name="どちらでもない 23" xfId="694" xr:uid="{00000000-0005-0000-0000-0000B4020000}"/>
    <cellStyle name="どちらでもない 24" xfId="695" xr:uid="{00000000-0005-0000-0000-0000B5020000}"/>
    <cellStyle name="どちらでもない 25" xfId="696" xr:uid="{00000000-0005-0000-0000-0000B6020000}"/>
    <cellStyle name="どちらでもない 3" xfId="697" xr:uid="{00000000-0005-0000-0000-0000B7020000}"/>
    <cellStyle name="どちらでもない 3 2" xfId="698" xr:uid="{00000000-0005-0000-0000-0000B8020000}"/>
    <cellStyle name="どちらでもない 4" xfId="699" xr:uid="{00000000-0005-0000-0000-0000B9020000}"/>
    <cellStyle name="どちらでもない 5" xfId="700" xr:uid="{00000000-0005-0000-0000-0000BA020000}"/>
    <cellStyle name="どちらでもない 6" xfId="701" xr:uid="{00000000-0005-0000-0000-0000BB020000}"/>
    <cellStyle name="どちらでもない 7" xfId="702" xr:uid="{00000000-0005-0000-0000-0000BC020000}"/>
    <cellStyle name="どちらでもない 8" xfId="703" xr:uid="{00000000-0005-0000-0000-0000BD020000}"/>
    <cellStyle name="どちらでもない 9" xfId="704" xr:uid="{00000000-0005-0000-0000-0000BE020000}"/>
    <cellStyle name="パーセント" xfId="1578" builtinId="5"/>
    <cellStyle name="パーセント 2" xfId="705" xr:uid="{00000000-0005-0000-0000-0000C0020000}"/>
    <cellStyle name="パーセント 2 2" xfId="706" xr:uid="{00000000-0005-0000-0000-0000C1020000}"/>
    <cellStyle name="パーセント 2 2 2" xfId="707" xr:uid="{00000000-0005-0000-0000-0000C2020000}"/>
    <cellStyle name="パーセント 2 2 2 2" xfId="1579" xr:uid="{00000000-0005-0000-0000-0000C3020000}"/>
    <cellStyle name="パーセント 2 2 3" xfId="1580" xr:uid="{00000000-0005-0000-0000-0000C4020000}"/>
    <cellStyle name="パーセント 2 3" xfId="708" xr:uid="{00000000-0005-0000-0000-0000C5020000}"/>
    <cellStyle name="パーセント 2 3 2" xfId="1555" xr:uid="{00000000-0005-0000-0000-0000C6020000}"/>
    <cellStyle name="パーセント 2 3 2 2" xfId="1556" xr:uid="{00000000-0005-0000-0000-0000C7020000}"/>
    <cellStyle name="パーセント 2 3 3" xfId="1557" xr:uid="{00000000-0005-0000-0000-0000C8020000}"/>
    <cellStyle name="パーセント 2 3 3 2" xfId="1558" xr:uid="{00000000-0005-0000-0000-0000C9020000}"/>
    <cellStyle name="パーセント 2 3 4" xfId="1559" xr:uid="{00000000-0005-0000-0000-0000CA020000}"/>
    <cellStyle name="パーセント 2 4" xfId="1560" xr:uid="{00000000-0005-0000-0000-0000CB020000}"/>
    <cellStyle name="パーセント 2 4 2" xfId="1549" xr:uid="{00000000-0005-0000-0000-0000CC020000}"/>
    <cellStyle name="パーセント 2 4 2 2" xfId="1581" xr:uid="{00000000-0005-0000-0000-0000CD020000}"/>
    <cellStyle name="パーセント 2 4 3" xfId="1582" xr:uid="{00000000-0005-0000-0000-0000CE020000}"/>
    <cellStyle name="パーセント 2 4 3 2" xfId="1583" xr:uid="{00000000-0005-0000-0000-0000CF020000}"/>
    <cellStyle name="パーセント 3" xfId="709" xr:uid="{00000000-0005-0000-0000-0000D0020000}"/>
    <cellStyle name="パーセント 3 2" xfId="1561" xr:uid="{00000000-0005-0000-0000-0000D1020000}"/>
    <cellStyle name="パーセント 3 3" xfId="1584" xr:uid="{00000000-0005-0000-0000-0000D2020000}"/>
    <cellStyle name="パーセント 3 3 2" xfId="1585" xr:uid="{00000000-0005-0000-0000-0000D3020000}"/>
    <cellStyle name="パーセント 3 3 2 2" xfId="1586" xr:uid="{00000000-0005-0000-0000-0000D4020000}"/>
    <cellStyle name="パーセント 3 3 3" xfId="1587" xr:uid="{00000000-0005-0000-0000-0000D5020000}"/>
    <cellStyle name="パーセント 3 3 3 2" xfId="1588" xr:uid="{00000000-0005-0000-0000-0000D6020000}"/>
    <cellStyle name="パーセント 3 3 4" xfId="1589" xr:uid="{00000000-0005-0000-0000-0000D7020000}"/>
    <cellStyle name="パーセント 3 4" xfId="1590" xr:uid="{00000000-0005-0000-0000-0000D8020000}"/>
    <cellStyle name="パーセント 3 4 2" xfId="1591" xr:uid="{00000000-0005-0000-0000-0000D9020000}"/>
    <cellStyle name="パーセント 3 5" xfId="1592" xr:uid="{00000000-0005-0000-0000-0000DA020000}"/>
    <cellStyle name="パーセント 3 5 2" xfId="1593" xr:uid="{00000000-0005-0000-0000-0000DB020000}"/>
    <cellStyle name="パーセント 4" xfId="710" xr:uid="{00000000-0005-0000-0000-0000DC020000}"/>
    <cellStyle name="パーセント 5" xfId="711" xr:uid="{00000000-0005-0000-0000-0000DD020000}"/>
    <cellStyle name="パーセント 6" xfId="1594" xr:uid="{00000000-0005-0000-0000-0000DE020000}"/>
    <cellStyle name="パーセント 7" xfId="1595" xr:uid="{00000000-0005-0000-0000-0000DF020000}"/>
    <cellStyle name="ハイパーリンク 2" xfId="1562" xr:uid="{00000000-0005-0000-0000-0000E0020000}"/>
    <cellStyle name="メモ 10" xfId="712" xr:uid="{00000000-0005-0000-0000-0000E1020000}"/>
    <cellStyle name="メモ 11" xfId="713" xr:uid="{00000000-0005-0000-0000-0000E2020000}"/>
    <cellStyle name="メモ 12" xfId="714" xr:uid="{00000000-0005-0000-0000-0000E3020000}"/>
    <cellStyle name="メモ 13" xfId="715" xr:uid="{00000000-0005-0000-0000-0000E4020000}"/>
    <cellStyle name="メモ 14" xfId="716" xr:uid="{00000000-0005-0000-0000-0000E5020000}"/>
    <cellStyle name="メモ 15" xfId="717" xr:uid="{00000000-0005-0000-0000-0000E6020000}"/>
    <cellStyle name="メモ 16" xfId="718" xr:uid="{00000000-0005-0000-0000-0000E7020000}"/>
    <cellStyle name="メモ 17" xfId="719" xr:uid="{00000000-0005-0000-0000-0000E8020000}"/>
    <cellStyle name="メモ 18" xfId="720" xr:uid="{00000000-0005-0000-0000-0000E9020000}"/>
    <cellStyle name="メモ 19" xfId="721" xr:uid="{00000000-0005-0000-0000-0000EA020000}"/>
    <cellStyle name="メモ 2" xfId="722" xr:uid="{00000000-0005-0000-0000-0000EB020000}"/>
    <cellStyle name="メモ 2 2" xfId="723" xr:uid="{00000000-0005-0000-0000-0000EC020000}"/>
    <cellStyle name="メモ 2 2 2" xfId="724" xr:uid="{00000000-0005-0000-0000-0000ED020000}"/>
    <cellStyle name="メモ 2 2 2 2" xfId="1391" xr:uid="{00000000-0005-0000-0000-0000EE020000}"/>
    <cellStyle name="メモ 2 2 2 2 2" xfId="1392" xr:uid="{00000000-0005-0000-0000-0000EF020000}"/>
    <cellStyle name="メモ 2 2 2 3" xfId="1393" xr:uid="{00000000-0005-0000-0000-0000F0020000}"/>
    <cellStyle name="メモ 2 2 3" xfId="725" xr:uid="{00000000-0005-0000-0000-0000F1020000}"/>
    <cellStyle name="メモ 2 2 3 2" xfId="1394" xr:uid="{00000000-0005-0000-0000-0000F2020000}"/>
    <cellStyle name="メモ 2 2 4" xfId="1596" xr:uid="{00000000-0005-0000-0000-0000F3020000}"/>
    <cellStyle name="メモ 2 2 4 2" xfId="1597" xr:uid="{00000000-0005-0000-0000-0000F4020000}"/>
    <cellStyle name="メモ 2 2 5" xfId="1598" xr:uid="{00000000-0005-0000-0000-0000F5020000}"/>
    <cellStyle name="メモ 2 2 6" xfId="1599" xr:uid="{00000000-0005-0000-0000-0000F6020000}"/>
    <cellStyle name="メモ 2 2 6 2" xfId="1600" xr:uid="{00000000-0005-0000-0000-0000F7020000}"/>
    <cellStyle name="メモ 20" xfId="726" xr:uid="{00000000-0005-0000-0000-0000F8020000}"/>
    <cellStyle name="メモ 21" xfId="727" xr:uid="{00000000-0005-0000-0000-0000F9020000}"/>
    <cellStyle name="メモ 22" xfId="728" xr:uid="{00000000-0005-0000-0000-0000FA020000}"/>
    <cellStyle name="メモ 23" xfId="729" xr:uid="{00000000-0005-0000-0000-0000FB020000}"/>
    <cellStyle name="メモ 24" xfId="730" xr:uid="{00000000-0005-0000-0000-0000FC020000}"/>
    <cellStyle name="メモ 25" xfId="731" xr:uid="{00000000-0005-0000-0000-0000FD020000}"/>
    <cellStyle name="メモ 3" xfId="732" xr:uid="{00000000-0005-0000-0000-0000FE020000}"/>
    <cellStyle name="メモ 3 2" xfId="733" xr:uid="{00000000-0005-0000-0000-0000FF020000}"/>
    <cellStyle name="メモ 3 2 2" xfId="1395" xr:uid="{00000000-0005-0000-0000-000000030000}"/>
    <cellStyle name="メモ 3 2 2 2" xfId="1396" xr:uid="{00000000-0005-0000-0000-000001030000}"/>
    <cellStyle name="メモ 3 2 3" xfId="1397" xr:uid="{00000000-0005-0000-0000-000002030000}"/>
    <cellStyle name="メモ 3 3" xfId="734" xr:uid="{00000000-0005-0000-0000-000003030000}"/>
    <cellStyle name="メモ 3 3 2" xfId="1398" xr:uid="{00000000-0005-0000-0000-000004030000}"/>
    <cellStyle name="メモ 3 4" xfId="1601" xr:uid="{00000000-0005-0000-0000-000005030000}"/>
    <cellStyle name="メモ 3 4 2" xfId="1602" xr:uid="{00000000-0005-0000-0000-000006030000}"/>
    <cellStyle name="メモ 3 5" xfId="1603" xr:uid="{00000000-0005-0000-0000-000007030000}"/>
    <cellStyle name="メモ 3 6" xfId="1604" xr:uid="{00000000-0005-0000-0000-000008030000}"/>
    <cellStyle name="メモ 3 6 2" xfId="1605" xr:uid="{00000000-0005-0000-0000-000009030000}"/>
    <cellStyle name="メモ 4" xfId="735" xr:uid="{00000000-0005-0000-0000-00000A030000}"/>
    <cellStyle name="メモ 4 2" xfId="736" xr:uid="{00000000-0005-0000-0000-00000B030000}"/>
    <cellStyle name="メモ 4 2 2" xfId="1399" xr:uid="{00000000-0005-0000-0000-00000C030000}"/>
    <cellStyle name="メモ 4 2 2 2" xfId="1400" xr:uid="{00000000-0005-0000-0000-00000D030000}"/>
    <cellStyle name="メモ 4 2 3" xfId="1401" xr:uid="{00000000-0005-0000-0000-00000E030000}"/>
    <cellStyle name="メモ 4 3" xfId="737" xr:uid="{00000000-0005-0000-0000-00000F030000}"/>
    <cellStyle name="メモ 4 3 2" xfId="1402" xr:uid="{00000000-0005-0000-0000-000010030000}"/>
    <cellStyle name="メモ 4 4" xfId="1606" xr:uid="{00000000-0005-0000-0000-000011030000}"/>
    <cellStyle name="メモ 4 4 2" xfId="1607" xr:uid="{00000000-0005-0000-0000-000012030000}"/>
    <cellStyle name="メモ 4 5" xfId="1608" xr:uid="{00000000-0005-0000-0000-000013030000}"/>
    <cellStyle name="メモ 4 6" xfId="1609" xr:uid="{00000000-0005-0000-0000-000014030000}"/>
    <cellStyle name="メモ 4 6 2" xfId="1610" xr:uid="{00000000-0005-0000-0000-000015030000}"/>
    <cellStyle name="メモ 5" xfId="738" xr:uid="{00000000-0005-0000-0000-000016030000}"/>
    <cellStyle name="メモ 6" xfId="739" xr:uid="{00000000-0005-0000-0000-000017030000}"/>
    <cellStyle name="メモ 7" xfId="740" xr:uid="{00000000-0005-0000-0000-000018030000}"/>
    <cellStyle name="メモ 8" xfId="741" xr:uid="{00000000-0005-0000-0000-000019030000}"/>
    <cellStyle name="メモ 9" xfId="742" xr:uid="{00000000-0005-0000-0000-00001A030000}"/>
    <cellStyle name="リンク セル 10" xfId="743" xr:uid="{00000000-0005-0000-0000-00001B030000}"/>
    <cellStyle name="リンク セル 11" xfId="744" xr:uid="{00000000-0005-0000-0000-00001C030000}"/>
    <cellStyle name="リンク セル 12" xfId="745" xr:uid="{00000000-0005-0000-0000-00001D030000}"/>
    <cellStyle name="リンク セル 13" xfId="746" xr:uid="{00000000-0005-0000-0000-00001E030000}"/>
    <cellStyle name="リンク セル 14" xfId="747" xr:uid="{00000000-0005-0000-0000-00001F030000}"/>
    <cellStyle name="リンク セル 15" xfId="748" xr:uid="{00000000-0005-0000-0000-000020030000}"/>
    <cellStyle name="リンク セル 16" xfId="749" xr:uid="{00000000-0005-0000-0000-000021030000}"/>
    <cellStyle name="リンク セル 17" xfId="750" xr:uid="{00000000-0005-0000-0000-000022030000}"/>
    <cellStyle name="リンク セル 18" xfId="751" xr:uid="{00000000-0005-0000-0000-000023030000}"/>
    <cellStyle name="リンク セル 19" xfId="752" xr:uid="{00000000-0005-0000-0000-000024030000}"/>
    <cellStyle name="リンク セル 2" xfId="753" xr:uid="{00000000-0005-0000-0000-000025030000}"/>
    <cellStyle name="リンク セル 2 2" xfId="754" xr:uid="{00000000-0005-0000-0000-000026030000}"/>
    <cellStyle name="リンク セル 20" xfId="755" xr:uid="{00000000-0005-0000-0000-000027030000}"/>
    <cellStyle name="リンク セル 21" xfId="756" xr:uid="{00000000-0005-0000-0000-000028030000}"/>
    <cellStyle name="リンク セル 22" xfId="757" xr:uid="{00000000-0005-0000-0000-000029030000}"/>
    <cellStyle name="リンク セル 23" xfId="758" xr:uid="{00000000-0005-0000-0000-00002A030000}"/>
    <cellStyle name="リンク セル 24" xfId="759" xr:uid="{00000000-0005-0000-0000-00002B030000}"/>
    <cellStyle name="リンク セル 25" xfId="760" xr:uid="{00000000-0005-0000-0000-00002C030000}"/>
    <cellStyle name="リンク セル 3" xfId="761" xr:uid="{00000000-0005-0000-0000-00002D030000}"/>
    <cellStyle name="リンク セル 3 2" xfId="762" xr:uid="{00000000-0005-0000-0000-00002E030000}"/>
    <cellStyle name="リンク セル 4" xfId="763" xr:uid="{00000000-0005-0000-0000-00002F030000}"/>
    <cellStyle name="リンク セル 5" xfId="764" xr:uid="{00000000-0005-0000-0000-000030030000}"/>
    <cellStyle name="リンク セル 6" xfId="765" xr:uid="{00000000-0005-0000-0000-000031030000}"/>
    <cellStyle name="リンク セル 7" xfId="766" xr:uid="{00000000-0005-0000-0000-000032030000}"/>
    <cellStyle name="リンク セル 8" xfId="767" xr:uid="{00000000-0005-0000-0000-000033030000}"/>
    <cellStyle name="リンク セル 9" xfId="768" xr:uid="{00000000-0005-0000-0000-000034030000}"/>
    <cellStyle name="悪い 10" xfId="769" xr:uid="{00000000-0005-0000-0000-000035030000}"/>
    <cellStyle name="悪い 11" xfId="770" xr:uid="{00000000-0005-0000-0000-000036030000}"/>
    <cellStyle name="悪い 12" xfId="771" xr:uid="{00000000-0005-0000-0000-000037030000}"/>
    <cellStyle name="悪い 13" xfId="772" xr:uid="{00000000-0005-0000-0000-000038030000}"/>
    <cellStyle name="悪い 14" xfId="773" xr:uid="{00000000-0005-0000-0000-000039030000}"/>
    <cellStyle name="悪い 15" xfId="774" xr:uid="{00000000-0005-0000-0000-00003A030000}"/>
    <cellStyle name="悪い 16" xfId="775" xr:uid="{00000000-0005-0000-0000-00003B030000}"/>
    <cellStyle name="悪い 17" xfId="776" xr:uid="{00000000-0005-0000-0000-00003C030000}"/>
    <cellStyle name="悪い 18" xfId="777" xr:uid="{00000000-0005-0000-0000-00003D030000}"/>
    <cellStyle name="悪い 19" xfId="778" xr:uid="{00000000-0005-0000-0000-00003E030000}"/>
    <cellStyle name="悪い 2" xfId="779" xr:uid="{00000000-0005-0000-0000-00003F030000}"/>
    <cellStyle name="悪い 2 2" xfId="780" xr:uid="{00000000-0005-0000-0000-000040030000}"/>
    <cellStyle name="悪い 2 3" xfId="1403" xr:uid="{00000000-0005-0000-0000-000041030000}"/>
    <cellStyle name="悪い 20" xfId="781" xr:uid="{00000000-0005-0000-0000-000042030000}"/>
    <cellStyle name="悪い 21" xfId="782" xr:uid="{00000000-0005-0000-0000-000043030000}"/>
    <cellStyle name="悪い 22" xfId="783" xr:uid="{00000000-0005-0000-0000-000044030000}"/>
    <cellStyle name="悪い 23" xfId="784" xr:uid="{00000000-0005-0000-0000-000045030000}"/>
    <cellStyle name="悪い 24" xfId="785" xr:uid="{00000000-0005-0000-0000-000046030000}"/>
    <cellStyle name="悪い 25" xfId="786" xr:uid="{00000000-0005-0000-0000-000047030000}"/>
    <cellStyle name="悪い 3" xfId="787" xr:uid="{00000000-0005-0000-0000-000048030000}"/>
    <cellStyle name="悪い 3 2" xfId="788" xr:uid="{00000000-0005-0000-0000-000049030000}"/>
    <cellStyle name="悪い 4" xfId="789" xr:uid="{00000000-0005-0000-0000-00004A030000}"/>
    <cellStyle name="悪い 5" xfId="790" xr:uid="{00000000-0005-0000-0000-00004B030000}"/>
    <cellStyle name="悪い 6" xfId="791" xr:uid="{00000000-0005-0000-0000-00004C030000}"/>
    <cellStyle name="悪い 7" xfId="792" xr:uid="{00000000-0005-0000-0000-00004D030000}"/>
    <cellStyle name="悪い 8" xfId="793" xr:uid="{00000000-0005-0000-0000-00004E030000}"/>
    <cellStyle name="悪い 9" xfId="794" xr:uid="{00000000-0005-0000-0000-00004F030000}"/>
    <cellStyle name="計算 10" xfId="795" xr:uid="{00000000-0005-0000-0000-000050030000}"/>
    <cellStyle name="計算 11" xfId="796" xr:uid="{00000000-0005-0000-0000-000051030000}"/>
    <cellStyle name="計算 12" xfId="797" xr:uid="{00000000-0005-0000-0000-000052030000}"/>
    <cellStyle name="計算 13" xfId="798" xr:uid="{00000000-0005-0000-0000-000053030000}"/>
    <cellStyle name="計算 14" xfId="799" xr:uid="{00000000-0005-0000-0000-000054030000}"/>
    <cellStyle name="計算 15" xfId="800" xr:uid="{00000000-0005-0000-0000-000055030000}"/>
    <cellStyle name="計算 16" xfId="801" xr:uid="{00000000-0005-0000-0000-000056030000}"/>
    <cellStyle name="計算 17" xfId="802" xr:uid="{00000000-0005-0000-0000-000057030000}"/>
    <cellStyle name="計算 18" xfId="803" xr:uid="{00000000-0005-0000-0000-000058030000}"/>
    <cellStyle name="計算 19" xfId="804" xr:uid="{00000000-0005-0000-0000-000059030000}"/>
    <cellStyle name="計算 2" xfId="805" xr:uid="{00000000-0005-0000-0000-00005A030000}"/>
    <cellStyle name="計算 2 2" xfId="806" xr:uid="{00000000-0005-0000-0000-00005B030000}"/>
    <cellStyle name="計算 2 2 2" xfId="807" xr:uid="{00000000-0005-0000-0000-00005C030000}"/>
    <cellStyle name="計算 2 2 2 2" xfId="1404" xr:uid="{00000000-0005-0000-0000-00005D030000}"/>
    <cellStyle name="計算 2 2 2 2 2" xfId="1405" xr:uid="{00000000-0005-0000-0000-00005E030000}"/>
    <cellStyle name="計算 2 2 2 3" xfId="1406" xr:uid="{00000000-0005-0000-0000-00005F030000}"/>
    <cellStyle name="計算 2 2 3" xfId="808" xr:uid="{00000000-0005-0000-0000-000060030000}"/>
    <cellStyle name="計算 2 2 3 2" xfId="1407" xr:uid="{00000000-0005-0000-0000-000061030000}"/>
    <cellStyle name="計算 2 2 4" xfId="1611" xr:uid="{00000000-0005-0000-0000-000062030000}"/>
    <cellStyle name="計算 2 2 4 2" xfId="1612" xr:uid="{00000000-0005-0000-0000-000063030000}"/>
    <cellStyle name="計算 2 2 5" xfId="1613" xr:uid="{00000000-0005-0000-0000-000064030000}"/>
    <cellStyle name="計算 2 2 6" xfId="1614" xr:uid="{00000000-0005-0000-0000-000065030000}"/>
    <cellStyle name="計算 2 2 6 2" xfId="1615" xr:uid="{00000000-0005-0000-0000-000066030000}"/>
    <cellStyle name="計算 20" xfId="809" xr:uid="{00000000-0005-0000-0000-000067030000}"/>
    <cellStyle name="計算 21" xfId="810" xr:uid="{00000000-0005-0000-0000-000068030000}"/>
    <cellStyle name="計算 22" xfId="811" xr:uid="{00000000-0005-0000-0000-000069030000}"/>
    <cellStyle name="計算 23" xfId="812" xr:uid="{00000000-0005-0000-0000-00006A030000}"/>
    <cellStyle name="計算 24" xfId="813" xr:uid="{00000000-0005-0000-0000-00006B030000}"/>
    <cellStyle name="計算 25" xfId="814" xr:uid="{00000000-0005-0000-0000-00006C030000}"/>
    <cellStyle name="計算 3" xfId="815" xr:uid="{00000000-0005-0000-0000-00006D030000}"/>
    <cellStyle name="計算 3 2" xfId="816" xr:uid="{00000000-0005-0000-0000-00006E030000}"/>
    <cellStyle name="計算 3 2 2" xfId="1408" xr:uid="{00000000-0005-0000-0000-00006F030000}"/>
    <cellStyle name="計算 3 2 2 2" xfId="1409" xr:uid="{00000000-0005-0000-0000-000070030000}"/>
    <cellStyle name="計算 3 2 3" xfId="1410" xr:uid="{00000000-0005-0000-0000-000071030000}"/>
    <cellStyle name="計算 3 3" xfId="817" xr:uid="{00000000-0005-0000-0000-000072030000}"/>
    <cellStyle name="計算 3 3 2" xfId="1411" xr:uid="{00000000-0005-0000-0000-000073030000}"/>
    <cellStyle name="計算 3 4" xfId="1616" xr:uid="{00000000-0005-0000-0000-000074030000}"/>
    <cellStyle name="計算 3 4 2" xfId="1617" xr:uid="{00000000-0005-0000-0000-000075030000}"/>
    <cellStyle name="計算 3 5" xfId="1618" xr:uid="{00000000-0005-0000-0000-000076030000}"/>
    <cellStyle name="計算 3 6" xfId="1619" xr:uid="{00000000-0005-0000-0000-000077030000}"/>
    <cellStyle name="計算 3 6 2" xfId="1620" xr:uid="{00000000-0005-0000-0000-000078030000}"/>
    <cellStyle name="計算 4" xfId="818" xr:uid="{00000000-0005-0000-0000-000079030000}"/>
    <cellStyle name="計算 4 2" xfId="819" xr:uid="{00000000-0005-0000-0000-00007A030000}"/>
    <cellStyle name="計算 4 2 2" xfId="1412" xr:uid="{00000000-0005-0000-0000-00007B030000}"/>
    <cellStyle name="計算 4 2 2 2" xfId="1413" xr:uid="{00000000-0005-0000-0000-00007C030000}"/>
    <cellStyle name="計算 4 2 3" xfId="1414" xr:uid="{00000000-0005-0000-0000-00007D030000}"/>
    <cellStyle name="計算 4 3" xfId="820" xr:uid="{00000000-0005-0000-0000-00007E030000}"/>
    <cellStyle name="計算 4 3 2" xfId="1415" xr:uid="{00000000-0005-0000-0000-00007F030000}"/>
    <cellStyle name="計算 4 4" xfId="1621" xr:uid="{00000000-0005-0000-0000-000080030000}"/>
    <cellStyle name="計算 4 4 2" xfId="1622" xr:uid="{00000000-0005-0000-0000-000081030000}"/>
    <cellStyle name="計算 4 5" xfId="1623" xr:uid="{00000000-0005-0000-0000-000082030000}"/>
    <cellStyle name="計算 4 6" xfId="1624" xr:uid="{00000000-0005-0000-0000-000083030000}"/>
    <cellStyle name="計算 4 6 2" xfId="1625" xr:uid="{00000000-0005-0000-0000-000084030000}"/>
    <cellStyle name="計算 5" xfId="821" xr:uid="{00000000-0005-0000-0000-000085030000}"/>
    <cellStyle name="計算 6" xfId="822" xr:uid="{00000000-0005-0000-0000-000086030000}"/>
    <cellStyle name="計算 7" xfId="823" xr:uid="{00000000-0005-0000-0000-000087030000}"/>
    <cellStyle name="計算 8" xfId="824" xr:uid="{00000000-0005-0000-0000-000088030000}"/>
    <cellStyle name="計算 9" xfId="825" xr:uid="{00000000-0005-0000-0000-000089030000}"/>
    <cellStyle name="警告文 10" xfId="826" xr:uid="{00000000-0005-0000-0000-00008A030000}"/>
    <cellStyle name="警告文 11" xfId="827" xr:uid="{00000000-0005-0000-0000-00008B030000}"/>
    <cellStyle name="警告文 12" xfId="828" xr:uid="{00000000-0005-0000-0000-00008C030000}"/>
    <cellStyle name="警告文 13" xfId="829" xr:uid="{00000000-0005-0000-0000-00008D030000}"/>
    <cellStyle name="警告文 14" xfId="830" xr:uid="{00000000-0005-0000-0000-00008E030000}"/>
    <cellStyle name="警告文 15" xfId="831" xr:uid="{00000000-0005-0000-0000-00008F030000}"/>
    <cellStyle name="警告文 16" xfId="832" xr:uid="{00000000-0005-0000-0000-000090030000}"/>
    <cellStyle name="警告文 17" xfId="833" xr:uid="{00000000-0005-0000-0000-000091030000}"/>
    <cellStyle name="警告文 18" xfId="834" xr:uid="{00000000-0005-0000-0000-000092030000}"/>
    <cellStyle name="警告文 19" xfId="835" xr:uid="{00000000-0005-0000-0000-000093030000}"/>
    <cellStyle name="警告文 2" xfId="836" xr:uid="{00000000-0005-0000-0000-000094030000}"/>
    <cellStyle name="警告文 2 2" xfId="837" xr:uid="{00000000-0005-0000-0000-000095030000}"/>
    <cellStyle name="警告文 20" xfId="838" xr:uid="{00000000-0005-0000-0000-000096030000}"/>
    <cellStyle name="警告文 21" xfId="839" xr:uid="{00000000-0005-0000-0000-000097030000}"/>
    <cellStyle name="警告文 22" xfId="840" xr:uid="{00000000-0005-0000-0000-000098030000}"/>
    <cellStyle name="警告文 23" xfId="841" xr:uid="{00000000-0005-0000-0000-000099030000}"/>
    <cellStyle name="警告文 24" xfId="842" xr:uid="{00000000-0005-0000-0000-00009A030000}"/>
    <cellStyle name="警告文 25" xfId="843" xr:uid="{00000000-0005-0000-0000-00009B030000}"/>
    <cellStyle name="警告文 3" xfId="844" xr:uid="{00000000-0005-0000-0000-00009C030000}"/>
    <cellStyle name="警告文 3 2" xfId="845" xr:uid="{00000000-0005-0000-0000-00009D030000}"/>
    <cellStyle name="警告文 4" xfId="846" xr:uid="{00000000-0005-0000-0000-00009E030000}"/>
    <cellStyle name="警告文 5" xfId="847" xr:uid="{00000000-0005-0000-0000-00009F030000}"/>
    <cellStyle name="警告文 6" xfId="848" xr:uid="{00000000-0005-0000-0000-0000A0030000}"/>
    <cellStyle name="警告文 7" xfId="849" xr:uid="{00000000-0005-0000-0000-0000A1030000}"/>
    <cellStyle name="警告文 8" xfId="850" xr:uid="{00000000-0005-0000-0000-0000A2030000}"/>
    <cellStyle name="警告文 9" xfId="851" xr:uid="{00000000-0005-0000-0000-0000A3030000}"/>
    <cellStyle name="桁区切り" xfId="1" builtinId="6"/>
    <cellStyle name="桁区切り 2" xfId="852" xr:uid="{00000000-0005-0000-0000-0000A5030000}"/>
    <cellStyle name="桁区切り 2 2" xfId="853" xr:uid="{00000000-0005-0000-0000-0000A6030000}"/>
    <cellStyle name="桁区切り 2 2 2" xfId="854" xr:uid="{00000000-0005-0000-0000-0000A7030000}"/>
    <cellStyle name="桁区切り 2 2 2 2" xfId="1626" xr:uid="{00000000-0005-0000-0000-0000A8030000}"/>
    <cellStyle name="桁区切り 2 2 2 2 2" xfId="1627" xr:uid="{00000000-0005-0000-0000-0000A9030000}"/>
    <cellStyle name="桁区切り 2 2 2 3" xfId="1628" xr:uid="{00000000-0005-0000-0000-0000AA030000}"/>
    <cellStyle name="桁区切り 2 2 3" xfId="1629" xr:uid="{00000000-0005-0000-0000-0000AB030000}"/>
    <cellStyle name="桁区切り 2 2 3 2" xfId="1630" xr:uid="{00000000-0005-0000-0000-0000AC030000}"/>
    <cellStyle name="桁区切り 2 2 3 2 2" xfId="1631" xr:uid="{00000000-0005-0000-0000-0000AD030000}"/>
    <cellStyle name="桁区切り 2 2 3 3" xfId="1632" xr:uid="{00000000-0005-0000-0000-0000AE030000}"/>
    <cellStyle name="桁区切り 2 2 3 3 2" xfId="1633" xr:uid="{00000000-0005-0000-0000-0000AF030000}"/>
    <cellStyle name="桁区切り 2 2 3 4" xfId="1634" xr:uid="{00000000-0005-0000-0000-0000B0030000}"/>
    <cellStyle name="桁区切り 2 2 4" xfId="1635" xr:uid="{00000000-0005-0000-0000-0000B1030000}"/>
    <cellStyle name="桁区切り 2 3" xfId="855" xr:uid="{00000000-0005-0000-0000-0000B2030000}"/>
    <cellStyle name="桁区切り 2 3 2" xfId="1636" xr:uid="{00000000-0005-0000-0000-0000B3030000}"/>
    <cellStyle name="桁区切り 2 3 2 2" xfId="1637" xr:uid="{00000000-0005-0000-0000-0000B4030000}"/>
    <cellStyle name="桁区切り 2 3 3" xfId="1638" xr:uid="{00000000-0005-0000-0000-0000B5030000}"/>
    <cellStyle name="桁区切り 2 4" xfId="1416" xr:uid="{00000000-0005-0000-0000-0000B6030000}"/>
    <cellStyle name="桁区切り 2 5" xfId="1417" xr:uid="{00000000-0005-0000-0000-0000B7030000}"/>
    <cellStyle name="桁区切り 2 5 2" xfId="1418" xr:uid="{00000000-0005-0000-0000-0000B8030000}"/>
    <cellStyle name="桁区切り 2 5 3" xfId="1419" xr:uid="{00000000-0005-0000-0000-0000B9030000}"/>
    <cellStyle name="桁区切り 2 5 3 2" xfId="1420" xr:uid="{00000000-0005-0000-0000-0000BA030000}"/>
    <cellStyle name="桁区切り 2 6" xfId="1421" xr:uid="{00000000-0005-0000-0000-0000BB030000}"/>
    <cellStyle name="桁区切り 2 6 2" xfId="1563" xr:uid="{00000000-0005-0000-0000-0000BC030000}"/>
    <cellStyle name="桁区切り 2 7" xfId="1422" xr:uid="{00000000-0005-0000-0000-0000BD030000}"/>
    <cellStyle name="桁区切り 2 8" xfId="1423" xr:uid="{00000000-0005-0000-0000-0000BE030000}"/>
    <cellStyle name="桁区切り 2 8 2" xfId="1424" xr:uid="{00000000-0005-0000-0000-0000BF030000}"/>
    <cellStyle name="桁区切り 2 8 2 2" xfId="1425" xr:uid="{00000000-0005-0000-0000-0000C0030000}"/>
    <cellStyle name="桁区切り 2 8 2 2 2" xfId="1426" xr:uid="{00000000-0005-0000-0000-0000C1030000}"/>
    <cellStyle name="桁区切り 2 8 2 2 2 2" xfId="1427" xr:uid="{00000000-0005-0000-0000-0000C2030000}"/>
    <cellStyle name="桁区切り 2 8 2 2 2 2 2" xfId="1428" xr:uid="{00000000-0005-0000-0000-0000C3030000}"/>
    <cellStyle name="桁区切り 2 8 2 3" xfId="1429" xr:uid="{00000000-0005-0000-0000-0000C4030000}"/>
    <cellStyle name="桁区切り 2 8 2 3 2" xfId="1430" xr:uid="{00000000-0005-0000-0000-0000C5030000}"/>
    <cellStyle name="桁区切り 2 8 2 3 2 2" xfId="1431" xr:uid="{00000000-0005-0000-0000-0000C6030000}"/>
    <cellStyle name="桁区切り 2 9" xfId="1552" xr:uid="{00000000-0005-0000-0000-0000C7030000}"/>
    <cellStyle name="桁区切り 3" xfId="856" xr:uid="{00000000-0005-0000-0000-0000C8030000}"/>
    <cellStyle name="桁区切り 3 2" xfId="857" xr:uid="{00000000-0005-0000-0000-0000C9030000}"/>
    <cellStyle name="桁区切り 3 3" xfId="1639" xr:uid="{00000000-0005-0000-0000-0000CA030000}"/>
    <cellStyle name="桁区切り 3 3 2" xfId="1640" xr:uid="{00000000-0005-0000-0000-0000CB030000}"/>
    <cellStyle name="桁区切り 3 3 2 2" xfId="1641" xr:uid="{00000000-0005-0000-0000-0000CC030000}"/>
    <cellStyle name="桁区切り 3 3 3" xfId="1642" xr:uid="{00000000-0005-0000-0000-0000CD030000}"/>
    <cellStyle name="桁区切り 3 4" xfId="1643" xr:uid="{00000000-0005-0000-0000-0000CE030000}"/>
    <cellStyle name="桁区切り 3 4 2" xfId="1644" xr:uid="{00000000-0005-0000-0000-0000CF030000}"/>
    <cellStyle name="桁区切り 3 5" xfId="1432" xr:uid="{00000000-0005-0000-0000-0000D0030000}"/>
    <cellStyle name="桁区切り 4" xfId="858" xr:uid="{00000000-0005-0000-0000-0000D1030000}"/>
    <cellStyle name="桁区切り 4 2" xfId="1433" xr:uid="{00000000-0005-0000-0000-0000D2030000}"/>
    <cellStyle name="桁区切り 4 2 2" xfId="1645" xr:uid="{00000000-0005-0000-0000-0000D3030000}"/>
    <cellStyle name="桁区切り 4 2 2 2" xfId="1646" xr:uid="{00000000-0005-0000-0000-0000D4030000}"/>
    <cellStyle name="桁区切り 4 2 3" xfId="1647" xr:uid="{00000000-0005-0000-0000-0000D5030000}"/>
    <cellStyle name="桁区切り 4 3" xfId="1648" xr:uid="{00000000-0005-0000-0000-0000D6030000}"/>
    <cellStyle name="桁区切り 4 3 2" xfId="1649" xr:uid="{00000000-0005-0000-0000-0000D7030000}"/>
    <cellStyle name="桁区切り 4 4" xfId="1650" xr:uid="{00000000-0005-0000-0000-0000D8030000}"/>
    <cellStyle name="桁区切り 5" xfId="1434" xr:uid="{00000000-0005-0000-0000-0000D9030000}"/>
    <cellStyle name="桁区切り 5 2" xfId="1564" xr:uid="{00000000-0005-0000-0000-0000DA030000}"/>
    <cellStyle name="桁区切り 5 2 2" xfId="1565" xr:uid="{00000000-0005-0000-0000-0000DB030000}"/>
    <cellStyle name="桁区切り 5 3" xfId="1566" xr:uid="{00000000-0005-0000-0000-0000DC030000}"/>
    <cellStyle name="桁区切り 6" xfId="1435" xr:uid="{00000000-0005-0000-0000-0000DD030000}"/>
    <cellStyle name="桁区切り 7" xfId="1436" xr:uid="{00000000-0005-0000-0000-0000DE030000}"/>
    <cellStyle name="桁区切り 8" xfId="1437" xr:uid="{00000000-0005-0000-0000-0000DF030000}"/>
    <cellStyle name="桁区切り 8 2" xfId="1438" xr:uid="{00000000-0005-0000-0000-0000E0030000}"/>
    <cellStyle name="桁区切り 9" xfId="1651" xr:uid="{00000000-0005-0000-0000-0000E1030000}"/>
    <cellStyle name="桁区切り 9 2" xfId="1652" xr:uid="{00000000-0005-0000-0000-0000E2030000}"/>
    <cellStyle name="桁区切り 9 2 2" xfId="1653" xr:uid="{00000000-0005-0000-0000-0000E3030000}"/>
    <cellStyle name="見出し 1 10" xfId="859" xr:uid="{00000000-0005-0000-0000-0000E4030000}"/>
    <cellStyle name="見出し 1 11" xfId="860" xr:uid="{00000000-0005-0000-0000-0000E5030000}"/>
    <cellStyle name="見出し 1 12" xfId="861" xr:uid="{00000000-0005-0000-0000-0000E6030000}"/>
    <cellStyle name="見出し 1 13" xfId="862" xr:uid="{00000000-0005-0000-0000-0000E7030000}"/>
    <cellStyle name="見出し 1 14" xfId="863" xr:uid="{00000000-0005-0000-0000-0000E8030000}"/>
    <cellStyle name="見出し 1 15" xfId="864" xr:uid="{00000000-0005-0000-0000-0000E9030000}"/>
    <cellStyle name="見出し 1 16" xfId="865" xr:uid="{00000000-0005-0000-0000-0000EA030000}"/>
    <cellStyle name="見出し 1 17" xfId="866" xr:uid="{00000000-0005-0000-0000-0000EB030000}"/>
    <cellStyle name="見出し 1 18" xfId="867" xr:uid="{00000000-0005-0000-0000-0000EC030000}"/>
    <cellStyle name="見出し 1 19" xfId="868" xr:uid="{00000000-0005-0000-0000-0000ED030000}"/>
    <cellStyle name="見出し 1 2" xfId="869" xr:uid="{00000000-0005-0000-0000-0000EE030000}"/>
    <cellStyle name="見出し 1 2 2" xfId="870" xr:uid="{00000000-0005-0000-0000-0000EF030000}"/>
    <cellStyle name="見出し 1 20" xfId="871" xr:uid="{00000000-0005-0000-0000-0000F0030000}"/>
    <cellStyle name="見出し 1 21" xfId="872" xr:uid="{00000000-0005-0000-0000-0000F1030000}"/>
    <cellStyle name="見出し 1 22" xfId="873" xr:uid="{00000000-0005-0000-0000-0000F2030000}"/>
    <cellStyle name="見出し 1 23" xfId="874" xr:uid="{00000000-0005-0000-0000-0000F3030000}"/>
    <cellStyle name="見出し 1 24" xfId="875" xr:uid="{00000000-0005-0000-0000-0000F4030000}"/>
    <cellStyle name="見出し 1 25" xfId="876" xr:uid="{00000000-0005-0000-0000-0000F5030000}"/>
    <cellStyle name="見出し 1 3" xfId="877" xr:uid="{00000000-0005-0000-0000-0000F6030000}"/>
    <cellStyle name="見出し 1 3 2" xfId="878" xr:uid="{00000000-0005-0000-0000-0000F7030000}"/>
    <cellStyle name="見出し 1 4" xfId="879" xr:uid="{00000000-0005-0000-0000-0000F8030000}"/>
    <cellStyle name="見出し 1 5" xfId="880" xr:uid="{00000000-0005-0000-0000-0000F9030000}"/>
    <cellStyle name="見出し 1 6" xfId="881" xr:uid="{00000000-0005-0000-0000-0000FA030000}"/>
    <cellStyle name="見出し 1 7" xfId="882" xr:uid="{00000000-0005-0000-0000-0000FB030000}"/>
    <cellStyle name="見出し 1 8" xfId="883" xr:uid="{00000000-0005-0000-0000-0000FC030000}"/>
    <cellStyle name="見出し 1 9" xfId="884" xr:uid="{00000000-0005-0000-0000-0000FD030000}"/>
    <cellStyle name="見出し 2 10" xfId="885" xr:uid="{00000000-0005-0000-0000-0000FE030000}"/>
    <cellStyle name="見出し 2 11" xfId="886" xr:uid="{00000000-0005-0000-0000-0000FF030000}"/>
    <cellStyle name="見出し 2 12" xfId="887" xr:uid="{00000000-0005-0000-0000-000000040000}"/>
    <cellStyle name="見出し 2 13" xfId="888" xr:uid="{00000000-0005-0000-0000-000001040000}"/>
    <cellStyle name="見出し 2 14" xfId="889" xr:uid="{00000000-0005-0000-0000-000002040000}"/>
    <cellStyle name="見出し 2 15" xfId="890" xr:uid="{00000000-0005-0000-0000-000003040000}"/>
    <cellStyle name="見出し 2 16" xfId="891" xr:uid="{00000000-0005-0000-0000-000004040000}"/>
    <cellStyle name="見出し 2 17" xfId="892" xr:uid="{00000000-0005-0000-0000-000005040000}"/>
    <cellStyle name="見出し 2 18" xfId="893" xr:uid="{00000000-0005-0000-0000-000006040000}"/>
    <cellStyle name="見出し 2 19" xfId="894" xr:uid="{00000000-0005-0000-0000-000007040000}"/>
    <cellStyle name="見出し 2 2" xfId="895" xr:uid="{00000000-0005-0000-0000-000008040000}"/>
    <cellStyle name="見出し 2 2 2" xfId="896" xr:uid="{00000000-0005-0000-0000-000009040000}"/>
    <cellStyle name="見出し 2 20" xfId="897" xr:uid="{00000000-0005-0000-0000-00000A040000}"/>
    <cellStyle name="見出し 2 21" xfId="898" xr:uid="{00000000-0005-0000-0000-00000B040000}"/>
    <cellStyle name="見出し 2 22" xfId="899" xr:uid="{00000000-0005-0000-0000-00000C040000}"/>
    <cellStyle name="見出し 2 23" xfId="900" xr:uid="{00000000-0005-0000-0000-00000D040000}"/>
    <cellStyle name="見出し 2 24" xfId="901" xr:uid="{00000000-0005-0000-0000-00000E040000}"/>
    <cellStyle name="見出し 2 25" xfId="902" xr:uid="{00000000-0005-0000-0000-00000F040000}"/>
    <cellStyle name="見出し 2 3" xfId="903" xr:uid="{00000000-0005-0000-0000-000010040000}"/>
    <cellStyle name="見出し 2 3 2" xfId="904" xr:uid="{00000000-0005-0000-0000-000011040000}"/>
    <cellStyle name="見出し 2 4" xfId="905" xr:uid="{00000000-0005-0000-0000-000012040000}"/>
    <cellStyle name="見出し 2 5" xfId="906" xr:uid="{00000000-0005-0000-0000-000013040000}"/>
    <cellStyle name="見出し 2 6" xfId="907" xr:uid="{00000000-0005-0000-0000-000014040000}"/>
    <cellStyle name="見出し 2 7" xfId="908" xr:uid="{00000000-0005-0000-0000-000015040000}"/>
    <cellStyle name="見出し 2 8" xfId="909" xr:uid="{00000000-0005-0000-0000-000016040000}"/>
    <cellStyle name="見出し 2 9" xfId="910" xr:uid="{00000000-0005-0000-0000-000017040000}"/>
    <cellStyle name="見出し 3 10" xfId="911" xr:uid="{00000000-0005-0000-0000-000018040000}"/>
    <cellStyle name="見出し 3 11" xfId="912" xr:uid="{00000000-0005-0000-0000-000019040000}"/>
    <cellStyle name="見出し 3 12" xfId="913" xr:uid="{00000000-0005-0000-0000-00001A040000}"/>
    <cellStyle name="見出し 3 13" xfId="914" xr:uid="{00000000-0005-0000-0000-00001B040000}"/>
    <cellStyle name="見出し 3 14" xfId="915" xr:uid="{00000000-0005-0000-0000-00001C040000}"/>
    <cellStyle name="見出し 3 15" xfId="916" xr:uid="{00000000-0005-0000-0000-00001D040000}"/>
    <cellStyle name="見出し 3 16" xfId="917" xr:uid="{00000000-0005-0000-0000-00001E040000}"/>
    <cellStyle name="見出し 3 17" xfId="918" xr:uid="{00000000-0005-0000-0000-00001F040000}"/>
    <cellStyle name="見出し 3 18" xfId="919" xr:uid="{00000000-0005-0000-0000-000020040000}"/>
    <cellStyle name="見出し 3 19" xfId="920" xr:uid="{00000000-0005-0000-0000-000021040000}"/>
    <cellStyle name="見出し 3 2" xfId="921" xr:uid="{00000000-0005-0000-0000-000022040000}"/>
    <cellStyle name="見出し 3 2 2" xfId="922" xr:uid="{00000000-0005-0000-0000-000023040000}"/>
    <cellStyle name="見出し 3 20" xfId="923" xr:uid="{00000000-0005-0000-0000-000024040000}"/>
    <cellStyle name="見出し 3 21" xfId="924" xr:uid="{00000000-0005-0000-0000-000025040000}"/>
    <cellStyle name="見出し 3 22" xfId="925" xr:uid="{00000000-0005-0000-0000-000026040000}"/>
    <cellStyle name="見出し 3 23" xfId="926" xr:uid="{00000000-0005-0000-0000-000027040000}"/>
    <cellStyle name="見出し 3 24" xfId="927" xr:uid="{00000000-0005-0000-0000-000028040000}"/>
    <cellStyle name="見出し 3 25" xfId="928" xr:uid="{00000000-0005-0000-0000-000029040000}"/>
    <cellStyle name="見出し 3 3" xfId="929" xr:uid="{00000000-0005-0000-0000-00002A040000}"/>
    <cellStyle name="見出し 3 3 2" xfId="930" xr:uid="{00000000-0005-0000-0000-00002B040000}"/>
    <cellStyle name="見出し 3 4" xfId="931" xr:uid="{00000000-0005-0000-0000-00002C040000}"/>
    <cellStyle name="見出し 3 5" xfId="932" xr:uid="{00000000-0005-0000-0000-00002D040000}"/>
    <cellStyle name="見出し 3 6" xfId="933" xr:uid="{00000000-0005-0000-0000-00002E040000}"/>
    <cellStyle name="見出し 3 7" xfId="934" xr:uid="{00000000-0005-0000-0000-00002F040000}"/>
    <cellStyle name="見出し 3 8" xfId="935" xr:uid="{00000000-0005-0000-0000-000030040000}"/>
    <cellStyle name="見出し 3 9" xfId="936" xr:uid="{00000000-0005-0000-0000-000031040000}"/>
    <cellStyle name="見出し 4 10" xfId="937" xr:uid="{00000000-0005-0000-0000-000032040000}"/>
    <cellStyle name="見出し 4 11" xfId="938" xr:uid="{00000000-0005-0000-0000-000033040000}"/>
    <cellStyle name="見出し 4 12" xfId="939" xr:uid="{00000000-0005-0000-0000-000034040000}"/>
    <cellStyle name="見出し 4 13" xfId="940" xr:uid="{00000000-0005-0000-0000-000035040000}"/>
    <cellStyle name="見出し 4 14" xfId="941" xr:uid="{00000000-0005-0000-0000-000036040000}"/>
    <cellStyle name="見出し 4 15" xfId="942" xr:uid="{00000000-0005-0000-0000-000037040000}"/>
    <cellStyle name="見出し 4 16" xfId="943" xr:uid="{00000000-0005-0000-0000-000038040000}"/>
    <cellStyle name="見出し 4 17" xfId="944" xr:uid="{00000000-0005-0000-0000-000039040000}"/>
    <cellStyle name="見出し 4 18" xfId="945" xr:uid="{00000000-0005-0000-0000-00003A040000}"/>
    <cellStyle name="見出し 4 19" xfId="946" xr:uid="{00000000-0005-0000-0000-00003B040000}"/>
    <cellStyle name="見出し 4 2" xfId="947" xr:uid="{00000000-0005-0000-0000-00003C040000}"/>
    <cellStyle name="見出し 4 2 2" xfId="948" xr:uid="{00000000-0005-0000-0000-00003D040000}"/>
    <cellStyle name="見出し 4 20" xfId="949" xr:uid="{00000000-0005-0000-0000-00003E040000}"/>
    <cellStyle name="見出し 4 21" xfId="950" xr:uid="{00000000-0005-0000-0000-00003F040000}"/>
    <cellStyle name="見出し 4 22" xfId="951" xr:uid="{00000000-0005-0000-0000-000040040000}"/>
    <cellStyle name="見出し 4 23" xfId="952" xr:uid="{00000000-0005-0000-0000-000041040000}"/>
    <cellStyle name="見出し 4 24" xfId="953" xr:uid="{00000000-0005-0000-0000-000042040000}"/>
    <cellStyle name="見出し 4 25" xfId="954" xr:uid="{00000000-0005-0000-0000-000043040000}"/>
    <cellStyle name="見出し 4 3" xfId="955" xr:uid="{00000000-0005-0000-0000-000044040000}"/>
    <cellStyle name="見出し 4 3 2" xfId="956" xr:uid="{00000000-0005-0000-0000-000045040000}"/>
    <cellStyle name="見出し 4 4" xfId="957" xr:uid="{00000000-0005-0000-0000-000046040000}"/>
    <cellStyle name="見出し 4 5" xfId="958" xr:uid="{00000000-0005-0000-0000-000047040000}"/>
    <cellStyle name="見出し 4 6" xfId="959" xr:uid="{00000000-0005-0000-0000-000048040000}"/>
    <cellStyle name="見出し 4 7" xfId="960" xr:uid="{00000000-0005-0000-0000-000049040000}"/>
    <cellStyle name="見出し 4 8" xfId="961" xr:uid="{00000000-0005-0000-0000-00004A040000}"/>
    <cellStyle name="見出し 4 9" xfId="962" xr:uid="{00000000-0005-0000-0000-00004B040000}"/>
    <cellStyle name="集計 10" xfId="963" xr:uid="{00000000-0005-0000-0000-00004C040000}"/>
    <cellStyle name="集計 11" xfId="964" xr:uid="{00000000-0005-0000-0000-00004D040000}"/>
    <cellStyle name="集計 12" xfId="965" xr:uid="{00000000-0005-0000-0000-00004E040000}"/>
    <cellStyle name="集計 13" xfId="966" xr:uid="{00000000-0005-0000-0000-00004F040000}"/>
    <cellStyle name="集計 14" xfId="967" xr:uid="{00000000-0005-0000-0000-000050040000}"/>
    <cellStyle name="集計 15" xfId="968" xr:uid="{00000000-0005-0000-0000-000051040000}"/>
    <cellStyle name="集計 16" xfId="969" xr:uid="{00000000-0005-0000-0000-000052040000}"/>
    <cellStyle name="集計 17" xfId="970" xr:uid="{00000000-0005-0000-0000-000053040000}"/>
    <cellStyle name="集計 18" xfId="971" xr:uid="{00000000-0005-0000-0000-000054040000}"/>
    <cellStyle name="集計 19" xfId="972" xr:uid="{00000000-0005-0000-0000-000055040000}"/>
    <cellStyle name="集計 2" xfId="973" xr:uid="{00000000-0005-0000-0000-000056040000}"/>
    <cellStyle name="集計 2 2" xfId="974" xr:uid="{00000000-0005-0000-0000-000057040000}"/>
    <cellStyle name="集計 2 2 2" xfId="975" xr:uid="{00000000-0005-0000-0000-000058040000}"/>
    <cellStyle name="集計 2 2 2 2" xfId="1439" xr:uid="{00000000-0005-0000-0000-000059040000}"/>
    <cellStyle name="集計 2 2 2 2 2" xfId="1440" xr:uid="{00000000-0005-0000-0000-00005A040000}"/>
    <cellStyle name="集計 2 2 2 3" xfId="1441" xr:uid="{00000000-0005-0000-0000-00005B040000}"/>
    <cellStyle name="集計 2 2 3" xfId="976" xr:uid="{00000000-0005-0000-0000-00005C040000}"/>
    <cellStyle name="集計 2 2 3 2" xfId="1442" xr:uid="{00000000-0005-0000-0000-00005D040000}"/>
    <cellStyle name="集計 2 2 4" xfId="1654" xr:uid="{00000000-0005-0000-0000-00005E040000}"/>
    <cellStyle name="集計 2 2 4 2" xfId="1655" xr:uid="{00000000-0005-0000-0000-00005F040000}"/>
    <cellStyle name="集計 2 2 5" xfId="1656" xr:uid="{00000000-0005-0000-0000-000060040000}"/>
    <cellStyle name="集計 2 2 5 2" xfId="1657" xr:uid="{00000000-0005-0000-0000-000061040000}"/>
    <cellStyle name="集計 2 2 6" xfId="1658" xr:uid="{00000000-0005-0000-0000-000062040000}"/>
    <cellStyle name="集計 20" xfId="977" xr:uid="{00000000-0005-0000-0000-000063040000}"/>
    <cellStyle name="集計 21" xfId="978" xr:uid="{00000000-0005-0000-0000-000064040000}"/>
    <cellStyle name="集計 22" xfId="979" xr:uid="{00000000-0005-0000-0000-000065040000}"/>
    <cellStyle name="集計 23" xfId="980" xr:uid="{00000000-0005-0000-0000-000066040000}"/>
    <cellStyle name="集計 24" xfId="981" xr:uid="{00000000-0005-0000-0000-000067040000}"/>
    <cellStyle name="集計 25" xfId="982" xr:uid="{00000000-0005-0000-0000-000068040000}"/>
    <cellStyle name="集計 3" xfId="983" xr:uid="{00000000-0005-0000-0000-000069040000}"/>
    <cellStyle name="集計 3 2" xfId="984" xr:uid="{00000000-0005-0000-0000-00006A040000}"/>
    <cellStyle name="集計 3 2 2" xfId="1443" xr:uid="{00000000-0005-0000-0000-00006B040000}"/>
    <cellStyle name="集計 3 2 2 2" xfId="1444" xr:uid="{00000000-0005-0000-0000-00006C040000}"/>
    <cellStyle name="集計 3 2 3" xfId="1445" xr:uid="{00000000-0005-0000-0000-00006D040000}"/>
    <cellStyle name="集計 3 3" xfId="985" xr:uid="{00000000-0005-0000-0000-00006E040000}"/>
    <cellStyle name="集計 3 3 2" xfId="1446" xr:uid="{00000000-0005-0000-0000-00006F040000}"/>
    <cellStyle name="集計 3 4" xfId="1659" xr:uid="{00000000-0005-0000-0000-000070040000}"/>
    <cellStyle name="集計 3 4 2" xfId="1660" xr:uid="{00000000-0005-0000-0000-000071040000}"/>
    <cellStyle name="集計 3 5" xfId="1661" xr:uid="{00000000-0005-0000-0000-000072040000}"/>
    <cellStyle name="集計 3 5 2" xfId="1662" xr:uid="{00000000-0005-0000-0000-000073040000}"/>
    <cellStyle name="集計 3 6" xfId="1663" xr:uid="{00000000-0005-0000-0000-000074040000}"/>
    <cellStyle name="集計 4" xfId="986" xr:uid="{00000000-0005-0000-0000-000075040000}"/>
    <cellStyle name="集計 4 2" xfId="987" xr:uid="{00000000-0005-0000-0000-000076040000}"/>
    <cellStyle name="集計 4 2 2" xfId="1447" xr:uid="{00000000-0005-0000-0000-000077040000}"/>
    <cellStyle name="集計 4 2 2 2" xfId="1448" xr:uid="{00000000-0005-0000-0000-000078040000}"/>
    <cellStyle name="集計 4 2 3" xfId="1449" xr:uid="{00000000-0005-0000-0000-000079040000}"/>
    <cellStyle name="集計 4 3" xfId="988" xr:uid="{00000000-0005-0000-0000-00007A040000}"/>
    <cellStyle name="集計 4 3 2" xfId="1450" xr:uid="{00000000-0005-0000-0000-00007B040000}"/>
    <cellStyle name="集計 4 4" xfId="1664" xr:uid="{00000000-0005-0000-0000-00007C040000}"/>
    <cellStyle name="集計 4 4 2" xfId="1665" xr:uid="{00000000-0005-0000-0000-00007D040000}"/>
    <cellStyle name="集計 4 5" xfId="1666" xr:uid="{00000000-0005-0000-0000-00007E040000}"/>
    <cellStyle name="集計 4 5 2" xfId="1667" xr:uid="{00000000-0005-0000-0000-00007F040000}"/>
    <cellStyle name="集計 4 6" xfId="1668" xr:uid="{00000000-0005-0000-0000-000080040000}"/>
    <cellStyle name="集計 5" xfId="989" xr:uid="{00000000-0005-0000-0000-000081040000}"/>
    <cellStyle name="集計 6" xfId="990" xr:uid="{00000000-0005-0000-0000-000082040000}"/>
    <cellStyle name="集計 7" xfId="991" xr:uid="{00000000-0005-0000-0000-000083040000}"/>
    <cellStyle name="集計 8" xfId="992" xr:uid="{00000000-0005-0000-0000-000084040000}"/>
    <cellStyle name="集計 9" xfId="993" xr:uid="{00000000-0005-0000-0000-000085040000}"/>
    <cellStyle name="出力 10" xfId="994" xr:uid="{00000000-0005-0000-0000-000086040000}"/>
    <cellStyle name="出力 11" xfId="995" xr:uid="{00000000-0005-0000-0000-000087040000}"/>
    <cellStyle name="出力 12" xfId="996" xr:uid="{00000000-0005-0000-0000-000088040000}"/>
    <cellStyle name="出力 13" xfId="997" xr:uid="{00000000-0005-0000-0000-000089040000}"/>
    <cellStyle name="出力 14" xfId="998" xr:uid="{00000000-0005-0000-0000-00008A040000}"/>
    <cellStyle name="出力 15" xfId="999" xr:uid="{00000000-0005-0000-0000-00008B040000}"/>
    <cellStyle name="出力 16" xfId="1000" xr:uid="{00000000-0005-0000-0000-00008C040000}"/>
    <cellStyle name="出力 17" xfId="1001" xr:uid="{00000000-0005-0000-0000-00008D040000}"/>
    <cellStyle name="出力 18" xfId="1002" xr:uid="{00000000-0005-0000-0000-00008E040000}"/>
    <cellStyle name="出力 19" xfId="1003" xr:uid="{00000000-0005-0000-0000-00008F040000}"/>
    <cellStyle name="出力 2" xfId="1004" xr:uid="{00000000-0005-0000-0000-000090040000}"/>
    <cellStyle name="出力 2 2" xfId="1005" xr:uid="{00000000-0005-0000-0000-000091040000}"/>
    <cellStyle name="出力 2 2 2" xfId="1006" xr:uid="{00000000-0005-0000-0000-000092040000}"/>
    <cellStyle name="出力 2 2 2 2" xfId="1451" xr:uid="{00000000-0005-0000-0000-000093040000}"/>
    <cellStyle name="出力 2 2 2 2 2" xfId="1452" xr:uid="{00000000-0005-0000-0000-000094040000}"/>
    <cellStyle name="出力 2 2 2 3" xfId="1453" xr:uid="{00000000-0005-0000-0000-000095040000}"/>
    <cellStyle name="出力 2 2 3" xfId="1007" xr:uid="{00000000-0005-0000-0000-000096040000}"/>
    <cellStyle name="出力 2 2 3 2" xfId="1454" xr:uid="{00000000-0005-0000-0000-000097040000}"/>
    <cellStyle name="出力 2 2 4" xfId="1567" xr:uid="{00000000-0005-0000-0000-000098040000}"/>
    <cellStyle name="出力 2 2 4 2" xfId="1669" xr:uid="{00000000-0005-0000-0000-000099040000}"/>
    <cellStyle name="出力 2 2 5" xfId="1670" xr:uid="{00000000-0005-0000-0000-00009A040000}"/>
    <cellStyle name="出力 2 2 5 2" xfId="1671" xr:uid="{00000000-0005-0000-0000-00009B040000}"/>
    <cellStyle name="出力 2 2 6" xfId="1672" xr:uid="{00000000-0005-0000-0000-00009C040000}"/>
    <cellStyle name="出力 20" xfId="1008" xr:uid="{00000000-0005-0000-0000-00009D040000}"/>
    <cellStyle name="出力 21" xfId="1009" xr:uid="{00000000-0005-0000-0000-00009E040000}"/>
    <cellStyle name="出力 22" xfId="1010" xr:uid="{00000000-0005-0000-0000-00009F040000}"/>
    <cellStyle name="出力 23" xfId="1011" xr:uid="{00000000-0005-0000-0000-0000A0040000}"/>
    <cellStyle name="出力 24" xfId="1012" xr:uid="{00000000-0005-0000-0000-0000A1040000}"/>
    <cellStyle name="出力 25" xfId="1013" xr:uid="{00000000-0005-0000-0000-0000A2040000}"/>
    <cellStyle name="出力 3" xfId="1014" xr:uid="{00000000-0005-0000-0000-0000A3040000}"/>
    <cellStyle name="出力 3 2" xfId="1015" xr:uid="{00000000-0005-0000-0000-0000A4040000}"/>
    <cellStyle name="出力 3 2 2" xfId="1455" xr:uid="{00000000-0005-0000-0000-0000A5040000}"/>
    <cellStyle name="出力 3 2 2 2" xfId="1456" xr:uid="{00000000-0005-0000-0000-0000A6040000}"/>
    <cellStyle name="出力 3 2 3" xfId="1457" xr:uid="{00000000-0005-0000-0000-0000A7040000}"/>
    <cellStyle name="出力 3 3" xfId="1016" xr:uid="{00000000-0005-0000-0000-0000A8040000}"/>
    <cellStyle name="出力 3 3 2" xfId="1458" xr:uid="{00000000-0005-0000-0000-0000A9040000}"/>
    <cellStyle name="出力 3 4" xfId="1568" xr:uid="{00000000-0005-0000-0000-0000AA040000}"/>
    <cellStyle name="出力 3 4 2" xfId="1673" xr:uid="{00000000-0005-0000-0000-0000AB040000}"/>
    <cellStyle name="出力 3 5" xfId="1674" xr:uid="{00000000-0005-0000-0000-0000AC040000}"/>
    <cellStyle name="出力 3 5 2" xfId="1675" xr:uid="{00000000-0005-0000-0000-0000AD040000}"/>
    <cellStyle name="出力 3 6" xfId="1676" xr:uid="{00000000-0005-0000-0000-0000AE040000}"/>
    <cellStyle name="出力 4" xfId="1017" xr:uid="{00000000-0005-0000-0000-0000AF040000}"/>
    <cellStyle name="出力 4 2" xfId="1018" xr:uid="{00000000-0005-0000-0000-0000B0040000}"/>
    <cellStyle name="出力 4 2 2" xfId="1459" xr:uid="{00000000-0005-0000-0000-0000B1040000}"/>
    <cellStyle name="出力 4 2 2 2" xfId="1460" xr:uid="{00000000-0005-0000-0000-0000B2040000}"/>
    <cellStyle name="出力 4 2 3" xfId="1461" xr:uid="{00000000-0005-0000-0000-0000B3040000}"/>
    <cellStyle name="出力 4 3" xfId="1019" xr:uid="{00000000-0005-0000-0000-0000B4040000}"/>
    <cellStyle name="出力 4 3 2" xfId="1462" xr:uid="{00000000-0005-0000-0000-0000B5040000}"/>
    <cellStyle name="出力 4 4" xfId="1569" xr:uid="{00000000-0005-0000-0000-0000B6040000}"/>
    <cellStyle name="出力 4 4 2" xfId="1677" xr:uid="{00000000-0005-0000-0000-0000B7040000}"/>
    <cellStyle name="出力 4 5" xfId="1678" xr:uid="{00000000-0005-0000-0000-0000B8040000}"/>
    <cellStyle name="出力 4 5 2" xfId="1679" xr:uid="{00000000-0005-0000-0000-0000B9040000}"/>
    <cellStyle name="出力 4 6" xfId="1680" xr:uid="{00000000-0005-0000-0000-0000BA040000}"/>
    <cellStyle name="出力 5" xfId="1020" xr:uid="{00000000-0005-0000-0000-0000BB040000}"/>
    <cellStyle name="出力 6" xfId="1021" xr:uid="{00000000-0005-0000-0000-0000BC040000}"/>
    <cellStyle name="出力 7" xfId="1022" xr:uid="{00000000-0005-0000-0000-0000BD040000}"/>
    <cellStyle name="出力 8" xfId="1023" xr:uid="{00000000-0005-0000-0000-0000BE040000}"/>
    <cellStyle name="出力 9" xfId="1024" xr:uid="{00000000-0005-0000-0000-0000BF040000}"/>
    <cellStyle name="説明文 10" xfId="1025" xr:uid="{00000000-0005-0000-0000-0000C0040000}"/>
    <cellStyle name="説明文 11" xfId="1026" xr:uid="{00000000-0005-0000-0000-0000C1040000}"/>
    <cellStyle name="説明文 12" xfId="1027" xr:uid="{00000000-0005-0000-0000-0000C2040000}"/>
    <cellStyle name="説明文 13" xfId="1028" xr:uid="{00000000-0005-0000-0000-0000C3040000}"/>
    <cellStyle name="説明文 14" xfId="1029" xr:uid="{00000000-0005-0000-0000-0000C4040000}"/>
    <cellStyle name="説明文 15" xfId="1030" xr:uid="{00000000-0005-0000-0000-0000C5040000}"/>
    <cellStyle name="説明文 16" xfId="1031" xr:uid="{00000000-0005-0000-0000-0000C6040000}"/>
    <cellStyle name="説明文 17" xfId="1032" xr:uid="{00000000-0005-0000-0000-0000C7040000}"/>
    <cellStyle name="説明文 18" xfId="1033" xr:uid="{00000000-0005-0000-0000-0000C8040000}"/>
    <cellStyle name="説明文 19" xfId="1034" xr:uid="{00000000-0005-0000-0000-0000C9040000}"/>
    <cellStyle name="説明文 2" xfId="1035" xr:uid="{00000000-0005-0000-0000-0000CA040000}"/>
    <cellStyle name="説明文 2 2" xfId="1036" xr:uid="{00000000-0005-0000-0000-0000CB040000}"/>
    <cellStyle name="説明文 20" xfId="1037" xr:uid="{00000000-0005-0000-0000-0000CC040000}"/>
    <cellStyle name="説明文 21" xfId="1038" xr:uid="{00000000-0005-0000-0000-0000CD040000}"/>
    <cellStyle name="説明文 22" xfId="1039" xr:uid="{00000000-0005-0000-0000-0000CE040000}"/>
    <cellStyle name="説明文 23" xfId="1040" xr:uid="{00000000-0005-0000-0000-0000CF040000}"/>
    <cellStyle name="説明文 24" xfId="1041" xr:uid="{00000000-0005-0000-0000-0000D0040000}"/>
    <cellStyle name="説明文 25" xfId="1042" xr:uid="{00000000-0005-0000-0000-0000D1040000}"/>
    <cellStyle name="説明文 3" xfId="1043" xr:uid="{00000000-0005-0000-0000-0000D2040000}"/>
    <cellStyle name="説明文 3 2" xfId="1044" xr:uid="{00000000-0005-0000-0000-0000D3040000}"/>
    <cellStyle name="説明文 4" xfId="1045" xr:uid="{00000000-0005-0000-0000-0000D4040000}"/>
    <cellStyle name="説明文 5" xfId="1046" xr:uid="{00000000-0005-0000-0000-0000D5040000}"/>
    <cellStyle name="説明文 6" xfId="1047" xr:uid="{00000000-0005-0000-0000-0000D6040000}"/>
    <cellStyle name="説明文 7" xfId="1048" xr:uid="{00000000-0005-0000-0000-0000D7040000}"/>
    <cellStyle name="説明文 8" xfId="1049" xr:uid="{00000000-0005-0000-0000-0000D8040000}"/>
    <cellStyle name="説明文 9" xfId="1050" xr:uid="{00000000-0005-0000-0000-0000D9040000}"/>
    <cellStyle name="通貨 2" xfId="1051" xr:uid="{00000000-0005-0000-0000-0000DA040000}"/>
    <cellStyle name="通貨 3" xfId="1052" xr:uid="{00000000-0005-0000-0000-0000DB040000}"/>
    <cellStyle name="通貨 3 2" xfId="1053" xr:uid="{00000000-0005-0000-0000-0000DC040000}"/>
    <cellStyle name="入力 10" xfId="1054" xr:uid="{00000000-0005-0000-0000-0000DD040000}"/>
    <cellStyle name="入力 11" xfId="1055" xr:uid="{00000000-0005-0000-0000-0000DE040000}"/>
    <cellStyle name="入力 12" xfId="1056" xr:uid="{00000000-0005-0000-0000-0000DF040000}"/>
    <cellStyle name="入力 13" xfId="1057" xr:uid="{00000000-0005-0000-0000-0000E0040000}"/>
    <cellStyle name="入力 14" xfId="1058" xr:uid="{00000000-0005-0000-0000-0000E1040000}"/>
    <cellStyle name="入力 15" xfId="1059" xr:uid="{00000000-0005-0000-0000-0000E2040000}"/>
    <cellStyle name="入力 16" xfId="1060" xr:uid="{00000000-0005-0000-0000-0000E3040000}"/>
    <cellStyle name="入力 17" xfId="1061" xr:uid="{00000000-0005-0000-0000-0000E4040000}"/>
    <cellStyle name="入力 18" xfId="1062" xr:uid="{00000000-0005-0000-0000-0000E5040000}"/>
    <cellStyle name="入力 19" xfId="1063" xr:uid="{00000000-0005-0000-0000-0000E6040000}"/>
    <cellStyle name="入力 2" xfId="1064" xr:uid="{00000000-0005-0000-0000-0000E7040000}"/>
    <cellStyle name="入力 2 2" xfId="1065" xr:uid="{00000000-0005-0000-0000-0000E8040000}"/>
    <cellStyle name="入力 2 2 2" xfId="1066" xr:uid="{00000000-0005-0000-0000-0000E9040000}"/>
    <cellStyle name="入力 2 2 2 2" xfId="1463" xr:uid="{00000000-0005-0000-0000-0000EA040000}"/>
    <cellStyle name="入力 2 2 2 2 2" xfId="1464" xr:uid="{00000000-0005-0000-0000-0000EB040000}"/>
    <cellStyle name="入力 2 2 2 3" xfId="1465" xr:uid="{00000000-0005-0000-0000-0000EC040000}"/>
    <cellStyle name="入力 2 2 3" xfId="1067" xr:uid="{00000000-0005-0000-0000-0000ED040000}"/>
    <cellStyle name="入力 2 2 3 2" xfId="1466" xr:uid="{00000000-0005-0000-0000-0000EE040000}"/>
    <cellStyle name="入力 2 2 4" xfId="1681" xr:uid="{00000000-0005-0000-0000-0000EF040000}"/>
    <cellStyle name="入力 2 2 4 2" xfId="1682" xr:uid="{00000000-0005-0000-0000-0000F0040000}"/>
    <cellStyle name="入力 2 2 5" xfId="1683" xr:uid="{00000000-0005-0000-0000-0000F1040000}"/>
    <cellStyle name="入力 2 2 6" xfId="1684" xr:uid="{00000000-0005-0000-0000-0000F2040000}"/>
    <cellStyle name="入力 2 2 6 2" xfId="1685" xr:uid="{00000000-0005-0000-0000-0000F3040000}"/>
    <cellStyle name="入力 20" xfId="1068" xr:uid="{00000000-0005-0000-0000-0000F4040000}"/>
    <cellStyle name="入力 21" xfId="1069" xr:uid="{00000000-0005-0000-0000-0000F5040000}"/>
    <cellStyle name="入力 22" xfId="1070" xr:uid="{00000000-0005-0000-0000-0000F6040000}"/>
    <cellStyle name="入力 23" xfId="1071" xr:uid="{00000000-0005-0000-0000-0000F7040000}"/>
    <cellStyle name="入力 24" xfId="1072" xr:uid="{00000000-0005-0000-0000-0000F8040000}"/>
    <cellStyle name="入力 25" xfId="1073" xr:uid="{00000000-0005-0000-0000-0000F9040000}"/>
    <cellStyle name="入力 3" xfId="1074" xr:uid="{00000000-0005-0000-0000-0000FA040000}"/>
    <cellStyle name="入力 3 2" xfId="1075" xr:uid="{00000000-0005-0000-0000-0000FB040000}"/>
    <cellStyle name="入力 3 2 2" xfId="1467" xr:uid="{00000000-0005-0000-0000-0000FC040000}"/>
    <cellStyle name="入力 3 2 2 2" xfId="1468" xr:uid="{00000000-0005-0000-0000-0000FD040000}"/>
    <cellStyle name="入力 3 2 3" xfId="1469" xr:uid="{00000000-0005-0000-0000-0000FE040000}"/>
    <cellStyle name="入力 3 3" xfId="1076" xr:uid="{00000000-0005-0000-0000-0000FF040000}"/>
    <cellStyle name="入力 3 3 2" xfId="1470" xr:uid="{00000000-0005-0000-0000-000000050000}"/>
    <cellStyle name="入力 3 4" xfId="1686" xr:uid="{00000000-0005-0000-0000-000001050000}"/>
    <cellStyle name="入力 3 4 2" xfId="1687" xr:uid="{00000000-0005-0000-0000-000002050000}"/>
    <cellStyle name="入力 3 5" xfId="1688" xr:uid="{00000000-0005-0000-0000-000003050000}"/>
    <cellStyle name="入力 3 6" xfId="1689" xr:uid="{00000000-0005-0000-0000-000004050000}"/>
    <cellStyle name="入力 3 6 2" xfId="1690" xr:uid="{00000000-0005-0000-0000-000005050000}"/>
    <cellStyle name="入力 4" xfId="1077" xr:uid="{00000000-0005-0000-0000-000006050000}"/>
    <cellStyle name="入力 4 2" xfId="1078" xr:uid="{00000000-0005-0000-0000-000007050000}"/>
    <cellStyle name="入力 4 2 2" xfId="1471" xr:uid="{00000000-0005-0000-0000-000008050000}"/>
    <cellStyle name="入力 4 2 2 2" xfId="1472" xr:uid="{00000000-0005-0000-0000-000009050000}"/>
    <cellStyle name="入力 4 2 3" xfId="1473" xr:uid="{00000000-0005-0000-0000-00000A050000}"/>
    <cellStyle name="入力 4 3" xfId="1079" xr:uid="{00000000-0005-0000-0000-00000B050000}"/>
    <cellStyle name="入力 4 3 2" xfId="1474" xr:uid="{00000000-0005-0000-0000-00000C050000}"/>
    <cellStyle name="入力 4 4" xfId="1691" xr:uid="{00000000-0005-0000-0000-00000D050000}"/>
    <cellStyle name="入力 4 4 2" xfId="1692" xr:uid="{00000000-0005-0000-0000-00000E050000}"/>
    <cellStyle name="入力 4 5" xfId="1693" xr:uid="{00000000-0005-0000-0000-00000F050000}"/>
    <cellStyle name="入力 4 6" xfId="1694" xr:uid="{00000000-0005-0000-0000-000010050000}"/>
    <cellStyle name="入力 4 6 2" xfId="1695" xr:uid="{00000000-0005-0000-0000-000011050000}"/>
    <cellStyle name="入力 5" xfId="1080" xr:uid="{00000000-0005-0000-0000-000012050000}"/>
    <cellStyle name="入力 6" xfId="1081" xr:uid="{00000000-0005-0000-0000-000013050000}"/>
    <cellStyle name="入力 7" xfId="1082" xr:uid="{00000000-0005-0000-0000-000014050000}"/>
    <cellStyle name="入力 8" xfId="1083" xr:uid="{00000000-0005-0000-0000-000015050000}"/>
    <cellStyle name="入力 9" xfId="1084" xr:uid="{00000000-0005-0000-0000-000016050000}"/>
    <cellStyle name="標準" xfId="0" builtinId="0"/>
    <cellStyle name="標準 10" xfId="1085" xr:uid="{00000000-0005-0000-0000-000018050000}"/>
    <cellStyle name="標準 10 10" xfId="1475" xr:uid="{00000000-0005-0000-0000-000019050000}"/>
    <cellStyle name="標準 10 11" xfId="1476" xr:uid="{00000000-0005-0000-0000-00001A050000}"/>
    <cellStyle name="標準 10 12" xfId="1477" xr:uid="{00000000-0005-0000-0000-00001B050000}"/>
    <cellStyle name="標準 10 2" xfId="1086" xr:uid="{00000000-0005-0000-0000-00001C050000}"/>
    <cellStyle name="標準 10 3" xfId="1087" xr:uid="{00000000-0005-0000-0000-00001D050000}"/>
    <cellStyle name="標準 10 4" xfId="1088" xr:uid="{00000000-0005-0000-0000-00001E050000}"/>
    <cellStyle name="標準 10 4 2" xfId="1478" xr:uid="{00000000-0005-0000-0000-00001F050000}"/>
    <cellStyle name="標準 10 4 2 2" xfId="1479" xr:uid="{00000000-0005-0000-0000-000020050000}"/>
    <cellStyle name="標準 10 4 2 2 2" xfId="1480" xr:uid="{00000000-0005-0000-0000-000021050000}"/>
    <cellStyle name="標準 10 4 2 2 2 2" xfId="1481" xr:uid="{00000000-0005-0000-0000-000022050000}"/>
    <cellStyle name="標準 10 4 2 2 2 2 2" xfId="1482" xr:uid="{00000000-0005-0000-0000-000023050000}"/>
    <cellStyle name="標準 10 4 2 2 2 2 2 2" xfId="1483" xr:uid="{00000000-0005-0000-0000-000024050000}"/>
    <cellStyle name="標準 10 4 3" xfId="1484" xr:uid="{00000000-0005-0000-0000-000025050000}"/>
    <cellStyle name="標準 10 4 3 2" xfId="1485" xr:uid="{00000000-0005-0000-0000-000026050000}"/>
    <cellStyle name="標準 10 5" xfId="1089" xr:uid="{00000000-0005-0000-0000-000027050000}"/>
    <cellStyle name="標準 10 6" xfId="1486" xr:uid="{00000000-0005-0000-0000-000028050000}"/>
    <cellStyle name="標準 10 6 2" xfId="1487" xr:uid="{00000000-0005-0000-0000-000029050000}"/>
    <cellStyle name="標準 10 6 2 2" xfId="1488" xr:uid="{00000000-0005-0000-0000-00002A050000}"/>
    <cellStyle name="標準 10 6 2 3" xfId="1489" xr:uid="{00000000-0005-0000-0000-00002B050000}"/>
    <cellStyle name="標準 10 6 2 3 2" xfId="1387" xr:uid="{00000000-0005-0000-0000-00002C050000}"/>
    <cellStyle name="標準 10 7" xfId="1490" xr:uid="{00000000-0005-0000-0000-00002D050000}"/>
    <cellStyle name="標準 10 8" xfId="1491" xr:uid="{00000000-0005-0000-0000-00002E050000}"/>
    <cellStyle name="標準 10 8 2" xfId="1492" xr:uid="{00000000-0005-0000-0000-00002F050000}"/>
    <cellStyle name="標準 10 8 2 2" xfId="1493" xr:uid="{00000000-0005-0000-0000-000030050000}"/>
    <cellStyle name="標準 10 8 2 2 2" xfId="1494" xr:uid="{00000000-0005-0000-0000-000031050000}"/>
    <cellStyle name="標準 10 8 2 2 3" xfId="1495" xr:uid="{00000000-0005-0000-0000-000032050000}"/>
    <cellStyle name="標準 10 8 2 2 3 2" xfId="1388" xr:uid="{00000000-0005-0000-0000-000033050000}"/>
    <cellStyle name="標準 10 8 2 2 3 2 2" xfId="1496" xr:uid="{00000000-0005-0000-0000-000034050000}"/>
    <cellStyle name="標準 10 8 2 3" xfId="1497" xr:uid="{00000000-0005-0000-0000-000035050000}"/>
    <cellStyle name="標準 10 8 2 4" xfId="1498" xr:uid="{00000000-0005-0000-0000-000036050000}"/>
    <cellStyle name="標準 10 8 2 4 2" xfId="1499" xr:uid="{00000000-0005-0000-0000-000037050000}"/>
    <cellStyle name="標準 10 8 2 4 2 2" xfId="1500" xr:uid="{00000000-0005-0000-0000-000038050000}"/>
    <cellStyle name="標準 10 8 3" xfId="1501" xr:uid="{00000000-0005-0000-0000-000039050000}"/>
    <cellStyle name="標準 10 8 4" xfId="1502" xr:uid="{00000000-0005-0000-0000-00003A050000}"/>
    <cellStyle name="標準 10 8 4 2" xfId="1503" xr:uid="{00000000-0005-0000-0000-00003B050000}"/>
    <cellStyle name="標準 10 8 4 2 2" xfId="1504" xr:uid="{00000000-0005-0000-0000-00003C050000}"/>
    <cellStyle name="標準 10 8 4 2 3" xfId="1505" xr:uid="{00000000-0005-0000-0000-00003D050000}"/>
    <cellStyle name="標準 10 9" xfId="1506" xr:uid="{00000000-0005-0000-0000-00003E050000}"/>
    <cellStyle name="標準 10 9 2" xfId="1507" xr:uid="{00000000-0005-0000-0000-00003F050000}"/>
    <cellStyle name="標準 10 9 3" xfId="1508" xr:uid="{00000000-0005-0000-0000-000040050000}"/>
    <cellStyle name="標準 10 9 3 2" xfId="1509" xr:uid="{00000000-0005-0000-0000-000041050000}"/>
    <cellStyle name="標準 11" xfId="1090" xr:uid="{00000000-0005-0000-0000-000042050000}"/>
    <cellStyle name="標準 11 2" xfId="1091" xr:uid="{00000000-0005-0000-0000-000043050000}"/>
    <cellStyle name="標準 11 2 2" xfId="1696" xr:uid="{00000000-0005-0000-0000-000044050000}"/>
    <cellStyle name="標準 11 3" xfId="1092" xr:uid="{00000000-0005-0000-0000-000045050000}"/>
    <cellStyle name="標準 11 4" xfId="1093" xr:uid="{00000000-0005-0000-0000-000046050000}"/>
    <cellStyle name="標準 12" xfId="1383" xr:uid="{00000000-0005-0000-0000-000047050000}"/>
    <cellStyle name="標準 12 2" xfId="1094" xr:uid="{00000000-0005-0000-0000-000048050000}"/>
    <cellStyle name="標準 12 3" xfId="1095" xr:uid="{00000000-0005-0000-0000-000049050000}"/>
    <cellStyle name="標準 12 4" xfId="1697" xr:uid="{00000000-0005-0000-0000-00004A050000}"/>
    <cellStyle name="標準 13" xfId="1096" xr:uid="{00000000-0005-0000-0000-00004B050000}"/>
    <cellStyle name="標準 13 2" xfId="1097" xr:uid="{00000000-0005-0000-0000-00004C050000}"/>
    <cellStyle name="標準 14" xfId="1384" xr:uid="{00000000-0005-0000-0000-00004D050000}"/>
    <cellStyle name="標準 14 2" xfId="1098" xr:uid="{00000000-0005-0000-0000-00004E050000}"/>
    <cellStyle name="標準 14 3" xfId="1099" xr:uid="{00000000-0005-0000-0000-00004F050000}"/>
    <cellStyle name="標準 14 4" xfId="1100" xr:uid="{00000000-0005-0000-0000-000050050000}"/>
    <cellStyle name="標準 14 5" xfId="1101" xr:uid="{00000000-0005-0000-0000-000051050000}"/>
    <cellStyle name="標準 14 6" xfId="1102" xr:uid="{00000000-0005-0000-0000-000052050000}"/>
    <cellStyle name="標準 14 7" xfId="1103" xr:uid="{00000000-0005-0000-0000-000053050000}"/>
    <cellStyle name="標準 14 8" xfId="1104" xr:uid="{00000000-0005-0000-0000-000054050000}"/>
    <cellStyle name="標準 15" xfId="1105" xr:uid="{00000000-0005-0000-0000-000055050000}"/>
    <cellStyle name="標準 15 2" xfId="1106" xr:uid="{00000000-0005-0000-0000-000056050000}"/>
    <cellStyle name="標準 15 3" xfId="1107" xr:uid="{00000000-0005-0000-0000-000057050000}"/>
    <cellStyle name="標準 15 4" xfId="1108" xr:uid="{00000000-0005-0000-0000-000058050000}"/>
    <cellStyle name="標準 15 5" xfId="1109" xr:uid="{00000000-0005-0000-0000-000059050000}"/>
    <cellStyle name="標準 15 6" xfId="1110" xr:uid="{00000000-0005-0000-0000-00005A050000}"/>
    <cellStyle name="標準 15 7" xfId="1111" xr:uid="{00000000-0005-0000-0000-00005B050000}"/>
    <cellStyle name="標準 16" xfId="1385" xr:uid="{00000000-0005-0000-0000-00005C050000}"/>
    <cellStyle name="標準 16 2" xfId="1112" xr:uid="{00000000-0005-0000-0000-00005D050000}"/>
    <cellStyle name="標準 16 3" xfId="1113" xr:uid="{00000000-0005-0000-0000-00005E050000}"/>
    <cellStyle name="標準 16 4" xfId="1114" xr:uid="{00000000-0005-0000-0000-00005F050000}"/>
    <cellStyle name="標準 16 5" xfId="1115" xr:uid="{00000000-0005-0000-0000-000060050000}"/>
    <cellStyle name="標準 16 6" xfId="1116" xr:uid="{00000000-0005-0000-0000-000061050000}"/>
    <cellStyle name="標準 17" xfId="1117" xr:uid="{00000000-0005-0000-0000-000062050000}"/>
    <cellStyle name="標準 17 2" xfId="1118" xr:uid="{00000000-0005-0000-0000-000063050000}"/>
    <cellStyle name="標準 17 3" xfId="1119" xr:uid="{00000000-0005-0000-0000-000064050000}"/>
    <cellStyle name="標準 17 4" xfId="1120" xr:uid="{00000000-0005-0000-0000-000065050000}"/>
    <cellStyle name="標準 17 5" xfId="1121" xr:uid="{00000000-0005-0000-0000-000066050000}"/>
    <cellStyle name="標準 18" xfId="1510" xr:uid="{00000000-0005-0000-0000-000067050000}"/>
    <cellStyle name="標準 18 2" xfId="1122" xr:uid="{00000000-0005-0000-0000-000068050000}"/>
    <cellStyle name="標準 18 3" xfId="1123" xr:uid="{00000000-0005-0000-0000-000069050000}"/>
    <cellStyle name="標準 19" xfId="1511" xr:uid="{00000000-0005-0000-0000-00006A050000}"/>
    <cellStyle name="標準 19 2" xfId="1124" xr:uid="{00000000-0005-0000-0000-00006B050000}"/>
    <cellStyle name="標準 19 2 2" xfId="1512" xr:uid="{00000000-0005-0000-0000-00006C050000}"/>
    <cellStyle name="標準 19 2 2 2" xfId="1513" xr:uid="{00000000-0005-0000-0000-00006D050000}"/>
    <cellStyle name="標準 19 2 2 2 2" xfId="1514" xr:uid="{00000000-0005-0000-0000-00006E050000}"/>
    <cellStyle name="標準 19 2 2 2 2 2" xfId="1515" xr:uid="{00000000-0005-0000-0000-00006F050000}"/>
    <cellStyle name="標準 19 2 2 2 2 2 2" xfId="1516" xr:uid="{00000000-0005-0000-0000-000070050000}"/>
    <cellStyle name="標準 19 2 2 2 2 2 2 2" xfId="1517" xr:uid="{00000000-0005-0000-0000-000071050000}"/>
    <cellStyle name="標準 19 2 2 2 2 2 2 2 2" xfId="1518" xr:uid="{00000000-0005-0000-0000-000072050000}"/>
    <cellStyle name="標準 19 2 2 2 2 2 3" xfId="1519" xr:uid="{00000000-0005-0000-0000-000073050000}"/>
    <cellStyle name="標準 19 2 2 2 2 2 4" xfId="1520" xr:uid="{00000000-0005-0000-0000-000074050000}"/>
    <cellStyle name="標準 19 2 2 2 2 2 4 2" xfId="1521" xr:uid="{00000000-0005-0000-0000-000075050000}"/>
    <cellStyle name="標準 19 2 2 2 2 2 4 3" xfId="1522" xr:uid="{00000000-0005-0000-0000-000076050000}"/>
    <cellStyle name="標準 19 2 2 2 3" xfId="1523" xr:uid="{00000000-0005-0000-0000-000077050000}"/>
    <cellStyle name="標準 19 2 2 2 3 2" xfId="1524" xr:uid="{00000000-0005-0000-0000-000078050000}"/>
    <cellStyle name="標準 19 2 2 2 3 2 2" xfId="1525" xr:uid="{00000000-0005-0000-0000-000079050000}"/>
    <cellStyle name="標準 19 2 2 2 3 2 3" xfId="1526" xr:uid="{00000000-0005-0000-0000-00007A050000}"/>
    <cellStyle name="標準 19 2 2 3" xfId="1527" xr:uid="{00000000-0005-0000-0000-00007B050000}"/>
    <cellStyle name="標準 19 2 2 3 2" xfId="1528" xr:uid="{00000000-0005-0000-0000-00007C050000}"/>
    <cellStyle name="標準 19 2 2 3 2 2" xfId="1529" xr:uid="{00000000-0005-0000-0000-00007D050000}"/>
    <cellStyle name="標準 2" xfId="2" xr:uid="{00000000-0005-0000-0000-00007E050000}"/>
    <cellStyle name="標準 2 10" xfId="1125" xr:uid="{00000000-0005-0000-0000-00007F050000}"/>
    <cellStyle name="標準 2 11" xfId="1126" xr:uid="{00000000-0005-0000-0000-000080050000}"/>
    <cellStyle name="標準 2 12" xfId="1127" xr:uid="{00000000-0005-0000-0000-000081050000}"/>
    <cellStyle name="標準 2 13" xfId="1128" xr:uid="{00000000-0005-0000-0000-000082050000}"/>
    <cellStyle name="標準 2 14" xfId="1129" xr:uid="{00000000-0005-0000-0000-000083050000}"/>
    <cellStyle name="標準 2 15" xfId="1130" xr:uid="{00000000-0005-0000-0000-000084050000}"/>
    <cellStyle name="標準 2 16" xfId="1131" xr:uid="{00000000-0005-0000-0000-000085050000}"/>
    <cellStyle name="標準 2 17" xfId="1132" xr:uid="{00000000-0005-0000-0000-000086050000}"/>
    <cellStyle name="標準 2 18" xfId="1133" xr:uid="{00000000-0005-0000-0000-000087050000}"/>
    <cellStyle name="標準 2 19" xfId="1134" xr:uid="{00000000-0005-0000-0000-000088050000}"/>
    <cellStyle name="標準 2 2" xfId="1135" xr:uid="{00000000-0005-0000-0000-000089050000}"/>
    <cellStyle name="標準 2 2 10" xfId="1136" xr:uid="{00000000-0005-0000-0000-00008A050000}"/>
    <cellStyle name="標準 2 2 11" xfId="1137" xr:uid="{00000000-0005-0000-0000-00008B050000}"/>
    <cellStyle name="標準 2 2 12" xfId="1138" xr:uid="{00000000-0005-0000-0000-00008C050000}"/>
    <cellStyle name="標準 2 2 13" xfId="1139" xr:uid="{00000000-0005-0000-0000-00008D050000}"/>
    <cellStyle name="標準 2 2 14" xfId="1140" xr:uid="{00000000-0005-0000-0000-00008E050000}"/>
    <cellStyle name="標準 2 2 15" xfId="1141" xr:uid="{00000000-0005-0000-0000-00008F050000}"/>
    <cellStyle name="標準 2 2 16" xfId="1142" xr:uid="{00000000-0005-0000-0000-000090050000}"/>
    <cellStyle name="標準 2 2 17" xfId="1143" xr:uid="{00000000-0005-0000-0000-000091050000}"/>
    <cellStyle name="標準 2 2 18" xfId="1144" xr:uid="{00000000-0005-0000-0000-000092050000}"/>
    <cellStyle name="標準 2 2 19" xfId="1145" xr:uid="{00000000-0005-0000-0000-000093050000}"/>
    <cellStyle name="標準 2 2 2" xfId="1146" xr:uid="{00000000-0005-0000-0000-000094050000}"/>
    <cellStyle name="標準 2 2 2 2" xfId="1147" xr:uid="{00000000-0005-0000-0000-000095050000}"/>
    <cellStyle name="標準 2 2 2 2 2" xfId="1148" xr:uid="{00000000-0005-0000-0000-000096050000}"/>
    <cellStyle name="標準 2 2 2 2_23_CRUDマトリックス(機能レベル)" xfId="1149" xr:uid="{00000000-0005-0000-0000-000097050000}"/>
    <cellStyle name="標準 2 2 2_23_CRUDマトリックス(機能レベル)" xfId="1150" xr:uid="{00000000-0005-0000-0000-000098050000}"/>
    <cellStyle name="標準 2 2 20" xfId="1151" xr:uid="{00000000-0005-0000-0000-000099050000}"/>
    <cellStyle name="標準 2 2 21" xfId="1152" xr:uid="{00000000-0005-0000-0000-00009A050000}"/>
    <cellStyle name="標準 2 2 22" xfId="1153" xr:uid="{00000000-0005-0000-0000-00009B050000}"/>
    <cellStyle name="標準 2 2 23" xfId="1154" xr:uid="{00000000-0005-0000-0000-00009C050000}"/>
    <cellStyle name="標準 2 2 24" xfId="1155" xr:uid="{00000000-0005-0000-0000-00009D050000}"/>
    <cellStyle name="標準 2 2 25" xfId="1156" xr:uid="{00000000-0005-0000-0000-00009E050000}"/>
    <cellStyle name="標準 2 2 26" xfId="1157" xr:uid="{00000000-0005-0000-0000-00009F050000}"/>
    <cellStyle name="標準 2 2 27" xfId="1158" xr:uid="{00000000-0005-0000-0000-0000A0050000}"/>
    <cellStyle name="標準 2 2 28" xfId="1159" xr:uid="{00000000-0005-0000-0000-0000A1050000}"/>
    <cellStyle name="標準 2 2 29" xfId="1160" xr:uid="{00000000-0005-0000-0000-0000A2050000}"/>
    <cellStyle name="標準 2 2 3" xfId="1161" xr:uid="{00000000-0005-0000-0000-0000A3050000}"/>
    <cellStyle name="標準 2 2 30" xfId="1162" xr:uid="{00000000-0005-0000-0000-0000A4050000}"/>
    <cellStyle name="標準 2 2 31" xfId="1163" xr:uid="{00000000-0005-0000-0000-0000A5050000}"/>
    <cellStyle name="標準 2 2 4" xfId="1164" xr:uid="{00000000-0005-0000-0000-0000A6050000}"/>
    <cellStyle name="標準 2 2 5" xfId="1165" xr:uid="{00000000-0005-0000-0000-0000A7050000}"/>
    <cellStyle name="標準 2 2 6" xfId="1166" xr:uid="{00000000-0005-0000-0000-0000A8050000}"/>
    <cellStyle name="標準 2 2 7" xfId="1167" xr:uid="{00000000-0005-0000-0000-0000A9050000}"/>
    <cellStyle name="標準 2 2 8" xfId="1168" xr:uid="{00000000-0005-0000-0000-0000AA050000}"/>
    <cellStyle name="標準 2 2 9" xfId="1169" xr:uid="{00000000-0005-0000-0000-0000AB050000}"/>
    <cellStyle name="標準 2 2_23_CRUDマトリックス(機能レベル)" xfId="1170" xr:uid="{00000000-0005-0000-0000-0000AC050000}"/>
    <cellStyle name="標準 2 20" xfId="1171" xr:uid="{00000000-0005-0000-0000-0000AD050000}"/>
    <cellStyle name="標準 2 21" xfId="1172" xr:uid="{00000000-0005-0000-0000-0000AE050000}"/>
    <cellStyle name="標準 2 22" xfId="1173" xr:uid="{00000000-0005-0000-0000-0000AF050000}"/>
    <cellStyle name="標準 2 23" xfId="1174" xr:uid="{00000000-0005-0000-0000-0000B0050000}"/>
    <cellStyle name="標準 2 24" xfId="1175" xr:uid="{00000000-0005-0000-0000-0000B1050000}"/>
    <cellStyle name="標準 2 25" xfId="1176" xr:uid="{00000000-0005-0000-0000-0000B2050000}"/>
    <cellStyle name="標準 2 26" xfId="1551" xr:uid="{00000000-0005-0000-0000-0000B3050000}"/>
    <cellStyle name="標準 2 26 2" xfId="1570" xr:uid="{00000000-0005-0000-0000-0000B4050000}"/>
    <cellStyle name="標準 2 26 3" xfId="1698" xr:uid="{00000000-0005-0000-0000-0000B5050000}"/>
    <cellStyle name="標準 2 3" xfId="1177" xr:uid="{00000000-0005-0000-0000-0000B6050000}"/>
    <cellStyle name="標準 2 3 10" xfId="1178" xr:uid="{00000000-0005-0000-0000-0000B7050000}"/>
    <cellStyle name="標準 2 3 11" xfId="1179" xr:uid="{00000000-0005-0000-0000-0000B8050000}"/>
    <cellStyle name="標準 2 3 12" xfId="1180" xr:uid="{00000000-0005-0000-0000-0000B9050000}"/>
    <cellStyle name="標準 2 3 13" xfId="1181" xr:uid="{00000000-0005-0000-0000-0000BA050000}"/>
    <cellStyle name="標準 2 3 14" xfId="1182" xr:uid="{00000000-0005-0000-0000-0000BB050000}"/>
    <cellStyle name="標準 2 3 15" xfId="1183" xr:uid="{00000000-0005-0000-0000-0000BC050000}"/>
    <cellStyle name="標準 2 3 16" xfId="1184" xr:uid="{00000000-0005-0000-0000-0000BD050000}"/>
    <cellStyle name="標準 2 3 17" xfId="1185" xr:uid="{00000000-0005-0000-0000-0000BE050000}"/>
    <cellStyle name="標準 2 3 18" xfId="1186" xr:uid="{00000000-0005-0000-0000-0000BF050000}"/>
    <cellStyle name="標準 2 3 19" xfId="1187" xr:uid="{00000000-0005-0000-0000-0000C0050000}"/>
    <cellStyle name="標準 2 3 2" xfId="1188" xr:uid="{00000000-0005-0000-0000-0000C1050000}"/>
    <cellStyle name="標準 2 3 2 2" xfId="1189" xr:uid="{00000000-0005-0000-0000-0000C2050000}"/>
    <cellStyle name="標準 2 3 2 2 2" xfId="1190" xr:uid="{00000000-0005-0000-0000-0000C3050000}"/>
    <cellStyle name="標準 2 3 2 2_23_CRUDマトリックス(機能レベル)" xfId="1191" xr:uid="{00000000-0005-0000-0000-0000C4050000}"/>
    <cellStyle name="標準 2 3 2 3" xfId="1699" xr:uid="{00000000-0005-0000-0000-0000C5050000}"/>
    <cellStyle name="標準 2 3 2_23_CRUDマトリックス(機能レベル)" xfId="1192" xr:uid="{00000000-0005-0000-0000-0000C6050000}"/>
    <cellStyle name="標準 2 3 20" xfId="1193" xr:uid="{00000000-0005-0000-0000-0000C7050000}"/>
    <cellStyle name="標準 2 3 21" xfId="1194" xr:uid="{00000000-0005-0000-0000-0000C8050000}"/>
    <cellStyle name="標準 2 3 22" xfId="1195" xr:uid="{00000000-0005-0000-0000-0000C9050000}"/>
    <cellStyle name="標準 2 3 23" xfId="1196" xr:uid="{00000000-0005-0000-0000-0000CA050000}"/>
    <cellStyle name="標準 2 3 24" xfId="1197" xr:uid="{00000000-0005-0000-0000-0000CB050000}"/>
    <cellStyle name="標準 2 3 25" xfId="1198" xr:uid="{00000000-0005-0000-0000-0000CC050000}"/>
    <cellStyle name="標準 2 3 26" xfId="1199" xr:uid="{00000000-0005-0000-0000-0000CD050000}"/>
    <cellStyle name="標準 2 3 27" xfId="1200" xr:uid="{00000000-0005-0000-0000-0000CE050000}"/>
    <cellStyle name="標準 2 3 28" xfId="1201" xr:uid="{00000000-0005-0000-0000-0000CF050000}"/>
    <cellStyle name="標準 2 3 29" xfId="1202" xr:uid="{00000000-0005-0000-0000-0000D0050000}"/>
    <cellStyle name="標準 2 3 3" xfId="1203" xr:uid="{00000000-0005-0000-0000-0000D1050000}"/>
    <cellStyle name="標準 2 3 4" xfId="1204" xr:uid="{00000000-0005-0000-0000-0000D2050000}"/>
    <cellStyle name="標準 2 3 4 2" xfId="1700" xr:uid="{00000000-0005-0000-0000-0000D3050000}"/>
    <cellStyle name="標準 2 3 5" xfId="1205" xr:uid="{00000000-0005-0000-0000-0000D4050000}"/>
    <cellStyle name="標準 2 3 6" xfId="1206" xr:uid="{00000000-0005-0000-0000-0000D5050000}"/>
    <cellStyle name="標準 2 3 7" xfId="1207" xr:uid="{00000000-0005-0000-0000-0000D6050000}"/>
    <cellStyle name="標準 2 3 8" xfId="1208" xr:uid="{00000000-0005-0000-0000-0000D7050000}"/>
    <cellStyle name="標準 2 3 9" xfId="1209" xr:uid="{00000000-0005-0000-0000-0000D8050000}"/>
    <cellStyle name="標準 2 3_23_CRUDマトリックス(機能レベル)" xfId="1210" xr:uid="{00000000-0005-0000-0000-0000D9050000}"/>
    <cellStyle name="標準 2 4" xfId="1211" xr:uid="{00000000-0005-0000-0000-0000DA050000}"/>
    <cellStyle name="標準 2 4 10" xfId="1212" xr:uid="{00000000-0005-0000-0000-0000DB050000}"/>
    <cellStyle name="標準 2 4 11" xfId="1213" xr:uid="{00000000-0005-0000-0000-0000DC050000}"/>
    <cellStyle name="標準 2 4 12" xfId="1214" xr:uid="{00000000-0005-0000-0000-0000DD050000}"/>
    <cellStyle name="標準 2 4 13" xfId="1215" xr:uid="{00000000-0005-0000-0000-0000DE050000}"/>
    <cellStyle name="標準 2 4 14" xfId="1216" xr:uid="{00000000-0005-0000-0000-0000DF050000}"/>
    <cellStyle name="標準 2 4 15" xfId="1217" xr:uid="{00000000-0005-0000-0000-0000E0050000}"/>
    <cellStyle name="標準 2 4 16" xfId="1218" xr:uid="{00000000-0005-0000-0000-0000E1050000}"/>
    <cellStyle name="標準 2 4 17" xfId="1219" xr:uid="{00000000-0005-0000-0000-0000E2050000}"/>
    <cellStyle name="標準 2 4 18" xfId="1220" xr:uid="{00000000-0005-0000-0000-0000E3050000}"/>
    <cellStyle name="標準 2 4 19" xfId="1221" xr:uid="{00000000-0005-0000-0000-0000E4050000}"/>
    <cellStyle name="標準 2 4 2" xfId="1222" xr:uid="{00000000-0005-0000-0000-0000E5050000}"/>
    <cellStyle name="標準 2 4 2 2" xfId="1701" xr:uid="{00000000-0005-0000-0000-0000E6050000}"/>
    <cellStyle name="標準 2 4 20" xfId="1223" xr:uid="{00000000-0005-0000-0000-0000E7050000}"/>
    <cellStyle name="標準 2 4 21" xfId="1224" xr:uid="{00000000-0005-0000-0000-0000E8050000}"/>
    <cellStyle name="標準 2 4 22" xfId="1225" xr:uid="{00000000-0005-0000-0000-0000E9050000}"/>
    <cellStyle name="標準 2 4 23" xfId="1226" xr:uid="{00000000-0005-0000-0000-0000EA050000}"/>
    <cellStyle name="標準 2 4 24" xfId="1227" xr:uid="{00000000-0005-0000-0000-0000EB050000}"/>
    <cellStyle name="標準 2 4 3" xfId="1228" xr:uid="{00000000-0005-0000-0000-0000EC050000}"/>
    <cellStyle name="標準 2 4 4" xfId="1229" xr:uid="{00000000-0005-0000-0000-0000ED050000}"/>
    <cellStyle name="標準 2 4 5" xfId="1230" xr:uid="{00000000-0005-0000-0000-0000EE050000}"/>
    <cellStyle name="標準 2 4 6" xfId="1231" xr:uid="{00000000-0005-0000-0000-0000EF050000}"/>
    <cellStyle name="標準 2 4 7" xfId="1232" xr:uid="{00000000-0005-0000-0000-0000F0050000}"/>
    <cellStyle name="標準 2 4 8" xfId="1233" xr:uid="{00000000-0005-0000-0000-0000F1050000}"/>
    <cellStyle name="標準 2 4 9" xfId="1234" xr:uid="{00000000-0005-0000-0000-0000F2050000}"/>
    <cellStyle name="標準 2 4_23_CRUDマトリックス(機能レベル)" xfId="1235" xr:uid="{00000000-0005-0000-0000-0000F3050000}"/>
    <cellStyle name="標準 2 5" xfId="1236" xr:uid="{00000000-0005-0000-0000-0000F4050000}"/>
    <cellStyle name="標準 2 5 10" xfId="1237" xr:uid="{00000000-0005-0000-0000-0000F5050000}"/>
    <cellStyle name="標準 2 5 11" xfId="1238" xr:uid="{00000000-0005-0000-0000-0000F6050000}"/>
    <cellStyle name="標準 2 5 12" xfId="1239" xr:uid="{00000000-0005-0000-0000-0000F7050000}"/>
    <cellStyle name="標準 2 5 13" xfId="1240" xr:uid="{00000000-0005-0000-0000-0000F8050000}"/>
    <cellStyle name="標準 2 5 14" xfId="1241" xr:uid="{00000000-0005-0000-0000-0000F9050000}"/>
    <cellStyle name="標準 2 5 15" xfId="1242" xr:uid="{00000000-0005-0000-0000-0000FA050000}"/>
    <cellStyle name="標準 2 5 16" xfId="1243" xr:uid="{00000000-0005-0000-0000-0000FB050000}"/>
    <cellStyle name="標準 2 5 17" xfId="1244" xr:uid="{00000000-0005-0000-0000-0000FC050000}"/>
    <cellStyle name="標準 2 5 18" xfId="1245" xr:uid="{00000000-0005-0000-0000-0000FD050000}"/>
    <cellStyle name="標準 2 5 19" xfId="1246" xr:uid="{00000000-0005-0000-0000-0000FE050000}"/>
    <cellStyle name="標準 2 5 2" xfId="1247" xr:uid="{00000000-0005-0000-0000-0000FF050000}"/>
    <cellStyle name="標準 2 5 2 2" xfId="1550" xr:uid="{00000000-0005-0000-0000-000000060000}"/>
    <cellStyle name="標準 2 5 2 2 2" xfId="1702" xr:uid="{00000000-0005-0000-0000-000001060000}"/>
    <cellStyle name="標準 2 5 20" xfId="1248" xr:uid="{00000000-0005-0000-0000-000002060000}"/>
    <cellStyle name="標準 2 5 21" xfId="1249" xr:uid="{00000000-0005-0000-0000-000003060000}"/>
    <cellStyle name="標準 2 5 22" xfId="1250" xr:uid="{00000000-0005-0000-0000-000004060000}"/>
    <cellStyle name="標準 2 5 23" xfId="1251" xr:uid="{00000000-0005-0000-0000-000005060000}"/>
    <cellStyle name="標準 2 5 3" xfId="1252" xr:uid="{00000000-0005-0000-0000-000006060000}"/>
    <cellStyle name="標準 2 5 3 2" xfId="1530" xr:uid="{00000000-0005-0000-0000-000007060000}"/>
    <cellStyle name="標準 2 5 4" xfId="1253" xr:uid="{00000000-0005-0000-0000-000008060000}"/>
    <cellStyle name="標準 2 5 5" xfId="1254" xr:uid="{00000000-0005-0000-0000-000009060000}"/>
    <cellStyle name="標準 2 5 6" xfId="1255" xr:uid="{00000000-0005-0000-0000-00000A060000}"/>
    <cellStyle name="標準 2 5 7" xfId="1256" xr:uid="{00000000-0005-0000-0000-00000B060000}"/>
    <cellStyle name="標準 2 5 8" xfId="1257" xr:uid="{00000000-0005-0000-0000-00000C060000}"/>
    <cellStyle name="標準 2 5 9" xfId="1258" xr:uid="{00000000-0005-0000-0000-00000D060000}"/>
    <cellStyle name="標準 2 5_23_CRUDマトリックス(機能レベル)" xfId="1259" xr:uid="{00000000-0005-0000-0000-00000E060000}"/>
    <cellStyle name="標準 2 6" xfId="1260" xr:uid="{00000000-0005-0000-0000-00000F060000}"/>
    <cellStyle name="標準 2 6 10" xfId="1261" xr:uid="{00000000-0005-0000-0000-000010060000}"/>
    <cellStyle name="標準 2 6 11" xfId="1262" xr:uid="{00000000-0005-0000-0000-000011060000}"/>
    <cellStyle name="標準 2 6 12" xfId="1263" xr:uid="{00000000-0005-0000-0000-000012060000}"/>
    <cellStyle name="標準 2 6 13" xfId="1264" xr:uid="{00000000-0005-0000-0000-000013060000}"/>
    <cellStyle name="標準 2 6 14" xfId="1265" xr:uid="{00000000-0005-0000-0000-000014060000}"/>
    <cellStyle name="標準 2 6 15" xfId="1266" xr:uid="{00000000-0005-0000-0000-000015060000}"/>
    <cellStyle name="標準 2 6 16" xfId="1267" xr:uid="{00000000-0005-0000-0000-000016060000}"/>
    <cellStyle name="標準 2 6 17" xfId="1268" xr:uid="{00000000-0005-0000-0000-000017060000}"/>
    <cellStyle name="標準 2 6 18" xfId="1269" xr:uid="{00000000-0005-0000-0000-000018060000}"/>
    <cellStyle name="標準 2 6 19" xfId="1270" xr:uid="{00000000-0005-0000-0000-000019060000}"/>
    <cellStyle name="標準 2 6 2" xfId="1271" xr:uid="{00000000-0005-0000-0000-00001A060000}"/>
    <cellStyle name="標準 2 6 20" xfId="1272" xr:uid="{00000000-0005-0000-0000-00001B060000}"/>
    <cellStyle name="標準 2 6 21" xfId="1273" xr:uid="{00000000-0005-0000-0000-00001C060000}"/>
    <cellStyle name="標準 2 6 22" xfId="1274" xr:uid="{00000000-0005-0000-0000-00001D060000}"/>
    <cellStyle name="標準 2 6 23" xfId="1703" xr:uid="{00000000-0005-0000-0000-00001E060000}"/>
    <cellStyle name="標準 2 6 3" xfId="1275" xr:uid="{00000000-0005-0000-0000-00001F060000}"/>
    <cellStyle name="標準 2 6 4" xfId="1276" xr:uid="{00000000-0005-0000-0000-000020060000}"/>
    <cellStyle name="標準 2 6 5" xfId="1277" xr:uid="{00000000-0005-0000-0000-000021060000}"/>
    <cellStyle name="標準 2 6 6" xfId="1278" xr:uid="{00000000-0005-0000-0000-000022060000}"/>
    <cellStyle name="標準 2 6 7" xfId="1279" xr:uid="{00000000-0005-0000-0000-000023060000}"/>
    <cellStyle name="標準 2 6 8" xfId="1280" xr:uid="{00000000-0005-0000-0000-000024060000}"/>
    <cellStyle name="標準 2 6 9" xfId="1281" xr:uid="{00000000-0005-0000-0000-000025060000}"/>
    <cellStyle name="標準 2 6_23_CRUDマトリックス(機能レベル)" xfId="1282" xr:uid="{00000000-0005-0000-0000-000026060000}"/>
    <cellStyle name="標準 2 7" xfId="1283" xr:uid="{00000000-0005-0000-0000-000027060000}"/>
    <cellStyle name="標準 2 7 2" xfId="1531" xr:uid="{00000000-0005-0000-0000-000028060000}"/>
    <cellStyle name="標準 2 7 2 2" xfId="1532" xr:uid="{00000000-0005-0000-0000-000029060000}"/>
    <cellStyle name="標準 2 7 2 3" xfId="1533" xr:uid="{00000000-0005-0000-0000-00002A060000}"/>
    <cellStyle name="標準 2 7 2 3 2" xfId="1389" xr:uid="{00000000-0005-0000-0000-00002B060000}"/>
    <cellStyle name="標準 2 8" xfId="1284" xr:uid="{00000000-0005-0000-0000-00002C060000}"/>
    <cellStyle name="標準 2 9" xfId="1285" xr:uid="{00000000-0005-0000-0000-00002D060000}"/>
    <cellStyle name="標準 2 9 2" xfId="1534" xr:uid="{00000000-0005-0000-0000-00002E060000}"/>
    <cellStyle name="標準 2 9 2 2" xfId="1535" xr:uid="{00000000-0005-0000-0000-00002F060000}"/>
    <cellStyle name="標準 2 9 2 2 2" xfId="1536" xr:uid="{00000000-0005-0000-0000-000030060000}"/>
    <cellStyle name="標準 2 9 2 2 3" xfId="1537" xr:uid="{00000000-0005-0000-0000-000031060000}"/>
    <cellStyle name="標準 2 9 2 2 3 2" xfId="1386" xr:uid="{00000000-0005-0000-0000-000032060000}"/>
    <cellStyle name="標準 2 9 2 2 3 2 2" xfId="1538" xr:uid="{00000000-0005-0000-0000-000033060000}"/>
    <cellStyle name="標準 2 9 2 3" xfId="1539" xr:uid="{00000000-0005-0000-0000-000034060000}"/>
    <cellStyle name="標準 2 9 2 4" xfId="1540" xr:uid="{00000000-0005-0000-0000-000035060000}"/>
    <cellStyle name="標準 2 9 2 4 2" xfId="1541" xr:uid="{00000000-0005-0000-0000-000036060000}"/>
    <cellStyle name="標準 2 9 2 4 2 2" xfId="1542" xr:uid="{00000000-0005-0000-0000-000037060000}"/>
    <cellStyle name="標準 2 9 2 4 2 2 2" xfId="1543" xr:uid="{00000000-0005-0000-0000-000038060000}"/>
    <cellStyle name="標準 20" xfId="1544" xr:uid="{00000000-0005-0000-0000-000039060000}"/>
    <cellStyle name="標準 20 2" xfId="1286" xr:uid="{00000000-0005-0000-0000-00003A060000}"/>
    <cellStyle name="標準 20 2 2" xfId="1545" xr:uid="{00000000-0005-0000-0000-00003B060000}"/>
    <cellStyle name="標準 20 3" xfId="1287" xr:uid="{00000000-0005-0000-0000-00003C060000}"/>
    <cellStyle name="標準 20 4" xfId="1288" xr:uid="{00000000-0005-0000-0000-00003D060000}"/>
    <cellStyle name="標準 21" xfId="1546" xr:uid="{00000000-0005-0000-0000-00003E060000}"/>
    <cellStyle name="標準 21 2" xfId="1289" xr:uid="{00000000-0005-0000-0000-00003F060000}"/>
    <cellStyle name="標準 21 3" xfId="1290" xr:uid="{00000000-0005-0000-0000-000040060000}"/>
    <cellStyle name="標準 22" xfId="1547" xr:uid="{00000000-0005-0000-0000-000041060000}"/>
    <cellStyle name="標準 22 2" xfId="1291" xr:uid="{00000000-0005-0000-0000-000042060000}"/>
    <cellStyle name="標準 22 2 2" xfId="1548" xr:uid="{00000000-0005-0000-0000-000043060000}"/>
    <cellStyle name="標準 23 2" xfId="1292" xr:uid="{00000000-0005-0000-0000-000044060000}"/>
    <cellStyle name="標準 23 3" xfId="1293" xr:uid="{00000000-0005-0000-0000-000045060000}"/>
    <cellStyle name="標準 23 4" xfId="1294" xr:uid="{00000000-0005-0000-0000-000046060000}"/>
    <cellStyle name="標準 24 2" xfId="1295" xr:uid="{00000000-0005-0000-0000-000047060000}"/>
    <cellStyle name="標準 24 3" xfId="1296" xr:uid="{00000000-0005-0000-0000-000048060000}"/>
    <cellStyle name="標準 25 2" xfId="1297" xr:uid="{00000000-0005-0000-0000-000049060000}"/>
    <cellStyle name="標準 3" xfId="1298" xr:uid="{00000000-0005-0000-0000-00004A060000}"/>
    <cellStyle name="標準 3 10" xfId="1299" xr:uid="{00000000-0005-0000-0000-00004B060000}"/>
    <cellStyle name="標準 3 11" xfId="1300" xr:uid="{00000000-0005-0000-0000-00004C060000}"/>
    <cellStyle name="標準 3 12" xfId="1301" xr:uid="{00000000-0005-0000-0000-00004D060000}"/>
    <cellStyle name="標準 3 13" xfId="1302" xr:uid="{00000000-0005-0000-0000-00004E060000}"/>
    <cellStyle name="標準 3 14" xfId="1303" xr:uid="{00000000-0005-0000-0000-00004F060000}"/>
    <cellStyle name="標準 3 15" xfId="1304" xr:uid="{00000000-0005-0000-0000-000050060000}"/>
    <cellStyle name="標準 3 16" xfId="1305" xr:uid="{00000000-0005-0000-0000-000051060000}"/>
    <cellStyle name="標準 3 17" xfId="1306" xr:uid="{00000000-0005-0000-0000-000052060000}"/>
    <cellStyle name="標準 3 18" xfId="1307" xr:uid="{00000000-0005-0000-0000-000053060000}"/>
    <cellStyle name="標準 3 19" xfId="1308" xr:uid="{00000000-0005-0000-0000-000054060000}"/>
    <cellStyle name="標準 3 2" xfId="1309" xr:uid="{00000000-0005-0000-0000-000055060000}"/>
    <cellStyle name="標準 3 2 2" xfId="1310" xr:uid="{00000000-0005-0000-0000-000056060000}"/>
    <cellStyle name="標準 3 2 2 2" xfId="1704" xr:uid="{00000000-0005-0000-0000-000057060000}"/>
    <cellStyle name="標準 3 2 2 2 2" xfId="1705" xr:uid="{00000000-0005-0000-0000-000058060000}"/>
    <cellStyle name="標準 3 2 2 2 2 2" xfId="1706" xr:uid="{00000000-0005-0000-0000-000059060000}"/>
    <cellStyle name="標準 3 2 2 2 3" xfId="1707" xr:uid="{00000000-0005-0000-0000-00005A060000}"/>
    <cellStyle name="標準 3 2 2 3" xfId="1708" xr:uid="{00000000-0005-0000-0000-00005B060000}"/>
    <cellStyle name="標準 3 2 2 4" xfId="1709" xr:uid="{00000000-0005-0000-0000-00005C060000}"/>
    <cellStyle name="標準 3 2 2 5" xfId="1710" xr:uid="{00000000-0005-0000-0000-00005D060000}"/>
    <cellStyle name="標準 3 2 3" xfId="1571" xr:uid="{00000000-0005-0000-0000-00005E060000}"/>
    <cellStyle name="標準 3 2 3 2" xfId="1711" xr:uid="{00000000-0005-0000-0000-00005F060000}"/>
    <cellStyle name="標準 3 2 3 2 2" xfId="1572" xr:uid="{00000000-0005-0000-0000-000060060000}"/>
    <cellStyle name="標準 3 2 3 2 2 2" xfId="1573" xr:uid="{00000000-0005-0000-0000-000061060000}"/>
    <cellStyle name="標準 3 2 3 3" xfId="1712" xr:uid="{00000000-0005-0000-0000-000062060000}"/>
    <cellStyle name="標準 3 2 3 3 2" xfId="1713" xr:uid="{00000000-0005-0000-0000-000063060000}"/>
    <cellStyle name="標準 3 2 3 4" xfId="1714" xr:uid="{00000000-0005-0000-0000-000064060000}"/>
    <cellStyle name="標準 3 2 4" xfId="1715" xr:uid="{00000000-0005-0000-0000-000065060000}"/>
    <cellStyle name="標準 3 2 5" xfId="1716" xr:uid="{00000000-0005-0000-0000-000066060000}"/>
    <cellStyle name="標準 3 2 5 2" xfId="1717" xr:uid="{00000000-0005-0000-0000-000067060000}"/>
    <cellStyle name="標準 3 20" xfId="1311" xr:uid="{00000000-0005-0000-0000-000068060000}"/>
    <cellStyle name="標準 3 21" xfId="1312" xr:uid="{00000000-0005-0000-0000-000069060000}"/>
    <cellStyle name="標準 3 22" xfId="1313" xr:uid="{00000000-0005-0000-0000-00006A060000}"/>
    <cellStyle name="標準 3 23" xfId="1314" xr:uid="{00000000-0005-0000-0000-00006B060000}"/>
    <cellStyle name="標準 3 24" xfId="1315" xr:uid="{00000000-0005-0000-0000-00006C060000}"/>
    <cellStyle name="標準 3 25" xfId="1316" xr:uid="{00000000-0005-0000-0000-00006D060000}"/>
    <cellStyle name="標準 3 26" xfId="1317" xr:uid="{00000000-0005-0000-0000-00006E060000}"/>
    <cellStyle name="標準 3 27" xfId="1318" xr:uid="{00000000-0005-0000-0000-00006F060000}"/>
    <cellStyle name="標準 3 28" xfId="1319" xr:uid="{00000000-0005-0000-0000-000070060000}"/>
    <cellStyle name="標準 3 29" xfId="1320" xr:uid="{00000000-0005-0000-0000-000071060000}"/>
    <cellStyle name="標準 3 3" xfId="1321" xr:uid="{00000000-0005-0000-0000-000072060000}"/>
    <cellStyle name="標準 3 3 2" xfId="1574" xr:uid="{00000000-0005-0000-0000-000073060000}"/>
    <cellStyle name="標準 3 3 2 2" xfId="1718" xr:uid="{00000000-0005-0000-0000-000074060000}"/>
    <cellStyle name="標準 3 3 3" xfId="1719" xr:uid="{00000000-0005-0000-0000-000075060000}"/>
    <cellStyle name="標準 3 3 3 2" xfId="1720" xr:uid="{00000000-0005-0000-0000-000076060000}"/>
    <cellStyle name="標準 3 3 4" xfId="1721" xr:uid="{00000000-0005-0000-0000-000077060000}"/>
    <cellStyle name="標準 3 4" xfId="1322" xr:uid="{00000000-0005-0000-0000-000078060000}"/>
    <cellStyle name="標準 3 4 2" xfId="1722" xr:uid="{00000000-0005-0000-0000-000079060000}"/>
    <cellStyle name="標準 3 5" xfId="1323" xr:uid="{00000000-0005-0000-0000-00007A060000}"/>
    <cellStyle name="標準 3 5 2" xfId="1723" xr:uid="{00000000-0005-0000-0000-00007B060000}"/>
    <cellStyle name="標準 3 6" xfId="1324" xr:uid="{00000000-0005-0000-0000-00007C060000}"/>
    <cellStyle name="標準 3 6 2" xfId="1724" xr:uid="{00000000-0005-0000-0000-00007D060000}"/>
    <cellStyle name="標準 3 7" xfId="1325" xr:uid="{00000000-0005-0000-0000-00007E060000}"/>
    <cellStyle name="標準 3 8" xfId="1326" xr:uid="{00000000-0005-0000-0000-00007F060000}"/>
    <cellStyle name="標準 3 9" xfId="1327" xr:uid="{00000000-0005-0000-0000-000080060000}"/>
    <cellStyle name="標準 4" xfId="1328" xr:uid="{00000000-0005-0000-0000-000081060000}"/>
    <cellStyle name="標準 4 2" xfId="1329" xr:uid="{00000000-0005-0000-0000-000082060000}"/>
    <cellStyle name="標準 4 2 2" xfId="1330" xr:uid="{00000000-0005-0000-0000-000083060000}"/>
    <cellStyle name="標準 4 2 2 2" xfId="1575" xr:uid="{00000000-0005-0000-0000-000084060000}"/>
    <cellStyle name="標準 4 2 3" xfId="1725" xr:uid="{00000000-0005-0000-0000-000085060000}"/>
    <cellStyle name="標準 4 2 3 2" xfId="1726" xr:uid="{00000000-0005-0000-0000-000086060000}"/>
    <cellStyle name="標準 4 2 4" xfId="1727" xr:uid="{00000000-0005-0000-0000-000087060000}"/>
    <cellStyle name="標準 4 3" xfId="1331" xr:uid="{00000000-0005-0000-0000-000088060000}"/>
    <cellStyle name="標準 4 3 2" xfId="1728" xr:uid="{00000000-0005-0000-0000-000089060000}"/>
    <cellStyle name="標準 4 3 2 2" xfId="1729" xr:uid="{00000000-0005-0000-0000-00008A060000}"/>
    <cellStyle name="標準 4 3 3" xfId="1730" xr:uid="{00000000-0005-0000-0000-00008B060000}"/>
    <cellStyle name="標準 4 3 3 2" xfId="1731" xr:uid="{00000000-0005-0000-0000-00008C060000}"/>
    <cellStyle name="標準 4 3 4" xfId="1732" xr:uid="{00000000-0005-0000-0000-00008D060000}"/>
    <cellStyle name="標準 4 3 5" xfId="1733" xr:uid="{00000000-0005-0000-0000-00008E060000}"/>
    <cellStyle name="標準 4 3 5 2" xfId="1734" xr:uid="{00000000-0005-0000-0000-00008F060000}"/>
    <cellStyle name="標準 4 4" xfId="1332" xr:uid="{00000000-0005-0000-0000-000090060000}"/>
    <cellStyle name="標準 4 4 2" xfId="1735" xr:uid="{00000000-0005-0000-0000-000091060000}"/>
    <cellStyle name="標準 4 5" xfId="1333" xr:uid="{00000000-0005-0000-0000-000092060000}"/>
    <cellStyle name="標準 4 5 2" xfId="1736" xr:uid="{00000000-0005-0000-0000-000093060000}"/>
    <cellStyle name="標準 5" xfId="1334" xr:uid="{00000000-0005-0000-0000-000094060000}"/>
    <cellStyle name="標準 5 2" xfId="1335" xr:uid="{00000000-0005-0000-0000-000095060000}"/>
    <cellStyle name="標準 5 2 2" xfId="1553" xr:uid="{00000000-0005-0000-0000-000096060000}"/>
    <cellStyle name="標準 5 2 2 2" xfId="1737" xr:uid="{00000000-0005-0000-0000-000097060000}"/>
    <cellStyle name="標準 5 2 3" xfId="1738" xr:uid="{00000000-0005-0000-0000-000098060000}"/>
    <cellStyle name="標準 5 3" xfId="1554" xr:uid="{00000000-0005-0000-0000-000099060000}"/>
    <cellStyle name="標準 5 3 2" xfId="1739" xr:uid="{00000000-0005-0000-0000-00009A060000}"/>
    <cellStyle name="標準 5 4" xfId="1740" xr:uid="{00000000-0005-0000-0000-00009B060000}"/>
    <cellStyle name="標準 6" xfId="1336" xr:uid="{00000000-0005-0000-0000-00009C060000}"/>
    <cellStyle name="標準 6 2" xfId="1337" xr:uid="{00000000-0005-0000-0000-00009D060000}"/>
    <cellStyle name="標準 6 2 2" xfId="1338" xr:uid="{00000000-0005-0000-0000-00009E060000}"/>
    <cellStyle name="標準 6 2 2 2" xfId="1339" xr:uid="{00000000-0005-0000-0000-00009F060000}"/>
    <cellStyle name="標準 6 2 3" xfId="1741" xr:uid="{00000000-0005-0000-0000-0000A0060000}"/>
    <cellStyle name="標準 6 3" xfId="1340" xr:uid="{00000000-0005-0000-0000-0000A1060000}"/>
    <cellStyle name="標準 6 3 2" xfId="1742" xr:uid="{00000000-0005-0000-0000-0000A2060000}"/>
    <cellStyle name="標準 6 3 3" xfId="1743" xr:uid="{00000000-0005-0000-0000-0000A3060000}"/>
    <cellStyle name="標準 6 3 3 2" xfId="1744" xr:uid="{00000000-0005-0000-0000-0000A4060000}"/>
    <cellStyle name="標準 7" xfId="1341" xr:uid="{00000000-0005-0000-0000-0000A5060000}"/>
    <cellStyle name="標準 7 2" xfId="1342" xr:uid="{00000000-0005-0000-0000-0000A6060000}"/>
    <cellStyle name="標準 7 3" xfId="1343" xr:uid="{00000000-0005-0000-0000-0000A7060000}"/>
    <cellStyle name="標準 8" xfId="1344" xr:uid="{00000000-0005-0000-0000-0000A8060000}"/>
    <cellStyle name="標準 8 2" xfId="1345" xr:uid="{00000000-0005-0000-0000-0000A9060000}"/>
    <cellStyle name="標準 8 3" xfId="1346" xr:uid="{00000000-0005-0000-0000-0000AA060000}"/>
    <cellStyle name="標準 8 4" xfId="1347" xr:uid="{00000000-0005-0000-0000-0000AB060000}"/>
    <cellStyle name="標準 8 5" xfId="1348" xr:uid="{00000000-0005-0000-0000-0000AC060000}"/>
    <cellStyle name="標準 8 6" xfId="1349" xr:uid="{00000000-0005-0000-0000-0000AD060000}"/>
    <cellStyle name="標準 8 7" xfId="1350" xr:uid="{00000000-0005-0000-0000-0000AE060000}"/>
    <cellStyle name="標準 9" xfId="1351" xr:uid="{00000000-0005-0000-0000-0000AF060000}"/>
    <cellStyle name="標準 9 2" xfId="1352" xr:uid="{00000000-0005-0000-0000-0000B0060000}"/>
    <cellStyle name="標準 9 3" xfId="1353" xr:uid="{00000000-0005-0000-0000-0000B1060000}"/>
    <cellStyle name="標準 9 4" xfId="1354" xr:uid="{00000000-0005-0000-0000-0000B2060000}"/>
    <cellStyle name="標準 9 5" xfId="1355" xr:uid="{00000000-0005-0000-0000-0000B3060000}"/>
    <cellStyle name="標準 9 6" xfId="1356" xr:uid="{00000000-0005-0000-0000-0000B4060000}"/>
    <cellStyle name="未定義" xfId="1576" xr:uid="{00000000-0005-0000-0000-0000B5060000}"/>
    <cellStyle name="良い 10" xfId="1357" xr:uid="{00000000-0005-0000-0000-0000B6060000}"/>
    <cellStyle name="良い 11" xfId="1358" xr:uid="{00000000-0005-0000-0000-0000B7060000}"/>
    <cellStyle name="良い 12" xfId="1359" xr:uid="{00000000-0005-0000-0000-0000B8060000}"/>
    <cellStyle name="良い 13" xfId="1360" xr:uid="{00000000-0005-0000-0000-0000B9060000}"/>
    <cellStyle name="良い 14" xfId="1361" xr:uid="{00000000-0005-0000-0000-0000BA060000}"/>
    <cellStyle name="良い 15" xfId="1362" xr:uid="{00000000-0005-0000-0000-0000BB060000}"/>
    <cellStyle name="良い 16" xfId="1363" xr:uid="{00000000-0005-0000-0000-0000BC060000}"/>
    <cellStyle name="良い 17" xfId="1364" xr:uid="{00000000-0005-0000-0000-0000BD060000}"/>
    <cellStyle name="良い 18" xfId="1365" xr:uid="{00000000-0005-0000-0000-0000BE060000}"/>
    <cellStyle name="良い 19" xfId="1366" xr:uid="{00000000-0005-0000-0000-0000BF060000}"/>
    <cellStyle name="良い 2" xfId="1367" xr:uid="{00000000-0005-0000-0000-0000C0060000}"/>
    <cellStyle name="良い 2 2" xfId="1368" xr:uid="{00000000-0005-0000-0000-0000C1060000}"/>
    <cellStyle name="良い 2 2 2" xfId="1577" xr:uid="{00000000-0005-0000-0000-0000C2060000}"/>
    <cellStyle name="良い 20" xfId="1369" xr:uid="{00000000-0005-0000-0000-0000C3060000}"/>
    <cellStyle name="良い 21" xfId="1370" xr:uid="{00000000-0005-0000-0000-0000C4060000}"/>
    <cellStyle name="良い 22" xfId="1371" xr:uid="{00000000-0005-0000-0000-0000C5060000}"/>
    <cellStyle name="良い 23" xfId="1372" xr:uid="{00000000-0005-0000-0000-0000C6060000}"/>
    <cellStyle name="良い 24" xfId="1373" xr:uid="{00000000-0005-0000-0000-0000C7060000}"/>
    <cellStyle name="良い 25" xfId="1374" xr:uid="{00000000-0005-0000-0000-0000C8060000}"/>
    <cellStyle name="良い 3" xfId="1375" xr:uid="{00000000-0005-0000-0000-0000C9060000}"/>
    <cellStyle name="良い 3 2" xfId="1376" xr:uid="{00000000-0005-0000-0000-0000CA060000}"/>
    <cellStyle name="良い 4" xfId="1377" xr:uid="{00000000-0005-0000-0000-0000CB060000}"/>
    <cellStyle name="良い 5" xfId="1378" xr:uid="{00000000-0005-0000-0000-0000CC060000}"/>
    <cellStyle name="良い 6" xfId="1379" xr:uid="{00000000-0005-0000-0000-0000CD060000}"/>
    <cellStyle name="良い 7" xfId="1380" xr:uid="{00000000-0005-0000-0000-0000CE060000}"/>
    <cellStyle name="良い 8" xfId="1381" xr:uid="{00000000-0005-0000-0000-0000CF060000}"/>
    <cellStyle name="良い 9" xfId="1382" xr:uid="{00000000-0005-0000-0000-0000D0060000}"/>
  </cellStyles>
  <dxfs count="0"/>
  <tableStyles count="0" defaultTableStyle="TableStyleMedium2" defaultPivotStyle="PivotStyleLight16"/>
  <colors>
    <mruColors>
      <color rgb="FFFFC000"/>
      <color rgb="FF7F7F7F"/>
      <color rgb="FFFFCCCC"/>
      <color rgb="FFD99694"/>
      <color rgb="FFD9D9D9"/>
      <color rgb="FFB3A2C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527354010635005E-2"/>
          <c:y val="0.11058201058201056"/>
          <c:w val="0.81047077983648641"/>
          <c:h val="0.78563512894221554"/>
        </c:manualLayout>
      </c:layout>
      <c:barChart>
        <c:barDir val="col"/>
        <c:grouping val="stacked"/>
        <c:varyColors val="0"/>
        <c:ser>
          <c:idx val="0"/>
          <c:order val="0"/>
          <c:tx>
            <c:strRef>
              <c:f>年齢階層別_生活習慣病の状況!$K$25</c:f>
              <c:strCache>
                <c:ptCount val="1"/>
                <c:pt idx="0">
                  <c:v>生活習慣病医療費</c:v>
                </c:pt>
              </c:strCache>
            </c:strRef>
          </c:tx>
          <c:spPr>
            <a:solidFill>
              <a:srgbClr val="FFC000"/>
            </a:solidFill>
            <a:ln>
              <a:noFill/>
            </a:ln>
          </c:spPr>
          <c:invertIfNegative val="0"/>
          <c:dLbls>
            <c:dLbl>
              <c:idx val="0"/>
              <c:layout>
                <c:manualLayout>
                  <c:x val="0"/>
                  <c:y val="-1.606425702811244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660-4E9E-8541-F702336FF570}"/>
                </c:ext>
              </c:extLst>
            </c:dLbl>
            <c:dLbl>
              <c:idx val="1"/>
              <c:layout>
                <c:manualLayout>
                  <c:x val="0"/>
                  <c:y val="-8.032128514056224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660-4E9E-8541-F702336FF570}"/>
                </c:ext>
              </c:extLst>
            </c:dLbl>
            <c:dLbl>
              <c:idx val="6"/>
              <c:layout>
                <c:manualLayout>
                  <c:x val="0"/>
                  <c:y val="-8.03212851405632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E7C-4C99-858D-AD78A0F4B01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年齢階層別_生活習慣病の状況!$B$4:$B$10</c:f>
              <c:strCache>
                <c:ptCount val="7"/>
                <c:pt idx="0">
                  <c:v>65歳～69歳</c:v>
                </c:pt>
                <c:pt idx="1">
                  <c:v>70歳～74歳</c:v>
                </c:pt>
                <c:pt idx="2">
                  <c:v>75歳～79歳</c:v>
                </c:pt>
                <c:pt idx="3">
                  <c:v>80歳～84歳</c:v>
                </c:pt>
                <c:pt idx="4">
                  <c:v>85歳～89歳</c:v>
                </c:pt>
                <c:pt idx="5">
                  <c:v>90歳～94歳</c:v>
                </c:pt>
                <c:pt idx="6">
                  <c:v>95歳～</c:v>
                </c:pt>
              </c:strCache>
            </c:strRef>
          </c:cat>
          <c:val>
            <c:numRef>
              <c:f>年齢階層別_生活習慣病の状況!$E$4:$E$10</c:f>
              <c:numCache>
                <c:formatCode>General</c:formatCode>
                <c:ptCount val="7"/>
                <c:pt idx="0">
                  <c:v>895998122</c:v>
                </c:pt>
                <c:pt idx="1">
                  <c:v>4599394416</c:v>
                </c:pt>
                <c:pt idx="2">
                  <c:v>66278700651</c:v>
                </c:pt>
                <c:pt idx="3">
                  <c:v>71599663973</c:v>
                </c:pt>
                <c:pt idx="4">
                  <c:v>50450155623</c:v>
                </c:pt>
                <c:pt idx="5">
                  <c:v>23270332338</c:v>
                </c:pt>
                <c:pt idx="6">
                  <c:v>7432398404</c:v>
                </c:pt>
              </c:numCache>
            </c:numRef>
          </c:val>
          <c:extLst>
            <c:ext xmlns:c16="http://schemas.microsoft.com/office/drawing/2014/chart" uri="{C3380CC4-5D6E-409C-BE32-E72D297353CC}">
              <c16:uniqueId val="{00000000-11B4-4C85-981D-028EDDD1CE38}"/>
            </c:ext>
          </c:extLst>
        </c:ser>
        <c:dLbls>
          <c:showLegendKey val="0"/>
          <c:showVal val="0"/>
          <c:showCatName val="0"/>
          <c:showSerName val="0"/>
          <c:showPercent val="0"/>
          <c:showBubbleSize val="0"/>
        </c:dLbls>
        <c:gapWidth val="150"/>
        <c:axId val="383315552"/>
        <c:axId val="383362032"/>
      </c:barChart>
      <c:lineChart>
        <c:grouping val="standard"/>
        <c:varyColors val="0"/>
        <c:ser>
          <c:idx val="2"/>
          <c:order val="1"/>
          <c:tx>
            <c:strRef>
              <c:f>年齢階層別_生活習慣病の状況!$K$26</c:f>
              <c:strCache>
                <c:ptCount val="1"/>
                <c:pt idx="0">
                  <c:v>生活習慣病患者割合</c:v>
                </c:pt>
              </c:strCache>
            </c:strRef>
          </c:tx>
          <c:spPr>
            <a:ln>
              <a:solidFill>
                <a:srgbClr val="D99694"/>
              </a:solidFill>
              <a:tailEnd w="med" len="med"/>
            </a:ln>
          </c:spPr>
          <c:marker>
            <c:symbol val="circle"/>
            <c:size val="5"/>
            <c:spPr>
              <a:solidFill>
                <a:srgbClr val="D99694"/>
              </a:solidFill>
              <a:ln>
                <a:noFill/>
              </a:ln>
            </c:spPr>
          </c:marker>
          <c:dPt>
            <c:idx val="0"/>
            <c:bubble3D val="0"/>
            <c:extLst>
              <c:ext xmlns:c16="http://schemas.microsoft.com/office/drawing/2014/chart" uri="{C3380CC4-5D6E-409C-BE32-E72D297353CC}">
                <c16:uniqueId val="{00000001-11B4-4C85-981D-028EDDD1CE38}"/>
              </c:ext>
            </c:extLst>
          </c:dPt>
          <c:dLbls>
            <c:dLbl>
              <c:idx val="0"/>
              <c:layout>
                <c:manualLayout>
                  <c:x val="-2.7699999999999999E-2"/>
                  <c:y val="-3.6144578313253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1B4-4C85-981D-028EDDD1CE38}"/>
                </c:ext>
              </c:extLst>
            </c:dLbl>
            <c:dLbl>
              <c:idx val="1"/>
              <c:layout>
                <c:manualLayout>
                  <c:x val="-2.7699999999999999E-2"/>
                  <c:y val="-3.6144578313253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E7C-4C99-858D-AD78A0F4B018}"/>
                </c:ext>
              </c:extLst>
            </c:dLbl>
            <c:dLbl>
              <c:idx val="2"/>
              <c:layout>
                <c:manualLayout>
                  <c:x val="-2.7699999999999999E-2"/>
                  <c:y val="-3.6144578313253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7C-4C99-858D-AD78A0F4B018}"/>
                </c:ext>
              </c:extLst>
            </c:dLbl>
            <c:dLbl>
              <c:idx val="3"/>
              <c:layout>
                <c:manualLayout>
                  <c:x val="-2.7699999999999999E-2"/>
                  <c:y val="-3.88219544846050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083-40EF-8E2D-C27ED5B4961E}"/>
                </c:ext>
              </c:extLst>
            </c:dLbl>
            <c:dLbl>
              <c:idx val="4"/>
              <c:layout>
                <c:manualLayout>
                  <c:x val="-2.7699999999999999E-2"/>
                  <c:y val="-3.88219544846050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E7C-4C99-858D-AD78A0F4B018}"/>
                </c:ext>
              </c:extLst>
            </c:dLbl>
            <c:dLbl>
              <c:idx val="5"/>
              <c:layout>
                <c:manualLayout>
                  <c:x val="-2.7699999999999999E-2"/>
                  <c:y val="-3.6144578313253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E7C-4C99-858D-AD78A0F4B018}"/>
                </c:ext>
              </c:extLst>
            </c:dLbl>
            <c:dLbl>
              <c:idx val="6"/>
              <c:layout>
                <c:manualLayout>
                  <c:x val="-2.7699999999999999E-2"/>
                  <c:y val="-3.6144578313253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E7C-4C99-858D-AD78A0F4B018}"/>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年齢階層別_生活習慣病の状況!$B$4:$B$10</c:f>
              <c:strCache>
                <c:ptCount val="7"/>
                <c:pt idx="0">
                  <c:v>65歳～69歳</c:v>
                </c:pt>
                <c:pt idx="1">
                  <c:v>70歳～74歳</c:v>
                </c:pt>
                <c:pt idx="2">
                  <c:v>75歳～79歳</c:v>
                </c:pt>
                <c:pt idx="3">
                  <c:v>80歳～84歳</c:v>
                </c:pt>
                <c:pt idx="4">
                  <c:v>85歳～89歳</c:v>
                </c:pt>
                <c:pt idx="5">
                  <c:v>90歳～94歳</c:v>
                </c:pt>
                <c:pt idx="6">
                  <c:v>95歳～</c:v>
                </c:pt>
              </c:strCache>
            </c:strRef>
          </c:cat>
          <c:val>
            <c:numRef>
              <c:f>年齢階層別_生活習慣病の状況!$G$4:$G$10</c:f>
              <c:numCache>
                <c:formatCode>0.0%</c:formatCode>
                <c:ptCount val="7"/>
                <c:pt idx="0">
                  <c:v>0.82915360501567403</c:v>
                </c:pt>
                <c:pt idx="1">
                  <c:v>0.8371589432654829</c:v>
                </c:pt>
                <c:pt idx="2">
                  <c:v>0.80001017252604167</c:v>
                </c:pt>
                <c:pt idx="3">
                  <c:v>0.86109337821368459</c:v>
                </c:pt>
                <c:pt idx="4">
                  <c:v>0.87304209608400818</c:v>
                </c:pt>
                <c:pt idx="5">
                  <c:v>0.84526758409785929</c:v>
                </c:pt>
                <c:pt idx="6">
                  <c:v>0.74818096173505177</c:v>
                </c:pt>
              </c:numCache>
            </c:numRef>
          </c:val>
          <c:smooth val="0"/>
          <c:extLst>
            <c:ext xmlns:c16="http://schemas.microsoft.com/office/drawing/2014/chart" uri="{C3380CC4-5D6E-409C-BE32-E72D297353CC}">
              <c16:uniqueId val="{00000002-11B4-4C85-981D-028EDDD1CE38}"/>
            </c:ext>
          </c:extLst>
        </c:ser>
        <c:dLbls>
          <c:showLegendKey val="0"/>
          <c:showVal val="0"/>
          <c:showCatName val="0"/>
          <c:showSerName val="0"/>
          <c:showPercent val="0"/>
          <c:showBubbleSize val="0"/>
        </c:dLbls>
        <c:marker val="1"/>
        <c:smooth val="0"/>
        <c:axId val="383364272"/>
        <c:axId val="383365392"/>
      </c:lineChart>
      <c:catAx>
        <c:axId val="383315552"/>
        <c:scaling>
          <c:orientation val="minMax"/>
        </c:scaling>
        <c:delete val="0"/>
        <c:axPos val="b"/>
        <c:numFmt formatCode="General" sourceLinked="0"/>
        <c:majorTickMark val="out"/>
        <c:minorTickMark val="none"/>
        <c:tickLblPos val="nextTo"/>
        <c:spPr>
          <a:ln>
            <a:solidFill>
              <a:srgbClr val="7F7F7F"/>
            </a:solidFill>
          </a:ln>
        </c:spPr>
        <c:txPr>
          <a:bodyPr/>
          <a:lstStyle/>
          <a:p>
            <a:pPr>
              <a:defRPr sz="1000"/>
            </a:pPr>
            <a:endParaRPr lang="ja-JP"/>
          </a:p>
        </c:txPr>
        <c:crossAx val="383362032"/>
        <c:crosses val="autoZero"/>
        <c:auto val="1"/>
        <c:lblAlgn val="ctr"/>
        <c:lblOffset val="100"/>
        <c:noMultiLvlLbl val="0"/>
      </c:catAx>
      <c:valAx>
        <c:axId val="383362032"/>
        <c:scaling>
          <c:orientation val="minMax"/>
        </c:scaling>
        <c:delete val="0"/>
        <c:axPos val="l"/>
        <c:majorGridlines>
          <c:spPr>
            <a:ln>
              <a:solidFill>
                <a:srgbClr val="D9D9D9"/>
              </a:solidFill>
            </a:ln>
          </c:spPr>
        </c:majorGridlines>
        <c:title>
          <c:tx>
            <c:rich>
              <a:bodyPr rot="0" vert="horz"/>
              <a:lstStyle/>
              <a:p>
                <a:pPr algn="l">
                  <a:defRPr/>
                </a:pPr>
                <a:r>
                  <a:rPr lang="ja-JP" altLang="en-US"/>
                  <a:t>医療費</a:t>
                </a:r>
                <a:r>
                  <a:rPr lang="en-US" altLang="ja-JP"/>
                  <a:t>(</a:t>
                </a:r>
                <a:r>
                  <a:rPr lang="ja-JP" altLang="en-US"/>
                  <a:t>円</a:t>
                </a:r>
                <a:r>
                  <a:rPr lang="en-US" altLang="ja-JP"/>
                  <a:t>)</a:t>
                </a:r>
                <a:endParaRPr lang="ja-JP" altLang="en-US"/>
              </a:p>
            </c:rich>
          </c:tx>
          <c:layout>
            <c:manualLayout>
              <c:xMode val="edge"/>
              <c:yMode val="edge"/>
              <c:x val="1.7393953055331965E-2"/>
              <c:y val="1.9272590926134238E-2"/>
            </c:manualLayout>
          </c:layout>
          <c:overlay val="0"/>
        </c:title>
        <c:numFmt formatCode="General" sourceLinked="1"/>
        <c:majorTickMark val="out"/>
        <c:minorTickMark val="none"/>
        <c:tickLblPos val="nextTo"/>
        <c:spPr>
          <a:ln>
            <a:solidFill>
              <a:srgbClr val="7F7F7F"/>
            </a:solidFill>
          </a:ln>
        </c:spPr>
        <c:crossAx val="383315552"/>
        <c:crosses val="autoZero"/>
        <c:crossBetween val="between"/>
      </c:valAx>
      <c:valAx>
        <c:axId val="383365392"/>
        <c:scaling>
          <c:orientation val="minMax"/>
          <c:min val="0"/>
        </c:scaling>
        <c:delete val="0"/>
        <c:axPos val="r"/>
        <c:title>
          <c:tx>
            <c:rich>
              <a:bodyPr rot="0" vert="horz"/>
              <a:lstStyle/>
              <a:p>
                <a:pPr algn="l">
                  <a:defRPr sz="1000"/>
                </a:pPr>
                <a:r>
                  <a:rPr lang="ja-JP" altLang="en-US" sz="1000" b="1" i="0" baseline="0">
                    <a:effectLst/>
                  </a:rPr>
                  <a:t>患者割合</a:t>
                </a:r>
                <a:r>
                  <a:rPr lang="en-US" altLang="ja-JP" sz="1000" b="1" i="0" baseline="0">
                    <a:effectLst/>
                  </a:rPr>
                  <a:t>(%)</a:t>
                </a:r>
                <a:r>
                  <a:rPr lang="ja-JP" altLang="en-US" sz="1000" b="1" i="0" baseline="0">
                    <a:effectLst/>
                  </a:rPr>
                  <a:t>　</a:t>
                </a:r>
                <a:endParaRPr lang="ja-JP" altLang="en-US" sz="1000"/>
              </a:p>
            </c:rich>
          </c:tx>
          <c:layout>
            <c:manualLayout>
              <c:xMode val="edge"/>
              <c:yMode val="edge"/>
              <c:x val="0.90611300270358974"/>
              <c:y val="1.7949804467212681E-2"/>
            </c:manualLayout>
          </c:layout>
          <c:overlay val="0"/>
        </c:title>
        <c:numFmt formatCode="0.0%" sourceLinked="1"/>
        <c:majorTickMark val="out"/>
        <c:minorTickMark val="none"/>
        <c:tickLblPos val="nextTo"/>
        <c:spPr>
          <a:ln>
            <a:solidFill>
              <a:srgbClr val="7F7F7F"/>
            </a:solidFill>
          </a:ln>
        </c:spPr>
        <c:crossAx val="383364272"/>
        <c:crosses val="max"/>
        <c:crossBetween val="between"/>
      </c:valAx>
      <c:catAx>
        <c:axId val="383364272"/>
        <c:scaling>
          <c:orientation val="minMax"/>
        </c:scaling>
        <c:delete val="1"/>
        <c:axPos val="b"/>
        <c:numFmt formatCode="General" sourceLinked="1"/>
        <c:majorTickMark val="out"/>
        <c:minorTickMark val="none"/>
        <c:tickLblPos val="nextTo"/>
        <c:crossAx val="383365392"/>
        <c:crosses val="autoZero"/>
        <c:auto val="1"/>
        <c:lblAlgn val="ctr"/>
        <c:lblOffset val="100"/>
        <c:noMultiLvlLbl val="0"/>
      </c:catAx>
      <c:spPr>
        <a:ln>
          <a:solidFill>
            <a:srgbClr val="7F7F7F"/>
          </a:solidFill>
        </a:ln>
      </c:spPr>
    </c:plotArea>
    <c:legend>
      <c:legendPos val="t"/>
      <c:layout>
        <c:manualLayout>
          <c:xMode val="edge"/>
          <c:yMode val="edge"/>
          <c:x val="0.17445758547008544"/>
          <c:y val="3.968253968253968E-2"/>
          <c:w val="0.69586025641025639"/>
          <c:h val="4.2063492063492067E-2"/>
        </c:manualLayout>
      </c:layout>
      <c:overlay val="0"/>
      <c:spPr>
        <a:ln w="9525">
          <a:solidFill>
            <a:srgbClr val="7F7F7F"/>
          </a:solidFill>
        </a:ln>
      </c:spPr>
    </c:legend>
    <c:plotVisOnly val="1"/>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0320891229982"/>
          <c:y val="0.11759259259259257"/>
          <c:w val="0.80170847334483708"/>
          <c:h val="0.65543999708369782"/>
        </c:manualLayout>
      </c:layout>
      <c:barChart>
        <c:barDir val="col"/>
        <c:grouping val="clustered"/>
        <c:varyColors val="0"/>
        <c:ser>
          <c:idx val="1"/>
          <c:order val="0"/>
          <c:tx>
            <c:strRef>
              <c:f>生活習慣病疾病別の医療費!$M$66</c:f>
              <c:strCache>
                <c:ptCount val="1"/>
                <c:pt idx="0">
                  <c:v>患者一人当たりの医療費(円)</c:v>
                </c:pt>
              </c:strCache>
            </c:strRef>
          </c:tx>
          <c:spPr>
            <a:solidFill>
              <a:srgbClr val="FFC000"/>
            </a:solidFill>
            <a:ln>
              <a:noFill/>
            </a:ln>
          </c:spPr>
          <c:invertIfNegative val="0"/>
          <c:dLbls>
            <c:dLbl>
              <c:idx val="0"/>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AC7-4D09-9B3A-014B6983EFCA}"/>
                </c:ext>
              </c:extLst>
            </c:dLbl>
            <c:dLbl>
              <c:idx val="1"/>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AC7-4D09-9B3A-014B6983EFCA}"/>
                </c:ext>
              </c:extLst>
            </c:dLbl>
            <c:dLbl>
              <c:idx val="2"/>
              <c:layout>
                <c:manualLayout>
                  <c:x val="5.432606366462962E-17"/>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AC7-4D09-9B3A-014B6983EFCA}"/>
                </c:ext>
              </c:extLst>
            </c:dLbl>
            <c:dLbl>
              <c:idx val="3"/>
              <c:layout>
                <c:manualLayout>
                  <c:x val="-5.432606366462962E-17"/>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AC7-4D09-9B3A-014B6983EFCA}"/>
                </c:ext>
              </c:extLst>
            </c:dLbl>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AC7-4D09-9B3A-014B6983EFCA}"/>
                </c:ext>
              </c:extLst>
            </c:dLbl>
            <c:dLbl>
              <c:idx val="5"/>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AC7-4D09-9B3A-014B6983EFCA}"/>
                </c:ext>
              </c:extLst>
            </c:dLbl>
            <c:dLbl>
              <c:idx val="6"/>
              <c:layout>
                <c:manualLayout>
                  <c:x val="-2.9632740678520847E-3"/>
                  <c:y val="-2.19380650335374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49-4A93-B46E-CBEF080BDED2}"/>
                </c:ext>
              </c:extLst>
            </c:dLbl>
            <c:dLbl>
              <c:idx val="7"/>
              <c:layout>
                <c:manualLayout>
                  <c:x val="6.2603247935041299E-3"/>
                  <c:y val="-1.65718868474773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B0A-42CA-BF23-EEEAA8BF03C3}"/>
                </c:ext>
              </c:extLst>
            </c:dLbl>
            <c:dLbl>
              <c:idx val="8"/>
              <c:layout>
                <c:manualLayout>
                  <c:x val="1.1024779504408826E-3"/>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B0A-42CA-BF23-EEEAA8BF03C3}"/>
                </c:ext>
              </c:extLst>
            </c:dLbl>
            <c:dLbl>
              <c:idx val="9"/>
              <c:layout>
                <c:manualLayout>
                  <c:x val="-1.0865212732925924E-16"/>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AC7-4D09-9B3A-014B6983EFC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生活習慣病疾病別の医療費!$B$6:$C$15</c:f>
              <c:multiLvlStrCache>
                <c:ptCount val="10"/>
                <c:lvl>
                  <c:pt idx="0">
                    <c:v>糖尿病</c:v>
                  </c:pt>
                  <c:pt idx="1">
                    <c:v>脂質異常症</c:v>
                  </c:pt>
                  <c:pt idx="2">
                    <c:v>高血圧性疾患</c:v>
                  </c:pt>
                  <c:pt idx="3">
                    <c:v>虚血性心疾患</c:v>
                  </c:pt>
                  <c:pt idx="4">
                    <c:v>くも膜下出血</c:v>
                  </c:pt>
                  <c:pt idx="5">
                    <c:v>脳内出血</c:v>
                  </c:pt>
                  <c:pt idx="6">
                    <c:v>脳梗塞</c:v>
                  </c:pt>
                  <c:pt idx="7">
                    <c:v>脳動脈硬化(症)</c:v>
                  </c:pt>
                  <c:pt idx="8">
                    <c:v>動脈硬化(症)</c:v>
                  </c:pt>
                  <c:pt idx="9">
                    <c:v>腎不全</c:v>
                  </c:pt>
                </c:lvl>
                <c:lvl>
                  <c:pt idx="0">
                    <c:v>0402</c:v>
                  </c:pt>
                  <c:pt idx="1">
                    <c:v>0403</c:v>
                  </c:pt>
                  <c:pt idx="2">
                    <c:v>0901</c:v>
                  </c:pt>
                  <c:pt idx="3">
                    <c:v>0902</c:v>
                  </c:pt>
                  <c:pt idx="4">
                    <c:v>0904</c:v>
                  </c:pt>
                  <c:pt idx="5">
                    <c:v>0905</c:v>
                  </c:pt>
                  <c:pt idx="6">
                    <c:v>0906</c:v>
                  </c:pt>
                  <c:pt idx="7">
                    <c:v>0907</c:v>
                  </c:pt>
                  <c:pt idx="8">
                    <c:v>0909</c:v>
                  </c:pt>
                  <c:pt idx="9">
                    <c:v>1402</c:v>
                  </c:pt>
                </c:lvl>
              </c:multiLvlStrCache>
            </c:multiLvlStrRef>
          </c:cat>
          <c:val>
            <c:numRef>
              <c:f>生活習慣病疾病別の医療費!$J$6:$J$15</c:f>
              <c:numCache>
                <c:formatCode>General</c:formatCode>
                <c:ptCount val="10"/>
                <c:pt idx="0">
                  <c:v>53520.930419994082</c:v>
                </c:pt>
                <c:pt idx="1">
                  <c:v>32965.940816680974</c:v>
                </c:pt>
                <c:pt idx="2">
                  <c:v>42905.086844460668</c:v>
                </c:pt>
                <c:pt idx="3">
                  <c:v>65128.366910223354</c:v>
                </c:pt>
                <c:pt idx="4">
                  <c:v>396085.44587123237</c:v>
                </c:pt>
                <c:pt idx="5">
                  <c:v>194207.29223080818</c:v>
                </c:pt>
                <c:pt idx="6">
                  <c:v>137149.38947294754</c:v>
                </c:pt>
                <c:pt idx="7">
                  <c:v>15002.194969742814</c:v>
                </c:pt>
                <c:pt idx="8">
                  <c:v>31568.139552968765</c:v>
                </c:pt>
                <c:pt idx="9">
                  <c:v>404649.90837989666</c:v>
                </c:pt>
              </c:numCache>
            </c:numRef>
          </c:val>
          <c:extLst>
            <c:ext xmlns:c16="http://schemas.microsoft.com/office/drawing/2014/chart" uri="{C3380CC4-5D6E-409C-BE32-E72D297353CC}">
              <c16:uniqueId val="{00000002-2B0A-42CA-BF23-EEEAA8BF03C3}"/>
            </c:ext>
          </c:extLst>
        </c:ser>
        <c:dLbls>
          <c:showLegendKey val="0"/>
          <c:showVal val="0"/>
          <c:showCatName val="0"/>
          <c:showSerName val="0"/>
          <c:showPercent val="0"/>
          <c:showBubbleSize val="0"/>
        </c:dLbls>
        <c:gapWidth val="150"/>
        <c:axId val="383312192"/>
        <c:axId val="383309392"/>
      </c:barChart>
      <c:lineChart>
        <c:grouping val="standard"/>
        <c:varyColors val="0"/>
        <c:ser>
          <c:idx val="0"/>
          <c:order val="1"/>
          <c:tx>
            <c:strRef>
              <c:f>生活習慣病疾病別の医療費!$M$67</c:f>
              <c:strCache>
                <c:ptCount val="1"/>
                <c:pt idx="0">
                  <c:v>患者割合(%)</c:v>
                </c:pt>
              </c:strCache>
            </c:strRef>
          </c:tx>
          <c:spPr>
            <a:ln>
              <a:solidFill>
                <a:srgbClr val="D99694"/>
              </a:solidFill>
            </a:ln>
          </c:spPr>
          <c:marker>
            <c:symbol val="square"/>
            <c:size val="7"/>
            <c:spPr>
              <a:solidFill>
                <a:srgbClr val="D99694"/>
              </a:solidFill>
              <a:ln>
                <a:noFill/>
              </a:ln>
            </c:spPr>
          </c:marker>
          <c:dLbls>
            <c:dLbl>
              <c:idx val="1"/>
              <c:layout>
                <c:manualLayout>
                  <c:x val="-3.6943178034087122E-2"/>
                  <c:y val="2.89351851851851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B0A-42CA-BF23-EEEAA8BF03C3}"/>
                </c:ext>
              </c:extLst>
            </c:dLbl>
            <c:dLbl>
              <c:idx val="2"/>
              <c:layout>
                <c:manualLayout>
                  <c:x val="-3.2970867215260533E-2"/>
                  <c:y val="-2.95928030303030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49-4A93-B46E-CBEF080BDED2}"/>
                </c:ext>
              </c:extLst>
            </c:dLbl>
            <c:dLbl>
              <c:idx val="3"/>
              <c:layout>
                <c:manualLayout>
                  <c:x val="-6.4624587533678446E-2"/>
                  <c:y val="-1.157407407407407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B0A-42CA-BF23-EEEAA8BF03C3}"/>
                </c:ext>
              </c:extLst>
            </c:dLbl>
            <c:dLbl>
              <c:idx val="4"/>
              <c:layout>
                <c:manualLayout>
                  <c:x val="-1.9257833076014894E-2"/>
                  <c:y val="-3.81944444444444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B0A-42CA-BF23-EEEAA8BF03C3}"/>
                </c:ext>
              </c:extLst>
            </c:dLbl>
            <c:dLbl>
              <c:idx val="5"/>
              <c:layout>
                <c:manualLayout>
                  <c:x val="-3.3794211822580258E-2"/>
                  <c:y val="-3.43276515151516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449-4A93-B46E-CBEF080BDED2}"/>
                </c:ext>
              </c:extLst>
            </c:dLbl>
            <c:dLbl>
              <c:idx val="6"/>
              <c:layout>
                <c:manualLayout>
                  <c:x val="-7.1151943627794118E-2"/>
                  <c:y val="-5.787037037037036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AC7-4D09-9B3A-014B6983EFCA}"/>
                </c:ext>
              </c:extLst>
            </c:dLbl>
            <c:dLbl>
              <c:idx val="7"/>
              <c:layout>
                <c:manualLayout>
                  <c:x val="-6.2317803408712499E-2"/>
                  <c:y val="-1.96759259259259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B0A-42CA-BF23-EEEAA8BF03C3}"/>
                </c:ext>
              </c:extLst>
            </c:dLbl>
            <c:dLbl>
              <c:idx val="9"/>
              <c:layout>
                <c:manualLayout>
                  <c:x val="-2.5409257409257296E-2"/>
                  <c:y val="-3.35648148148148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B0A-42CA-BF23-EEEAA8BF03C3}"/>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生活習慣病疾病別の医療費!$B$6:$C$15</c:f>
              <c:multiLvlStrCache>
                <c:ptCount val="10"/>
                <c:lvl>
                  <c:pt idx="0">
                    <c:v>糖尿病</c:v>
                  </c:pt>
                  <c:pt idx="1">
                    <c:v>脂質異常症</c:v>
                  </c:pt>
                  <c:pt idx="2">
                    <c:v>高血圧性疾患</c:v>
                  </c:pt>
                  <c:pt idx="3">
                    <c:v>虚血性心疾患</c:v>
                  </c:pt>
                  <c:pt idx="4">
                    <c:v>くも膜下出血</c:v>
                  </c:pt>
                  <c:pt idx="5">
                    <c:v>脳内出血</c:v>
                  </c:pt>
                  <c:pt idx="6">
                    <c:v>脳梗塞</c:v>
                  </c:pt>
                  <c:pt idx="7">
                    <c:v>脳動脈硬化(症)</c:v>
                  </c:pt>
                  <c:pt idx="8">
                    <c:v>動脈硬化(症)</c:v>
                  </c:pt>
                  <c:pt idx="9">
                    <c:v>腎不全</c:v>
                  </c:pt>
                </c:lvl>
                <c:lvl>
                  <c:pt idx="0">
                    <c:v>0402</c:v>
                  </c:pt>
                  <c:pt idx="1">
                    <c:v>0403</c:v>
                  </c:pt>
                  <c:pt idx="2">
                    <c:v>0901</c:v>
                  </c:pt>
                  <c:pt idx="3">
                    <c:v>0902</c:v>
                  </c:pt>
                  <c:pt idx="4">
                    <c:v>0904</c:v>
                  </c:pt>
                  <c:pt idx="5">
                    <c:v>0905</c:v>
                  </c:pt>
                  <c:pt idx="6">
                    <c:v>0906</c:v>
                  </c:pt>
                  <c:pt idx="7">
                    <c:v>0907</c:v>
                  </c:pt>
                  <c:pt idx="8">
                    <c:v>0909</c:v>
                  </c:pt>
                  <c:pt idx="9">
                    <c:v>1402</c:v>
                  </c:pt>
                </c:lvl>
              </c:multiLvlStrCache>
            </c:multiLvlStrRef>
          </c:cat>
          <c:val>
            <c:numRef>
              <c:f>生活習慣病疾病別の医療費!$H$6:$H$15</c:f>
              <c:numCache>
                <c:formatCode>0.0%</c:formatCode>
                <c:ptCount val="10"/>
                <c:pt idx="0">
                  <c:v>0.52457850212642632</c:v>
                </c:pt>
                <c:pt idx="1">
                  <c:v>0.44667320951684636</c:v>
                </c:pt>
                <c:pt idx="2">
                  <c:v>0.66558643771082215</c:v>
                </c:pt>
                <c:pt idx="3">
                  <c:v>0.24299589351987044</c:v>
                </c:pt>
                <c:pt idx="4">
                  <c:v>4.1035526798240893E-3</c:v>
                </c:pt>
                <c:pt idx="5">
                  <c:v>3.3243387439923243E-2</c:v>
                </c:pt>
                <c:pt idx="6">
                  <c:v>0.18823794604271002</c:v>
                </c:pt>
                <c:pt idx="7">
                  <c:v>3.8700885626734055E-3</c:v>
                </c:pt>
                <c:pt idx="8">
                  <c:v>0.12046236141269942</c:v>
                </c:pt>
                <c:pt idx="9">
                  <c:v>9.7317943730024725E-2</c:v>
                </c:pt>
              </c:numCache>
            </c:numRef>
          </c:val>
          <c:smooth val="0"/>
          <c:extLst>
            <c:ext xmlns:c16="http://schemas.microsoft.com/office/drawing/2014/chart" uri="{C3380CC4-5D6E-409C-BE32-E72D297353CC}">
              <c16:uniqueId val="{00000008-2B0A-42CA-BF23-EEEAA8BF03C3}"/>
            </c:ext>
          </c:extLst>
        </c:ser>
        <c:dLbls>
          <c:showLegendKey val="0"/>
          <c:showVal val="0"/>
          <c:showCatName val="0"/>
          <c:showSerName val="0"/>
          <c:showPercent val="0"/>
          <c:showBubbleSize val="0"/>
        </c:dLbls>
        <c:marker val="1"/>
        <c:smooth val="0"/>
        <c:axId val="383307712"/>
        <c:axId val="383308832"/>
      </c:lineChart>
      <c:catAx>
        <c:axId val="383312192"/>
        <c:scaling>
          <c:orientation val="minMax"/>
        </c:scaling>
        <c:delete val="0"/>
        <c:axPos val="b"/>
        <c:numFmt formatCode="General" sourceLinked="0"/>
        <c:majorTickMark val="out"/>
        <c:minorTickMark val="none"/>
        <c:tickLblPos val="nextTo"/>
        <c:spPr>
          <a:ln>
            <a:solidFill>
              <a:srgbClr val="7F7F7F"/>
            </a:solidFill>
          </a:ln>
        </c:spPr>
        <c:txPr>
          <a:bodyPr rot="0" vert="eaVert"/>
          <a:lstStyle/>
          <a:p>
            <a:pPr>
              <a:defRPr/>
            </a:pPr>
            <a:endParaRPr lang="ja-JP"/>
          </a:p>
        </c:txPr>
        <c:crossAx val="383309392"/>
        <c:crosses val="autoZero"/>
        <c:auto val="1"/>
        <c:lblAlgn val="ctr"/>
        <c:lblOffset val="100"/>
        <c:noMultiLvlLbl val="0"/>
      </c:catAx>
      <c:valAx>
        <c:axId val="383309392"/>
        <c:scaling>
          <c:orientation val="minMax"/>
        </c:scaling>
        <c:delete val="0"/>
        <c:axPos val="l"/>
        <c:majorGridlines>
          <c:spPr>
            <a:ln>
              <a:solidFill>
                <a:srgbClr val="D9D9D9"/>
              </a:solidFill>
            </a:ln>
          </c:spPr>
        </c:majorGridlines>
        <c:title>
          <c:tx>
            <c:rich>
              <a:bodyPr rot="0" vert="horz"/>
              <a:lstStyle/>
              <a:p>
                <a:pPr>
                  <a:defRPr/>
                </a:pPr>
                <a:r>
                  <a:rPr lang="ja-JP"/>
                  <a:t>患者一人当たり</a:t>
                </a:r>
              </a:p>
              <a:p>
                <a:pPr>
                  <a:defRPr/>
                </a:pPr>
                <a:r>
                  <a:rPr lang="ja-JP"/>
                  <a:t>の医療費</a:t>
                </a:r>
                <a:r>
                  <a:rPr lang="en-US" altLang="ja-JP"/>
                  <a:t>(</a:t>
                </a:r>
                <a:r>
                  <a:rPr lang="ja-JP" altLang="ja-JP" sz="1000" b="1" i="0" u="none" strike="noStrike" baseline="0">
                    <a:effectLst/>
                  </a:rPr>
                  <a:t>円</a:t>
                </a:r>
                <a:r>
                  <a:rPr lang="en-US" altLang="ja-JP"/>
                  <a:t>)</a:t>
                </a:r>
                <a:endParaRPr lang="ja-JP"/>
              </a:p>
            </c:rich>
          </c:tx>
          <c:layout>
            <c:manualLayout>
              <c:xMode val="edge"/>
              <c:yMode val="edge"/>
              <c:x val="1.2520933611842703E-2"/>
              <c:y val="2.2858887430737825E-2"/>
            </c:manualLayout>
          </c:layout>
          <c:overlay val="0"/>
        </c:title>
        <c:numFmt formatCode="General" sourceLinked="1"/>
        <c:majorTickMark val="out"/>
        <c:minorTickMark val="none"/>
        <c:tickLblPos val="nextTo"/>
        <c:spPr>
          <a:ln>
            <a:solidFill>
              <a:srgbClr val="7F7F7F"/>
            </a:solidFill>
          </a:ln>
        </c:spPr>
        <c:crossAx val="383312192"/>
        <c:crosses val="autoZero"/>
        <c:crossBetween val="between"/>
      </c:valAx>
      <c:valAx>
        <c:axId val="383308832"/>
        <c:scaling>
          <c:orientation val="minMax"/>
          <c:min val="0"/>
        </c:scaling>
        <c:delete val="0"/>
        <c:axPos val="r"/>
        <c:title>
          <c:tx>
            <c:rich>
              <a:bodyPr rot="0" vert="horz"/>
              <a:lstStyle/>
              <a:p>
                <a:pPr>
                  <a:defRPr/>
                </a:pPr>
                <a:r>
                  <a:rPr lang="ja-JP" altLang="en-US" sz="1000" b="1" i="0" baseline="0">
                    <a:effectLst/>
                    <a:latin typeface="ＭＳ Ｐ明朝" panose="02020600040205080304" pitchFamily="18" charset="-128"/>
                    <a:ea typeface="ＭＳ Ｐ明朝" panose="02020600040205080304" pitchFamily="18" charset="-128"/>
                  </a:rPr>
                  <a:t>患者割合</a:t>
                </a:r>
                <a:r>
                  <a:rPr lang="en-US" altLang="ja-JP" sz="1000" b="1" i="0" baseline="0">
                    <a:effectLst/>
                    <a:latin typeface="ＭＳ Ｐ明朝" panose="02020600040205080304" pitchFamily="18" charset="-128"/>
                    <a:ea typeface="ＭＳ Ｐ明朝" panose="02020600040205080304" pitchFamily="18" charset="-128"/>
                  </a:rPr>
                  <a:t>(%)</a:t>
                </a:r>
                <a:endParaRPr lang="ja-JP" altLang="ja-JP" sz="1000">
                  <a:effectLst/>
                  <a:latin typeface="ＭＳ Ｐ明朝" panose="02020600040205080304" pitchFamily="18" charset="-128"/>
                  <a:ea typeface="ＭＳ Ｐ明朝" panose="02020600040205080304" pitchFamily="18" charset="-128"/>
                </a:endParaRPr>
              </a:p>
            </c:rich>
          </c:tx>
          <c:layout>
            <c:manualLayout>
              <c:xMode val="edge"/>
              <c:yMode val="edge"/>
              <c:x val="0.90070583961493045"/>
              <c:y val="3.7905183727034115E-2"/>
            </c:manualLayout>
          </c:layout>
          <c:overlay val="0"/>
        </c:title>
        <c:numFmt formatCode="0.0%" sourceLinked="1"/>
        <c:majorTickMark val="out"/>
        <c:minorTickMark val="none"/>
        <c:tickLblPos val="nextTo"/>
        <c:spPr>
          <a:ln>
            <a:solidFill>
              <a:srgbClr val="7F7F7F"/>
            </a:solidFill>
          </a:ln>
        </c:spPr>
        <c:crossAx val="383307712"/>
        <c:crosses val="max"/>
        <c:crossBetween val="between"/>
      </c:valAx>
      <c:catAx>
        <c:axId val="383307712"/>
        <c:scaling>
          <c:orientation val="minMax"/>
        </c:scaling>
        <c:delete val="1"/>
        <c:axPos val="b"/>
        <c:numFmt formatCode="General" sourceLinked="1"/>
        <c:majorTickMark val="out"/>
        <c:minorTickMark val="none"/>
        <c:tickLblPos val="nextTo"/>
        <c:crossAx val="383308832"/>
        <c:crosses val="autoZero"/>
        <c:auto val="1"/>
        <c:lblAlgn val="ctr"/>
        <c:lblOffset val="100"/>
        <c:noMultiLvlLbl val="0"/>
      </c:catAx>
    </c:plotArea>
    <c:legend>
      <c:legendPos val="t"/>
      <c:legendEntry>
        <c:idx val="0"/>
        <c:txPr>
          <a:bodyPr/>
          <a:lstStyle/>
          <a:p>
            <a:pPr>
              <a:defRPr sz="1000"/>
            </a:pPr>
            <a:endParaRPr lang="ja-JP"/>
          </a:p>
        </c:txPr>
      </c:legendEntry>
      <c:layout>
        <c:manualLayout>
          <c:xMode val="edge"/>
          <c:yMode val="edge"/>
          <c:x val="0.29074695001967732"/>
          <c:y val="1.3888888888888888E-2"/>
          <c:w val="0.41850597886961521"/>
          <c:h val="4.3749999999999997E-2"/>
        </c:manualLayout>
      </c:layout>
      <c:overlay val="0"/>
      <c:spPr>
        <a:ln>
          <a:solidFill>
            <a:srgbClr val="7F7F7F"/>
          </a:solidFill>
        </a:ln>
      </c:spPr>
    </c:legend>
    <c:plotVisOnly val="1"/>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59806763285025"/>
          <c:y val="5.7704073431069959E-2"/>
          <c:w val="0.83801690821256036"/>
          <c:h val="0.92799286265432102"/>
        </c:manualLayout>
      </c:layout>
      <c:barChart>
        <c:barDir val="bar"/>
        <c:grouping val="stacked"/>
        <c:varyColors val="0"/>
        <c:ser>
          <c:idx val="0"/>
          <c:order val="0"/>
          <c:tx>
            <c:strRef>
              <c:f>市区町村別_生活習慣病疾病別の医療費!$Z$2</c:f>
              <c:strCache>
                <c:ptCount val="1"/>
                <c:pt idx="0">
                  <c:v>糖尿病</c:v>
                </c:pt>
              </c:strCache>
            </c:strRef>
          </c:tx>
          <c:invertIfNegative val="0"/>
          <c:cat>
            <c:strRef>
              <c:f>市区町村別_生活習慣病疾病別の医療費!$Y$4:$Y$78</c:f>
              <c:strCache>
                <c:ptCount val="75"/>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pt idx="74">
                  <c:v>広域連合全体</c:v>
                </c:pt>
              </c:strCache>
            </c:strRef>
          </c:cat>
          <c:val>
            <c:numRef>
              <c:f>市区町村別_生活習慣病疾病別の医療費!$Z$4:$Z$78</c:f>
              <c:numCache>
                <c:formatCode>0.0%</c:formatCode>
                <c:ptCount val="75"/>
                <c:pt idx="0">
                  <c:v>0.16720968346584403</c:v>
                </c:pt>
                <c:pt idx="1">
                  <c:v>0.17149570099685671</c:v>
                </c:pt>
                <c:pt idx="2">
                  <c:v>0.16586320592681544</c:v>
                </c:pt>
                <c:pt idx="3">
                  <c:v>0.16631463127887711</c:v>
                </c:pt>
                <c:pt idx="4">
                  <c:v>0.16132205721088136</c:v>
                </c:pt>
                <c:pt idx="5">
                  <c:v>0.16442905356505819</c:v>
                </c:pt>
                <c:pt idx="6">
                  <c:v>0.16450934432919151</c:v>
                </c:pt>
                <c:pt idx="7">
                  <c:v>0.17286444574110607</c:v>
                </c:pt>
                <c:pt idx="8">
                  <c:v>0.15862422438879892</c:v>
                </c:pt>
                <c:pt idx="9">
                  <c:v>0.1932750608153512</c:v>
                </c:pt>
                <c:pt idx="10">
                  <c:v>0.17063057534363571</c:v>
                </c:pt>
                <c:pt idx="11">
                  <c:v>0.16604218437321389</c:v>
                </c:pt>
                <c:pt idx="12">
                  <c:v>0.16385838371949377</c:v>
                </c:pt>
                <c:pt idx="13">
                  <c:v>0.17417036292906571</c:v>
                </c:pt>
                <c:pt idx="14">
                  <c:v>0.1779884040621372</c:v>
                </c:pt>
                <c:pt idx="15">
                  <c:v>0.16218368092488844</c:v>
                </c:pt>
                <c:pt idx="16">
                  <c:v>0.16012063551067593</c:v>
                </c:pt>
                <c:pt idx="17">
                  <c:v>0.15039729989487197</c:v>
                </c:pt>
                <c:pt idx="18">
                  <c:v>0.16846995623920105</c:v>
                </c:pt>
                <c:pt idx="19">
                  <c:v>0.1651857430968707</c:v>
                </c:pt>
                <c:pt idx="20">
                  <c:v>0.17352343592501765</c:v>
                </c:pt>
                <c:pt idx="21">
                  <c:v>0.16083046401400558</c:v>
                </c:pt>
                <c:pt idx="22">
                  <c:v>0.16764303093328708</c:v>
                </c:pt>
                <c:pt idx="23">
                  <c:v>0.16747334640572101</c:v>
                </c:pt>
                <c:pt idx="24">
                  <c:v>0.17100647561915203</c:v>
                </c:pt>
                <c:pt idx="25">
                  <c:v>0.1666355533755606</c:v>
                </c:pt>
                <c:pt idx="26">
                  <c:v>0.16437377337698342</c:v>
                </c:pt>
                <c:pt idx="27">
                  <c:v>0.16244278959730285</c:v>
                </c:pt>
                <c:pt idx="28">
                  <c:v>0.17188524581301176</c:v>
                </c:pt>
                <c:pt idx="29">
                  <c:v>0.17007042266308348</c:v>
                </c:pt>
                <c:pt idx="30">
                  <c:v>0.17378686262117077</c:v>
                </c:pt>
                <c:pt idx="31">
                  <c:v>0.15258925949091273</c:v>
                </c:pt>
                <c:pt idx="32">
                  <c:v>0.1844687630222378</c:v>
                </c:pt>
                <c:pt idx="33">
                  <c:v>0.13912339010735067</c:v>
                </c:pt>
                <c:pt idx="34">
                  <c:v>0.16935375164595246</c:v>
                </c:pt>
                <c:pt idx="35">
                  <c:v>0.1617158124637523</c:v>
                </c:pt>
                <c:pt idx="36">
                  <c:v>0.17405819088573865</c:v>
                </c:pt>
                <c:pt idx="37">
                  <c:v>0.15900281083307907</c:v>
                </c:pt>
                <c:pt idx="38">
                  <c:v>0.19045180648871915</c:v>
                </c:pt>
                <c:pt idx="39">
                  <c:v>0.15986875565455508</c:v>
                </c:pt>
                <c:pt idx="40">
                  <c:v>0.17599728952440724</c:v>
                </c:pt>
                <c:pt idx="41">
                  <c:v>0.16860998952825482</c:v>
                </c:pt>
                <c:pt idx="42">
                  <c:v>0.1897797642792575</c:v>
                </c:pt>
                <c:pt idx="43">
                  <c:v>0.1797588315646266</c:v>
                </c:pt>
                <c:pt idx="44">
                  <c:v>0.16260042320234186</c:v>
                </c:pt>
                <c:pt idx="45">
                  <c:v>0.16583116157091193</c:v>
                </c:pt>
                <c:pt idx="46">
                  <c:v>0.17819276804739928</c:v>
                </c:pt>
                <c:pt idx="47">
                  <c:v>0.17630263341493768</c:v>
                </c:pt>
                <c:pt idx="48">
                  <c:v>0.18625789167683887</c:v>
                </c:pt>
                <c:pt idx="49">
                  <c:v>0.17492889855268581</c:v>
                </c:pt>
                <c:pt idx="50">
                  <c:v>0.15994842405907497</c:v>
                </c:pt>
                <c:pt idx="51">
                  <c:v>0.17122544134629764</c:v>
                </c:pt>
                <c:pt idx="52">
                  <c:v>0.1865274198390757</c:v>
                </c:pt>
                <c:pt idx="53">
                  <c:v>0.18706165490016011</c:v>
                </c:pt>
                <c:pt idx="54">
                  <c:v>0.17256336897156485</c:v>
                </c:pt>
                <c:pt idx="55">
                  <c:v>0.16617264946226248</c:v>
                </c:pt>
                <c:pt idx="56">
                  <c:v>0.16062599961541688</c:v>
                </c:pt>
                <c:pt idx="57">
                  <c:v>0.17484469702689898</c:v>
                </c:pt>
                <c:pt idx="58">
                  <c:v>0.18000298815055962</c:v>
                </c:pt>
                <c:pt idx="59">
                  <c:v>0.15256194736965301</c:v>
                </c:pt>
                <c:pt idx="60">
                  <c:v>0.16902021981560986</c:v>
                </c:pt>
                <c:pt idx="61">
                  <c:v>0.17757226797843248</c:v>
                </c:pt>
                <c:pt idx="62">
                  <c:v>0.17487491046244527</c:v>
                </c:pt>
                <c:pt idx="63">
                  <c:v>0.16809725765726505</c:v>
                </c:pt>
                <c:pt idx="64">
                  <c:v>0.16630850805440003</c:v>
                </c:pt>
                <c:pt idx="65">
                  <c:v>0.18733608740104538</c:v>
                </c:pt>
                <c:pt idx="66">
                  <c:v>0.15667897013386478</c:v>
                </c:pt>
                <c:pt idx="67">
                  <c:v>0.13694899963079335</c:v>
                </c:pt>
                <c:pt idx="68">
                  <c:v>0.18165181880598827</c:v>
                </c:pt>
                <c:pt idx="69">
                  <c:v>0.17586067290593391</c:v>
                </c:pt>
                <c:pt idx="70">
                  <c:v>0.16187100696254142</c:v>
                </c:pt>
                <c:pt idx="71">
                  <c:v>0.17230337715481717</c:v>
                </c:pt>
                <c:pt idx="72">
                  <c:v>0.16679426443115641</c:v>
                </c:pt>
                <c:pt idx="73">
                  <c:v>0.17438111171813861</c:v>
                </c:pt>
                <c:pt idx="74">
                  <c:v>0.1708585838027139</c:v>
                </c:pt>
              </c:numCache>
            </c:numRef>
          </c:val>
          <c:extLst>
            <c:ext xmlns:c16="http://schemas.microsoft.com/office/drawing/2014/chart" uri="{C3380CC4-5D6E-409C-BE32-E72D297353CC}">
              <c16:uniqueId val="{00000000-F684-4E7A-B0DB-890BD2D24ABE}"/>
            </c:ext>
          </c:extLst>
        </c:ser>
        <c:ser>
          <c:idx val="1"/>
          <c:order val="1"/>
          <c:tx>
            <c:strRef>
              <c:f>市区町村別_生活習慣病疾病別の医療費!$AC$2</c:f>
              <c:strCache>
                <c:ptCount val="1"/>
                <c:pt idx="0">
                  <c:v>脂質異常症</c:v>
                </c:pt>
              </c:strCache>
            </c:strRef>
          </c:tx>
          <c:invertIfNegative val="0"/>
          <c:cat>
            <c:strRef>
              <c:f>市区町村別_生活習慣病疾病別の医療費!$Y$4:$Y$78</c:f>
              <c:strCache>
                <c:ptCount val="75"/>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pt idx="74">
                  <c:v>広域連合全体</c:v>
                </c:pt>
              </c:strCache>
            </c:strRef>
          </c:cat>
          <c:val>
            <c:numRef>
              <c:f>市区町村別_生活習慣病疾病別の医療費!$AC$4:$AC$78</c:f>
              <c:numCache>
                <c:formatCode>0.0%</c:formatCode>
                <c:ptCount val="75"/>
                <c:pt idx="0">
                  <c:v>9.1927590684611954E-2</c:v>
                </c:pt>
                <c:pt idx="1">
                  <c:v>9.1968098299012119E-2</c:v>
                </c:pt>
                <c:pt idx="2">
                  <c:v>8.1239152194829134E-2</c:v>
                </c:pt>
                <c:pt idx="3">
                  <c:v>8.2434552883242973E-2</c:v>
                </c:pt>
                <c:pt idx="4">
                  <c:v>9.6978235666203297E-2</c:v>
                </c:pt>
                <c:pt idx="5">
                  <c:v>9.1006409396140492E-2</c:v>
                </c:pt>
                <c:pt idx="6">
                  <c:v>8.3446758700258986E-2</c:v>
                </c:pt>
                <c:pt idx="7">
                  <c:v>9.7099733871174806E-2</c:v>
                </c:pt>
                <c:pt idx="8">
                  <c:v>8.1633711419468111E-2</c:v>
                </c:pt>
                <c:pt idx="9">
                  <c:v>9.3983797739671485E-2</c:v>
                </c:pt>
                <c:pt idx="10">
                  <c:v>8.6472576801838424E-2</c:v>
                </c:pt>
                <c:pt idx="11">
                  <c:v>9.6882254662743444E-2</c:v>
                </c:pt>
                <c:pt idx="12">
                  <c:v>8.7522899802726248E-2</c:v>
                </c:pt>
                <c:pt idx="13">
                  <c:v>9.6971661830589459E-2</c:v>
                </c:pt>
                <c:pt idx="14">
                  <c:v>9.2982522915816823E-2</c:v>
                </c:pt>
                <c:pt idx="15">
                  <c:v>0.1047637385781645</c:v>
                </c:pt>
                <c:pt idx="16">
                  <c:v>8.9388108394340207E-2</c:v>
                </c:pt>
                <c:pt idx="17">
                  <c:v>9.7144746685110153E-2</c:v>
                </c:pt>
                <c:pt idx="18">
                  <c:v>8.1309896141207344E-2</c:v>
                </c:pt>
                <c:pt idx="19">
                  <c:v>8.8687611930903229E-2</c:v>
                </c:pt>
                <c:pt idx="20">
                  <c:v>9.4721464768528302E-2</c:v>
                </c:pt>
                <c:pt idx="21">
                  <c:v>8.1609643784869845E-2</c:v>
                </c:pt>
                <c:pt idx="22">
                  <c:v>0.10107333317827272</c:v>
                </c:pt>
                <c:pt idx="23">
                  <c:v>0.10027615867260573</c:v>
                </c:pt>
                <c:pt idx="24">
                  <c:v>9.9884485145053409E-2</c:v>
                </c:pt>
                <c:pt idx="25">
                  <c:v>8.5586025020590067E-2</c:v>
                </c:pt>
                <c:pt idx="26">
                  <c:v>8.7426982155602684E-2</c:v>
                </c:pt>
                <c:pt idx="27">
                  <c:v>8.1748777803110739E-2</c:v>
                </c:pt>
                <c:pt idx="28">
                  <c:v>8.9564328836917992E-2</c:v>
                </c:pt>
                <c:pt idx="29">
                  <c:v>8.4172246406064952E-2</c:v>
                </c:pt>
                <c:pt idx="30">
                  <c:v>8.6104254234817199E-2</c:v>
                </c:pt>
                <c:pt idx="31">
                  <c:v>8.3824300828260659E-2</c:v>
                </c:pt>
                <c:pt idx="32">
                  <c:v>9.003382348679019E-2</c:v>
                </c:pt>
                <c:pt idx="33">
                  <c:v>7.6295330741972076E-2</c:v>
                </c:pt>
                <c:pt idx="34">
                  <c:v>9.5108765199059281E-2</c:v>
                </c:pt>
                <c:pt idx="35">
                  <c:v>8.9604924319388365E-2</c:v>
                </c:pt>
                <c:pt idx="36">
                  <c:v>0.10064330293296926</c:v>
                </c:pt>
                <c:pt idx="37">
                  <c:v>8.5097297628767596E-2</c:v>
                </c:pt>
                <c:pt idx="38">
                  <c:v>9.6952597671023225E-2</c:v>
                </c:pt>
                <c:pt idx="39">
                  <c:v>8.1577904648916719E-2</c:v>
                </c:pt>
                <c:pt idx="40">
                  <c:v>8.6457457626779283E-2</c:v>
                </c:pt>
                <c:pt idx="41">
                  <c:v>8.8746975231905292E-2</c:v>
                </c:pt>
                <c:pt idx="42">
                  <c:v>9.8548375534258617E-2</c:v>
                </c:pt>
                <c:pt idx="43">
                  <c:v>8.5481461866409231E-2</c:v>
                </c:pt>
                <c:pt idx="44">
                  <c:v>8.5516330689255737E-2</c:v>
                </c:pt>
                <c:pt idx="45">
                  <c:v>8.362697533212568E-2</c:v>
                </c:pt>
                <c:pt idx="46">
                  <c:v>8.9758618860590528E-2</c:v>
                </c:pt>
                <c:pt idx="47">
                  <c:v>8.7797982374781702E-2</c:v>
                </c:pt>
                <c:pt idx="48">
                  <c:v>0.1029145451317638</c:v>
                </c:pt>
                <c:pt idx="49">
                  <c:v>7.9058077579933328E-2</c:v>
                </c:pt>
                <c:pt idx="50">
                  <c:v>7.7631593452028275E-2</c:v>
                </c:pt>
                <c:pt idx="51">
                  <c:v>0.10206164036780001</c:v>
                </c:pt>
                <c:pt idx="52">
                  <c:v>8.7079789475733249E-2</c:v>
                </c:pt>
                <c:pt idx="53">
                  <c:v>8.6719396579655952E-2</c:v>
                </c:pt>
                <c:pt idx="54">
                  <c:v>8.2347698033884295E-2</c:v>
                </c:pt>
                <c:pt idx="55">
                  <c:v>9.0858692100670976E-2</c:v>
                </c:pt>
                <c:pt idx="56">
                  <c:v>8.8042820174607905E-2</c:v>
                </c:pt>
                <c:pt idx="57">
                  <c:v>8.9207283864973105E-2</c:v>
                </c:pt>
                <c:pt idx="58">
                  <c:v>8.915945934107844E-2</c:v>
                </c:pt>
                <c:pt idx="59">
                  <c:v>7.1309205949010759E-2</c:v>
                </c:pt>
                <c:pt idx="60">
                  <c:v>7.8055908113989533E-2</c:v>
                </c:pt>
                <c:pt idx="61">
                  <c:v>9.0089009782531398E-2</c:v>
                </c:pt>
                <c:pt idx="62">
                  <c:v>9.0788073060628374E-2</c:v>
                </c:pt>
                <c:pt idx="63">
                  <c:v>7.9741542681960056E-2</c:v>
                </c:pt>
                <c:pt idx="64">
                  <c:v>8.6970314408545343E-2</c:v>
                </c:pt>
                <c:pt idx="65">
                  <c:v>9.7592127762949052E-2</c:v>
                </c:pt>
                <c:pt idx="66">
                  <c:v>6.0270034667812479E-2</c:v>
                </c:pt>
                <c:pt idx="67">
                  <c:v>6.360912417828421E-2</c:v>
                </c:pt>
                <c:pt idx="68">
                  <c:v>8.2222045070410282E-2</c:v>
                </c:pt>
                <c:pt idx="69">
                  <c:v>0.10116187345837782</c:v>
                </c:pt>
                <c:pt idx="70">
                  <c:v>8.0412064606704525E-2</c:v>
                </c:pt>
                <c:pt idx="71">
                  <c:v>9.5038973792895887E-2</c:v>
                </c:pt>
                <c:pt idx="72">
                  <c:v>8.4473518483676832E-2</c:v>
                </c:pt>
                <c:pt idx="73">
                  <c:v>6.7074994158962148E-2</c:v>
                </c:pt>
                <c:pt idx="74">
                  <c:v>8.9610322173548737E-2</c:v>
                </c:pt>
              </c:numCache>
            </c:numRef>
          </c:val>
          <c:extLst>
            <c:ext xmlns:c16="http://schemas.microsoft.com/office/drawing/2014/chart" uri="{C3380CC4-5D6E-409C-BE32-E72D297353CC}">
              <c16:uniqueId val="{00000001-F684-4E7A-B0DB-890BD2D24ABE}"/>
            </c:ext>
          </c:extLst>
        </c:ser>
        <c:ser>
          <c:idx val="2"/>
          <c:order val="2"/>
          <c:tx>
            <c:strRef>
              <c:f>市区町村別_生活習慣病疾病別の医療費!$AF$2</c:f>
              <c:strCache>
                <c:ptCount val="1"/>
                <c:pt idx="0">
                  <c:v>高血圧性疾患</c:v>
                </c:pt>
              </c:strCache>
            </c:strRef>
          </c:tx>
          <c:invertIfNegative val="0"/>
          <c:cat>
            <c:strRef>
              <c:f>市区町村別_生活習慣病疾病別の医療費!$Y$4:$Y$78</c:f>
              <c:strCache>
                <c:ptCount val="75"/>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pt idx="74">
                  <c:v>広域連合全体</c:v>
                </c:pt>
              </c:strCache>
            </c:strRef>
          </c:cat>
          <c:val>
            <c:numRef>
              <c:f>市区町村別_生活習慣病疾病別の医療費!$AF$4:$AF$78</c:f>
              <c:numCache>
                <c:formatCode>0.0%</c:formatCode>
                <c:ptCount val="75"/>
                <c:pt idx="0">
                  <c:v>0.17352736602500746</c:v>
                </c:pt>
                <c:pt idx="1">
                  <c:v>0.17603119905090639</c:v>
                </c:pt>
                <c:pt idx="2">
                  <c:v>0.15086849723332454</c:v>
                </c:pt>
                <c:pt idx="3">
                  <c:v>0.17663633806184725</c:v>
                </c:pt>
                <c:pt idx="4">
                  <c:v>0.1560147440536617</c:v>
                </c:pt>
                <c:pt idx="5">
                  <c:v>0.16776722152331983</c:v>
                </c:pt>
                <c:pt idx="6">
                  <c:v>0.1548908233243238</c:v>
                </c:pt>
                <c:pt idx="7">
                  <c:v>0.1737122445539348</c:v>
                </c:pt>
                <c:pt idx="8">
                  <c:v>0.17078643039008989</c:v>
                </c:pt>
                <c:pt idx="9">
                  <c:v>0.1664270671224482</c:v>
                </c:pt>
                <c:pt idx="10">
                  <c:v>0.17190891717618026</c:v>
                </c:pt>
                <c:pt idx="11">
                  <c:v>0.18915567947129949</c:v>
                </c:pt>
                <c:pt idx="12">
                  <c:v>0.18498943263399995</c:v>
                </c:pt>
                <c:pt idx="13">
                  <c:v>0.17894528512616847</c:v>
                </c:pt>
                <c:pt idx="14">
                  <c:v>0.17341627990321026</c:v>
                </c:pt>
                <c:pt idx="15">
                  <c:v>0.19467431946998695</c:v>
                </c:pt>
                <c:pt idx="16">
                  <c:v>0.1704555511695717</c:v>
                </c:pt>
                <c:pt idx="17">
                  <c:v>0.18113994589891985</c:v>
                </c:pt>
                <c:pt idx="18">
                  <c:v>0.19788713018234949</c:v>
                </c:pt>
                <c:pt idx="19">
                  <c:v>0.16693539087633522</c:v>
                </c:pt>
                <c:pt idx="20">
                  <c:v>0.1761697564660899</c:v>
                </c:pt>
                <c:pt idx="21">
                  <c:v>0.15950294002152618</c:v>
                </c:pt>
                <c:pt idx="22">
                  <c:v>0.17697249806137202</c:v>
                </c:pt>
                <c:pt idx="23">
                  <c:v>0.15745703416394102</c:v>
                </c:pt>
                <c:pt idx="24">
                  <c:v>0.17076052055562188</c:v>
                </c:pt>
                <c:pt idx="25">
                  <c:v>0.16873708610240692</c:v>
                </c:pt>
                <c:pt idx="26">
                  <c:v>0.17312971747981906</c:v>
                </c:pt>
                <c:pt idx="27">
                  <c:v>0.16543086568779455</c:v>
                </c:pt>
                <c:pt idx="28">
                  <c:v>0.17399737812214275</c:v>
                </c:pt>
                <c:pt idx="29">
                  <c:v>0.17721043048654428</c:v>
                </c:pt>
                <c:pt idx="30">
                  <c:v>0.1582932507022704</c:v>
                </c:pt>
                <c:pt idx="31">
                  <c:v>0.16620940675692106</c:v>
                </c:pt>
                <c:pt idx="32">
                  <c:v>0.17670636694029926</c:v>
                </c:pt>
                <c:pt idx="33">
                  <c:v>0.16493711082667531</c:v>
                </c:pt>
                <c:pt idx="34">
                  <c:v>0.1778967122632551</c:v>
                </c:pt>
                <c:pt idx="35">
                  <c:v>0.15630946876028087</c:v>
                </c:pt>
                <c:pt idx="36">
                  <c:v>0.17426146757061489</c:v>
                </c:pt>
                <c:pt idx="37">
                  <c:v>0.17104803884545416</c:v>
                </c:pt>
                <c:pt idx="38">
                  <c:v>0.17731230704129253</c:v>
                </c:pt>
                <c:pt idx="39">
                  <c:v>0.16912515547043155</c:v>
                </c:pt>
                <c:pt idx="40">
                  <c:v>0.17882255008633097</c:v>
                </c:pt>
                <c:pt idx="41">
                  <c:v>0.16943847570126128</c:v>
                </c:pt>
                <c:pt idx="42">
                  <c:v>0.16609018231780551</c:v>
                </c:pt>
                <c:pt idx="43">
                  <c:v>0.18019979200766489</c:v>
                </c:pt>
                <c:pt idx="44">
                  <c:v>0.17538447259036449</c:v>
                </c:pt>
                <c:pt idx="45">
                  <c:v>0.17199863092533868</c:v>
                </c:pt>
                <c:pt idx="46">
                  <c:v>0.16070496770419085</c:v>
                </c:pt>
                <c:pt idx="47">
                  <c:v>0.17164649319843173</c:v>
                </c:pt>
                <c:pt idx="48">
                  <c:v>0.19541692627627669</c:v>
                </c:pt>
                <c:pt idx="49">
                  <c:v>0.15757665155016432</c:v>
                </c:pt>
                <c:pt idx="50">
                  <c:v>0.16848204010122364</c:v>
                </c:pt>
                <c:pt idx="51">
                  <c:v>0.18422766105313287</c:v>
                </c:pt>
                <c:pt idx="52">
                  <c:v>0.19753294780651637</c:v>
                </c:pt>
                <c:pt idx="53">
                  <c:v>0.1891512830010352</c:v>
                </c:pt>
                <c:pt idx="54">
                  <c:v>0.16782945619547149</c:v>
                </c:pt>
                <c:pt idx="55">
                  <c:v>0.16515137207180533</c:v>
                </c:pt>
                <c:pt idx="56">
                  <c:v>0.18447011482679967</c:v>
                </c:pt>
                <c:pt idx="57">
                  <c:v>0.18557222663083722</c:v>
                </c:pt>
                <c:pt idx="58">
                  <c:v>0.18923988818893253</c:v>
                </c:pt>
                <c:pt idx="59">
                  <c:v>0.17048072434179734</c:v>
                </c:pt>
                <c:pt idx="60">
                  <c:v>0.15646966500769569</c:v>
                </c:pt>
                <c:pt idx="61">
                  <c:v>0.17428661905007503</c:v>
                </c:pt>
                <c:pt idx="62">
                  <c:v>0.18058824088225883</c:v>
                </c:pt>
                <c:pt idx="63">
                  <c:v>0.17043875668237929</c:v>
                </c:pt>
                <c:pt idx="64">
                  <c:v>0.18402029753160049</c:v>
                </c:pt>
                <c:pt idx="65">
                  <c:v>0.1784664327058787</c:v>
                </c:pt>
                <c:pt idx="66">
                  <c:v>0.11903737978208287</c:v>
                </c:pt>
                <c:pt idx="67">
                  <c:v>0.16780383199492199</c:v>
                </c:pt>
                <c:pt idx="68">
                  <c:v>0.16498686563112333</c:v>
                </c:pt>
                <c:pt idx="69">
                  <c:v>0.19270315694715306</c:v>
                </c:pt>
                <c:pt idx="70">
                  <c:v>0.18945640512614167</c:v>
                </c:pt>
                <c:pt idx="71">
                  <c:v>0.20185331470931028</c:v>
                </c:pt>
                <c:pt idx="72">
                  <c:v>0.18864571210941417</c:v>
                </c:pt>
                <c:pt idx="73">
                  <c:v>0.17824092710302253</c:v>
                </c:pt>
                <c:pt idx="74">
                  <c:v>0.1737864485793543</c:v>
                </c:pt>
              </c:numCache>
            </c:numRef>
          </c:val>
          <c:extLst>
            <c:ext xmlns:c16="http://schemas.microsoft.com/office/drawing/2014/chart" uri="{C3380CC4-5D6E-409C-BE32-E72D297353CC}">
              <c16:uniqueId val="{00000002-F684-4E7A-B0DB-890BD2D24ABE}"/>
            </c:ext>
          </c:extLst>
        </c:ser>
        <c:ser>
          <c:idx val="3"/>
          <c:order val="3"/>
          <c:tx>
            <c:strRef>
              <c:f>市区町村別_生活習慣病疾病別の医療費!$AI$2</c:f>
              <c:strCache>
                <c:ptCount val="1"/>
                <c:pt idx="0">
                  <c:v>虚血性心疾患</c:v>
                </c:pt>
              </c:strCache>
            </c:strRef>
          </c:tx>
          <c:invertIfNegative val="0"/>
          <c:cat>
            <c:strRef>
              <c:f>市区町村別_生活習慣病疾病別の医療費!$Y$4:$Y$78</c:f>
              <c:strCache>
                <c:ptCount val="75"/>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pt idx="74">
                  <c:v>広域連合全体</c:v>
                </c:pt>
              </c:strCache>
            </c:strRef>
          </c:cat>
          <c:val>
            <c:numRef>
              <c:f>市区町村別_生活習慣病疾病別の医療費!$AI$4:$AI$78</c:f>
              <c:numCache>
                <c:formatCode>0.0%</c:formatCode>
                <c:ptCount val="75"/>
                <c:pt idx="0">
                  <c:v>9.1391675766734431E-2</c:v>
                </c:pt>
                <c:pt idx="1">
                  <c:v>7.7292358297580133E-2</c:v>
                </c:pt>
                <c:pt idx="2">
                  <c:v>0.10925819121287139</c:v>
                </c:pt>
                <c:pt idx="3">
                  <c:v>0.10509960717013545</c:v>
                </c:pt>
                <c:pt idx="4">
                  <c:v>8.4126287970249014E-2</c:v>
                </c:pt>
                <c:pt idx="5">
                  <c:v>8.048544123378347E-2</c:v>
                </c:pt>
                <c:pt idx="6">
                  <c:v>8.1067387500278601E-2</c:v>
                </c:pt>
                <c:pt idx="7">
                  <c:v>9.4315987078734065E-2</c:v>
                </c:pt>
                <c:pt idx="8">
                  <c:v>0.11155587824776178</c:v>
                </c:pt>
                <c:pt idx="9">
                  <c:v>0.10883112969405782</c:v>
                </c:pt>
                <c:pt idx="10">
                  <c:v>0.10822421021752429</c:v>
                </c:pt>
                <c:pt idx="11">
                  <c:v>9.281316730292298E-2</c:v>
                </c:pt>
                <c:pt idx="12">
                  <c:v>7.5265357924358081E-2</c:v>
                </c:pt>
                <c:pt idx="13">
                  <c:v>8.4987876746010368E-2</c:v>
                </c:pt>
                <c:pt idx="14">
                  <c:v>8.0199072924023798E-2</c:v>
                </c:pt>
                <c:pt idx="15">
                  <c:v>8.8288489378571644E-2</c:v>
                </c:pt>
                <c:pt idx="16">
                  <c:v>0.10224956997919951</c:v>
                </c:pt>
                <c:pt idx="17">
                  <c:v>7.7956570606253661E-2</c:v>
                </c:pt>
                <c:pt idx="18">
                  <c:v>9.4847328426892155E-2</c:v>
                </c:pt>
                <c:pt idx="19">
                  <c:v>0.10405728251008498</c:v>
                </c:pt>
                <c:pt idx="20">
                  <c:v>8.1528400062429104E-2</c:v>
                </c:pt>
                <c:pt idx="21">
                  <c:v>8.7529985077954592E-2</c:v>
                </c:pt>
                <c:pt idx="22">
                  <c:v>8.8741777218956347E-2</c:v>
                </c:pt>
                <c:pt idx="23">
                  <c:v>0.10015253091467263</c:v>
                </c:pt>
                <c:pt idx="24">
                  <c:v>9.8849480108495869E-2</c:v>
                </c:pt>
                <c:pt idx="25">
                  <c:v>9.698560265853591E-2</c:v>
                </c:pt>
                <c:pt idx="26">
                  <c:v>9.8138888750512313E-2</c:v>
                </c:pt>
                <c:pt idx="27">
                  <c:v>9.5821250029183874E-2</c:v>
                </c:pt>
                <c:pt idx="28">
                  <c:v>0.10403052201295356</c:v>
                </c:pt>
                <c:pt idx="29">
                  <c:v>9.5569253272082488E-2</c:v>
                </c:pt>
                <c:pt idx="30">
                  <c:v>9.0806319245972683E-2</c:v>
                </c:pt>
                <c:pt idx="31">
                  <c:v>9.9307655919183099E-2</c:v>
                </c:pt>
                <c:pt idx="32">
                  <c:v>0.10130175004947051</c:v>
                </c:pt>
                <c:pt idx="33">
                  <c:v>0.12528340983794087</c:v>
                </c:pt>
                <c:pt idx="34">
                  <c:v>9.631301353870042E-2</c:v>
                </c:pt>
                <c:pt idx="35">
                  <c:v>9.468984859807332E-2</c:v>
                </c:pt>
                <c:pt idx="36">
                  <c:v>0.10061173611161826</c:v>
                </c:pt>
                <c:pt idx="37">
                  <c:v>9.6549595040812508E-2</c:v>
                </c:pt>
                <c:pt idx="38">
                  <c:v>9.2436747137554592E-2</c:v>
                </c:pt>
                <c:pt idx="39">
                  <c:v>0.1003771887390546</c:v>
                </c:pt>
                <c:pt idx="40">
                  <c:v>8.8696904495586718E-2</c:v>
                </c:pt>
                <c:pt idx="41">
                  <c:v>8.9179424361348139E-2</c:v>
                </c:pt>
                <c:pt idx="42">
                  <c:v>9.2042712008108707E-2</c:v>
                </c:pt>
                <c:pt idx="43">
                  <c:v>0.12306293037055556</c:v>
                </c:pt>
                <c:pt idx="44">
                  <c:v>9.2440775167588654E-2</c:v>
                </c:pt>
                <c:pt idx="45">
                  <c:v>9.2656018830618123E-2</c:v>
                </c:pt>
                <c:pt idx="46">
                  <c:v>8.9594019221632806E-2</c:v>
                </c:pt>
                <c:pt idx="47">
                  <c:v>8.2908315612843675E-2</c:v>
                </c:pt>
                <c:pt idx="48">
                  <c:v>7.1088541448116591E-2</c:v>
                </c:pt>
                <c:pt idx="49">
                  <c:v>0.14202185957502214</c:v>
                </c:pt>
                <c:pt idx="50">
                  <c:v>0.10470943137104533</c:v>
                </c:pt>
                <c:pt idx="51">
                  <c:v>0.10257272776021639</c:v>
                </c:pt>
                <c:pt idx="52">
                  <c:v>9.4472858443298266E-2</c:v>
                </c:pt>
                <c:pt idx="53">
                  <c:v>9.7818464374269012E-2</c:v>
                </c:pt>
                <c:pt idx="54">
                  <c:v>9.5406894046905333E-2</c:v>
                </c:pt>
                <c:pt idx="55">
                  <c:v>9.8206375323873107E-2</c:v>
                </c:pt>
                <c:pt idx="56">
                  <c:v>9.1638027250424692E-2</c:v>
                </c:pt>
                <c:pt idx="57">
                  <c:v>0.10051973773586226</c:v>
                </c:pt>
                <c:pt idx="58">
                  <c:v>9.3114728799213189E-2</c:v>
                </c:pt>
                <c:pt idx="59">
                  <c:v>9.7872708290809005E-2</c:v>
                </c:pt>
                <c:pt idx="60">
                  <c:v>0.12536780471773881</c:v>
                </c:pt>
                <c:pt idx="61">
                  <c:v>7.7421997773273313E-2</c:v>
                </c:pt>
                <c:pt idx="62">
                  <c:v>8.7939231088546038E-2</c:v>
                </c:pt>
                <c:pt idx="63">
                  <c:v>0.12505826805719336</c:v>
                </c:pt>
                <c:pt idx="64">
                  <c:v>8.6595904365875914E-2</c:v>
                </c:pt>
                <c:pt idx="65">
                  <c:v>0.11722462876081462</c:v>
                </c:pt>
                <c:pt idx="66">
                  <c:v>0.13731462115404325</c:v>
                </c:pt>
                <c:pt idx="67">
                  <c:v>0.12141103439299043</c:v>
                </c:pt>
                <c:pt idx="68">
                  <c:v>0.12361894641671721</c:v>
                </c:pt>
                <c:pt idx="69">
                  <c:v>8.5057510020650484E-2</c:v>
                </c:pt>
                <c:pt idx="70">
                  <c:v>9.4335972578960384E-2</c:v>
                </c:pt>
                <c:pt idx="71">
                  <c:v>0.12921346316267207</c:v>
                </c:pt>
                <c:pt idx="72">
                  <c:v>7.1275680383768844E-2</c:v>
                </c:pt>
                <c:pt idx="73">
                  <c:v>9.7393409241126022E-2</c:v>
                </c:pt>
                <c:pt idx="74">
                  <c:v>9.6310088439012481E-2</c:v>
                </c:pt>
              </c:numCache>
            </c:numRef>
          </c:val>
          <c:extLst>
            <c:ext xmlns:c16="http://schemas.microsoft.com/office/drawing/2014/chart" uri="{C3380CC4-5D6E-409C-BE32-E72D297353CC}">
              <c16:uniqueId val="{00000003-F684-4E7A-B0DB-890BD2D24ABE}"/>
            </c:ext>
          </c:extLst>
        </c:ser>
        <c:ser>
          <c:idx val="4"/>
          <c:order val="4"/>
          <c:tx>
            <c:strRef>
              <c:f>市区町村別_生活習慣病疾病別の医療費!$AL$2</c:f>
              <c:strCache>
                <c:ptCount val="1"/>
                <c:pt idx="0">
                  <c:v>くも膜下出血</c:v>
                </c:pt>
              </c:strCache>
            </c:strRef>
          </c:tx>
          <c:invertIfNegative val="0"/>
          <c:cat>
            <c:strRef>
              <c:f>市区町村別_生活習慣病疾病別の医療費!$Y$4:$Y$78</c:f>
              <c:strCache>
                <c:ptCount val="75"/>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pt idx="74">
                  <c:v>広域連合全体</c:v>
                </c:pt>
              </c:strCache>
            </c:strRef>
          </c:cat>
          <c:val>
            <c:numRef>
              <c:f>市区町村別_生活習慣病疾病別の医療費!$AL$4:$AL$78</c:f>
              <c:numCache>
                <c:formatCode>0.0%</c:formatCode>
                <c:ptCount val="75"/>
                <c:pt idx="0">
                  <c:v>9.4495468256737877E-3</c:v>
                </c:pt>
                <c:pt idx="1">
                  <c:v>1.1798929252331296E-2</c:v>
                </c:pt>
                <c:pt idx="2">
                  <c:v>9.3582293245942656E-3</c:v>
                </c:pt>
                <c:pt idx="3">
                  <c:v>2.8597245310305057E-3</c:v>
                </c:pt>
                <c:pt idx="4">
                  <c:v>1.8227888932275393E-2</c:v>
                </c:pt>
                <c:pt idx="5">
                  <c:v>1.1408859588499753E-2</c:v>
                </c:pt>
                <c:pt idx="6">
                  <c:v>1.4481430966107003E-2</c:v>
                </c:pt>
                <c:pt idx="7">
                  <c:v>2.9217877079468352E-2</c:v>
                </c:pt>
                <c:pt idx="8">
                  <c:v>3.6330344568971798E-4</c:v>
                </c:pt>
                <c:pt idx="9">
                  <c:v>3.1602511917175054E-3</c:v>
                </c:pt>
                <c:pt idx="10">
                  <c:v>1.1598671043551639E-2</c:v>
                </c:pt>
                <c:pt idx="11">
                  <c:v>6.8113718038226813E-3</c:v>
                </c:pt>
                <c:pt idx="12">
                  <c:v>9.5061209049304707E-3</c:v>
                </c:pt>
                <c:pt idx="13">
                  <c:v>8.6346379969009859E-3</c:v>
                </c:pt>
                <c:pt idx="14">
                  <c:v>8.539647621114043E-3</c:v>
                </c:pt>
                <c:pt idx="15">
                  <c:v>7.1047472714675314E-3</c:v>
                </c:pt>
                <c:pt idx="16">
                  <c:v>1.1040873489417393E-2</c:v>
                </c:pt>
                <c:pt idx="17">
                  <c:v>1.0253834426282167E-2</c:v>
                </c:pt>
                <c:pt idx="18">
                  <c:v>3.4891771001789151E-3</c:v>
                </c:pt>
                <c:pt idx="19">
                  <c:v>9.4897414750593385E-3</c:v>
                </c:pt>
                <c:pt idx="20">
                  <c:v>1.5907677311031869E-2</c:v>
                </c:pt>
                <c:pt idx="21">
                  <c:v>8.5471207913918341E-3</c:v>
                </c:pt>
                <c:pt idx="22">
                  <c:v>4.5748494934071465E-3</c:v>
                </c:pt>
                <c:pt idx="23">
                  <c:v>8.7777586503701155E-3</c:v>
                </c:pt>
                <c:pt idx="24">
                  <c:v>1.0722692880762403E-2</c:v>
                </c:pt>
                <c:pt idx="25">
                  <c:v>8.9942290870447007E-3</c:v>
                </c:pt>
                <c:pt idx="26">
                  <c:v>5.7182895374334039E-3</c:v>
                </c:pt>
                <c:pt idx="27">
                  <c:v>8.961801874640983E-3</c:v>
                </c:pt>
                <c:pt idx="28">
                  <c:v>4.0291317532557521E-3</c:v>
                </c:pt>
                <c:pt idx="29">
                  <c:v>8.3692534153713381E-3</c:v>
                </c:pt>
                <c:pt idx="30">
                  <c:v>9.5576618005825259E-3</c:v>
                </c:pt>
                <c:pt idx="31">
                  <c:v>1.2815594890932676E-2</c:v>
                </c:pt>
                <c:pt idx="32">
                  <c:v>1.6793790861557578E-2</c:v>
                </c:pt>
                <c:pt idx="33">
                  <c:v>1.4231186504537479E-2</c:v>
                </c:pt>
                <c:pt idx="34">
                  <c:v>1.3209196155075043E-2</c:v>
                </c:pt>
                <c:pt idx="35">
                  <c:v>1.1532323828964984E-2</c:v>
                </c:pt>
                <c:pt idx="36">
                  <c:v>1.5429495009768833E-2</c:v>
                </c:pt>
                <c:pt idx="37">
                  <c:v>1.0072071567819099E-2</c:v>
                </c:pt>
                <c:pt idx="38">
                  <c:v>7.3476396180472293E-3</c:v>
                </c:pt>
                <c:pt idx="39">
                  <c:v>9.0518209837288314E-3</c:v>
                </c:pt>
                <c:pt idx="40">
                  <c:v>4.9947242988485395E-3</c:v>
                </c:pt>
                <c:pt idx="41">
                  <c:v>9.2220870995575379E-3</c:v>
                </c:pt>
                <c:pt idx="42">
                  <c:v>4.7201655318554331E-3</c:v>
                </c:pt>
                <c:pt idx="43">
                  <c:v>6.6037127916754659E-3</c:v>
                </c:pt>
                <c:pt idx="44">
                  <c:v>1.0799671715364214E-2</c:v>
                </c:pt>
                <c:pt idx="45">
                  <c:v>7.4786426723842678E-3</c:v>
                </c:pt>
                <c:pt idx="46">
                  <c:v>8.2001612749545792E-3</c:v>
                </c:pt>
                <c:pt idx="47">
                  <c:v>1.1261986546409938E-2</c:v>
                </c:pt>
                <c:pt idx="48">
                  <c:v>8.182952326330678E-3</c:v>
                </c:pt>
                <c:pt idx="49">
                  <c:v>1.2642989477614254E-2</c:v>
                </c:pt>
                <c:pt idx="50">
                  <c:v>4.5561492221567763E-3</c:v>
                </c:pt>
                <c:pt idx="51">
                  <c:v>1.6882059159438436E-2</c:v>
                </c:pt>
                <c:pt idx="52">
                  <c:v>3.2405126709737116E-3</c:v>
                </c:pt>
                <c:pt idx="53">
                  <c:v>1.6746849062094279E-2</c:v>
                </c:pt>
                <c:pt idx="54">
                  <c:v>1.1599476863459413E-2</c:v>
                </c:pt>
                <c:pt idx="55">
                  <c:v>1.6424544299439351E-2</c:v>
                </c:pt>
                <c:pt idx="56">
                  <c:v>2.6936401459766481E-3</c:v>
                </c:pt>
                <c:pt idx="57">
                  <c:v>6.95521398492606E-3</c:v>
                </c:pt>
                <c:pt idx="58">
                  <c:v>1.360491560831101E-2</c:v>
                </c:pt>
                <c:pt idx="59">
                  <c:v>2.3302167848084455E-2</c:v>
                </c:pt>
                <c:pt idx="60">
                  <c:v>6.2533949046082822E-3</c:v>
                </c:pt>
                <c:pt idx="61">
                  <c:v>4.8604189850003574E-3</c:v>
                </c:pt>
                <c:pt idx="62">
                  <c:v>6.5821948645065891E-3</c:v>
                </c:pt>
                <c:pt idx="63">
                  <c:v>4.843682741218848E-4</c:v>
                </c:pt>
                <c:pt idx="64">
                  <c:v>1.1026135351642619E-2</c:v>
                </c:pt>
                <c:pt idx="65">
                  <c:v>1.7270580654145367E-2</c:v>
                </c:pt>
                <c:pt idx="66">
                  <c:v>5.6806178322191762E-3</c:v>
                </c:pt>
                <c:pt idx="67">
                  <c:v>1.6909753051287387E-2</c:v>
                </c:pt>
                <c:pt idx="68">
                  <c:v>4.9326510906189608E-3</c:v>
                </c:pt>
                <c:pt idx="69">
                  <c:v>3.7481455180401205E-2</c:v>
                </c:pt>
                <c:pt idx="70">
                  <c:v>8.4337798981485058E-3</c:v>
                </c:pt>
                <c:pt idx="71">
                  <c:v>1.0750629607528171E-2</c:v>
                </c:pt>
                <c:pt idx="72">
                  <c:v>1.6022061243620451E-2</c:v>
                </c:pt>
                <c:pt idx="73">
                  <c:v>6.4827452817404416E-3</c:v>
                </c:pt>
                <c:pt idx="74">
                  <c:v>9.8912586057205987E-3</c:v>
                </c:pt>
              </c:numCache>
            </c:numRef>
          </c:val>
          <c:extLst>
            <c:ext xmlns:c16="http://schemas.microsoft.com/office/drawing/2014/chart" uri="{C3380CC4-5D6E-409C-BE32-E72D297353CC}">
              <c16:uniqueId val="{00000004-F684-4E7A-B0DB-890BD2D24ABE}"/>
            </c:ext>
          </c:extLst>
        </c:ser>
        <c:ser>
          <c:idx val="5"/>
          <c:order val="5"/>
          <c:tx>
            <c:strRef>
              <c:f>市区町村別_生活習慣病疾病別の医療費!$AO$2</c:f>
              <c:strCache>
                <c:ptCount val="1"/>
                <c:pt idx="0">
                  <c:v>脳内出血</c:v>
                </c:pt>
              </c:strCache>
            </c:strRef>
          </c:tx>
          <c:invertIfNegative val="0"/>
          <c:cat>
            <c:strRef>
              <c:f>市区町村別_生活習慣病疾病別の医療費!$Y$4:$Y$78</c:f>
              <c:strCache>
                <c:ptCount val="75"/>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pt idx="74">
                  <c:v>広域連合全体</c:v>
                </c:pt>
              </c:strCache>
            </c:strRef>
          </c:cat>
          <c:val>
            <c:numRef>
              <c:f>市区町村別_生活習慣病疾病別の医療費!$AO$4:$AO$78</c:f>
              <c:numCache>
                <c:formatCode>0.0%</c:formatCode>
                <c:ptCount val="75"/>
                <c:pt idx="0">
                  <c:v>3.5879259727090961E-2</c:v>
                </c:pt>
                <c:pt idx="1">
                  <c:v>3.9288226786712982E-2</c:v>
                </c:pt>
                <c:pt idx="2">
                  <c:v>2.9780030112529016E-2</c:v>
                </c:pt>
                <c:pt idx="3">
                  <c:v>2.9387683765236511E-2</c:v>
                </c:pt>
                <c:pt idx="4">
                  <c:v>3.1651992703199648E-2</c:v>
                </c:pt>
                <c:pt idx="5">
                  <c:v>4.1226091201018687E-2</c:v>
                </c:pt>
                <c:pt idx="6">
                  <c:v>3.7393456730182136E-2</c:v>
                </c:pt>
                <c:pt idx="7">
                  <c:v>3.3822716560191729E-2</c:v>
                </c:pt>
                <c:pt idx="8">
                  <c:v>5.5738774125723652E-2</c:v>
                </c:pt>
                <c:pt idx="9">
                  <c:v>4.2564363643941026E-2</c:v>
                </c:pt>
                <c:pt idx="10">
                  <c:v>3.2588626860943562E-2</c:v>
                </c:pt>
                <c:pt idx="11">
                  <c:v>3.942730706918459E-2</c:v>
                </c:pt>
                <c:pt idx="12">
                  <c:v>3.0601543883993752E-2</c:v>
                </c:pt>
                <c:pt idx="13">
                  <c:v>3.599056977659653E-2</c:v>
                </c:pt>
                <c:pt idx="14">
                  <c:v>2.8435391971628751E-2</c:v>
                </c:pt>
                <c:pt idx="15">
                  <c:v>4.8838823984629749E-2</c:v>
                </c:pt>
                <c:pt idx="16">
                  <c:v>4.2879629816562272E-2</c:v>
                </c:pt>
                <c:pt idx="17">
                  <c:v>3.8114271168343102E-2</c:v>
                </c:pt>
                <c:pt idx="18">
                  <c:v>2.9599222337449865E-2</c:v>
                </c:pt>
                <c:pt idx="19">
                  <c:v>4.119238232392531E-2</c:v>
                </c:pt>
                <c:pt idx="20">
                  <c:v>2.7974678850986784E-2</c:v>
                </c:pt>
                <c:pt idx="21">
                  <c:v>4.1492726536064041E-2</c:v>
                </c:pt>
                <c:pt idx="22">
                  <c:v>2.6007143614826461E-2</c:v>
                </c:pt>
                <c:pt idx="23">
                  <c:v>4.1007588350691453E-2</c:v>
                </c:pt>
                <c:pt idx="24">
                  <c:v>3.3734596165749108E-2</c:v>
                </c:pt>
                <c:pt idx="25">
                  <c:v>3.6244649288302767E-2</c:v>
                </c:pt>
                <c:pt idx="26">
                  <c:v>3.778558410797165E-2</c:v>
                </c:pt>
                <c:pt idx="27">
                  <c:v>3.5682564124936061E-2</c:v>
                </c:pt>
                <c:pt idx="28">
                  <c:v>4.423851734309911E-2</c:v>
                </c:pt>
                <c:pt idx="29">
                  <c:v>4.094139887212047E-2</c:v>
                </c:pt>
                <c:pt idx="30">
                  <c:v>3.4637812540642396E-2</c:v>
                </c:pt>
                <c:pt idx="31">
                  <c:v>3.1513181432084786E-2</c:v>
                </c:pt>
                <c:pt idx="32">
                  <c:v>2.3881855257973456E-2</c:v>
                </c:pt>
                <c:pt idx="33">
                  <c:v>4.4924156541532367E-2</c:v>
                </c:pt>
                <c:pt idx="34">
                  <c:v>5.0324256360208812E-2</c:v>
                </c:pt>
                <c:pt idx="35">
                  <c:v>5.5664083649943422E-2</c:v>
                </c:pt>
                <c:pt idx="36">
                  <c:v>4.6855489646560049E-2</c:v>
                </c:pt>
                <c:pt idx="37">
                  <c:v>3.5011554351808118E-2</c:v>
                </c:pt>
                <c:pt idx="38">
                  <c:v>4.0551383652226505E-2</c:v>
                </c:pt>
                <c:pt idx="39">
                  <c:v>2.6702492425529297E-2</c:v>
                </c:pt>
                <c:pt idx="40">
                  <c:v>2.9777101759865168E-2</c:v>
                </c:pt>
                <c:pt idx="41">
                  <c:v>3.9552927057446154E-2</c:v>
                </c:pt>
                <c:pt idx="42">
                  <c:v>4.5052665580028239E-2</c:v>
                </c:pt>
                <c:pt idx="43">
                  <c:v>3.3815096305828997E-2</c:v>
                </c:pt>
                <c:pt idx="44">
                  <c:v>4.1177162638007109E-2</c:v>
                </c:pt>
                <c:pt idx="45">
                  <c:v>3.6199543663392078E-2</c:v>
                </c:pt>
                <c:pt idx="46">
                  <c:v>4.2764110325804461E-2</c:v>
                </c:pt>
                <c:pt idx="47">
                  <c:v>5.6314439972503072E-2</c:v>
                </c:pt>
                <c:pt idx="48">
                  <c:v>3.2200926698254653E-2</c:v>
                </c:pt>
                <c:pt idx="49">
                  <c:v>3.2140648792335448E-2</c:v>
                </c:pt>
                <c:pt idx="50">
                  <c:v>5.1508921851452068E-2</c:v>
                </c:pt>
                <c:pt idx="51">
                  <c:v>4.834761176175012E-2</c:v>
                </c:pt>
                <c:pt idx="52">
                  <c:v>4.0032680918000059E-2</c:v>
                </c:pt>
                <c:pt idx="53">
                  <c:v>1.909526731054911E-2</c:v>
                </c:pt>
                <c:pt idx="54">
                  <c:v>2.631693689058269E-2</c:v>
                </c:pt>
                <c:pt idx="55">
                  <c:v>3.3975658709079967E-2</c:v>
                </c:pt>
                <c:pt idx="56">
                  <c:v>5.3347266918142823E-2</c:v>
                </c:pt>
                <c:pt idx="57">
                  <c:v>2.8888220009936759E-2</c:v>
                </c:pt>
                <c:pt idx="58">
                  <c:v>4.150007175748141E-2</c:v>
                </c:pt>
                <c:pt idx="59">
                  <c:v>4.1876931086641943E-2</c:v>
                </c:pt>
                <c:pt idx="60">
                  <c:v>2.9118247121286675E-2</c:v>
                </c:pt>
                <c:pt idx="61">
                  <c:v>6.2353580227589037E-2</c:v>
                </c:pt>
                <c:pt idx="62">
                  <c:v>3.5109867321065795E-2</c:v>
                </c:pt>
                <c:pt idx="63">
                  <c:v>3.0647054550984112E-2</c:v>
                </c:pt>
                <c:pt idx="64">
                  <c:v>6.7194429018345617E-2</c:v>
                </c:pt>
                <c:pt idx="65">
                  <c:v>4.5333115878318293E-2</c:v>
                </c:pt>
                <c:pt idx="66">
                  <c:v>5.3836814842325831E-2</c:v>
                </c:pt>
                <c:pt idx="67">
                  <c:v>3.2362165278855146E-2</c:v>
                </c:pt>
                <c:pt idx="68">
                  <c:v>3.8169124925509647E-2</c:v>
                </c:pt>
                <c:pt idx="69">
                  <c:v>8.2937293150994768E-2</c:v>
                </c:pt>
                <c:pt idx="70">
                  <c:v>6.5423700727087308E-2</c:v>
                </c:pt>
                <c:pt idx="71">
                  <c:v>8.378296470754111E-2</c:v>
                </c:pt>
                <c:pt idx="72">
                  <c:v>5.3334244721775316E-2</c:v>
                </c:pt>
                <c:pt idx="73">
                  <c:v>8.8437291767206813E-3</c:v>
                </c:pt>
                <c:pt idx="74">
                  <c:v>3.9289225084501792E-2</c:v>
                </c:pt>
              </c:numCache>
            </c:numRef>
          </c:val>
          <c:extLst>
            <c:ext xmlns:c16="http://schemas.microsoft.com/office/drawing/2014/chart" uri="{C3380CC4-5D6E-409C-BE32-E72D297353CC}">
              <c16:uniqueId val="{00000005-F684-4E7A-B0DB-890BD2D24ABE}"/>
            </c:ext>
          </c:extLst>
        </c:ser>
        <c:ser>
          <c:idx val="6"/>
          <c:order val="6"/>
          <c:tx>
            <c:strRef>
              <c:f>市区町村別_生活習慣病疾病別の医療費!$AR$2</c:f>
              <c:strCache>
                <c:ptCount val="1"/>
                <c:pt idx="0">
                  <c:v>脳梗塞</c:v>
                </c:pt>
              </c:strCache>
            </c:strRef>
          </c:tx>
          <c:invertIfNegative val="0"/>
          <c:cat>
            <c:strRef>
              <c:f>市区町村別_生活習慣病疾病別の医療費!$Y$4:$Y$78</c:f>
              <c:strCache>
                <c:ptCount val="75"/>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pt idx="74">
                  <c:v>広域連合全体</c:v>
                </c:pt>
              </c:strCache>
            </c:strRef>
          </c:cat>
          <c:val>
            <c:numRef>
              <c:f>市区町村別_生活習慣病疾病別の医療費!$AR$4:$AR$78</c:f>
              <c:numCache>
                <c:formatCode>0.0%</c:formatCode>
                <c:ptCount val="75"/>
                <c:pt idx="0">
                  <c:v>0.15579609916314499</c:v>
                </c:pt>
                <c:pt idx="1">
                  <c:v>0.1585989009828756</c:v>
                </c:pt>
                <c:pt idx="2">
                  <c:v>0.15943155261205186</c:v>
                </c:pt>
                <c:pt idx="3">
                  <c:v>0.17860787597323013</c:v>
                </c:pt>
                <c:pt idx="4">
                  <c:v>0.15869571846975253</c:v>
                </c:pt>
                <c:pt idx="5">
                  <c:v>0.16360642473959866</c:v>
                </c:pt>
                <c:pt idx="6">
                  <c:v>0.17647301994756479</c:v>
                </c:pt>
                <c:pt idx="7">
                  <c:v>0.15706696381117929</c:v>
                </c:pt>
                <c:pt idx="8">
                  <c:v>0.18750078039562609</c:v>
                </c:pt>
                <c:pt idx="9">
                  <c:v>0.13640017809994023</c:v>
                </c:pt>
                <c:pt idx="10">
                  <c:v>0.146400126257557</c:v>
                </c:pt>
                <c:pt idx="11">
                  <c:v>0.15017305216590801</c:v>
                </c:pt>
                <c:pt idx="12">
                  <c:v>0.1687223205396321</c:v>
                </c:pt>
                <c:pt idx="13">
                  <c:v>0.12997091963135915</c:v>
                </c:pt>
                <c:pt idx="14">
                  <c:v>0.15761618145199921</c:v>
                </c:pt>
                <c:pt idx="15">
                  <c:v>0.12297598259872063</c:v>
                </c:pt>
                <c:pt idx="16">
                  <c:v>0.16033115735547893</c:v>
                </c:pt>
                <c:pt idx="17">
                  <c:v>0.1698947294480822</c:v>
                </c:pt>
                <c:pt idx="18">
                  <c:v>0.13993454681147385</c:v>
                </c:pt>
                <c:pt idx="19">
                  <c:v>0.15645044945304387</c:v>
                </c:pt>
                <c:pt idx="20">
                  <c:v>0.14626099595362929</c:v>
                </c:pt>
                <c:pt idx="21">
                  <c:v>0.20369790467293961</c:v>
                </c:pt>
                <c:pt idx="22">
                  <c:v>0.14141174876456206</c:v>
                </c:pt>
                <c:pt idx="23">
                  <c:v>0.13196192644674928</c:v>
                </c:pt>
                <c:pt idx="24">
                  <c:v>0.15186007756874184</c:v>
                </c:pt>
                <c:pt idx="25">
                  <c:v>0.18234984935952914</c:v>
                </c:pt>
                <c:pt idx="26">
                  <c:v>0.18160931816175943</c:v>
                </c:pt>
                <c:pt idx="27">
                  <c:v>0.17760174539522341</c:v>
                </c:pt>
                <c:pt idx="28">
                  <c:v>0.16366584725036962</c:v>
                </c:pt>
                <c:pt idx="29">
                  <c:v>0.20317654318547074</c:v>
                </c:pt>
                <c:pt idx="30">
                  <c:v>0.19537069931045914</c:v>
                </c:pt>
                <c:pt idx="31">
                  <c:v>0.17734958864452832</c:v>
                </c:pt>
                <c:pt idx="32">
                  <c:v>0.14343506404046413</c:v>
                </c:pt>
                <c:pt idx="33">
                  <c:v>0.18377257396131785</c:v>
                </c:pt>
                <c:pt idx="34">
                  <c:v>0.17361914990231</c:v>
                </c:pt>
                <c:pt idx="35">
                  <c:v>0.17163601912801105</c:v>
                </c:pt>
                <c:pt idx="36">
                  <c:v>0.15792378942171553</c:v>
                </c:pt>
                <c:pt idx="37">
                  <c:v>0.20290215314105675</c:v>
                </c:pt>
                <c:pt idx="38">
                  <c:v>0.17131649664683013</c:v>
                </c:pt>
                <c:pt idx="39">
                  <c:v>0.15758087752252292</c:v>
                </c:pt>
                <c:pt idx="40">
                  <c:v>0.13948582810470531</c:v>
                </c:pt>
                <c:pt idx="41">
                  <c:v>0.16521240086277988</c:v>
                </c:pt>
                <c:pt idx="42">
                  <c:v>0.16072840948426984</c:v>
                </c:pt>
                <c:pt idx="43">
                  <c:v>0.11982503051770692</c:v>
                </c:pt>
                <c:pt idx="44">
                  <c:v>0.15107900308634897</c:v>
                </c:pt>
                <c:pt idx="45">
                  <c:v>0.15610862914608598</c:v>
                </c:pt>
                <c:pt idx="46">
                  <c:v>0.14504853217891539</c:v>
                </c:pt>
                <c:pt idx="47">
                  <c:v>0.16621447179166954</c:v>
                </c:pt>
                <c:pt idx="48">
                  <c:v>0.13537758092470645</c:v>
                </c:pt>
                <c:pt idx="49">
                  <c:v>0.12238783121135789</c:v>
                </c:pt>
                <c:pt idx="50">
                  <c:v>0.17341964579519911</c:v>
                </c:pt>
                <c:pt idx="51">
                  <c:v>0.16682880509244302</c:v>
                </c:pt>
                <c:pt idx="52">
                  <c:v>0.13082344684182645</c:v>
                </c:pt>
                <c:pt idx="53">
                  <c:v>0.12997701714381027</c:v>
                </c:pt>
                <c:pt idx="54">
                  <c:v>0.13176620649804432</c:v>
                </c:pt>
                <c:pt idx="55">
                  <c:v>0.1569539588312599</c:v>
                </c:pt>
                <c:pt idx="56">
                  <c:v>0.16703454644315846</c:v>
                </c:pt>
                <c:pt idx="57">
                  <c:v>0.1214416714089265</c:v>
                </c:pt>
                <c:pt idx="58">
                  <c:v>0.13916302095288402</c:v>
                </c:pt>
                <c:pt idx="59">
                  <c:v>0.13573818848446681</c:v>
                </c:pt>
                <c:pt idx="60">
                  <c:v>0.14958693804481926</c:v>
                </c:pt>
                <c:pt idx="61">
                  <c:v>0.1405213236642229</c:v>
                </c:pt>
                <c:pt idx="62">
                  <c:v>0.16687950977629867</c:v>
                </c:pt>
                <c:pt idx="63">
                  <c:v>0.13068411471112934</c:v>
                </c:pt>
                <c:pt idx="64">
                  <c:v>0.14377473510602828</c:v>
                </c:pt>
                <c:pt idx="65">
                  <c:v>0.14417997575027106</c:v>
                </c:pt>
                <c:pt idx="66">
                  <c:v>0.16512449338722313</c:v>
                </c:pt>
                <c:pt idx="67">
                  <c:v>0.17078413694631622</c:v>
                </c:pt>
                <c:pt idx="68">
                  <c:v>0.12804904991779759</c:v>
                </c:pt>
                <c:pt idx="69">
                  <c:v>0.13550315316497982</c:v>
                </c:pt>
                <c:pt idx="70">
                  <c:v>0.15525088091889849</c:v>
                </c:pt>
                <c:pt idx="71">
                  <c:v>0.14360132665077133</c:v>
                </c:pt>
                <c:pt idx="72">
                  <c:v>0.1084742461511826</c:v>
                </c:pt>
                <c:pt idx="73">
                  <c:v>0.11771175025033084</c:v>
                </c:pt>
                <c:pt idx="74">
                  <c:v>0.15710995815852041</c:v>
                </c:pt>
              </c:numCache>
            </c:numRef>
          </c:val>
          <c:extLst>
            <c:ext xmlns:c16="http://schemas.microsoft.com/office/drawing/2014/chart" uri="{C3380CC4-5D6E-409C-BE32-E72D297353CC}">
              <c16:uniqueId val="{00000006-F684-4E7A-B0DB-890BD2D24ABE}"/>
            </c:ext>
          </c:extLst>
        </c:ser>
        <c:ser>
          <c:idx val="7"/>
          <c:order val="7"/>
          <c:tx>
            <c:strRef>
              <c:f>市区町村別_生活習慣病疾病別の医療費!$AU$2</c:f>
              <c:strCache>
                <c:ptCount val="1"/>
                <c:pt idx="0">
                  <c:v>脳動脈硬化(症)</c:v>
                </c:pt>
              </c:strCache>
            </c:strRef>
          </c:tx>
          <c:invertIfNegative val="0"/>
          <c:cat>
            <c:strRef>
              <c:f>市区町村別_生活習慣病疾病別の医療費!$Y$4:$Y$78</c:f>
              <c:strCache>
                <c:ptCount val="75"/>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pt idx="74">
                  <c:v>広域連合全体</c:v>
                </c:pt>
              </c:strCache>
            </c:strRef>
          </c:cat>
          <c:val>
            <c:numRef>
              <c:f>市区町村別_生活習慣病疾病別の医療費!$AU$4:$AU$78</c:f>
              <c:numCache>
                <c:formatCode>0.0%</c:formatCode>
                <c:ptCount val="75"/>
                <c:pt idx="0">
                  <c:v>5.8299653481154565E-4</c:v>
                </c:pt>
                <c:pt idx="1">
                  <c:v>2.5578170105325333E-4</c:v>
                </c:pt>
                <c:pt idx="2">
                  <c:v>1.2203196696128839E-3</c:v>
                </c:pt>
                <c:pt idx="3">
                  <c:v>6.229074948159441E-4</c:v>
                </c:pt>
                <c:pt idx="4">
                  <c:v>8.9476859147540852E-5</c:v>
                </c:pt>
                <c:pt idx="5">
                  <c:v>2.4297868942953411E-4</c:v>
                </c:pt>
                <c:pt idx="6">
                  <c:v>1.7588185748561435E-4</c:v>
                </c:pt>
                <c:pt idx="7">
                  <c:v>1.2628124223952811E-4</c:v>
                </c:pt>
                <c:pt idx="8">
                  <c:v>8.7792929490331439E-5</c:v>
                </c:pt>
                <c:pt idx="9">
                  <c:v>3.8962464402236043E-4</c:v>
                </c:pt>
                <c:pt idx="10">
                  <c:v>3.0256115981576188E-4</c:v>
                </c:pt>
                <c:pt idx="11">
                  <c:v>4.289253506670712E-4</c:v>
                </c:pt>
                <c:pt idx="12">
                  <c:v>2.1992211869669229E-4</c:v>
                </c:pt>
                <c:pt idx="13">
                  <c:v>1.3578273222971798E-4</c:v>
                </c:pt>
                <c:pt idx="14">
                  <c:v>5.6761598835047974E-4</c:v>
                </c:pt>
                <c:pt idx="15">
                  <c:v>2.1301388504895759E-4</c:v>
                </c:pt>
                <c:pt idx="16">
                  <c:v>6.8778747459715187E-4</c:v>
                </c:pt>
                <c:pt idx="17">
                  <c:v>3.4997304356233192E-4</c:v>
                </c:pt>
                <c:pt idx="18">
                  <c:v>9.6279133869108132E-4</c:v>
                </c:pt>
                <c:pt idx="19">
                  <c:v>3.8026697794304162E-5</c:v>
                </c:pt>
                <c:pt idx="20">
                  <c:v>5.0747959760313867E-5</c:v>
                </c:pt>
                <c:pt idx="21">
                  <c:v>3.8905508820924113E-3</c:v>
                </c:pt>
                <c:pt idx="22">
                  <c:v>8.6146249249646604E-4</c:v>
                </c:pt>
                <c:pt idx="23">
                  <c:v>1.6763006039478969E-4</c:v>
                </c:pt>
                <c:pt idx="24">
                  <c:v>9.1011591921329077E-5</c:v>
                </c:pt>
                <c:pt idx="25">
                  <c:v>2.8049456814007958E-4</c:v>
                </c:pt>
                <c:pt idx="26">
                  <c:v>2.3017485613520611E-4</c:v>
                </c:pt>
                <c:pt idx="27">
                  <c:v>2.9097639847380953E-4</c:v>
                </c:pt>
                <c:pt idx="28">
                  <c:v>6.4810872377230164E-4</c:v>
                </c:pt>
                <c:pt idx="29">
                  <c:v>4.1555681879589771E-4</c:v>
                </c:pt>
                <c:pt idx="30">
                  <c:v>7.2291838740718917E-5</c:v>
                </c:pt>
                <c:pt idx="31">
                  <c:v>2.6326174234652657E-4</c:v>
                </c:pt>
                <c:pt idx="32">
                  <c:v>6.2631876287637061E-5</c:v>
                </c:pt>
                <c:pt idx="33">
                  <c:v>4.9609597670628334E-4</c:v>
                </c:pt>
                <c:pt idx="34">
                  <c:v>1.1524811801948128E-4</c:v>
                </c:pt>
                <c:pt idx="35">
                  <c:v>1.0531913254033811E-3</c:v>
                </c:pt>
                <c:pt idx="36">
                  <c:v>4.8643949882669395E-4</c:v>
                </c:pt>
                <c:pt idx="37">
                  <c:v>5.0917644705572931E-4</c:v>
                </c:pt>
                <c:pt idx="38">
                  <c:v>1.7163178747550676E-4</c:v>
                </c:pt>
                <c:pt idx="39">
                  <c:v>2.5153386653930062E-4</c:v>
                </c:pt>
                <c:pt idx="40">
                  <c:v>3.1372889715898115E-4</c:v>
                </c:pt>
                <c:pt idx="41">
                  <c:v>5.6632805610369697E-5</c:v>
                </c:pt>
                <c:pt idx="42">
                  <c:v>1.9979792871887284E-4</c:v>
                </c:pt>
                <c:pt idx="43">
                  <c:v>2.1552366228881978E-4</c:v>
                </c:pt>
                <c:pt idx="44">
                  <c:v>1.3228020222001536E-4</c:v>
                </c:pt>
                <c:pt idx="45">
                  <c:v>6.3315504191276519E-4</c:v>
                </c:pt>
                <c:pt idx="46">
                  <c:v>1.1762621045807049E-4</c:v>
                </c:pt>
                <c:pt idx="47">
                  <c:v>2.7166713144135857E-4</c:v>
                </c:pt>
                <c:pt idx="48">
                  <c:v>4.7644965373794935E-4</c:v>
                </c:pt>
                <c:pt idx="49">
                  <c:v>1.2527341792577064E-4</c:v>
                </c:pt>
                <c:pt idx="50">
                  <c:v>2.4187490381978669E-4</c:v>
                </c:pt>
                <c:pt idx="51">
                  <c:v>6.5024305732897786E-5</c:v>
                </c:pt>
                <c:pt idx="52">
                  <c:v>2.1414741076974787E-4</c:v>
                </c:pt>
                <c:pt idx="53">
                  <c:v>3.1906129501032323E-4</c:v>
                </c:pt>
                <c:pt idx="54">
                  <c:v>8.598292090405709E-5</c:v>
                </c:pt>
                <c:pt idx="55">
                  <c:v>1.9831279560241213E-4</c:v>
                </c:pt>
                <c:pt idx="56">
                  <c:v>3.4304749458505197E-4</c:v>
                </c:pt>
                <c:pt idx="57">
                  <c:v>2.209537472234272E-4</c:v>
                </c:pt>
                <c:pt idx="58">
                  <c:v>3.8184305315110638E-4</c:v>
                </c:pt>
                <c:pt idx="59">
                  <c:v>8.3442772971498107E-5</c:v>
                </c:pt>
                <c:pt idx="60">
                  <c:v>1.1515291607971492E-4</c:v>
                </c:pt>
                <c:pt idx="61">
                  <c:v>1.3036114085064479E-4</c:v>
                </c:pt>
                <c:pt idx="62">
                  <c:v>7.9067961999563824E-5</c:v>
                </c:pt>
                <c:pt idx="63">
                  <c:v>2.1614508636726143E-4</c:v>
                </c:pt>
                <c:pt idx="64">
                  <c:v>6.5784899781180708E-5</c:v>
                </c:pt>
                <c:pt idx="65">
                  <c:v>1.0286016573666827E-4</c:v>
                </c:pt>
                <c:pt idx="66">
                  <c:v>5.428520731197704E-5</c:v>
                </c:pt>
                <c:pt idx="67">
                  <c:v>2.8738188921867766E-4</c:v>
                </c:pt>
                <c:pt idx="68">
                  <c:v>1.0630451227592694E-4</c:v>
                </c:pt>
                <c:pt idx="69">
                  <c:v>1.2232380847325281E-6</c:v>
                </c:pt>
                <c:pt idx="70">
                  <c:v>2.0633888140371187E-4</c:v>
                </c:pt>
                <c:pt idx="71">
                  <c:v>4.0040889785157509E-4</c:v>
                </c:pt>
                <c:pt idx="72">
                  <c:v>6.7335121266494261E-5</c:v>
                </c:pt>
                <c:pt idx="73">
                  <c:v>1.988418912872617E-5</c:v>
                </c:pt>
                <c:pt idx="74">
                  <c:v>3.5332825429450708E-4</c:v>
                </c:pt>
              </c:numCache>
            </c:numRef>
          </c:val>
          <c:extLst>
            <c:ext xmlns:c16="http://schemas.microsoft.com/office/drawing/2014/chart" uri="{C3380CC4-5D6E-409C-BE32-E72D297353CC}">
              <c16:uniqueId val="{00000007-F684-4E7A-B0DB-890BD2D24ABE}"/>
            </c:ext>
          </c:extLst>
        </c:ser>
        <c:ser>
          <c:idx val="8"/>
          <c:order val="8"/>
          <c:tx>
            <c:strRef>
              <c:f>市区町村別_生活習慣病疾病別の医療費!$AX$2</c:f>
              <c:strCache>
                <c:ptCount val="1"/>
                <c:pt idx="0">
                  <c:v>動脈硬化(症)</c:v>
                </c:pt>
              </c:strCache>
            </c:strRef>
          </c:tx>
          <c:invertIfNegative val="0"/>
          <c:cat>
            <c:strRef>
              <c:f>市区町村別_生活習慣病疾病別の医療費!$Y$4:$Y$78</c:f>
              <c:strCache>
                <c:ptCount val="75"/>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pt idx="74">
                  <c:v>広域連合全体</c:v>
                </c:pt>
              </c:strCache>
            </c:strRef>
          </c:cat>
          <c:val>
            <c:numRef>
              <c:f>市区町村別_生活習慣病疾病別の医療費!$AX$4:$AX$78</c:f>
              <c:numCache>
                <c:formatCode>0.0%</c:formatCode>
                <c:ptCount val="75"/>
                <c:pt idx="0">
                  <c:v>2.4060148843702646E-2</c:v>
                </c:pt>
                <c:pt idx="1">
                  <c:v>2.642977472878099E-2</c:v>
                </c:pt>
                <c:pt idx="2">
                  <c:v>1.8302130871613774E-2</c:v>
                </c:pt>
                <c:pt idx="3">
                  <c:v>3.2289302724054732E-2</c:v>
                </c:pt>
                <c:pt idx="4">
                  <c:v>3.42119398847055E-2</c:v>
                </c:pt>
                <c:pt idx="5">
                  <c:v>2.2078268773024583E-2</c:v>
                </c:pt>
                <c:pt idx="6">
                  <c:v>2.5580683810344181E-2</c:v>
                </c:pt>
                <c:pt idx="7">
                  <c:v>1.8089432975611188E-2</c:v>
                </c:pt>
                <c:pt idx="8">
                  <c:v>2.5138749974215311E-2</c:v>
                </c:pt>
                <c:pt idx="9">
                  <c:v>2.3916881163028619E-2</c:v>
                </c:pt>
                <c:pt idx="10">
                  <c:v>2.0805877401088007E-2</c:v>
                </c:pt>
                <c:pt idx="11">
                  <c:v>2.6113345725242605E-2</c:v>
                </c:pt>
                <c:pt idx="12">
                  <c:v>2.6208618531678992E-2</c:v>
                </c:pt>
                <c:pt idx="13">
                  <c:v>2.2194594733038212E-2</c:v>
                </c:pt>
                <c:pt idx="14">
                  <c:v>2.7612960658320411E-2</c:v>
                </c:pt>
                <c:pt idx="15">
                  <c:v>2.9343752239249885E-2</c:v>
                </c:pt>
                <c:pt idx="16">
                  <c:v>2.2674771424050708E-2</c:v>
                </c:pt>
                <c:pt idx="17">
                  <c:v>1.6960513015378223E-2</c:v>
                </c:pt>
                <c:pt idx="18">
                  <c:v>2.6668975716913762E-2</c:v>
                </c:pt>
                <c:pt idx="19">
                  <c:v>2.0475971482185239E-2</c:v>
                </c:pt>
                <c:pt idx="20">
                  <c:v>3.4965663188874417E-2</c:v>
                </c:pt>
                <c:pt idx="21">
                  <c:v>1.9429260533567364E-2</c:v>
                </c:pt>
                <c:pt idx="22">
                  <c:v>1.9668636628098073E-2</c:v>
                </c:pt>
                <c:pt idx="23">
                  <c:v>2.314003683221438E-2</c:v>
                </c:pt>
                <c:pt idx="24">
                  <c:v>3.4102857122867827E-2</c:v>
                </c:pt>
                <c:pt idx="25">
                  <c:v>1.9447654511103789E-2</c:v>
                </c:pt>
                <c:pt idx="26">
                  <c:v>2.3191950141623882E-2</c:v>
                </c:pt>
                <c:pt idx="27">
                  <c:v>2.0792391805658693E-2</c:v>
                </c:pt>
                <c:pt idx="28">
                  <c:v>1.0286587939580618E-2</c:v>
                </c:pt>
                <c:pt idx="29">
                  <c:v>1.814901571840722E-2</c:v>
                </c:pt>
                <c:pt idx="30">
                  <c:v>2.5690182363402737E-2</c:v>
                </c:pt>
                <c:pt idx="31">
                  <c:v>1.60897749155927E-2</c:v>
                </c:pt>
                <c:pt idx="32">
                  <c:v>1.54041531297431E-2</c:v>
                </c:pt>
                <c:pt idx="33">
                  <c:v>3.7775943660450131E-2</c:v>
                </c:pt>
                <c:pt idx="34">
                  <c:v>2.2164009363232023E-2</c:v>
                </c:pt>
                <c:pt idx="35">
                  <c:v>2.4648218823788998E-2</c:v>
                </c:pt>
                <c:pt idx="36">
                  <c:v>1.9148121580464562E-2</c:v>
                </c:pt>
                <c:pt idx="37">
                  <c:v>3.7360011914986765E-2</c:v>
                </c:pt>
                <c:pt idx="38">
                  <c:v>1.9923397953792821E-2</c:v>
                </c:pt>
                <c:pt idx="39">
                  <c:v>4.9009725755938691E-2</c:v>
                </c:pt>
                <c:pt idx="40">
                  <c:v>2.1610205070120493E-2</c:v>
                </c:pt>
                <c:pt idx="41">
                  <c:v>2.3585151162417786E-2</c:v>
                </c:pt>
                <c:pt idx="42">
                  <c:v>1.9903046181540738E-2</c:v>
                </c:pt>
                <c:pt idx="43">
                  <c:v>2.774005912204508E-2</c:v>
                </c:pt>
                <c:pt idx="44">
                  <c:v>2.3050900597668351E-2</c:v>
                </c:pt>
                <c:pt idx="45">
                  <c:v>2.2019985840978706E-2</c:v>
                </c:pt>
                <c:pt idx="46">
                  <c:v>1.8098587092888901E-2</c:v>
                </c:pt>
                <c:pt idx="47">
                  <c:v>2.1160928848272705E-2</c:v>
                </c:pt>
                <c:pt idx="48">
                  <c:v>1.9642709051309291E-2</c:v>
                </c:pt>
                <c:pt idx="49">
                  <c:v>2.0847608956461271E-2</c:v>
                </c:pt>
                <c:pt idx="50">
                  <c:v>2.3758589255976129E-2</c:v>
                </c:pt>
                <c:pt idx="51">
                  <c:v>1.8222474815757117E-2</c:v>
                </c:pt>
                <c:pt idx="52">
                  <c:v>2.6980492398474061E-2</c:v>
                </c:pt>
                <c:pt idx="53">
                  <c:v>2.3933000967873753E-2</c:v>
                </c:pt>
                <c:pt idx="54">
                  <c:v>2.7722093672930104E-2</c:v>
                </c:pt>
                <c:pt idx="55">
                  <c:v>2.0671715324388638E-2</c:v>
                </c:pt>
                <c:pt idx="56">
                  <c:v>3.10280879747304E-2</c:v>
                </c:pt>
                <c:pt idx="57">
                  <c:v>2.4090710807170856E-2</c:v>
                </c:pt>
                <c:pt idx="58">
                  <c:v>2.2746076470948378E-2</c:v>
                </c:pt>
                <c:pt idx="59">
                  <c:v>2.0729028482608682E-2</c:v>
                </c:pt>
                <c:pt idx="60">
                  <c:v>2.1349644630887354E-2</c:v>
                </c:pt>
                <c:pt idx="61">
                  <c:v>1.1679944553788684E-2</c:v>
                </c:pt>
                <c:pt idx="62">
                  <c:v>1.6759183134081843E-2</c:v>
                </c:pt>
                <c:pt idx="63">
                  <c:v>2.5614911382244473E-2</c:v>
                </c:pt>
                <c:pt idx="64">
                  <c:v>1.8928766684648036E-2</c:v>
                </c:pt>
                <c:pt idx="65">
                  <c:v>3.0390178642696095E-2</c:v>
                </c:pt>
                <c:pt idx="66">
                  <c:v>2.6850909765607455E-2</c:v>
                </c:pt>
                <c:pt idx="67">
                  <c:v>3.4914831499196726E-2</c:v>
                </c:pt>
                <c:pt idx="68">
                  <c:v>2.6244304049395963E-2</c:v>
                </c:pt>
                <c:pt idx="69">
                  <c:v>2.8864818139196315E-2</c:v>
                </c:pt>
                <c:pt idx="70">
                  <c:v>2.2170443402005906E-2</c:v>
                </c:pt>
                <c:pt idx="71">
                  <c:v>1.119337817203989E-2</c:v>
                </c:pt>
                <c:pt idx="72">
                  <c:v>9.2282899973019864E-3</c:v>
                </c:pt>
                <c:pt idx="73">
                  <c:v>1.4272039469299518E-2</c:v>
                </c:pt>
                <c:pt idx="74">
                  <c:v>2.314211348986368E-2</c:v>
                </c:pt>
              </c:numCache>
            </c:numRef>
          </c:val>
          <c:extLst>
            <c:ext xmlns:c16="http://schemas.microsoft.com/office/drawing/2014/chart" uri="{C3380CC4-5D6E-409C-BE32-E72D297353CC}">
              <c16:uniqueId val="{00000008-F684-4E7A-B0DB-890BD2D24ABE}"/>
            </c:ext>
          </c:extLst>
        </c:ser>
        <c:ser>
          <c:idx val="9"/>
          <c:order val="9"/>
          <c:tx>
            <c:strRef>
              <c:f>市区町村別_生活習慣病疾病別の医療費!$BA$2</c:f>
              <c:strCache>
                <c:ptCount val="1"/>
                <c:pt idx="0">
                  <c:v>腎不全</c:v>
                </c:pt>
              </c:strCache>
            </c:strRef>
          </c:tx>
          <c:invertIfNegative val="0"/>
          <c:cat>
            <c:strRef>
              <c:f>市区町村別_生活習慣病疾病別の医療費!$Y$4:$Y$78</c:f>
              <c:strCache>
                <c:ptCount val="75"/>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pt idx="74">
                  <c:v>広域連合全体</c:v>
                </c:pt>
              </c:strCache>
            </c:strRef>
          </c:cat>
          <c:val>
            <c:numRef>
              <c:f>市区町村別_生活習慣病疾病別の医療費!$BA$4:$BA$78</c:f>
              <c:numCache>
                <c:formatCode>0.0%</c:formatCode>
                <c:ptCount val="75"/>
                <c:pt idx="0">
                  <c:v>0.25017563296337819</c:v>
                </c:pt>
                <c:pt idx="1">
                  <c:v>0.24684102990389051</c:v>
                </c:pt>
                <c:pt idx="2">
                  <c:v>0.27467869084175767</c:v>
                </c:pt>
                <c:pt idx="3">
                  <c:v>0.2257473761175294</c:v>
                </c:pt>
                <c:pt idx="4">
                  <c:v>0.25868165824992401</c:v>
                </c:pt>
                <c:pt idx="5">
                  <c:v>0.25774925129012682</c:v>
                </c:pt>
                <c:pt idx="6">
                  <c:v>0.2619812128342634</c:v>
                </c:pt>
                <c:pt idx="7">
                  <c:v>0.22368431708636016</c:v>
                </c:pt>
                <c:pt idx="8">
                  <c:v>0.2085703546831362</c:v>
                </c:pt>
                <c:pt idx="9">
                  <c:v>0.23105164588582153</c:v>
                </c:pt>
                <c:pt idx="10">
                  <c:v>0.25106785773786539</c:v>
                </c:pt>
                <c:pt idx="11">
                  <c:v>0.23215271207499522</c:v>
                </c:pt>
                <c:pt idx="12">
                  <c:v>0.25310539994048997</c:v>
                </c:pt>
                <c:pt idx="13">
                  <c:v>0.2679983084980414</c:v>
                </c:pt>
                <c:pt idx="14">
                  <c:v>0.25264192250339901</c:v>
                </c:pt>
                <c:pt idx="15">
                  <c:v>0.2416134516692717</c:v>
                </c:pt>
                <c:pt idx="16">
                  <c:v>0.24017191538610622</c:v>
                </c:pt>
                <c:pt idx="17">
                  <c:v>0.25778811581319638</c:v>
                </c:pt>
                <c:pt idx="18">
                  <c:v>0.25683097570564251</c:v>
                </c:pt>
                <c:pt idx="19">
                  <c:v>0.24748740015379778</c:v>
                </c:pt>
                <c:pt idx="20">
                  <c:v>0.24889717951365237</c:v>
                </c:pt>
                <c:pt idx="21">
                  <c:v>0.23346940368558852</c:v>
                </c:pt>
                <c:pt idx="22">
                  <c:v>0.27304551961472162</c:v>
                </c:pt>
                <c:pt idx="23">
                  <c:v>0.26958598950263957</c:v>
                </c:pt>
                <c:pt idx="24">
                  <c:v>0.22898780324163431</c:v>
                </c:pt>
                <c:pt idx="25">
                  <c:v>0.23473885602878602</c:v>
                </c:pt>
                <c:pt idx="26">
                  <c:v>0.22839532143215896</c:v>
                </c:pt>
                <c:pt idx="27">
                  <c:v>0.25122683728367501</c:v>
                </c:pt>
                <c:pt idx="28">
                  <c:v>0.23765433220489654</c:v>
                </c:pt>
                <c:pt idx="29">
                  <c:v>0.20192587916205912</c:v>
                </c:pt>
                <c:pt idx="30">
                  <c:v>0.22568066534194139</c:v>
                </c:pt>
                <c:pt idx="31">
                  <c:v>0.26003797537923745</c:v>
                </c:pt>
                <c:pt idx="32">
                  <c:v>0.24791180133517635</c:v>
                </c:pt>
                <c:pt idx="33">
                  <c:v>0.21316080184151695</c:v>
                </c:pt>
                <c:pt idx="34">
                  <c:v>0.20189589745418737</c:v>
                </c:pt>
                <c:pt idx="35">
                  <c:v>0.23314610910239331</c:v>
                </c:pt>
                <c:pt idx="36">
                  <c:v>0.21058196734172327</c:v>
                </c:pt>
                <c:pt idx="37">
                  <c:v>0.20244729022916019</c:v>
                </c:pt>
                <c:pt idx="38">
                  <c:v>0.20353599200303832</c:v>
                </c:pt>
                <c:pt idx="39">
                  <c:v>0.24645454493278299</c:v>
                </c:pt>
                <c:pt idx="40">
                  <c:v>0.27384421013619731</c:v>
                </c:pt>
                <c:pt idx="41">
                  <c:v>0.24639593618941874</c:v>
                </c:pt>
                <c:pt idx="42">
                  <c:v>0.22293488115415658</c:v>
                </c:pt>
                <c:pt idx="43">
                  <c:v>0.24329756179119844</c:v>
                </c:pt>
                <c:pt idx="44">
                  <c:v>0.25781898011084059</c:v>
                </c:pt>
                <c:pt idx="45">
                  <c:v>0.26344725697625176</c:v>
                </c:pt>
                <c:pt idx="46">
                  <c:v>0.26752060908316511</c:v>
                </c:pt>
                <c:pt idx="47">
                  <c:v>0.22612108110870863</c:v>
                </c:pt>
                <c:pt idx="48">
                  <c:v>0.24844147681266501</c:v>
                </c:pt>
                <c:pt idx="49">
                  <c:v>0.25827016088649979</c:v>
                </c:pt>
                <c:pt idx="50">
                  <c:v>0.23574332998802391</c:v>
                </c:pt>
                <c:pt idx="51">
                  <c:v>0.18956655433743153</c:v>
                </c:pt>
                <c:pt idx="52">
                  <c:v>0.2330957041953324</c:v>
                </c:pt>
                <c:pt idx="53">
                  <c:v>0.24917800536554202</c:v>
                </c:pt>
                <c:pt idx="54">
                  <c:v>0.2843618859062535</c:v>
                </c:pt>
                <c:pt idx="55">
                  <c:v>0.25138672108161786</c:v>
                </c:pt>
                <c:pt idx="56">
                  <c:v>0.22077644915615749</c:v>
                </c:pt>
                <c:pt idx="57">
                  <c:v>0.26825928478324484</c:v>
                </c:pt>
                <c:pt idx="58">
                  <c:v>0.23108700767744031</c:v>
                </c:pt>
                <c:pt idx="59">
                  <c:v>0.28604565537395649</c:v>
                </c:pt>
                <c:pt idx="60">
                  <c:v>0.26466302472728481</c:v>
                </c:pt>
                <c:pt idx="61">
                  <c:v>0.26108447684423614</c:v>
                </c:pt>
                <c:pt idx="62">
                  <c:v>0.24039972144816898</c:v>
                </c:pt>
                <c:pt idx="63">
                  <c:v>0.26901758091635519</c:v>
                </c:pt>
                <c:pt idx="64">
                  <c:v>0.23511512457913247</c:v>
                </c:pt>
                <c:pt idx="65">
                  <c:v>0.18210401227814477</c:v>
                </c:pt>
                <c:pt idx="66">
                  <c:v>0.27515187322750906</c:v>
                </c:pt>
                <c:pt idx="67">
                  <c:v>0.25496874113813583</c:v>
                </c:pt>
                <c:pt idx="68">
                  <c:v>0.25001888958016283</c:v>
                </c:pt>
                <c:pt idx="69">
                  <c:v>0.16042884379422787</c:v>
                </c:pt>
                <c:pt idx="70">
                  <c:v>0.22243940689810804</c:v>
                </c:pt>
                <c:pt idx="71">
                  <c:v>0.15186216314457252</c:v>
                </c:pt>
                <c:pt idx="72">
                  <c:v>0.30168464735683687</c:v>
                </c:pt>
                <c:pt idx="73">
                  <c:v>0.33557940941153047</c:v>
                </c:pt>
                <c:pt idx="74">
                  <c:v>0.23964867341246959</c:v>
                </c:pt>
              </c:numCache>
            </c:numRef>
          </c:val>
          <c:extLst>
            <c:ext xmlns:c16="http://schemas.microsoft.com/office/drawing/2014/chart" uri="{C3380CC4-5D6E-409C-BE32-E72D297353CC}">
              <c16:uniqueId val="{00000009-F684-4E7A-B0DB-890BD2D24ABE}"/>
            </c:ext>
          </c:extLst>
        </c:ser>
        <c:dLbls>
          <c:showLegendKey val="0"/>
          <c:showVal val="0"/>
          <c:showCatName val="0"/>
          <c:showSerName val="0"/>
          <c:showPercent val="0"/>
          <c:showBubbleSize val="0"/>
        </c:dLbls>
        <c:gapWidth val="150"/>
        <c:overlap val="100"/>
        <c:axId val="383289792"/>
        <c:axId val="383289232"/>
      </c:barChart>
      <c:catAx>
        <c:axId val="383289792"/>
        <c:scaling>
          <c:orientation val="maxMin"/>
        </c:scaling>
        <c:delete val="0"/>
        <c:axPos val="l"/>
        <c:numFmt formatCode="General" sourceLinked="0"/>
        <c:majorTickMark val="none"/>
        <c:minorTickMark val="none"/>
        <c:tickLblPos val="nextTo"/>
        <c:spPr>
          <a:ln>
            <a:solidFill>
              <a:srgbClr val="7F7F7F"/>
            </a:solidFill>
          </a:ln>
        </c:spPr>
        <c:crossAx val="383289232"/>
        <c:crosses val="autoZero"/>
        <c:auto val="1"/>
        <c:lblAlgn val="ctr"/>
        <c:lblOffset val="100"/>
        <c:noMultiLvlLbl val="0"/>
      </c:catAx>
      <c:valAx>
        <c:axId val="383289232"/>
        <c:scaling>
          <c:orientation val="minMax"/>
          <c:max val="1"/>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4777373959862943"/>
              <c:y val="1.6638535236625514E-2"/>
            </c:manualLayout>
          </c:layout>
          <c:overlay val="0"/>
        </c:title>
        <c:numFmt formatCode="0.0%" sourceLinked="1"/>
        <c:majorTickMark val="out"/>
        <c:minorTickMark val="none"/>
        <c:tickLblPos val="nextTo"/>
        <c:spPr>
          <a:ln>
            <a:solidFill>
              <a:srgbClr val="7F7F7F"/>
            </a:solidFill>
          </a:ln>
        </c:spPr>
        <c:crossAx val="383289792"/>
        <c:crosses val="autoZero"/>
        <c:crossBetween val="between"/>
      </c:valAx>
    </c:plotArea>
    <c:legend>
      <c:legendPos val="t"/>
      <c:layout>
        <c:manualLayout>
          <c:xMode val="edge"/>
          <c:yMode val="edge"/>
          <c:x val="8.93562163485071E-2"/>
          <c:y val="2.0415380658436212E-3"/>
          <c:w val="0.85376055880441848"/>
          <c:h val="3.5385802469135801E-2"/>
        </c:manualLayout>
      </c:layout>
      <c:overlay val="0"/>
      <c:spPr>
        <a:ln>
          <a:solidFill>
            <a:srgbClr val="7F7F7F"/>
          </a:solidFill>
        </a:ln>
      </c:spPr>
    </c:legend>
    <c:plotVisOnly val="1"/>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7586587911547"/>
          <c:y val="7.2786570031507569E-2"/>
          <c:w val="0.78934432367149765"/>
          <c:h val="0.89056471836419748"/>
        </c:manualLayout>
      </c:layout>
      <c:barChart>
        <c:barDir val="bar"/>
        <c:grouping val="clustered"/>
        <c:varyColors val="0"/>
        <c:ser>
          <c:idx val="0"/>
          <c:order val="0"/>
          <c:tx>
            <c:strRef>
              <c:f>市区町村別_生活習慣病疾病別の医療費!$AB$3</c:f>
              <c:strCache>
                <c:ptCount val="1"/>
                <c:pt idx="0">
                  <c:v>前年度との差分(糖尿病)</c:v>
                </c:pt>
              </c:strCache>
            </c:strRef>
          </c:tx>
          <c:spPr>
            <a:solidFill>
              <a:schemeClr val="accent1"/>
            </a:solidFill>
            <a:ln>
              <a:noFill/>
            </a:ln>
          </c:spPr>
          <c:invertIfNegative val="0"/>
          <c:dLbls>
            <c:dLbl>
              <c:idx val="12"/>
              <c:layout>
                <c:manualLayout>
                  <c:x val="1.083586180266085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08F-417D-84C2-3C8F0E8466AC}"/>
                </c:ext>
              </c:extLst>
            </c:dLbl>
            <c:dLbl>
              <c:idx val="13"/>
              <c:layout>
                <c:manualLayout>
                  <c:x val="1.083586180266085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08F-417D-84C2-3C8F0E8466AC}"/>
                </c:ext>
              </c:extLst>
            </c:dLbl>
            <c:dLbl>
              <c:idx val="16"/>
              <c:layout>
                <c:manualLayout>
                  <c:x val="1.083586180266073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08F-417D-84C2-3C8F0E8466AC}"/>
                </c:ext>
              </c:extLst>
            </c:dLbl>
            <c:dLbl>
              <c:idx val="22"/>
              <c:layout>
                <c:manualLayout>
                  <c:x val="1.083586180266085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08F-417D-84C2-3C8F0E8466AC}"/>
                </c:ext>
              </c:extLst>
            </c:dLbl>
            <c:dLbl>
              <c:idx val="31"/>
              <c:layout>
                <c:manualLayout>
                  <c:x val="1.083586180266085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08F-417D-84C2-3C8F0E8466AC}"/>
                </c:ext>
              </c:extLst>
            </c:dLbl>
            <c:dLbl>
              <c:idx val="36"/>
              <c:layout>
                <c:manualLayout>
                  <c:x val="1.083586180266085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08F-417D-84C2-3C8F0E8466AC}"/>
                </c:ext>
              </c:extLst>
            </c:dLbl>
            <c:dLbl>
              <c:idx val="69"/>
              <c:layout>
                <c:manualLayout>
                  <c:x val="1.083586180266085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08F-417D-84C2-3C8F0E8466AC}"/>
                </c:ext>
              </c:extLst>
            </c:dLbl>
            <c:numFmt formatCode="#,##0.0_ ;[Red]\-#,##0.0\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市区町村別_生活習慣病疾病別の医療費!$Y$4:$Y$77</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市区町村別_生活習慣病疾病別の医療費!$AB$4:$AB$77</c:f>
              <c:numCache>
                <c:formatCode>General</c:formatCode>
                <c:ptCount val="74"/>
                <c:pt idx="0">
                  <c:v>0.80000000000000071</c:v>
                </c:pt>
                <c:pt idx="1">
                  <c:v>1.100000000000001</c:v>
                </c:pt>
                <c:pt idx="2">
                  <c:v>-0.10000000000000009</c:v>
                </c:pt>
                <c:pt idx="3">
                  <c:v>0.80000000000000071</c:v>
                </c:pt>
                <c:pt idx="4">
                  <c:v>0.80000000000000071</c:v>
                </c:pt>
                <c:pt idx="5">
                  <c:v>1.4000000000000012</c:v>
                </c:pt>
                <c:pt idx="6">
                  <c:v>0.9000000000000008</c:v>
                </c:pt>
                <c:pt idx="7">
                  <c:v>0.39999999999999758</c:v>
                </c:pt>
                <c:pt idx="8">
                  <c:v>-0.30000000000000027</c:v>
                </c:pt>
                <c:pt idx="9">
                  <c:v>1.0000000000000009</c:v>
                </c:pt>
                <c:pt idx="10">
                  <c:v>1.100000000000001</c:v>
                </c:pt>
                <c:pt idx="11">
                  <c:v>0.40000000000000036</c:v>
                </c:pt>
                <c:pt idx="12">
                  <c:v>0.60000000000000053</c:v>
                </c:pt>
                <c:pt idx="13">
                  <c:v>0.59999999999999776</c:v>
                </c:pt>
                <c:pt idx="14">
                  <c:v>0.79999999999999793</c:v>
                </c:pt>
                <c:pt idx="15">
                  <c:v>1.2000000000000011</c:v>
                </c:pt>
                <c:pt idx="16">
                  <c:v>0.60000000000000053</c:v>
                </c:pt>
                <c:pt idx="17">
                  <c:v>1.0999999999999983</c:v>
                </c:pt>
                <c:pt idx="18">
                  <c:v>0.50000000000000044</c:v>
                </c:pt>
                <c:pt idx="19">
                  <c:v>0.20000000000000018</c:v>
                </c:pt>
                <c:pt idx="20">
                  <c:v>1.0999999999999983</c:v>
                </c:pt>
                <c:pt idx="21">
                  <c:v>1.0000000000000009</c:v>
                </c:pt>
                <c:pt idx="22">
                  <c:v>0.60000000000000053</c:v>
                </c:pt>
                <c:pt idx="23">
                  <c:v>0.9000000000000008</c:v>
                </c:pt>
                <c:pt idx="24">
                  <c:v>1.3000000000000012</c:v>
                </c:pt>
                <c:pt idx="25">
                  <c:v>0.80000000000000071</c:v>
                </c:pt>
                <c:pt idx="26">
                  <c:v>0</c:v>
                </c:pt>
                <c:pt idx="27">
                  <c:v>0.70000000000000062</c:v>
                </c:pt>
                <c:pt idx="28">
                  <c:v>0.89999999999999802</c:v>
                </c:pt>
                <c:pt idx="29">
                  <c:v>0.80000000000000071</c:v>
                </c:pt>
                <c:pt idx="30">
                  <c:v>1.2999999999999985</c:v>
                </c:pt>
                <c:pt idx="31">
                  <c:v>0.60000000000000053</c:v>
                </c:pt>
                <c:pt idx="32">
                  <c:v>1.5999999999999988</c:v>
                </c:pt>
                <c:pt idx="33">
                  <c:v>1.100000000000001</c:v>
                </c:pt>
                <c:pt idx="34">
                  <c:v>0.70000000000000062</c:v>
                </c:pt>
                <c:pt idx="35">
                  <c:v>1.3000000000000012</c:v>
                </c:pt>
                <c:pt idx="36">
                  <c:v>0.59999999999999776</c:v>
                </c:pt>
                <c:pt idx="37">
                  <c:v>-0.70000000000000062</c:v>
                </c:pt>
                <c:pt idx="38">
                  <c:v>0.70000000000000062</c:v>
                </c:pt>
                <c:pt idx="39">
                  <c:v>0.50000000000000044</c:v>
                </c:pt>
                <c:pt idx="40">
                  <c:v>1.0999999999999983</c:v>
                </c:pt>
                <c:pt idx="41">
                  <c:v>0.40000000000000036</c:v>
                </c:pt>
                <c:pt idx="42">
                  <c:v>0.70000000000000062</c:v>
                </c:pt>
                <c:pt idx="43">
                  <c:v>0.10000000000000009</c:v>
                </c:pt>
                <c:pt idx="44">
                  <c:v>-0.30000000000000027</c:v>
                </c:pt>
                <c:pt idx="45">
                  <c:v>0.50000000000000044</c:v>
                </c:pt>
                <c:pt idx="46">
                  <c:v>0.69999999999999785</c:v>
                </c:pt>
                <c:pt idx="47">
                  <c:v>0.49999999999999767</c:v>
                </c:pt>
                <c:pt idx="48">
                  <c:v>1.7999999999999989</c:v>
                </c:pt>
                <c:pt idx="49">
                  <c:v>0.69999999999999785</c:v>
                </c:pt>
                <c:pt idx="50">
                  <c:v>0.80000000000000071</c:v>
                </c:pt>
                <c:pt idx="51">
                  <c:v>0.40000000000000036</c:v>
                </c:pt>
                <c:pt idx="52">
                  <c:v>1.0000000000000009</c:v>
                </c:pt>
                <c:pt idx="53">
                  <c:v>1.7999999999999989</c:v>
                </c:pt>
                <c:pt idx="54">
                  <c:v>0.99999999999999811</c:v>
                </c:pt>
                <c:pt idx="55">
                  <c:v>-0.30000000000000027</c:v>
                </c:pt>
                <c:pt idx="56">
                  <c:v>1.2000000000000011</c:v>
                </c:pt>
                <c:pt idx="57">
                  <c:v>0.99999999999999811</c:v>
                </c:pt>
                <c:pt idx="58">
                  <c:v>0.50000000000000044</c:v>
                </c:pt>
                <c:pt idx="59">
                  <c:v>0.10000000000000009</c:v>
                </c:pt>
                <c:pt idx="60">
                  <c:v>0.70000000000000062</c:v>
                </c:pt>
                <c:pt idx="61">
                  <c:v>1.1999999999999984</c:v>
                </c:pt>
                <c:pt idx="62">
                  <c:v>0.49999999999999767</c:v>
                </c:pt>
                <c:pt idx="63">
                  <c:v>1.0000000000000009</c:v>
                </c:pt>
                <c:pt idx="64">
                  <c:v>1.100000000000001</c:v>
                </c:pt>
                <c:pt idx="65">
                  <c:v>0.10000000000000009</c:v>
                </c:pt>
                <c:pt idx="66">
                  <c:v>1.6999999999999988</c:v>
                </c:pt>
                <c:pt idx="67">
                  <c:v>1.0000000000000009</c:v>
                </c:pt>
                <c:pt idx="68">
                  <c:v>0</c:v>
                </c:pt>
                <c:pt idx="69">
                  <c:v>0.59999999999999776</c:v>
                </c:pt>
                <c:pt idx="70">
                  <c:v>1.100000000000001</c:v>
                </c:pt>
                <c:pt idx="71">
                  <c:v>1.1999999999999984</c:v>
                </c:pt>
                <c:pt idx="72">
                  <c:v>-0.59999999999999776</c:v>
                </c:pt>
                <c:pt idx="73">
                  <c:v>3.6999999999999975</c:v>
                </c:pt>
              </c:numCache>
            </c:numRef>
          </c:val>
          <c:extLst>
            <c:ext xmlns:c16="http://schemas.microsoft.com/office/drawing/2014/chart" uri="{C3380CC4-5D6E-409C-BE32-E72D297353CC}">
              <c16:uniqueId val="{0000004A-2A58-430E-BC56-31BC3B413F02}"/>
            </c:ext>
          </c:extLst>
        </c:ser>
        <c:dLbls>
          <c:showLegendKey val="0"/>
          <c:showVal val="0"/>
          <c:showCatName val="0"/>
          <c:showSerName val="0"/>
          <c:showPercent val="0"/>
          <c:showBubbleSize val="0"/>
        </c:dLbls>
        <c:gapWidth val="150"/>
        <c:axId val="383347472"/>
        <c:axId val="383360352"/>
      </c:barChart>
      <c:scatterChart>
        <c:scatterStyle val="lineMarker"/>
        <c:varyColors val="0"/>
        <c:ser>
          <c:idx val="1"/>
          <c:order val="1"/>
          <c:tx>
            <c:strRef>
              <c:f>市区町村別_生活習慣病疾病別の医療費!$B$818</c:f>
              <c:strCache>
                <c:ptCount val="1"/>
                <c:pt idx="0">
                  <c:v>広域連合全体</c:v>
                </c:pt>
              </c:strCache>
            </c:strRef>
          </c:tx>
          <c:spPr>
            <a:ln w="28575" cmpd="sng">
              <a:solidFill>
                <a:srgbClr val="BE4B48"/>
              </a:solidFill>
              <a:prstDash val="solid"/>
            </a:ln>
          </c:spPr>
          <c:marker>
            <c:symbol val="none"/>
          </c:marker>
          <c:dPt>
            <c:idx val="1"/>
            <c:bubble3D val="0"/>
            <c:extLst>
              <c:ext xmlns:c16="http://schemas.microsoft.com/office/drawing/2014/chart" uri="{C3380CC4-5D6E-409C-BE32-E72D297353CC}">
                <c16:uniqueId val="{0000004B-2A58-430E-BC56-31BC3B413F02}"/>
              </c:ext>
            </c:extLst>
          </c:dPt>
          <c:dLbls>
            <c:dLbl>
              <c:idx val="0"/>
              <c:layout>
                <c:manualLayout>
                  <c:x val="0.16725091748302309"/>
                  <c:y val="-0.86152117825925745"/>
                </c:manualLayout>
              </c:layout>
              <c:tx>
                <c:rich>
                  <a:bodyPr/>
                  <a:lstStyle/>
                  <a:p>
                    <a:pPr>
                      <a:defRPr sz="800"/>
                    </a:pPr>
                    <a:fld id="{CC6698B2-3213-4553-BF3D-285B83313B30}" type="SERIESNAME">
                      <a:rPr lang="ja-JP" altLang="en-US" sz="1000"/>
                      <a:pPr>
                        <a:defRPr sz="800"/>
                      </a:pPr>
                      <a:t>[系列名]</a:t>
                    </a:fld>
                    <a:r>
                      <a:rPr lang="ja-JP" altLang="en-US" sz="1000" baseline="0"/>
                      <a:t>
</a:t>
                    </a:r>
                    <a:fld id="{77901543-651B-4857-8C8F-E039C9952428}" type="XVALUE">
                      <a:rPr lang="en-US" altLang="ja-JP" sz="1000" baseline="0"/>
                      <a:pPr>
                        <a:defRPr sz="800"/>
                      </a:pPr>
                      <a:t>[X 値]</a:t>
                    </a:fld>
                    <a:endParaRPr lang="ja-JP" altLang="en-US" sz="1000" baseline="0"/>
                  </a:p>
                </c:rich>
              </c:tx>
              <c:numFmt formatCode="#,##0.0_ ;[Red]\-#,##0.0\ " sourceLinked="0"/>
              <c:spPr/>
              <c:showLegendKey val="0"/>
              <c:showVal val="0"/>
              <c:showCatName val="1"/>
              <c:showSerName val="1"/>
              <c:showPercent val="0"/>
              <c:showBubbleSize val="0"/>
              <c:separator>
</c:separator>
              <c:extLst>
                <c:ext xmlns:c15="http://schemas.microsoft.com/office/drawing/2012/chart" uri="{CE6537A1-D6FC-4f65-9D91-7224C49458BB}">
                  <c15:layout>
                    <c:manualLayout>
                      <c:w val="0.16628732256485559"/>
                      <c:h val="4.79761445473251E-2"/>
                    </c:manualLayout>
                  </c15:layout>
                  <c15:dlblFieldTable/>
                  <c15:showDataLabelsRange val="0"/>
                </c:ext>
                <c:ext xmlns:c16="http://schemas.microsoft.com/office/drawing/2014/chart" uri="{C3380CC4-5D6E-409C-BE32-E72D297353CC}">
                  <c16:uniqueId val="{0000004C-2A58-430E-BC56-31BC3B413F0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市区町村別_生活習慣病疾病別の医療費!$BG$4:$BG$77</c:f>
              <c:numCache>
                <c:formatCode>General</c:formatCode>
                <c:ptCount val="74"/>
                <c:pt idx="0">
                  <c:v>0.70000000000000062</c:v>
                </c:pt>
                <c:pt idx="1">
                  <c:v>0.70000000000000062</c:v>
                </c:pt>
                <c:pt idx="2">
                  <c:v>0.70000000000000062</c:v>
                </c:pt>
                <c:pt idx="3">
                  <c:v>0.70000000000000062</c:v>
                </c:pt>
                <c:pt idx="4">
                  <c:v>0.70000000000000062</c:v>
                </c:pt>
                <c:pt idx="5">
                  <c:v>0.70000000000000062</c:v>
                </c:pt>
                <c:pt idx="6">
                  <c:v>0.70000000000000062</c:v>
                </c:pt>
                <c:pt idx="7">
                  <c:v>0.70000000000000062</c:v>
                </c:pt>
                <c:pt idx="8">
                  <c:v>0.70000000000000062</c:v>
                </c:pt>
                <c:pt idx="9">
                  <c:v>0.70000000000000062</c:v>
                </c:pt>
                <c:pt idx="10">
                  <c:v>0.70000000000000062</c:v>
                </c:pt>
                <c:pt idx="11">
                  <c:v>0.70000000000000062</c:v>
                </c:pt>
                <c:pt idx="12">
                  <c:v>0.70000000000000062</c:v>
                </c:pt>
                <c:pt idx="13">
                  <c:v>0.70000000000000062</c:v>
                </c:pt>
                <c:pt idx="14">
                  <c:v>0.70000000000000062</c:v>
                </c:pt>
                <c:pt idx="15">
                  <c:v>0.70000000000000062</c:v>
                </c:pt>
                <c:pt idx="16">
                  <c:v>0.70000000000000062</c:v>
                </c:pt>
                <c:pt idx="17">
                  <c:v>0.70000000000000062</c:v>
                </c:pt>
                <c:pt idx="18">
                  <c:v>0.70000000000000062</c:v>
                </c:pt>
                <c:pt idx="19">
                  <c:v>0.70000000000000062</c:v>
                </c:pt>
                <c:pt idx="20">
                  <c:v>0.70000000000000062</c:v>
                </c:pt>
                <c:pt idx="21">
                  <c:v>0.70000000000000062</c:v>
                </c:pt>
                <c:pt idx="22">
                  <c:v>0.70000000000000062</c:v>
                </c:pt>
                <c:pt idx="23">
                  <c:v>0.70000000000000062</c:v>
                </c:pt>
                <c:pt idx="24">
                  <c:v>0.70000000000000062</c:v>
                </c:pt>
                <c:pt idx="25">
                  <c:v>0.70000000000000062</c:v>
                </c:pt>
                <c:pt idx="26">
                  <c:v>0.70000000000000062</c:v>
                </c:pt>
                <c:pt idx="27">
                  <c:v>0.70000000000000062</c:v>
                </c:pt>
                <c:pt idx="28">
                  <c:v>0.70000000000000062</c:v>
                </c:pt>
                <c:pt idx="29">
                  <c:v>0.70000000000000062</c:v>
                </c:pt>
                <c:pt idx="30">
                  <c:v>0.70000000000000062</c:v>
                </c:pt>
                <c:pt idx="31">
                  <c:v>0.70000000000000062</c:v>
                </c:pt>
                <c:pt idx="32">
                  <c:v>0.70000000000000062</c:v>
                </c:pt>
                <c:pt idx="33">
                  <c:v>0.70000000000000062</c:v>
                </c:pt>
                <c:pt idx="34">
                  <c:v>0.70000000000000062</c:v>
                </c:pt>
                <c:pt idx="35">
                  <c:v>0.70000000000000062</c:v>
                </c:pt>
                <c:pt idx="36">
                  <c:v>0.70000000000000062</c:v>
                </c:pt>
                <c:pt idx="37">
                  <c:v>0.70000000000000062</c:v>
                </c:pt>
                <c:pt idx="38">
                  <c:v>0.70000000000000062</c:v>
                </c:pt>
                <c:pt idx="39">
                  <c:v>0.70000000000000062</c:v>
                </c:pt>
                <c:pt idx="40">
                  <c:v>0.70000000000000062</c:v>
                </c:pt>
                <c:pt idx="41">
                  <c:v>0.70000000000000062</c:v>
                </c:pt>
                <c:pt idx="42">
                  <c:v>0.70000000000000062</c:v>
                </c:pt>
                <c:pt idx="43">
                  <c:v>0.70000000000000062</c:v>
                </c:pt>
                <c:pt idx="44">
                  <c:v>0.70000000000000062</c:v>
                </c:pt>
                <c:pt idx="45">
                  <c:v>0.70000000000000062</c:v>
                </c:pt>
                <c:pt idx="46">
                  <c:v>0.70000000000000062</c:v>
                </c:pt>
                <c:pt idx="47">
                  <c:v>0.70000000000000062</c:v>
                </c:pt>
                <c:pt idx="48">
                  <c:v>0.70000000000000062</c:v>
                </c:pt>
                <c:pt idx="49">
                  <c:v>0.70000000000000062</c:v>
                </c:pt>
                <c:pt idx="50">
                  <c:v>0.70000000000000062</c:v>
                </c:pt>
                <c:pt idx="51">
                  <c:v>0.70000000000000062</c:v>
                </c:pt>
                <c:pt idx="52">
                  <c:v>0.70000000000000062</c:v>
                </c:pt>
                <c:pt idx="53">
                  <c:v>0.70000000000000062</c:v>
                </c:pt>
                <c:pt idx="54">
                  <c:v>0.70000000000000062</c:v>
                </c:pt>
                <c:pt idx="55">
                  <c:v>0.70000000000000062</c:v>
                </c:pt>
                <c:pt idx="56">
                  <c:v>0.70000000000000062</c:v>
                </c:pt>
                <c:pt idx="57">
                  <c:v>0.70000000000000062</c:v>
                </c:pt>
                <c:pt idx="58">
                  <c:v>0.70000000000000062</c:v>
                </c:pt>
                <c:pt idx="59">
                  <c:v>0.70000000000000062</c:v>
                </c:pt>
                <c:pt idx="60">
                  <c:v>0.70000000000000062</c:v>
                </c:pt>
                <c:pt idx="61">
                  <c:v>0.70000000000000062</c:v>
                </c:pt>
                <c:pt idx="62">
                  <c:v>0.70000000000000062</c:v>
                </c:pt>
                <c:pt idx="63">
                  <c:v>0.70000000000000062</c:v>
                </c:pt>
                <c:pt idx="64">
                  <c:v>0.70000000000000062</c:v>
                </c:pt>
                <c:pt idx="65">
                  <c:v>0.70000000000000062</c:v>
                </c:pt>
                <c:pt idx="66">
                  <c:v>0.70000000000000062</c:v>
                </c:pt>
                <c:pt idx="67">
                  <c:v>0.70000000000000062</c:v>
                </c:pt>
                <c:pt idx="68">
                  <c:v>0.70000000000000062</c:v>
                </c:pt>
                <c:pt idx="69">
                  <c:v>0.70000000000000062</c:v>
                </c:pt>
                <c:pt idx="70">
                  <c:v>0.70000000000000062</c:v>
                </c:pt>
                <c:pt idx="71">
                  <c:v>0.70000000000000062</c:v>
                </c:pt>
                <c:pt idx="72">
                  <c:v>0.70000000000000062</c:v>
                </c:pt>
                <c:pt idx="73">
                  <c:v>0.70000000000000062</c:v>
                </c:pt>
              </c:numCache>
            </c:numRef>
          </c:xVal>
          <c:yVal>
            <c:numRef>
              <c:f>市区町村別_生活習慣病疾病別の医療費!$CI$4:$CI$77</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4D-2A58-430E-BC56-31BC3B413F02}"/>
            </c:ext>
          </c:extLst>
        </c:ser>
        <c:dLbls>
          <c:showLegendKey val="0"/>
          <c:showVal val="0"/>
          <c:showCatName val="0"/>
          <c:showSerName val="0"/>
          <c:showPercent val="0"/>
          <c:showBubbleSize val="0"/>
        </c:dLbls>
        <c:axId val="383331232"/>
        <c:axId val="383359792"/>
      </c:scatterChart>
      <c:catAx>
        <c:axId val="383347472"/>
        <c:scaling>
          <c:orientation val="maxMin"/>
        </c:scaling>
        <c:delete val="0"/>
        <c:axPos val="l"/>
        <c:numFmt formatCode="General" sourceLinked="0"/>
        <c:majorTickMark val="none"/>
        <c:minorTickMark val="none"/>
        <c:tickLblPos val="low"/>
        <c:spPr>
          <a:ln>
            <a:solidFill>
              <a:srgbClr val="7F7F7F"/>
            </a:solidFill>
          </a:ln>
        </c:spPr>
        <c:crossAx val="383360352"/>
        <c:crossesAt val="0"/>
        <c:auto val="1"/>
        <c:lblAlgn val="ctr"/>
        <c:lblOffset val="100"/>
        <c:noMultiLvlLbl val="0"/>
      </c:catAx>
      <c:valAx>
        <c:axId val="383360352"/>
        <c:scaling>
          <c:orientation val="minMax"/>
        </c:scaling>
        <c:delete val="0"/>
        <c:axPos val="t"/>
        <c:majorGridlines>
          <c:spPr>
            <a:ln>
              <a:solidFill>
                <a:srgbClr val="D9D9D9"/>
              </a:solidFill>
            </a:ln>
          </c:spPr>
        </c:majorGridlines>
        <c:title>
          <c:tx>
            <c:rich>
              <a:bodyPr/>
              <a:lstStyle/>
              <a:p>
                <a:pPr>
                  <a:defRPr/>
                </a:pPr>
                <a:r>
                  <a:rPr lang="en-US"/>
                  <a:t>(pt)</a:t>
                </a:r>
                <a:endParaRPr lang="ja-JP"/>
              </a:p>
            </c:rich>
          </c:tx>
          <c:layout>
            <c:manualLayout>
              <c:xMode val="edge"/>
              <c:yMode val="edge"/>
              <c:x val="0.90969260890846804"/>
              <c:y val="2.4555603780864198E-2"/>
            </c:manualLayout>
          </c:layout>
          <c:overlay val="0"/>
        </c:title>
        <c:numFmt formatCode="#,##0.0_ ;[Red]\-#,##0.0\ " sourceLinked="0"/>
        <c:majorTickMark val="out"/>
        <c:minorTickMark val="none"/>
        <c:tickLblPos val="nextTo"/>
        <c:spPr>
          <a:ln>
            <a:solidFill>
              <a:srgbClr val="7F7F7F"/>
            </a:solidFill>
          </a:ln>
        </c:spPr>
        <c:crossAx val="383347472"/>
        <c:crosses val="autoZero"/>
        <c:crossBetween val="between"/>
      </c:valAx>
      <c:valAx>
        <c:axId val="383359792"/>
        <c:scaling>
          <c:orientation val="minMax"/>
          <c:max val="50"/>
          <c:min val="0"/>
        </c:scaling>
        <c:delete val="1"/>
        <c:axPos val="r"/>
        <c:numFmt formatCode="General" sourceLinked="1"/>
        <c:majorTickMark val="out"/>
        <c:minorTickMark val="none"/>
        <c:tickLblPos val="nextTo"/>
        <c:crossAx val="383331232"/>
        <c:crosses val="max"/>
        <c:crossBetween val="midCat"/>
      </c:valAx>
      <c:valAx>
        <c:axId val="383331232"/>
        <c:scaling>
          <c:orientation val="minMax"/>
        </c:scaling>
        <c:delete val="1"/>
        <c:axPos val="b"/>
        <c:numFmt formatCode="General" sourceLinked="1"/>
        <c:majorTickMark val="out"/>
        <c:minorTickMark val="none"/>
        <c:tickLblPos val="nextTo"/>
        <c:crossAx val="383359792"/>
        <c:crosses val="autoZero"/>
        <c:crossBetween val="midCat"/>
      </c:valAx>
      <c:spPr>
        <a:ln>
          <a:solidFill>
            <a:srgbClr val="7F7F7F"/>
          </a:solidFill>
        </a:ln>
      </c:spPr>
    </c:plotArea>
    <c:legend>
      <c:legendPos val="r"/>
      <c:layout>
        <c:manualLayout>
          <c:xMode val="edge"/>
          <c:yMode val="edge"/>
          <c:x val="0.1681161025459271"/>
          <c:y val="1.3454459233539095E-2"/>
          <c:w val="0.63560202906255536"/>
          <c:h val="3.4145960419188395E-2"/>
        </c:manualLayout>
      </c:layout>
      <c:overlay val="1"/>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7586587911547"/>
          <c:y val="7.2786570031507569E-2"/>
          <c:w val="0.78934432367149765"/>
          <c:h val="0.89056471836419748"/>
        </c:manualLayout>
      </c:layout>
      <c:barChart>
        <c:barDir val="bar"/>
        <c:grouping val="clustered"/>
        <c:varyColors val="0"/>
        <c:ser>
          <c:idx val="0"/>
          <c:order val="0"/>
          <c:tx>
            <c:strRef>
              <c:f>市区町村別_生活習慣病疾病別の医療費!$AE$3</c:f>
              <c:strCache>
                <c:ptCount val="1"/>
                <c:pt idx="0">
                  <c:v>前年度との差分(脂質異常症)</c:v>
                </c:pt>
              </c:strCache>
            </c:strRef>
          </c:tx>
          <c:spPr>
            <a:solidFill>
              <a:schemeClr val="accent1"/>
            </a:solidFill>
            <a:ln>
              <a:noFill/>
            </a:ln>
          </c:spPr>
          <c:invertIfNegative val="0"/>
          <c:dLbls>
            <c:dLbl>
              <c:idx val="5"/>
              <c:layout>
                <c:manualLayout>
                  <c:x val="-6.203744493392127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E2E-426B-8D45-50D7A2C6FFC6}"/>
                </c:ext>
              </c:extLst>
            </c:dLbl>
            <c:dLbl>
              <c:idx val="6"/>
              <c:layout>
                <c:manualLayout>
                  <c:x val="-6.203744493392127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E2E-426B-8D45-50D7A2C6FFC6}"/>
                </c:ext>
              </c:extLst>
            </c:dLbl>
            <c:dLbl>
              <c:idx val="9"/>
              <c:layout>
                <c:manualLayout>
                  <c:x val="-6.203744493392127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E2E-426B-8D45-50D7A2C6FFC6}"/>
                </c:ext>
              </c:extLst>
            </c:dLbl>
            <c:dLbl>
              <c:idx val="11"/>
              <c:layout>
                <c:manualLayout>
                  <c:x val="-6.203744493392127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E2E-426B-8D45-50D7A2C6FFC6}"/>
                </c:ext>
              </c:extLst>
            </c:dLbl>
            <c:dLbl>
              <c:idx val="14"/>
              <c:layout>
                <c:manualLayout>
                  <c:x val="-6.203744493392127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E2E-426B-8D45-50D7A2C6FFC6}"/>
                </c:ext>
              </c:extLst>
            </c:dLbl>
            <c:dLbl>
              <c:idx val="22"/>
              <c:layout>
                <c:manualLayout>
                  <c:x val="-6.203744493392127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E2E-426B-8D45-50D7A2C6FFC6}"/>
                </c:ext>
              </c:extLst>
            </c:dLbl>
            <c:dLbl>
              <c:idx val="28"/>
              <c:layout>
                <c:manualLayout>
                  <c:x val="-6.203744493392127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E2E-426B-8D45-50D7A2C6FFC6}"/>
                </c:ext>
              </c:extLst>
            </c:dLbl>
            <c:dLbl>
              <c:idx val="29"/>
              <c:layout>
                <c:manualLayout>
                  <c:x val="-1.5538423886440938E-3"/>
                  <c:y val="0"/>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3.6123348017621147E-2"/>
                      <c:h val="1.3599537037037037E-2"/>
                    </c:manualLayout>
                  </c15:layout>
                </c:ext>
                <c:ext xmlns:c16="http://schemas.microsoft.com/office/drawing/2014/chart" uri="{C3380CC4-5D6E-409C-BE32-E72D297353CC}">
                  <c16:uniqueId val="{00000007-7E2E-426B-8D45-50D7A2C6FFC6}"/>
                </c:ext>
              </c:extLst>
            </c:dLbl>
            <c:dLbl>
              <c:idx val="35"/>
              <c:layout>
                <c:manualLayout>
                  <c:x val="-6.203744493392127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E2E-426B-8D45-50D7A2C6FFC6}"/>
                </c:ext>
              </c:extLst>
            </c:dLbl>
            <c:dLbl>
              <c:idx val="50"/>
              <c:layout>
                <c:manualLayout>
                  <c:x val="-6.203744493392127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E2E-426B-8D45-50D7A2C6FFC6}"/>
                </c:ext>
              </c:extLst>
            </c:dLbl>
            <c:dLbl>
              <c:idx val="51"/>
              <c:layout>
                <c:manualLayout>
                  <c:x val="-6.203744493392127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E2E-426B-8D45-50D7A2C6FFC6}"/>
                </c:ext>
              </c:extLst>
            </c:dLbl>
            <c:dLbl>
              <c:idx val="68"/>
              <c:layout>
                <c:manualLayout>
                  <c:x val="-6.203744493392127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E2E-426B-8D45-50D7A2C6FFC6}"/>
                </c:ext>
              </c:extLst>
            </c:dLbl>
            <c:dLbl>
              <c:idx val="71"/>
              <c:layout>
                <c:manualLayout>
                  <c:x val="-6.203744493392127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E2E-426B-8D45-50D7A2C6FFC6}"/>
                </c:ext>
              </c:extLst>
            </c:dLbl>
            <c:numFmt formatCode="#,##0.0_ ;[Red]\-#,##0.0\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市区町村別_生活習慣病疾病別の医療費!$Y$4:$Y$77</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市区町村別_生活習慣病疾病別の医療費!$AE$4:$AE$77</c:f>
              <c:numCache>
                <c:formatCode>General</c:formatCode>
                <c:ptCount val="74"/>
                <c:pt idx="0">
                  <c:v>-0.40000000000000036</c:v>
                </c:pt>
                <c:pt idx="1">
                  <c:v>-0.30000000000000027</c:v>
                </c:pt>
                <c:pt idx="2">
                  <c:v>-0.99999999999999956</c:v>
                </c:pt>
                <c:pt idx="3">
                  <c:v>-0.49999999999999906</c:v>
                </c:pt>
                <c:pt idx="4">
                  <c:v>-0.49999999999999906</c:v>
                </c:pt>
                <c:pt idx="5">
                  <c:v>-0.20000000000000018</c:v>
                </c:pt>
                <c:pt idx="6">
                  <c:v>-0.20000000000000018</c:v>
                </c:pt>
                <c:pt idx="7">
                  <c:v>-0.69999999999999929</c:v>
                </c:pt>
                <c:pt idx="8">
                  <c:v>-0.89999999999999947</c:v>
                </c:pt>
                <c:pt idx="9">
                  <c:v>-0.20000000000000018</c:v>
                </c:pt>
                <c:pt idx="10">
                  <c:v>-0.60000000000000053</c:v>
                </c:pt>
                <c:pt idx="11">
                  <c:v>-0.20000000000000018</c:v>
                </c:pt>
                <c:pt idx="12">
                  <c:v>-0.30000000000000027</c:v>
                </c:pt>
                <c:pt idx="13">
                  <c:v>-0.49999999999999906</c:v>
                </c:pt>
                <c:pt idx="14">
                  <c:v>-0.20000000000000018</c:v>
                </c:pt>
                <c:pt idx="15">
                  <c:v>-0.30000000000000027</c:v>
                </c:pt>
                <c:pt idx="16">
                  <c:v>-0.60000000000000053</c:v>
                </c:pt>
                <c:pt idx="17">
                  <c:v>-0.5999999999999992</c:v>
                </c:pt>
                <c:pt idx="18">
                  <c:v>-0.49999999999999906</c:v>
                </c:pt>
                <c:pt idx="19">
                  <c:v>-0.80000000000000071</c:v>
                </c:pt>
                <c:pt idx="20">
                  <c:v>-0.10000000000000009</c:v>
                </c:pt>
                <c:pt idx="21">
                  <c:v>-0.10000000000000009</c:v>
                </c:pt>
                <c:pt idx="22">
                  <c:v>-0.19999999999999879</c:v>
                </c:pt>
                <c:pt idx="23">
                  <c:v>0</c:v>
                </c:pt>
                <c:pt idx="24">
                  <c:v>0.20000000000000018</c:v>
                </c:pt>
                <c:pt idx="25">
                  <c:v>-0.30000000000000027</c:v>
                </c:pt>
                <c:pt idx="26">
                  <c:v>-0.60000000000000053</c:v>
                </c:pt>
                <c:pt idx="27">
                  <c:v>0</c:v>
                </c:pt>
                <c:pt idx="28">
                  <c:v>-0.20000000000000018</c:v>
                </c:pt>
                <c:pt idx="29">
                  <c:v>-0.29999999999999888</c:v>
                </c:pt>
                <c:pt idx="30">
                  <c:v>-0.40000000000000036</c:v>
                </c:pt>
                <c:pt idx="31">
                  <c:v>-0.29999999999999888</c:v>
                </c:pt>
                <c:pt idx="32">
                  <c:v>0</c:v>
                </c:pt>
                <c:pt idx="33">
                  <c:v>0.10000000000000009</c:v>
                </c:pt>
                <c:pt idx="34">
                  <c:v>-0.50000000000000044</c:v>
                </c:pt>
                <c:pt idx="35">
                  <c:v>-0.20000000000000018</c:v>
                </c:pt>
                <c:pt idx="36">
                  <c:v>-0.39999999999999897</c:v>
                </c:pt>
                <c:pt idx="37">
                  <c:v>-1.2999999999999998</c:v>
                </c:pt>
                <c:pt idx="38">
                  <c:v>-0.30000000000000027</c:v>
                </c:pt>
                <c:pt idx="39">
                  <c:v>-0.10000000000000009</c:v>
                </c:pt>
                <c:pt idx="40">
                  <c:v>-0.50000000000000044</c:v>
                </c:pt>
                <c:pt idx="41">
                  <c:v>-0.40000000000000036</c:v>
                </c:pt>
                <c:pt idx="42">
                  <c:v>-0.49999999999999906</c:v>
                </c:pt>
                <c:pt idx="43">
                  <c:v>-0.79999999999999938</c:v>
                </c:pt>
                <c:pt idx="44">
                  <c:v>0.29999999999999888</c:v>
                </c:pt>
                <c:pt idx="45">
                  <c:v>-0.49999999999999906</c:v>
                </c:pt>
                <c:pt idx="46">
                  <c:v>-0.60000000000000053</c:v>
                </c:pt>
                <c:pt idx="47">
                  <c:v>-0.50000000000000044</c:v>
                </c:pt>
                <c:pt idx="48">
                  <c:v>-0.10000000000000009</c:v>
                </c:pt>
                <c:pt idx="49">
                  <c:v>-0.50000000000000044</c:v>
                </c:pt>
                <c:pt idx="50">
                  <c:v>-0.20000000000000018</c:v>
                </c:pt>
                <c:pt idx="51">
                  <c:v>-0.20000000000000018</c:v>
                </c:pt>
                <c:pt idx="52">
                  <c:v>-0.40000000000000036</c:v>
                </c:pt>
                <c:pt idx="53">
                  <c:v>-0.40000000000000036</c:v>
                </c:pt>
                <c:pt idx="54">
                  <c:v>-0.5999999999999992</c:v>
                </c:pt>
                <c:pt idx="55">
                  <c:v>-0.80000000000000071</c:v>
                </c:pt>
                <c:pt idx="56">
                  <c:v>0.29999999999999888</c:v>
                </c:pt>
                <c:pt idx="57">
                  <c:v>-0.70000000000000062</c:v>
                </c:pt>
                <c:pt idx="58">
                  <c:v>-0.50000000000000044</c:v>
                </c:pt>
                <c:pt idx="59">
                  <c:v>0</c:v>
                </c:pt>
                <c:pt idx="60">
                  <c:v>-0.40000000000000036</c:v>
                </c:pt>
                <c:pt idx="61">
                  <c:v>-0.30000000000000027</c:v>
                </c:pt>
                <c:pt idx="62">
                  <c:v>-0.10000000000000009</c:v>
                </c:pt>
                <c:pt idx="63">
                  <c:v>0</c:v>
                </c:pt>
                <c:pt idx="64">
                  <c:v>-0.40000000000000036</c:v>
                </c:pt>
                <c:pt idx="65">
                  <c:v>-0.99999999999999956</c:v>
                </c:pt>
                <c:pt idx="66">
                  <c:v>0.59999999999999987</c:v>
                </c:pt>
                <c:pt idx="67">
                  <c:v>-0.60000000000000053</c:v>
                </c:pt>
                <c:pt idx="68">
                  <c:v>-0.20000000000000018</c:v>
                </c:pt>
                <c:pt idx="69">
                  <c:v>-0.79999999999999938</c:v>
                </c:pt>
                <c:pt idx="70">
                  <c:v>0</c:v>
                </c:pt>
                <c:pt idx="71">
                  <c:v>-0.20000000000000018</c:v>
                </c:pt>
                <c:pt idx="72">
                  <c:v>-0.79999999999999938</c:v>
                </c:pt>
                <c:pt idx="73">
                  <c:v>0.50000000000000044</c:v>
                </c:pt>
              </c:numCache>
            </c:numRef>
          </c:val>
          <c:extLst>
            <c:ext xmlns:c16="http://schemas.microsoft.com/office/drawing/2014/chart" uri="{C3380CC4-5D6E-409C-BE32-E72D297353CC}">
              <c16:uniqueId val="{0000000D-7E2E-426B-8D45-50D7A2C6FFC6}"/>
            </c:ext>
          </c:extLst>
        </c:ser>
        <c:dLbls>
          <c:showLegendKey val="0"/>
          <c:showVal val="0"/>
          <c:showCatName val="0"/>
          <c:showSerName val="0"/>
          <c:showPercent val="0"/>
          <c:showBubbleSize val="0"/>
        </c:dLbls>
        <c:gapWidth val="150"/>
        <c:axId val="383347472"/>
        <c:axId val="383360352"/>
      </c:barChart>
      <c:scatterChart>
        <c:scatterStyle val="lineMarker"/>
        <c:varyColors val="0"/>
        <c:ser>
          <c:idx val="1"/>
          <c:order val="1"/>
          <c:tx>
            <c:strRef>
              <c:f>市区町村別_生活習慣病疾病別の医療費!$B$818</c:f>
              <c:strCache>
                <c:ptCount val="1"/>
                <c:pt idx="0">
                  <c:v>広域連合全体</c:v>
                </c:pt>
              </c:strCache>
            </c:strRef>
          </c:tx>
          <c:spPr>
            <a:ln w="28575" cmpd="sng">
              <a:solidFill>
                <a:srgbClr val="BE4B48"/>
              </a:solidFill>
              <a:prstDash val="solid"/>
            </a:ln>
          </c:spPr>
          <c:marker>
            <c:symbol val="none"/>
          </c:marker>
          <c:dPt>
            <c:idx val="1"/>
            <c:bubble3D val="0"/>
            <c:extLst>
              <c:ext xmlns:c16="http://schemas.microsoft.com/office/drawing/2014/chart" uri="{C3380CC4-5D6E-409C-BE32-E72D297353CC}">
                <c16:uniqueId val="{0000000E-7E2E-426B-8D45-50D7A2C6FFC6}"/>
              </c:ext>
            </c:extLst>
          </c:dPt>
          <c:dLbls>
            <c:dLbl>
              <c:idx val="0"/>
              <c:layout>
                <c:manualLayout>
                  <c:x val="-0.35712995594713659"/>
                  <c:y val="-0.82985974472736623"/>
                </c:manualLayout>
              </c:layout>
              <c:tx>
                <c:rich>
                  <a:bodyPr/>
                  <a:lstStyle/>
                  <a:p>
                    <a:pPr>
                      <a:defRPr sz="800"/>
                    </a:pPr>
                    <a:fld id="{CC6698B2-3213-4553-BF3D-285B83313B30}" type="SERIESNAME">
                      <a:rPr lang="ja-JP" altLang="en-US" sz="1000">
                        <a:solidFill>
                          <a:sysClr val="windowText" lastClr="000000"/>
                        </a:solidFill>
                      </a:rPr>
                      <a:pPr>
                        <a:defRPr sz="800"/>
                      </a:pPr>
                      <a:t>[系列名]</a:t>
                    </a:fld>
                    <a:r>
                      <a:rPr lang="ja-JP" altLang="en-US" sz="1000" baseline="0">
                        <a:solidFill>
                          <a:sysClr val="windowText" lastClr="000000"/>
                        </a:solidFill>
                      </a:rPr>
                      <a:t>
</a:t>
                    </a:r>
                    <a:fld id="{77901543-651B-4857-8C8F-E039C9952428}" type="XVALUE">
                      <a:rPr lang="en-US" altLang="ja-JP" sz="1000" baseline="0">
                        <a:solidFill>
                          <a:srgbClr val="FF0000"/>
                        </a:solidFill>
                      </a:rPr>
                      <a:pPr>
                        <a:defRPr sz="800"/>
                      </a:pPr>
                      <a:t>[X 値]</a:t>
                    </a:fld>
                    <a:endParaRPr lang="ja-JP" altLang="en-US" sz="1000" baseline="0">
                      <a:solidFill>
                        <a:sysClr val="windowText" lastClr="000000"/>
                      </a:solidFill>
                    </a:endParaRPr>
                  </a:p>
                </c:rich>
              </c:tx>
              <c:numFmt formatCode="#,##0.0_ ;[Red]\-#,##0.0\ " sourceLinked="0"/>
              <c:spPr/>
              <c:showLegendKey val="0"/>
              <c:showVal val="0"/>
              <c:showCatName val="1"/>
              <c:showSerName val="1"/>
              <c:showPercent val="0"/>
              <c:showBubbleSize val="0"/>
              <c:separator>
</c:separator>
              <c:extLst>
                <c:ext xmlns:c15="http://schemas.microsoft.com/office/drawing/2012/chart" uri="{CE6537A1-D6FC-4f65-9D91-7224C49458BB}">
                  <c15:layout>
                    <c:manualLayout>
                      <c:w val="0.16628732256485559"/>
                      <c:h val="4.79761445473251E-2"/>
                    </c:manualLayout>
                  </c15:layout>
                  <c15:dlblFieldTable/>
                  <c15:showDataLabelsRange val="0"/>
                </c:ext>
                <c:ext xmlns:c16="http://schemas.microsoft.com/office/drawing/2014/chart" uri="{C3380CC4-5D6E-409C-BE32-E72D297353CC}">
                  <c16:uniqueId val="{0000000F-7E2E-426B-8D45-50D7A2C6FFC6}"/>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市区町村別_生活習慣病疾病別の医療費!$BJ$4:$BJ$77</c:f>
              <c:numCache>
                <c:formatCode>General</c:formatCode>
                <c:ptCount val="74"/>
                <c:pt idx="0">
                  <c:v>-0.30000000000000027</c:v>
                </c:pt>
                <c:pt idx="1">
                  <c:v>-0.30000000000000027</c:v>
                </c:pt>
                <c:pt idx="2">
                  <c:v>-0.30000000000000027</c:v>
                </c:pt>
                <c:pt idx="3">
                  <c:v>-0.30000000000000027</c:v>
                </c:pt>
                <c:pt idx="4">
                  <c:v>-0.30000000000000027</c:v>
                </c:pt>
                <c:pt idx="5">
                  <c:v>-0.30000000000000027</c:v>
                </c:pt>
                <c:pt idx="6">
                  <c:v>-0.30000000000000027</c:v>
                </c:pt>
                <c:pt idx="7">
                  <c:v>-0.30000000000000027</c:v>
                </c:pt>
                <c:pt idx="8">
                  <c:v>-0.30000000000000027</c:v>
                </c:pt>
                <c:pt idx="9">
                  <c:v>-0.30000000000000027</c:v>
                </c:pt>
                <c:pt idx="10">
                  <c:v>-0.30000000000000027</c:v>
                </c:pt>
                <c:pt idx="11">
                  <c:v>-0.30000000000000027</c:v>
                </c:pt>
                <c:pt idx="12">
                  <c:v>-0.30000000000000027</c:v>
                </c:pt>
                <c:pt idx="13">
                  <c:v>-0.30000000000000027</c:v>
                </c:pt>
                <c:pt idx="14">
                  <c:v>-0.30000000000000027</c:v>
                </c:pt>
                <c:pt idx="15">
                  <c:v>-0.30000000000000027</c:v>
                </c:pt>
                <c:pt idx="16">
                  <c:v>-0.30000000000000027</c:v>
                </c:pt>
                <c:pt idx="17">
                  <c:v>-0.30000000000000027</c:v>
                </c:pt>
                <c:pt idx="18">
                  <c:v>-0.30000000000000027</c:v>
                </c:pt>
                <c:pt idx="19">
                  <c:v>-0.30000000000000027</c:v>
                </c:pt>
                <c:pt idx="20">
                  <c:v>-0.30000000000000027</c:v>
                </c:pt>
                <c:pt idx="21">
                  <c:v>-0.30000000000000027</c:v>
                </c:pt>
                <c:pt idx="22">
                  <c:v>-0.30000000000000027</c:v>
                </c:pt>
                <c:pt idx="23">
                  <c:v>-0.30000000000000027</c:v>
                </c:pt>
                <c:pt idx="24">
                  <c:v>-0.30000000000000027</c:v>
                </c:pt>
                <c:pt idx="25">
                  <c:v>-0.30000000000000027</c:v>
                </c:pt>
                <c:pt idx="26">
                  <c:v>-0.30000000000000027</c:v>
                </c:pt>
                <c:pt idx="27">
                  <c:v>-0.30000000000000027</c:v>
                </c:pt>
                <c:pt idx="28">
                  <c:v>-0.30000000000000027</c:v>
                </c:pt>
                <c:pt idx="29">
                  <c:v>-0.30000000000000027</c:v>
                </c:pt>
                <c:pt idx="30">
                  <c:v>-0.30000000000000027</c:v>
                </c:pt>
                <c:pt idx="31">
                  <c:v>-0.30000000000000027</c:v>
                </c:pt>
                <c:pt idx="32">
                  <c:v>-0.30000000000000027</c:v>
                </c:pt>
                <c:pt idx="33">
                  <c:v>-0.30000000000000027</c:v>
                </c:pt>
                <c:pt idx="34">
                  <c:v>-0.30000000000000027</c:v>
                </c:pt>
                <c:pt idx="35">
                  <c:v>-0.30000000000000027</c:v>
                </c:pt>
                <c:pt idx="36">
                  <c:v>-0.30000000000000027</c:v>
                </c:pt>
                <c:pt idx="37">
                  <c:v>-0.30000000000000027</c:v>
                </c:pt>
                <c:pt idx="38">
                  <c:v>-0.30000000000000027</c:v>
                </c:pt>
                <c:pt idx="39">
                  <c:v>-0.30000000000000027</c:v>
                </c:pt>
                <c:pt idx="40">
                  <c:v>-0.30000000000000027</c:v>
                </c:pt>
                <c:pt idx="41">
                  <c:v>-0.30000000000000027</c:v>
                </c:pt>
                <c:pt idx="42">
                  <c:v>-0.30000000000000027</c:v>
                </c:pt>
                <c:pt idx="43">
                  <c:v>-0.30000000000000027</c:v>
                </c:pt>
                <c:pt idx="44">
                  <c:v>-0.30000000000000027</c:v>
                </c:pt>
                <c:pt idx="45">
                  <c:v>-0.30000000000000027</c:v>
                </c:pt>
                <c:pt idx="46">
                  <c:v>-0.30000000000000027</c:v>
                </c:pt>
                <c:pt idx="47">
                  <c:v>-0.30000000000000027</c:v>
                </c:pt>
                <c:pt idx="48">
                  <c:v>-0.30000000000000027</c:v>
                </c:pt>
                <c:pt idx="49">
                  <c:v>-0.30000000000000027</c:v>
                </c:pt>
                <c:pt idx="50">
                  <c:v>-0.30000000000000027</c:v>
                </c:pt>
                <c:pt idx="51">
                  <c:v>-0.30000000000000027</c:v>
                </c:pt>
                <c:pt idx="52">
                  <c:v>-0.30000000000000027</c:v>
                </c:pt>
                <c:pt idx="53">
                  <c:v>-0.30000000000000027</c:v>
                </c:pt>
                <c:pt idx="54">
                  <c:v>-0.30000000000000027</c:v>
                </c:pt>
                <c:pt idx="55">
                  <c:v>-0.30000000000000027</c:v>
                </c:pt>
                <c:pt idx="56">
                  <c:v>-0.30000000000000027</c:v>
                </c:pt>
                <c:pt idx="57">
                  <c:v>-0.30000000000000027</c:v>
                </c:pt>
                <c:pt idx="58">
                  <c:v>-0.30000000000000027</c:v>
                </c:pt>
                <c:pt idx="59">
                  <c:v>-0.30000000000000027</c:v>
                </c:pt>
                <c:pt idx="60">
                  <c:v>-0.30000000000000027</c:v>
                </c:pt>
                <c:pt idx="61">
                  <c:v>-0.30000000000000027</c:v>
                </c:pt>
                <c:pt idx="62">
                  <c:v>-0.30000000000000027</c:v>
                </c:pt>
                <c:pt idx="63">
                  <c:v>-0.30000000000000027</c:v>
                </c:pt>
                <c:pt idx="64">
                  <c:v>-0.30000000000000027</c:v>
                </c:pt>
                <c:pt idx="65">
                  <c:v>-0.30000000000000027</c:v>
                </c:pt>
                <c:pt idx="66">
                  <c:v>-0.30000000000000027</c:v>
                </c:pt>
                <c:pt idx="67">
                  <c:v>-0.30000000000000027</c:v>
                </c:pt>
                <c:pt idx="68">
                  <c:v>-0.30000000000000027</c:v>
                </c:pt>
                <c:pt idx="69">
                  <c:v>-0.30000000000000027</c:v>
                </c:pt>
                <c:pt idx="70">
                  <c:v>-0.30000000000000027</c:v>
                </c:pt>
                <c:pt idx="71">
                  <c:v>-0.30000000000000027</c:v>
                </c:pt>
                <c:pt idx="72">
                  <c:v>-0.30000000000000027</c:v>
                </c:pt>
                <c:pt idx="73">
                  <c:v>-0.30000000000000027</c:v>
                </c:pt>
              </c:numCache>
            </c:numRef>
          </c:xVal>
          <c:yVal>
            <c:numRef>
              <c:f>市区町村別_生活習慣病疾病別の医療費!$CI$4:$CI$77</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10-7E2E-426B-8D45-50D7A2C6FFC6}"/>
            </c:ext>
          </c:extLst>
        </c:ser>
        <c:dLbls>
          <c:showLegendKey val="0"/>
          <c:showVal val="0"/>
          <c:showCatName val="0"/>
          <c:showSerName val="0"/>
          <c:showPercent val="0"/>
          <c:showBubbleSize val="0"/>
        </c:dLbls>
        <c:axId val="383331232"/>
        <c:axId val="383359792"/>
      </c:scatterChart>
      <c:catAx>
        <c:axId val="383347472"/>
        <c:scaling>
          <c:orientation val="maxMin"/>
        </c:scaling>
        <c:delete val="0"/>
        <c:axPos val="l"/>
        <c:numFmt formatCode="General" sourceLinked="0"/>
        <c:majorTickMark val="none"/>
        <c:minorTickMark val="none"/>
        <c:tickLblPos val="low"/>
        <c:spPr>
          <a:ln>
            <a:solidFill>
              <a:srgbClr val="7F7F7F"/>
            </a:solidFill>
          </a:ln>
        </c:spPr>
        <c:crossAx val="383360352"/>
        <c:crossesAt val="0"/>
        <c:auto val="1"/>
        <c:lblAlgn val="ctr"/>
        <c:lblOffset val="100"/>
        <c:noMultiLvlLbl val="0"/>
      </c:catAx>
      <c:valAx>
        <c:axId val="383360352"/>
        <c:scaling>
          <c:orientation val="minMax"/>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90969260890846804"/>
              <c:y val="2.4555603780864198E-2"/>
            </c:manualLayout>
          </c:layout>
          <c:overlay val="0"/>
        </c:title>
        <c:numFmt formatCode="#,##0.0_ ;[Red]\-#,##0.0\ " sourceLinked="0"/>
        <c:majorTickMark val="out"/>
        <c:minorTickMark val="none"/>
        <c:tickLblPos val="nextTo"/>
        <c:spPr>
          <a:ln>
            <a:solidFill>
              <a:srgbClr val="7F7F7F"/>
            </a:solidFill>
          </a:ln>
        </c:spPr>
        <c:crossAx val="383347472"/>
        <c:crosses val="autoZero"/>
        <c:crossBetween val="between"/>
      </c:valAx>
      <c:valAx>
        <c:axId val="383359792"/>
        <c:scaling>
          <c:orientation val="minMax"/>
          <c:max val="50"/>
          <c:min val="0"/>
        </c:scaling>
        <c:delete val="1"/>
        <c:axPos val="r"/>
        <c:numFmt formatCode="General" sourceLinked="1"/>
        <c:majorTickMark val="out"/>
        <c:minorTickMark val="none"/>
        <c:tickLblPos val="nextTo"/>
        <c:crossAx val="383331232"/>
        <c:crosses val="max"/>
        <c:crossBetween val="midCat"/>
      </c:valAx>
      <c:valAx>
        <c:axId val="383331232"/>
        <c:scaling>
          <c:orientation val="minMax"/>
        </c:scaling>
        <c:delete val="1"/>
        <c:axPos val="b"/>
        <c:numFmt formatCode="General" sourceLinked="1"/>
        <c:majorTickMark val="out"/>
        <c:minorTickMark val="none"/>
        <c:tickLblPos val="nextTo"/>
        <c:crossAx val="383359792"/>
        <c:crosses val="autoZero"/>
        <c:crossBetween val="midCat"/>
      </c:valAx>
      <c:spPr>
        <a:ln>
          <a:solidFill>
            <a:srgbClr val="7F7F7F"/>
          </a:solidFill>
        </a:ln>
      </c:spPr>
    </c:plotArea>
    <c:legend>
      <c:legendPos val="r"/>
      <c:layout>
        <c:manualLayout>
          <c:xMode val="edge"/>
          <c:yMode val="edge"/>
          <c:x val="0.1681161025459271"/>
          <c:y val="1.3454459233539095E-2"/>
          <c:w val="0.63560202906255536"/>
          <c:h val="3.4145960419188395E-2"/>
        </c:manualLayout>
      </c:layout>
      <c:overlay val="1"/>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7586587911547"/>
          <c:y val="7.2786570031507569E-2"/>
          <c:w val="0.78934432367149765"/>
          <c:h val="0.89056471836419748"/>
        </c:manualLayout>
      </c:layout>
      <c:barChart>
        <c:barDir val="bar"/>
        <c:grouping val="clustered"/>
        <c:varyColors val="0"/>
        <c:ser>
          <c:idx val="0"/>
          <c:order val="0"/>
          <c:tx>
            <c:strRef>
              <c:f>市区町村別_生活習慣病疾病別の医療費!$AH$3</c:f>
              <c:strCache>
                <c:ptCount val="1"/>
                <c:pt idx="0">
                  <c:v>前年度との差分(高血圧性疾患)</c:v>
                </c:pt>
              </c:strCache>
            </c:strRef>
          </c:tx>
          <c:spPr>
            <a:solidFill>
              <a:schemeClr val="accent1"/>
            </a:solidFill>
            <a:ln>
              <a:noFill/>
            </a:ln>
          </c:spPr>
          <c:invertIfNegative val="0"/>
          <c:dLbls>
            <c:numFmt formatCode="#,##0.0_ ;[Red]\-#,##0.0\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市区町村別_生活習慣病疾病別の医療費!$Y$4:$Y$77</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市区町村別_生活習慣病疾病別の医療費!$AH$4:$AH$77</c:f>
              <c:numCache>
                <c:formatCode>General</c:formatCode>
                <c:ptCount val="74"/>
                <c:pt idx="0">
                  <c:v>0.20000000000000018</c:v>
                </c:pt>
                <c:pt idx="1">
                  <c:v>0.10000000000000009</c:v>
                </c:pt>
                <c:pt idx="2">
                  <c:v>-0.80000000000000071</c:v>
                </c:pt>
                <c:pt idx="3">
                  <c:v>0.10000000000000009</c:v>
                </c:pt>
                <c:pt idx="4">
                  <c:v>0.50000000000000044</c:v>
                </c:pt>
                <c:pt idx="5">
                  <c:v>0.50000000000000044</c:v>
                </c:pt>
                <c:pt idx="6">
                  <c:v>-0.10000000000000009</c:v>
                </c:pt>
                <c:pt idx="7">
                  <c:v>-0.60000000000000053</c:v>
                </c:pt>
                <c:pt idx="8">
                  <c:v>-0.89999999999999802</c:v>
                </c:pt>
                <c:pt idx="9">
                  <c:v>0</c:v>
                </c:pt>
                <c:pt idx="10">
                  <c:v>-0.20000000000000018</c:v>
                </c:pt>
                <c:pt idx="11">
                  <c:v>0.50000000000000044</c:v>
                </c:pt>
                <c:pt idx="12">
                  <c:v>-0.10000000000000009</c:v>
                </c:pt>
                <c:pt idx="13">
                  <c:v>0.20000000000000018</c:v>
                </c:pt>
                <c:pt idx="14">
                  <c:v>-0.10000000000000009</c:v>
                </c:pt>
                <c:pt idx="15">
                  <c:v>0.50000000000000044</c:v>
                </c:pt>
                <c:pt idx="16">
                  <c:v>0.20000000000000018</c:v>
                </c:pt>
                <c:pt idx="17">
                  <c:v>0.10000000000000009</c:v>
                </c:pt>
                <c:pt idx="18">
                  <c:v>0.20000000000000018</c:v>
                </c:pt>
                <c:pt idx="19">
                  <c:v>0</c:v>
                </c:pt>
                <c:pt idx="20">
                  <c:v>0.20000000000000018</c:v>
                </c:pt>
                <c:pt idx="21">
                  <c:v>0.60000000000000053</c:v>
                </c:pt>
                <c:pt idx="22">
                  <c:v>0.40000000000000036</c:v>
                </c:pt>
                <c:pt idx="23">
                  <c:v>-0.20000000000000018</c:v>
                </c:pt>
                <c:pt idx="24">
                  <c:v>0.9000000000000008</c:v>
                </c:pt>
                <c:pt idx="25">
                  <c:v>0.10000000000000009</c:v>
                </c:pt>
                <c:pt idx="26">
                  <c:v>-0.20000000000000018</c:v>
                </c:pt>
                <c:pt idx="27">
                  <c:v>0.30000000000000027</c:v>
                </c:pt>
                <c:pt idx="28">
                  <c:v>0.20000000000000018</c:v>
                </c:pt>
                <c:pt idx="29">
                  <c:v>-0.20000000000000018</c:v>
                </c:pt>
                <c:pt idx="30">
                  <c:v>0</c:v>
                </c:pt>
                <c:pt idx="31">
                  <c:v>-0.20000000000000018</c:v>
                </c:pt>
                <c:pt idx="32">
                  <c:v>0.59999999999999776</c:v>
                </c:pt>
                <c:pt idx="33">
                  <c:v>0.70000000000000062</c:v>
                </c:pt>
                <c:pt idx="34">
                  <c:v>-0.10000000000000009</c:v>
                </c:pt>
                <c:pt idx="35">
                  <c:v>-0.20000000000000018</c:v>
                </c:pt>
                <c:pt idx="36">
                  <c:v>-0.10000000000000009</c:v>
                </c:pt>
                <c:pt idx="37">
                  <c:v>-1.899999999999999</c:v>
                </c:pt>
                <c:pt idx="38">
                  <c:v>-0.10000000000000009</c:v>
                </c:pt>
                <c:pt idx="39">
                  <c:v>-0.29999999999999749</c:v>
                </c:pt>
                <c:pt idx="40">
                  <c:v>0.40000000000000036</c:v>
                </c:pt>
                <c:pt idx="41">
                  <c:v>-0.20000000000000018</c:v>
                </c:pt>
                <c:pt idx="42">
                  <c:v>-0.30000000000000027</c:v>
                </c:pt>
                <c:pt idx="43">
                  <c:v>-0.30000000000000027</c:v>
                </c:pt>
                <c:pt idx="44">
                  <c:v>0.39999999999999758</c:v>
                </c:pt>
                <c:pt idx="45">
                  <c:v>-0.40000000000000036</c:v>
                </c:pt>
                <c:pt idx="46">
                  <c:v>-0.20000000000000018</c:v>
                </c:pt>
                <c:pt idx="47">
                  <c:v>-0.10000000000000009</c:v>
                </c:pt>
                <c:pt idx="48">
                  <c:v>0.30000000000000027</c:v>
                </c:pt>
                <c:pt idx="49">
                  <c:v>-0.20000000000000018</c:v>
                </c:pt>
                <c:pt idx="50">
                  <c:v>-0.20000000000000018</c:v>
                </c:pt>
                <c:pt idx="51">
                  <c:v>-0.20000000000000018</c:v>
                </c:pt>
                <c:pt idx="52">
                  <c:v>0.20000000000000018</c:v>
                </c:pt>
                <c:pt idx="53">
                  <c:v>-0.40000000000000036</c:v>
                </c:pt>
                <c:pt idx="54">
                  <c:v>0.10000000000000009</c:v>
                </c:pt>
                <c:pt idx="55">
                  <c:v>-0.99999999999999811</c:v>
                </c:pt>
                <c:pt idx="56">
                  <c:v>0.9000000000000008</c:v>
                </c:pt>
                <c:pt idx="57">
                  <c:v>-1.5000000000000013</c:v>
                </c:pt>
                <c:pt idx="58">
                  <c:v>0.10000000000000009</c:v>
                </c:pt>
                <c:pt idx="59">
                  <c:v>0.80000000000000071</c:v>
                </c:pt>
                <c:pt idx="60">
                  <c:v>-0.20000000000000018</c:v>
                </c:pt>
                <c:pt idx="61">
                  <c:v>0.39999999999999758</c:v>
                </c:pt>
                <c:pt idx="62">
                  <c:v>0.30000000000000027</c:v>
                </c:pt>
                <c:pt idx="63">
                  <c:v>0.50000000000000044</c:v>
                </c:pt>
                <c:pt idx="64">
                  <c:v>0.60000000000000053</c:v>
                </c:pt>
                <c:pt idx="65">
                  <c:v>-1.9000000000000017</c:v>
                </c:pt>
                <c:pt idx="66">
                  <c:v>1.2999999999999998</c:v>
                </c:pt>
                <c:pt idx="67">
                  <c:v>-1.1999999999999984</c:v>
                </c:pt>
                <c:pt idx="68">
                  <c:v>-0.89999999999999802</c:v>
                </c:pt>
                <c:pt idx="69">
                  <c:v>-0.60000000000000053</c:v>
                </c:pt>
                <c:pt idx="70">
                  <c:v>0.60000000000000053</c:v>
                </c:pt>
                <c:pt idx="71">
                  <c:v>-0.59999999999999776</c:v>
                </c:pt>
                <c:pt idx="72">
                  <c:v>-1.5999999999999988</c:v>
                </c:pt>
                <c:pt idx="73">
                  <c:v>1.9999999999999991</c:v>
                </c:pt>
              </c:numCache>
            </c:numRef>
          </c:val>
          <c:extLst>
            <c:ext xmlns:c16="http://schemas.microsoft.com/office/drawing/2014/chart" uri="{C3380CC4-5D6E-409C-BE32-E72D297353CC}">
              <c16:uniqueId val="{00000000-E1E9-4551-ADEF-B11889661779}"/>
            </c:ext>
          </c:extLst>
        </c:ser>
        <c:dLbls>
          <c:showLegendKey val="0"/>
          <c:showVal val="0"/>
          <c:showCatName val="0"/>
          <c:showSerName val="0"/>
          <c:showPercent val="0"/>
          <c:showBubbleSize val="0"/>
        </c:dLbls>
        <c:gapWidth val="150"/>
        <c:axId val="383347472"/>
        <c:axId val="383360352"/>
      </c:barChart>
      <c:scatterChart>
        <c:scatterStyle val="lineMarker"/>
        <c:varyColors val="0"/>
        <c:ser>
          <c:idx val="1"/>
          <c:order val="1"/>
          <c:tx>
            <c:strRef>
              <c:f>市区町村別_生活習慣病疾病別の医療費!$B$818</c:f>
              <c:strCache>
                <c:ptCount val="1"/>
                <c:pt idx="0">
                  <c:v>広域連合全体</c:v>
                </c:pt>
              </c:strCache>
            </c:strRef>
          </c:tx>
          <c:spPr>
            <a:ln w="28575" cmpd="sng">
              <a:solidFill>
                <a:srgbClr val="BE4B48"/>
              </a:solidFill>
              <a:prstDash val="solid"/>
            </a:ln>
          </c:spPr>
          <c:marker>
            <c:symbol val="none"/>
          </c:marker>
          <c:dPt>
            <c:idx val="1"/>
            <c:bubble3D val="0"/>
            <c:extLst>
              <c:ext xmlns:c16="http://schemas.microsoft.com/office/drawing/2014/chart" uri="{C3380CC4-5D6E-409C-BE32-E72D297353CC}">
                <c16:uniqueId val="{00000001-E1E9-4551-ADEF-B11889661779}"/>
              </c:ext>
            </c:extLst>
          </c:dPt>
          <c:dLbls>
            <c:dLbl>
              <c:idx val="0"/>
              <c:layout>
                <c:manualLayout>
                  <c:x val="7.059214390602056E-2"/>
                  <c:y val="-0.86966973701131689"/>
                </c:manualLayout>
              </c:layout>
              <c:tx>
                <c:rich>
                  <a:bodyPr/>
                  <a:lstStyle/>
                  <a:p>
                    <a:pPr>
                      <a:defRPr sz="800"/>
                    </a:pPr>
                    <a:fld id="{CC6698B2-3213-4553-BF3D-285B83313B30}" type="SERIESNAME">
                      <a:rPr lang="ja-JP" altLang="en-US" sz="1000">
                        <a:solidFill>
                          <a:sysClr val="windowText" lastClr="000000"/>
                        </a:solidFill>
                      </a:rPr>
                      <a:pPr>
                        <a:defRPr sz="800"/>
                      </a:pPr>
                      <a:t>[系列名]</a:t>
                    </a:fld>
                    <a:r>
                      <a:rPr lang="ja-JP" altLang="en-US" sz="1000" baseline="0">
                        <a:solidFill>
                          <a:sysClr val="windowText" lastClr="000000"/>
                        </a:solidFill>
                      </a:rPr>
                      <a:t>
</a:t>
                    </a:r>
                    <a:fld id="{77901543-651B-4857-8C8F-E039C9952428}" type="XVALUE">
                      <a:rPr lang="en-US" altLang="ja-JP" sz="1000" baseline="0">
                        <a:solidFill>
                          <a:sysClr val="windowText" lastClr="000000"/>
                        </a:solidFill>
                      </a:rPr>
                      <a:pPr>
                        <a:defRPr sz="800"/>
                      </a:pPr>
                      <a:t>[X 値]</a:t>
                    </a:fld>
                    <a:endParaRPr lang="ja-JP" altLang="en-US" sz="1000" baseline="0">
                      <a:solidFill>
                        <a:sysClr val="windowText" lastClr="000000"/>
                      </a:solidFill>
                    </a:endParaRPr>
                  </a:p>
                </c:rich>
              </c:tx>
              <c:numFmt formatCode="#,##0.0_ ;[Red]\-#,##0.0\ " sourceLinked="0"/>
              <c:spPr/>
              <c:showLegendKey val="0"/>
              <c:showVal val="0"/>
              <c:showCatName val="1"/>
              <c:showSerName val="1"/>
              <c:showPercent val="0"/>
              <c:showBubbleSize val="0"/>
              <c:separator>
</c:separator>
              <c:extLst>
                <c:ext xmlns:c15="http://schemas.microsoft.com/office/drawing/2012/chart" uri="{CE6537A1-D6FC-4f65-9D91-7224C49458BB}">
                  <c15:layout>
                    <c:manualLayout>
                      <c:w val="0.16628732256485559"/>
                      <c:h val="4.79761445473251E-2"/>
                    </c:manualLayout>
                  </c15:layout>
                  <c15:dlblFieldTable/>
                  <c15:showDataLabelsRange val="0"/>
                </c:ext>
                <c:ext xmlns:c16="http://schemas.microsoft.com/office/drawing/2014/chart" uri="{C3380CC4-5D6E-409C-BE32-E72D297353CC}">
                  <c16:uniqueId val="{00000002-E1E9-4551-ADEF-B11889661779}"/>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市区町村別_生活習慣病疾病別の医療費!$BM$4:$BM$77</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numCache>
            </c:numRef>
          </c:xVal>
          <c:yVal>
            <c:numRef>
              <c:f>市区町村別_生活習慣病疾病別の医療費!$CI$4:$CI$77</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03-E1E9-4551-ADEF-B11889661779}"/>
            </c:ext>
          </c:extLst>
        </c:ser>
        <c:dLbls>
          <c:showLegendKey val="0"/>
          <c:showVal val="0"/>
          <c:showCatName val="0"/>
          <c:showSerName val="0"/>
          <c:showPercent val="0"/>
          <c:showBubbleSize val="0"/>
        </c:dLbls>
        <c:axId val="383331232"/>
        <c:axId val="383359792"/>
      </c:scatterChart>
      <c:catAx>
        <c:axId val="383347472"/>
        <c:scaling>
          <c:orientation val="maxMin"/>
        </c:scaling>
        <c:delete val="0"/>
        <c:axPos val="l"/>
        <c:numFmt formatCode="General" sourceLinked="0"/>
        <c:majorTickMark val="none"/>
        <c:minorTickMark val="none"/>
        <c:tickLblPos val="low"/>
        <c:spPr>
          <a:ln>
            <a:solidFill>
              <a:srgbClr val="7F7F7F"/>
            </a:solidFill>
          </a:ln>
        </c:spPr>
        <c:crossAx val="383360352"/>
        <c:crossesAt val="0"/>
        <c:auto val="1"/>
        <c:lblAlgn val="ctr"/>
        <c:lblOffset val="100"/>
        <c:noMultiLvlLbl val="0"/>
      </c:catAx>
      <c:valAx>
        <c:axId val="383360352"/>
        <c:scaling>
          <c:orientation val="minMax"/>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90969260890846804"/>
              <c:y val="2.4555603780864198E-2"/>
            </c:manualLayout>
          </c:layout>
          <c:overlay val="0"/>
        </c:title>
        <c:numFmt formatCode="#,##0.0_ ;[Red]\-#,##0.0\ " sourceLinked="0"/>
        <c:majorTickMark val="out"/>
        <c:minorTickMark val="none"/>
        <c:tickLblPos val="nextTo"/>
        <c:spPr>
          <a:ln>
            <a:solidFill>
              <a:srgbClr val="7F7F7F"/>
            </a:solidFill>
          </a:ln>
        </c:spPr>
        <c:crossAx val="383347472"/>
        <c:crosses val="autoZero"/>
        <c:crossBetween val="between"/>
      </c:valAx>
      <c:valAx>
        <c:axId val="383359792"/>
        <c:scaling>
          <c:orientation val="minMax"/>
          <c:max val="50"/>
          <c:min val="0"/>
        </c:scaling>
        <c:delete val="1"/>
        <c:axPos val="r"/>
        <c:numFmt formatCode="General" sourceLinked="1"/>
        <c:majorTickMark val="out"/>
        <c:minorTickMark val="none"/>
        <c:tickLblPos val="nextTo"/>
        <c:crossAx val="383331232"/>
        <c:crosses val="max"/>
        <c:crossBetween val="midCat"/>
      </c:valAx>
      <c:valAx>
        <c:axId val="383331232"/>
        <c:scaling>
          <c:orientation val="minMax"/>
        </c:scaling>
        <c:delete val="1"/>
        <c:axPos val="b"/>
        <c:numFmt formatCode="General" sourceLinked="1"/>
        <c:majorTickMark val="out"/>
        <c:minorTickMark val="none"/>
        <c:tickLblPos val="nextTo"/>
        <c:crossAx val="383359792"/>
        <c:crosses val="autoZero"/>
        <c:crossBetween val="midCat"/>
      </c:valAx>
      <c:spPr>
        <a:ln>
          <a:solidFill>
            <a:srgbClr val="7F7F7F"/>
          </a:solidFill>
        </a:ln>
      </c:spPr>
    </c:plotArea>
    <c:legend>
      <c:legendPos val="r"/>
      <c:layout>
        <c:manualLayout>
          <c:xMode val="edge"/>
          <c:yMode val="edge"/>
          <c:x val="0.1681161025459271"/>
          <c:y val="1.3454459233539095E-2"/>
          <c:w val="0.63560202906255536"/>
          <c:h val="3.4145960419188395E-2"/>
        </c:manualLayout>
      </c:layout>
      <c:overlay val="1"/>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7586587911547"/>
          <c:y val="7.2786570031507569E-2"/>
          <c:w val="0.78934432367149765"/>
          <c:h val="0.89056471836419748"/>
        </c:manualLayout>
      </c:layout>
      <c:barChart>
        <c:barDir val="bar"/>
        <c:grouping val="clustered"/>
        <c:varyColors val="0"/>
        <c:ser>
          <c:idx val="0"/>
          <c:order val="0"/>
          <c:tx>
            <c:strRef>
              <c:f>市区町村別_生活習慣病疾病別の医療費!$AK$3</c:f>
              <c:strCache>
                <c:ptCount val="1"/>
                <c:pt idx="0">
                  <c:v>前年度との差分(虚血性心疾患)</c:v>
                </c:pt>
              </c:strCache>
            </c:strRef>
          </c:tx>
          <c:spPr>
            <a:solidFill>
              <a:schemeClr val="accent1"/>
            </a:solidFill>
            <a:ln>
              <a:noFill/>
            </a:ln>
          </c:spPr>
          <c:invertIfNegative val="0"/>
          <c:dLbls>
            <c:numFmt formatCode="#,##0.0_ ;[Red]\-#,##0.0\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市区町村別_生活習慣病疾病別の医療費!$Y$4:$Y$77</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市区町村別_生活習慣病疾病別の医療費!$AK$4:$AK$77</c:f>
              <c:numCache>
                <c:formatCode>General</c:formatCode>
                <c:ptCount val="74"/>
                <c:pt idx="0">
                  <c:v>0.10000000000000009</c:v>
                </c:pt>
                <c:pt idx="1">
                  <c:v>-0.40000000000000036</c:v>
                </c:pt>
                <c:pt idx="2">
                  <c:v>1.2999999999999998</c:v>
                </c:pt>
                <c:pt idx="3">
                  <c:v>-0.30000000000000027</c:v>
                </c:pt>
                <c:pt idx="4">
                  <c:v>-1.0999999999999996</c:v>
                </c:pt>
                <c:pt idx="5">
                  <c:v>0.99999999999999956</c:v>
                </c:pt>
                <c:pt idx="6">
                  <c:v>-0.99999999999999956</c:v>
                </c:pt>
                <c:pt idx="7">
                  <c:v>1.8000000000000003</c:v>
                </c:pt>
                <c:pt idx="8">
                  <c:v>1.4</c:v>
                </c:pt>
                <c:pt idx="9">
                  <c:v>0.99999999999999956</c:v>
                </c:pt>
                <c:pt idx="10">
                  <c:v>0.99999999999999956</c:v>
                </c:pt>
                <c:pt idx="11">
                  <c:v>0.30000000000000027</c:v>
                </c:pt>
                <c:pt idx="12">
                  <c:v>-1.1999999999999997</c:v>
                </c:pt>
                <c:pt idx="13">
                  <c:v>-0.19999999999999879</c:v>
                </c:pt>
                <c:pt idx="14">
                  <c:v>0</c:v>
                </c:pt>
                <c:pt idx="15">
                  <c:v>-0.80000000000000071</c:v>
                </c:pt>
                <c:pt idx="16">
                  <c:v>1.1999999999999997</c:v>
                </c:pt>
                <c:pt idx="17">
                  <c:v>-0.40000000000000036</c:v>
                </c:pt>
                <c:pt idx="18">
                  <c:v>0.10000000000000009</c:v>
                </c:pt>
                <c:pt idx="19">
                  <c:v>-0.40000000000000036</c:v>
                </c:pt>
                <c:pt idx="20">
                  <c:v>-0.10000000000000009</c:v>
                </c:pt>
                <c:pt idx="21">
                  <c:v>0.10000000000000009</c:v>
                </c:pt>
                <c:pt idx="22">
                  <c:v>0</c:v>
                </c:pt>
                <c:pt idx="23">
                  <c:v>0.40000000000000036</c:v>
                </c:pt>
                <c:pt idx="24">
                  <c:v>1.3000000000000012</c:v>
                </c:pt>
                <c:pt idx="25">
                  <c:v>0.10000000000000009</c:v>
                </c:pt>
                <c:pt idx="26">
                  <c:v>-0.10000000000000009</c:v>
                </c:pt>
                <c:pt idx="27">
                  <c:v>-0.20000000000000018</c:v>
                </c:pt>
                <c:pt idx="28">
                  <c:v>0.39999999999999897</c:v>
                </c:pt>
                <c:pt idx="29">
                  <c:v>0.30000000000000027</c:v>
                </c:pt>
                <c:pt idx="30">
                  <c:v>-0.60000000000000053</c:v>
                </c:pt>
                <c:pt idx="31">
                  <c:v>0.10000000000000009</c:v>
                </c:pt>
                <c:pt idx="32">
                  <c:v>2.1000000000000005</c:v>
                </c:pt>
                <c:pt idx="33">
                  <c:v>0.79999999999999938</c:v>
                </c:pt>
                <c:pt idx="34">
                  <c:v>-0.10000000000000009</c:v>
                </c:pt>
                <c:pt idx="35">
                  <c:v>-0.20000000000000018</c:v>
                </c:pt>
                <c:pt idx="36">
                  <c:v>-0.89999999999999947</c:v>
                </c:pt>
                <c:pt idx="37">
                  <c:v>0.60000000000000053</c:v>
                </c:pt>
                <c:pt idx="38">
                  <c:v>-0.80000000000000071</c:v>
                </c:pt>
                <c:pt idx="39">
                  <c:v>-0.10000000000000009</c:v>
                </c:pt>
                <c:pt idx="40">
                  <c:v>0.20000000000000018</c:v>
                </c:pt>
                <c:pt idx="41">
                  <c:v>-0.20000000000000018</c:v>
                </c:pt>
                <c:pt idx="42">
                  <c:v>0.50000000000000044</c:v>
                </c:pt>
                <c:pt idx="43">
                  <c:v>1.4</c:v>
                </c:pt>
                <c:pt idx="44">
                  <c:v>0.60000000000000053</c:v>
                </c:pt>
                <c:pt idx="45">
                  <c:v>0.50000000000000044</c:v>
                </c:pt>
                <c:pt idx="46">
                  <c:v>0</c:v>
                </c:pt>
                <c:pt idx="47">
                  <c:v>-0.5999999999999992</c:v>
                </c:pt>
                <c:pt idx="48">
                  <c:v>-1.4000000000000012</c:v>
                </c:pt>
                <c:pt idx="49">
                  <c:v>0.89999999999999802</c:v>
                </c:pt>
                <c:pt idx="50">
                  <c:v>0.69999999999999929</c:v>
                </c:pt>
                <c:pt idx="51">
                  <c:v>-0.10000000000000009</c:v>
                </c:pt>
                <c:pt idx="52">
                  <c:v>-1.2999999999999998</c:v>
                </c:pt>
                <c:pt idx="53">
                  <c:v>-0.20000000000000018</c:v>
                </c:pt>
                <c:pt idx="54">
                  <c:v>-0.30000000000000027</c:v>
                </c:pt>
                <c:pt idx="55">
                  <c:v>1.0000000000000009</c:v>
                </c:pt>
                <c:pt idx="56">
                  <c:v>0.40000000000000036</c:v>
                </c:pt>
                <c:pt idx="57">
                  <c:v>1.4000000000000012</c:v>
                </c:pt>
                <c:pt idx="58">
                  <c:v>-0.80000000000000071</c:v>
                </c:pt>
                <c:pt idx="59">
                  <c:v>-0.39999999999999897</c:v>
                </c:pt>
                <c:pt idx="60">
                  <c:v>-0.20000000000000018</c:v>
                </c:pt>
                <c:pt idx="61">
                  <c:v>-0.40000000000000036</c:v>
                </c:pt>
                <c:pt idx="62">
                  <c:v>1.9999999999999991</c:v>
                </c:pt>
                <c:pt idx="63">
                  <c:v>0</c:v>
                </c:pt>
                <c:pt idx="64">
                  <c:v>0.29999999999999888</c:v>
                </c:pt>
                <c:pt idx="65">
                  <c:v>-0.29999999999999888</c:v>
                </c:pt>
                <c:pt idx="66">
                  <c:v>3.0000000000000013</c:v>
                </c:pt>
                <c:pt idx="67">
                  <c:v>1.0999999999999996</c:v>
                </c:pt>
                <c:pt idx="68">
                  <c:v>2.9</c:v>
                </c:pt>
                <c:pt idx="69">
                  <c:v>-1.6999999999999988</c:v>
                </c:pt>
                <c:pt idx="70">
                  <c:v>-0.30000000000000027</c:v>
                </c:pt>
                <c:pt idx="71">
                  <c:v>6.2</c:v>
                </c:pt>
                <c:pt idx="72">
                  <c:v>-0.20000000000000018</c:v>
                </c:pt>
                <c:pt idx="73">
                  <c:v>0.9000000000000008</c:v>
                </c:pt>
              </c:numCache>
            </c:numRef>
          </c:val>
          <c:extLst>
            <c:ext xmlns:c16="http://schemas.microsoft.com/office/drawing/2014/chart" uri="{C3380CC4-5D6E-409C-BE32-E72D297353CC}">
              <c16:uniqueId val="{00000000-D63F-42AC-ABEF-8F0AAA59FE2A}"/>
            </c:ext>
          </c:extLst>
        </c:ser>
        <c:dLbls>
          <c:showLegendKey val="0"/>
          <c:showVal val="0"/>
          <c:showCatName val="0"/>
          <c:showSerName val="0"/>
          <c:showPercent val="0"/>
          <c:showBubbleSize val="0"/>
        </c:dLbls>
        <c:gapWidth val="150"/>
        <c:axId val="383347472"/>
        <c:axId val="383360352"/>
      </c:barChart>
      <c:scatterChart>
        <c:scatterStyle val="lineMarker"/>
        <c:varyColors val="0"/>
        <c:ser>
          <c:idx val="1"/>
          <c:order val="1"/>
          <c:tx>
            <c:strRef>
              <c:f>市区町村別_生活習慣病疾病別の医療費!$B$818</c:f>
              <c:strCache>
                <c:ptCount val="1"/>
                <c:pt idx="0">
                  <c:v>広域連合全体</c:v>
                </c:pt>
              </c:strCache>
            </c:strRef>
          </c:tx>
          <c:spPr>
            <a:ln w="28575" cmpd="sng">
              <a:solidFill>
                <a:srgbClr val="BE4B48"/>
              </a:solidFill>
              <a:prstDash val="solid"/>
            </a:ln>
          </c:spPr>
          <c:marker>
            <c:symbol val="none"/>
          </c:marker>
          <c:dPt>
            <c:idx val="1"/>
            <c:bubble3D val="0"/>
            <c:extLst>
              <c:ext xmlns:c16="http://schemas.microsoft.com/office/drawing/2014/chart" uri="{C3380CC4-5D6E-409C-BE32-E72D297353CC}">
                <c16:uniqueId val="{00000001-D63F-42AC-ABEF-8F0AAA59FE2A}"/>
              </c:ext>
            </c:extLst>
          </c:dPt>
          <c:dLbls>
            <c:dLbl>
              <c:idx val="0"/>
              <c:layout>
                <c:manualLayout>
                  <c:x val="9.104080219993585E-2"/>
                  <c:y val="-0.86864896486962806"/>
                </c:manualLayout>
              </c:layout>
              <c:tx>
                <c:rich>
                  <a:bodyPr/>
                  <a:lstStyle/>
                  <a:p>
                    <a:pPr>
                      <a:defRPr sz="800"/>
                    </a:pPr>
                    <a:fld id="{CC6698B2-3213-4553-BF3D-285B83313B30}" type="SERIESNAME">
                      <a:rPr lang="ja-JP" altLang="en-US" sz="1000">
                        <a:solidFill>
                          <a:sysClr val="windowText" lastClr="000000"/>
                        </a:solidFill>
                      </a:rPr>
                      <a:pPr>
                        <a:defRPr sz="800"/>
                      </a:pPr>
                      <a:t>[系列名]</a:t>
                    </a:fld>
                    <a:r>
                      <a:rPr lang="ja-JP" altLang="en-US" sz="1000" baseline="0">
                        <a:solidFill>
                          <a:sysClr val="windowText" lastClr="000000"/>
                        </a:solidFill>
                      </a:rPr>
                      <a:t>
</a:t>
                    </a:r>
                    <a:fld id="{77901543-651B-4857-8C8F-E039C9952428}" type="XVALUE">
                      <a:rPr lang="en-US" altLang="ja-JP" sz="1000" baseline="0">
                        <a:solidFill>
                          <a:sysClr val="windowText" lastClr="000000"/>
                        </a:solidFill>
                      </a:rPr>
                      <a:pPr>
                        <a:defRPr sz="800"/>
                      </a:pPr>
                      <a:t>[X 値]</a:t>
                    </a:fld>
                    <a:endParaRPr lang="ja-JP" altLang="en-US" sz="1000" baseline="0">
                      <a:solidFill>
                        <a:sysClr val="windowText" lastClr="000000"/>
                      </a:solidFill>
                    </a:endParaRPr>
                  </a:p>
                </c:rich>
              </c:tx>
              <c:spPr/>
              <c:showLegendKey val="0"/>
              <c:showVal val="0"/>
              <c:showCatName val="1"/>
              <c:showSerName val="1"/>
              <c:showPercent val="0"/>
              <c:showBubbleSize val="0"/>
              <c:separator>
</c:separator>
              <c:extLst>
                <c:ext xmlns:c15="http://schemas.microsoft.com/office/drawing/2012/chart" uri="{CE6537A1-D6FC-4f65-9D91-7224C49458BB}">
                  <c15:layout>
                    <c:manualLayout>
                      <c:w val="0.16628732256485559"/>
                      <c:h val="4.79761445473251E-2"/>
                    </c:manualLayout>
                  </c15:layout>
                  <c15:dlblFieldTable/>
                  <c15:showDataLabelsRange val="0"/>
                </c:ext>
                <c:ext xmlns:c16="http://schemas.microsoft.com/office/drawing/2014/chart" uri="{C3380CC4-5D6E-409C-BE32-E72D297353CC}">
                  <c16:uniqueId val="{00000002-D63F-42AC-ABEF-8F0AAA59FE2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市区町村別_生活習慣病疾病別の医療費!$BP$4:$BP$77</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numCache>
            </c:numRef>
          </c:xVal>
          <c:yVal>
            <c:numRef>
              <c:f>市区町村別_生活習慣病疾病別の医療費!$CI$4:$CI$77</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03-D63F-42AC-ABEF-8F0AAA59FE2A}"/>
            </c:ext>
          </c:extLst>
        </c:ser>
        <c:dLbls>
          <c:showLegendKey val="0"/>
          <c:showVal val="0"/>
          <c:showCatName val="0"/>
          <c:showSerName val="0"/>
          <c:showPercent val="0"/>
          <c:showBubbleSize val="0"/>
        </c:dLbls>
        <c:axId val="383331232"/>
        <c:axId val="383359792"/>
      </c:scatterChart>
      <c:catAx>
        <c:axId val="383347472"/>
        <c:scaling>
          <c:orientation val="maxMin"/>
        </c:scaling>
        <c:delete val="0"/>
        <c:axPos val="l"/>
        <c:numFmt formatCode="General" sourceLinked="0"/>
        <c:majorTickMark val="none"/>
        <c:minorTickMark val="none"/>
        <c:tickLblPos val="low"/>
        <c:spPr>
          <a:ln>
            <a:solidFill>
              <a:srgbClr val="7F7F7F"/>
            </a:solidFill>
          </a:ln>
        </c:spPr>
        <c:crossAx val="383360352"/>
        <c:crossesAt val="0"/>
        <c:auto val="1"/>
        <c:lblAlgn val="ctr"/>
        <c:lblOffset val="100"/>
        <c:noMultiLvlLbl val="0"/>
      </c:catAx>
      <c:valAx>
        <c:axId val="383360352"/>
        <c:scaling>
          <c:orientation val="minMax"/>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90969260890846804"/>
              <c:y val="2.4555603780864198E-2"/>
            </c:manualLayout>
          </c:layout>
          <c:overlay val="0"/>
        </c:title>
        <c:numFmt formatCode="#,##0.0_ ;[Red]\-#,##0.0\ " sourceLinked="0"/>
        <c:majorTickMark val="out"/>
        <c:minorTickMark val="none"/>
        <c:tickLblPos val="nextTo"/>
        <c:spPr>
          <a:ln>
            <a:solidFill>
              <a:srgbClr val="7F7F7F"/>
            </a:solidFill>
          </a:ln>
        </c:spPr>
        <c:crossAx val="383347472"/>
        <c:crosses val="autoZero"/>
        <c:crossBetween val="between"/>
      </c:valAx>
      <c:valAx>
        <c:axId val="383359792"/>
        <c:scaling>
          <c:orientation val="minMax"/>
          <c:max val="50"/>
          <c:min val="0"/>
        </c:scaling>
        <c:delete val="1"/>
        <c:axPos val="r"/>
        <c:numFmt formatCode="General" sourceLinked="1"/>
        <c:majorTickMark val="out"/>
        <c:minorTickMark val="none"/>
        <c:tickLblPos val="nextTo"/>
        <c:crossAx val="383331232"/>
        <c:crosses val="max"/>
        <c:crossBetween val="midCat"/>
      </c:valAx>
      <c:valAx>
        <c:axId val="383331232"/>
        <c:scaling>
          <c:orientation val="minMax"/>
        </c:scaling>
        <c:delete val="1"/>
        <c:axPos val="b"/>
        <c:numFmt formatCode="General" sourceLinked="1"/>
        <c:majorTickMark val="out"/>
        <c:minorTickMark val="none"/>
        <c:tickLblPos val="nextTo"/>
        <c:crossAx val="383359792"/>
        <c:crosses val="autoZero"/>
        <c:crossBetween val="midCat"/>
      </c:valAx>
      <c:spPr>
        <a:ln>
          <a:solidFill>
            <a:srgbClr val="7F7F7F"/>
          </a:solidFill>
        </a:ln>
      </c:spPr>
    </c:plotArea>
    <c:legend>
      <c:legendPos val="r"/>
      <c:layout>
        <c:manualLayout>
          <c:xMode val="edge"/>
          <c:yMode val="edge"/>
          <c:x val="0.1681161025459271"/>
          <c:y val="1.3454459233539095E-2"/>
          <c:w val="0.63560202906255536"/>
          <c:h val="3.4145960419188395E-2"/>
        </c:manualLayout>
      </c:layout>
      <c:overlay val="1"/>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7586587911547"/>
          <c:y val="7.2786570031507569E-2"/>
          <c:w val="0.78934432367149765"/>
          <c:h val="0.89056471836419748"/>
        </c:manualLayout>
      </c:layout>
      <c:barChart>
        <c:barDir val="bar"/>
        <c:grouping val="clustered"/>
        <c:varyColors val="0"/>
        <c:ser>
          <c:idx val="0"/>
          <c:order val="0"/>
          <c:tx>
            <c:strRef>
              <c:f>市区町村別_生活習慣病疾病別の医療費!$AN$3</c:f>
              <c:strCache>
                <c:ptCount val="1"/>
                <c:pt idx="0">
                  <c:v>前年度との差分(くも膜下出血)</c:v>
                </c:pt>
              </c:strCache>
            </c:strRef>
          </c:tx>
          <c:spPr>
            <a:solidFill>
              <a:schemeClr val="accent1"/>
            </a:solidFill>
            <a:ln>
              <a:noFill/>
            </a:ln>
          </c:spPr>
          <c:invertIfNegative val="0"/>
          <c:dLbls>
            <c:dLbl>
              <c:idx val="4"/>
              <c:layout>
                <c:manualLayout>
                  <c:x val="6.191921030091939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9D3-4271-B5F7-EA61E49BEECF}"/>
                </c:ext>
              </c:extLst>
            </c:dLbl>
            <c:dLbl>
              <c:idx val="18"/>
              <c:layout>
                <c:manualLayout>
                  <c:x val="6.191921030091939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9D3-4271-B5F7-EA61E49BEECF}"/>
                </c:ext>
              </c:extLst>
            </c:dLbl>
            <c:dLbl>
              <c:idx val="19"/>
              <c:layout>
                <c:manualLayout>
                  <c:x val="6.191921030091939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9D3-4271-B5F7-EA61E49BEECF}"/>
                </c:ext>
              </c:extLst>
            </c:dLbl>
            <c:dLbl>
              <c:idx val="25"/>
              <c:layout>
                <c:manualLayout>
                  <c:x val="6.191921030091939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9D3-4271-B5F7-EA61E49BEECF}"/>
                </c:ext>
              </c:extLst>
            </c:dLbl>
            <c:dLbl>
              <c:idx val="30"/>
              <c:layout>
                <c:manualLayout>
                  <c:x val="6.191921030091939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9D3-4271-B5F7-EA61E49BEECF}"/>
                </c:ext>
              </c:extLst>
            </c:dLbl>
            <c:dLbl>
              <c:idx val="45"/>
              <c:layout>
                <c:manualLayout>
                  <c:x val="6.191921030091939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9D3-4271-B5F7-EA61E49BEECF}"/>
                </c:ext>
              </c:extLst>
            </c:dLbl>
            <c:numFmt formatCode="#,##0.0_ ;[Red]\-#,##0.0\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市区町村別_生活習慣病疾病別の医療費!$Y$4:$Y$77</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市区町村別_生活習慣病疾病別の医療費!$AN$4:$AN$77</c:f>
              <c:numCache>
                <c:formatCode>General</c:formatCode>
                <c:ptCount val="74"/>
                <c:pt idx="0">
                  <c:v>9.9999999999999922E-2</c:v>
                </c:pt>
                <c:pt idx="1">
                  <c:v>-0.7</c:v>
                </c:pt>
                <c:pt idx="2">
                  <c:v>0.39999999999999991</c:v>
                </c:pt>
                <c:pt idx="3">
                  <c:v>-0.5</c:v>
                </c:pt>
                <c:pt idx="4">
                  <c:v>0</c:v>
                </c:pt>
                <c:pt idx="5">
                  <c:v>9.9999999999999922E-2</c:v>
                </c:pt>
                <c:pt idx="6">
                  <c:v>0.90000000000000013</c:v>
                </c:pt>
                <c:pt idx="7">
                  <c:v>1.6</c:v>
                </c:pt>
                <c:pt idx="8">
                  <c:v>-0.1</c:v>
                </c:pt>
                <c:pt idx="9">
                  <c:v>0.1</c:v>
                </c:pt>
                <c:pt idx="10">
                  <c:v>0.2</c:v>
                </c:pt>
                <c:pt idx="11">
                  <c:v>0.1</c:v>
                </c:pt>
                <c:pt idx="12">
                  <c:v>0.3</c:v>
                </c:pt>
                <c:pt idx="13">
                  <c:v>9.9999999999999922E-2</c:v>
                </c:pt>
                <c:pt idx="14">
                  <c:v>9.9999999999999922E-2</c:v>
                </c:pt>
                <c:pt idx="15">
                  <c:v>-0.19999999999999993</c:v>
                </c:pt>
                <c:pt idx="16">
                  <c:v>0.39999999999999991</c:v>
                </c:pt>
                <c:pt idx="17">
                  <c:v>0.6</c:v>
                </c:pt>
                <c:pt idx="18">
                  <c:v>0</c:v>
                </c:pt>
                <c:pt idx="19">
                  <c:v>0</c:v>
                </c:pt>
                <c:pt idx="20">
                  <c:v>0.90000000000000013</c:v>
                </c:pt>
                <c:pt idx="21">
                  <c:v>9.9999999999999922E-2</c:v>
                </c:pt>
                <c:pt idx="22">
                  <c:v>-0.39999999999999991</c:v>
                </c:pt>
                <c:pt idx="23">
                  <c:v>0.49999999999999994</c:v>
                </c:pt>
                <c:pt idx="24">
                  <c:v>-0.50000000000000011</c:v>
                </c:pt>
                <c:pt idx="25">
                  <c:v>0</c:v>
                </c:pt>
                <c:pt idx="26">
                  <c:v>-0.1</c:v>
                </c:pt>
                <c:pt idx="27">
                  <c:v>-0.2</c:v>
                </c:pt>
                <c:pt idx="28">
                  <c:v>-0.1</c:v>
                </c:pt>
                <c:pt idx="29">
                  <c:v>-0.2</c:v>
                </c:pt>
                <c:pt idx="30">
                  <c:v>0</c:v>
                </c:pt>
                <c:pt idx="31">
                  <c:v>0.4</c:v>
                </c:pt>
                <c:pt idx="32">
                  <c:v>0.80000000000000016</c:v>
                </c:pt>
                <c:pt idx="33">
                  <c:v>0.2</c:v>
                </c:pt>
                <c:pt idx="34">
                  <c:v>0.2</c:v>
                </c:pt>
                <c:pt idx="35">
                  <c:v>-0.29999999999999993</c:v>
                </c:pt>
                <c:pt idx="36">
                  <c:v>0.4</c:v>
                </c:pt>
                <c:pt idx="37">
                  <c:v>-0.49999999999999994</c:v>
                </c:pt>
                <c:pt idx="38">
                  <c:v>-0.39999999999999991</c:v>
                </c:pt>
                <c:pt idx="39">
                  <c:v>-0.89999999999999991</c:v>
                </c:pt>
                <c:pt idx="40">
                  <c:v>-0.3</c:v>
                </c:pt>
                <c:pt idx="41">
                  <c:v>9.9999999999999922E-2</c:v>
                </c:pt>
                <c:pt idx="42">
                  <c:v>-0.3</c:v>
                </c:pt>
                <c:pt idx="43">
                  <c:v>-0.1</c:v>
                </c:pt>
                <c:pt idx="44">
                  <c:v>-0.3000000000000001</c:v>
                </c:pt>
                <c:pt idx="45">
                  <c:v>0</c:v>
                </c:pt>
                <c:pt idx="46">
                  <c:v>-0.4</c:v>
                </c:pt>
                <c:pt idx="47">
                  <c:v>-0.2</c:v>
                </c:pt>
                <c:pt idx="48">
                  <c:v>-9.9999999999999922E-2</c:v>
                </c:pt>
                <c:pt idx="49">
                  <c:v>0.6</c:v>
                </c:pt>
                <c:pt idx="50">
                  <c:v>0.1</c:v>
                </c:pt>
                <c:pt idx="51">
                  <c:v>0.40000000000000019</c:v>
                </c:pt>
                <c:pt idx="52">
                  <c:v>-0.1</c:v>
                </c:pt>
                <c:pt idx="53">
                  <c:v>0.70000000000000007</c:v>
                </c:pt>
                <c:pt idx="54">
                  <c:v>-9.9999999999999922E-2</c:v>
                </c:pt>
                <c:pt idx="55">
                  <c:v>0.6</c:v>
                </c:pt>
                <c:pt idx="56">
                  <c:v>0.3</c:v>
                </c:pt>
                <c:pt idx="57">
                  <c:v>0.4</c:v>
                </c:pt>
                <c:pt idx="58">
                  <c:v>0.70000000000000007</c:v>
                </c:pt>
                <c:pt idx="59">
                  <c:v>0.7</c:v>
                </c:pt>
                <c:pt idx="60">
                  <c:v>0.4</c:v>
                </c:pt>
                <c:pt idx="61">
                  <c:v>-1.0999999999999999</c:v>
                </c:pt>
                <c:pt idx="62">
                  <c:v>-0.90000000000000013</c:v>
                </c:pt>
                <c:pt idx="63">
                  <c:v>-0.2</c:v>
                </c:pt>
                <c:pt idx="64">
                  <c:v>-0.10000000000000009</c:v>
                </c:pt>
                <c:pt idx="65">
                  <c:v>0.6000000000000002</c:v>
                </c:pt>
                <c:pt idx="66">
                  <c:v>-1.3</c:v>
                </c:pt>
                <c:pt idx="67">
                  <c:v>0.20000000000000018</c:v>
                </c:pt>
                <c:pt idx="68">
                  <c:v>-0.5</c:v>
                </c:pt>
                <c:pt idx="69">
                  <c:v>3.4999999999999996</c:v>
                </c:pt>
                <c:pt idx="70">
                  <c:v>0.4</c:v>
                </c:pt>
                <c:pt idx="71">
                  <c:v>-1.9</c:v>
                </c:pt>
                <c:pt idx="72">
                  <c:v>-1.2</c:v>
                </c:pt>
                <c:pt idx="73">
                  <c:v>0.3</c:v>
                </c:pt>
              </c:numCache>
            </c:numRef>
          </c:val>
          <c:extLst>
            <c:ext xmlns:c16="http://schemas.microsoft.com/office/drawing/2014/chart" uri="{C3380CC4-5D6E-409C-BE32-E72D297353CC}">
              <c16:uniqueId val="{00000006-09D3-4271-B5F7-EA61E49BEECF}"/>
            </c:ext>
          </c:extLst>
        </c:ser>
        <c:dLbls>
          <c:showLegendKey val="0"/>
          <c:showVal val="0"/>
          <c:showCatName val="0"/>
          <c:showSerName val="0"/>
          <c:showPercent val="0"/>
          <c:showBubbleSize val="0"/>
        </c:dLbls>
        <c:gapWidth val="150"/>
        <c:axId val="383347472"/>
        <c:axId val="383360352"/>
      </c:barChart>
      <c:scatterChart>
        <c:scatterStyle val="lineMarker"/>
        <c:varyColors val="0"/>
        <c:ser>
          <c:idx val="1"/>
          <c:order val="1"/>
          <c:tx>
            <c:strRef>
              <c:f>市区町村別_生活習慣病疾病別の医療費!$B$818</c:f>
              <c:strCache>
                <c:ptCount val="1"/>
                <c:pt idx="0">
                  <c:v>広域連合全体</c:v>
                </c:pt>
              </c:strCache>
            </c:strRef>
          </c:tx>
          <c:spPr>
            <a:ln w="28575" cmpd="sng">
              <a:solidFill>
                <a:srgbClr val="BE4B48"/>
              </a:solidFill>
              <a:prstDash val="solid"/>
            </a:ln>
          </c:spPr>
          <c:marker>
            <c:symbol val="none"/>
          </c:marker>
          <c:dPt>
            <c:idx val="1"/>
            <c:bubble3D val="0"/>
            <c:extLst>
              <c:ext xmlns:c16="http://schemas.microsoft.com/office/drawing/2014/chart" uri="{C3380CC4-5D6E-409C-BE32-E72D297353CC}">
                <c16:uniqueId val="{00000007-09D3-4271-B5F7-EA61E49BEECF}"/>
              </c:ext>
            </c:extLst>
          </c:dPt>
          <c:dLbls>
            <c:dLbl>
              <c:idx val="0"/>
              <c:layout>
                <c:manualLayout>
                  <c:x val="6.5271659324522766E-2"/>
                  <c:y val="-0.86966973701131689"/>
                </c:manualLayout>
              </c:layout>
              <c:tx>
                <c:rich>
                  <a:bodyPr/>
                  <a:lstStyle/>
                  <a:p>
                    <a:pPr>
                      <a:defRPr sz="800"/>
                    </a:pPr>
                    <a:fld id="{CC6698B2-3213-4553-BF3D-285B83313B30}" type="SERIESNAME">
                      <a:rPr lang="ja-JP" altLang="en-US" sz="1000">
                        <a:solidFill>
                          <a:sysClr val="windowText" lastClr="000000"/>
                        </a:solidFill>
                      </a:rPr>
                      <a:pPr>
                        <a:defRPr sz="800"/>
                      </a:pPr>
                      <a:t>[系列名]</a:t>
                    </a:fld>
                    <a:r>
                      <a:rPr lang="ja-JP" altLang="en-US" sz="1000" baseline="0">
                        <a:solidFill>
                          <a:sysClr val="windowText" lastClr="000000"/>
                        </a:solidFill>
                      </a:rPr>
                      <a:t>
</a:t>
                    </a:r>
                    <a:fld id="{77901543-651B-4857-8C8F-E039C9952428}" type="XVALUE">
                      <a:rPr lang="en-US" altLang="ja-JP" sz="1000" baseline="0">
                        <a:solidFill>
                          <a:sysClr val="windowText" lastClr="000000"/>
                        </a:solidFill>
                      </a:rPr>
                      <a:pPr>
                        <a:defRPr sz="800"/>
                      </a:pPr>
                      <a:t>[X 値]</a:t>
                    </a:fld>
                    <a:endParaRPr lang="ja-JP" altLang="en-US" sz="1000" baseline="0">
                      <a:solidFill>
                        <a:sysClr val="windowText" lastClr="000000"/>
                      </a:solidFill>
                    </a:endParaRPr>
                  </a:p>
                </c:rich>
              </c:tx>
              <c:numFmt formatCode="#,##0.0_ ;[Red]\-#,##0.0\ " sourceLinked="0"/>
              <c:spPr/>
              <c:showLegendKey val="0"/>
              <c:showVal val="0"/>
              <c:showCatName val="1"/>
              <c:showSerName val="1"/>
              <c:showPercent val="0"/>
              <c:showBubbleSize val="0"/>
              <c:separator>
</c:separator>
              <c:extLst>
                <c:ext xmlns:c15="http://schemas.microsoft.com/office/drawing/2012/chart" uri="{CE6537A1-D6FC-4f65-9D91-7224C49458BB}">
                  <c15:layout>
                    <c:manualLayout>
                      <c:w val="0.16628732256485559"/>
                      <c:h val="4.79761445473251E-2"/>
                    </c:manualLayout>
                  </c15:layout>
                  <c15:dlblFieldTable/>
                  <c15:showDataLabelsRange val="0"/>
                </c:ext>
                <c:ext xmlns:c16="http://schemas.microsoft.com/office/drawing/2014/chart" uri="{C3380CC4-5D6E-409C-BE32-E72D297353CC}">
                  <c16:uniqueId val="{00000008-09D3-4271-B5F7-EA61E49BEEC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市区町村別_生活習慣病疾病別の医療費!$BS$4:$BS$77</c:f>
              <c:numCache>
                <c:formatCode>General</c:formatCode>
                <c:ptCount val="74"/>
                <c:pt idx="0">
                  <c:v>0.10000000000000009</c:v>
                </c:pt>
                <c:pt idx="1">
                  <c:v>0.10000000000000009</c:v>
                </c:pt>
                <c:pt idx="2">
                  <c:v>0.10000000000000009</c:v>
                </c:pt>
                <c:pt idx="3">
                  <c:v>0.10000000000000009</c:v>
                </c:pt>
                <c:pt idx="4">
                  <c:v>0.10000000000000009</c:v>
                </c:pt>
                <c:pt idx="5">
                  <c:v>0.10000000000000009</c:v>
                </c:pt>
                <c:pt idx="6">
                  <c:v>0.10000000000000009</c:v>
                </c:pt>
                <c:pt idx="7">
                  <c:v>0.10000000000000009</c:v>
                </c:pt>
                <c:pt idx="8">
                  <c:v>0.10000000000000009</c:v>
                </c:pt>
                <c:pt idx="9">
                  <c:v>0.10000000000000009</c:v>
                </c:pt>
                <c:pt idx="10">
                  <c:v>0.10000000000000009</c:v>
                </c:pt>
                <c:pt idx="11">
                  <c:v>0.10000000000000009</c:v>
                </c:pt>
                <c:pt idx="12">
                  <c:v>0.10000000000000009</c:v>
                </c:pt>
                <c:pt idx="13">
                  <c:v>0.10000000000000009</c:v>
                </c:pt>
                <c:pt idx="14">
                  <c:v>0.10000000000000009</c:v>
                </c:pt>
                <c:pt idx="15">
                  <c:v>0.10000000000000009</c:v>
                </c:pt>
                <c:pt idx="16">
                  <c:v>0.10000000000000009</c:v>
                </c:pt>
                <c:pt idx="17">
                  <c:v>0.10000000000000009</c:v>
                </c:pt>
                <c:pt idx="18">
                  <c:v>0.10000000000000009</c:v>
                </c:pt>
                <c:pt idx="19">
                  <c:v>0.10000000000000009</c:v>
                </c:pt>
                <c:pt idx="20">
                  <c:v>0.10000000000000009</c:v>
                </c:pt>
                <c:pt idx="21">
                  <c:v>0.10000000000000009</c:v>
                </c:pt>
                <c:pt idx="22">
                  <c:v>0.10000000000000009</c:v>
                </c:pt>
                <c:pt idx="23">
                  <c:v>0.10000000000000009</c:v>
                </c:pt>
                <c:pt idx="24">
                  <c:v>0.10000000000000009</c:v>
                </c:pt>
                <c:pt idx="25">
                  <c:v>0.10000000000000009</c:v>
                </c:pt>
                <c:pt idx="26">
                  <c:v>0.10000000000000009</c:v>
                </c:pt>
                <c:pt idx="27">
                  <c:v>0.10000000000000009</c:v>
                </c:pt>
                <c:pt idx="28">
                  <c:v>0.10000000000000009</c:v>
                </c:pt>
                <c:pt idx="29">
                  <c:v>0.10000000000000009</c:v>
                </c:pt>
                <c:pt idx="30">
                  <c:v>0.10000000000000009</c:v>
                </c:pt>
                <c:pt idx="31">
                  <c:v>0.10000000000000009</c:v>
                </c:pt>
                <c:pt idx="32">
                  <c:v>0.10000000000000009</c:v>
                </c:pt>
                <c:pt idx="33">
                  <c:v>0.10000000000000009</c:v>
                </c:pt>
                <c:pt idx="34">
                  <c:v>0.10000000000000009</c:v>
                </c:pt>
                <c:pt idx="35">
                  <c:v>0.10000000000000009</c:v>
                </c:pt>
                <c:pt idx="36">
                  <c:v>0.10000000000000009</c:v>
                </c:pt>
                <c:pt idx="37">
                  <c:v>0.10000000000000009</c:v>
                </c:pt>
                <c:pt idx="38">
                  <c:v>0.10000000000000009</c:v>
                </c:pt>
                <c:pt idx="39">
                  <c:v>0.10000000000000009</c:v>
                </c:pt>
                <c:pt idx="40">
                  <c:v>0.10000000000000009</c:v>
                </c:pt>
                <c:pt idx="41">
                  <c:v>0.10000000000000009</c:v>
                </c:pt>
                <c:pt idx="42">
                  <c:v>0.10000000000000009</c:v>
                </c:pt>
                <c:pt idx="43">
                  <c:v>0.10000000000000009</c:v>
                </c:pt>
                <c:pt idx="44">
                  <c:v>0.10000000000000009</c:v>
                </c:pt>
                <c:pt idx="45">
                  <c:v>0.10000000000000009</c:v>
                </c:pt>
                <c:pt idx="46">
                  <c:v>0.10000000000000009</c:v>
                </c:pt>
                <c:pt idx="47">
                  <c:v>0.10000000000000009</c:v>
                </c:pt>
                <c:pt idx="48">
                  <c:v>0.10000000000000009</c:v>
                </c:pt>
                <c:pt idx="49">
                  <c:v>0.10000000000000009</c:v>
                </c:pt>
                <c:pt idx="50">
                  <c:v>0.10000000000000009</c:v>
                </c:pt>
                <c:pt idx="51">
                  <c:v>0.10000000000000009</c:v>
                </c:pt>
                <c:pt idx="52">
                  <c:v>0.10000000000000009</c:v>
                </c:pt>
                <c:pt idx="53">
                  <c:v>0.10000000000000009</c:v>
                </c:pt>
                <c:pt idx="54">
                  <c:v>0.10000000000000009</c:v>
                </c:pt>
                <c:pt idx="55">
                  <c:v>0.10000000000000009</c:v>
                </c:pt>
                <c:pt idx="56">
                  <c:v>0.10000000000000009</c:v>
                </c:pt>
                <c:pt idx="57">
                  <c:v>0.10000000000000009</c:v>
                </c:pt>
                <c:pt idx="58">
                  <c:v>0.10000000000000009</c:v>
                </c:pt>
                <c:pt idx="59">
                  <c:v>0.10000000000000009</c:v>
                </c:pt>
                <c:pt idx="60">
                  <c:v>0.10000000000000009</c:v>
                </c:pt>
                <c:pt idx="61">
                  <c:v>0.10000000000000009</c:v>
                </c:pt>
                <c:pt idx="62">
                  <c:v>0.10000000000000009</c:v>
                </c:pt>
                <c:pt idx="63">
                  <c:v>0.10000000000000009</c:v>
                </c:pt>
                <c:pt idx="64">
                  <c:v>0.10000000000000009</c:v>
                </c:pt>
                <c:pt idx="65">
                  <c:v>0.10000000000000009</c:v>
                </c:pt>
                <c:pt idx="66">
                  <c:v>0.10000000000000009</c:v>
                </c:pt>
                <c:pt idx="67">
                  <c:v>0.10000000000000009</c:v>
                </c:pt>
                <c:pt idx="68">
                  <c:v>0.10000000000000009</c:v>
                </c:pt>
                <c:pt idx="69">
                  <c:v>0.10000000000000009</c:v>
                </c:pt>
                <c:pt idx="70">
                  <c:v>0.10000000000000009</c:v>
                </c:pt>
                <c:pt idx="71">
                  <c:v>0.10000000000000009</c:v>
                </c:pt>
                <c:pt idx="72">
                  <c:v>0.10000000000000009</c:v>
                </c:pt>
                <c:pt idx="73">
                  <c:v>0.10000000000000009</c:v>
                </c:pt>
              </c:numCache>
            </c:numRef>
          </c:xVal>
          <c:yVal>
            <c:numRef>
              <c:f>市区町村別_生活習慣病疾病別の医療費!$CI$4:$CI$77</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09-09D3-4271-B5F7-EA61E49BEECF}"/>
            </c:ext>
          </c:extLst>
        </c:ser>
        <c:dLbls>
          <c:showLegendKey val="0"/>
          <c:showVal val="0"/>
          <c:showCatName val="0"/>
          <c:showSerName val="0"/>
          <c:showPercent val="0"/>
          <c:showBubbleSize val="0"/>
        </c:dLbls>
        <c:axId val="383331232"/>
        <c:axId val="383359792"/>
      </c:scatterChart>
      <c:catAx>
        <c:axId val="383347472"/>
        <c:scaling>
          <c:orientation val="maxMin"/>
        </c:scaling>
        <c:delete val="0"/>
        <c:axPos val="l"/>
        <c:numFmt formatCode="General" sourceLinked="0"/>
        <c:majorTickMark val="none"/>
        <c:minorTickMark val="none"/>
        <c:tickLblPos val="low"/>
        <c:spPr>
          <a:ln>
            <a:solidFill>
              <a:srgbClr val="7F7F7F"/>
            </a:solidFill>
          </a:ln>
        </c:spPr>
        <c:crossAx val="383360352"/>
        <c:crossesAt val="0"/>
        <c:auto val="1"/>
        <c:lblAlgn val="ctr"/>
        <c:lblOffset val="100"/>
        <c:noMultiLvlLbl val="0"/>
      </c:catAx>
      <c:valAx>
        <c:axId val="383360352"/>
        <c:scaling>
          <c:orientation val="minMax"/>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90969260890846804"/>
              <c:y val="2.4555603780864198E-2"/>
            </c:manualLayout>
          </c:layout>
          <c:overlay val="0"/>
        </c:title>
        <c:numFmt formatCode="#,##0.0_ ;[Red]\-#,##0.0\ " sourceLinked="0"/>
        <c:majorTickMark val="out"/>
        <c:minorTickMark val="none"/>
        <c:tickLblPos val="nextTo"/>
        <c:spPr>
          <a:ln>
            <a:solidFill>
              <a:srgbClr val="7F7F7F"/>
            </a:solidFill>
          </a:ln>
        </c:spPr>
        <c:crossAx val="383347472"/>
        <c:crosses val="autoZero"/>
        <c:crossBetween val="between"/>
      </c:valAx>
      <c:valAx>
        <c:axId val="383359792"/>
        <c:scaling>
          <c:orientation val="minMax"/>
          <c:max val="50"/>
          <c:min val="0"/>
        </c:scaling>
        <c:delete val="1"/>
        <c:axPos val="r"/>
        <c:numFmt formatCode="General" sourceLinked="1"/>
        <c:majorTickMark val="out"/>
        <c:minorTickMark val="none"/>
        <c:tickLblPos val="nextTo"/>
        <c:crossAx val="383331232"/>
        <c:crosses val="max"/>
        <c:crossBetween val="midCat"/>
      </c:valAx>
      <c:valAx>
        <c:axId val="383331232"/>
        <c:scaling>
          <c:orientation val="minMax"/>
        </c:scaling>
        <c:delete val="1"/>
        <c:axPos val="b"/>
        <c:numFmt formatCode="General" sourceLinked="1"/>
        <c:majorTickMark val="out"/>
        <c:minorTickMark val="none"/>
        <c:tickLblPos val="nextTo"/>
        <c:crossAx val="383359792"/>
        <c:crosses val="autoZero"/>
        <c:crossBetween val="midCat"/>
      </c:valAx>
      <c:spPr>
        <a:ln>
          <a:solidFill>
            <a:srgbClr val="7F7F7F"/>
          </a:solidFill>
        </a:ln>
      </c:spPr>
    </c:plotArea>
    <c:legend>
      <c:legendPos val="r"/>
      <c:layout>
        <c:manualLayout>
          <c:xMode val="edge"/>
          <c:yMode val="edge"/>
          <c:x val="0.1681161025459271"/>
          <c:y val="1.3454459233539095E-2"/>
          <c:w val="0.63560202906255536"/>
          <c:h val="3.4145960419188395E-2"/>
        </c:manualLayout>
      </c:layout>
      <c:overlay val="1"/>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7586587911547"/>
          <c:y val="7.2786570031507569E-2"/>
          <c:w val="0.78934432367149765"/>
          <c:h val="0.89056471836419748"/>
        </c:manualLayout>
      </c:layout>
      <c:barChart>
        <c:barDir val="bar"/>
        <c:grouping val="clustered"/>
        <c:varyColors val="0"/>
        <c:ser>
          <c:idx val="0"/>
          <c:order val="0"/>
          <c:tx>
            <c:strRef>
              <c:f>市区町村別_生活習慣病疾病別の医療費!$AQ$3</c:f>
              <c:strCache>
                <c:ptCount val="1"/>
                <c:pt idx="0">
                  <c:v>前年度との差分(脳内出血)</c:v>
                </c:pt>
              </c:strCache>
            </c:strRef>
          </c:tx>
          <c:spPr>
            <a:solidFill>
              <a:schemeClr val="accent1"/>
            </a:solidFill>
            <a:ln>
              <a:noFill/>
            </a:ln>
          </c:spPr>
          <c:invertIfNegative val="0"/>
          <c:dLbls>
            <c:numFmt formatCode="#,##0.0_ ;[Red]\-#,##0.0\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市区町村別_生活習慣病疾病別の医療費!$Y$4:$Y$77</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市区町村別_生活習慣病疾病別の医療費!$AQ$4:$AQ$77</c:f>
              <c:numCache>
                <c:formatCode>General</c:formatCode>
                <c:ptCount val="74"/>
                <c:pt idx="0">
                  <c:v>-0.10000000000000009</c:v>
                </c:pt>
                <c:pt idx="1">
                  <c:v>-0.7</c:v>
                </c:pt>
                <c:pt idx="2">
                  <c:v>1.0999999999999999</c:v>
                </c:pt>
                <c:pt idx="3">
                  <c:v>-0.69999999999999962</c:v>
                </c:pt>
                <c:pt idx="4">
                  <c:v>-0.8</c:v>
                </c:pt>
                <c:pt idx="5">
                  <c:v>-0.90000000000000013</c:v>
                </c:pt>
                <c:pt idx="6">
                  <c:v>0.49999999999999978</c:v>
                </c:pt>
                <c:pt idx="7">
                  <c:v>-0.7</c:v>
                </c:pt>
                <c:pt idx="8">
                  <c:v>3.4000000000000004</c:v>
                </c:pt>
                <c:pt idx="9">
                  <c:v>0.89999999999999947</c:v>
                </c:pt>
                <c:pt idx="10">
                  <c:v>0.30000000000000027</c:v>
                </c:pt>
                <c:pt idx="11">
                  <c:v>-0.10000000000000009</c:v>
                </c:pt>
                <c:pt idx="12">
                  <c:v>-0.40000000000000036</c:v>
                </c:pt>
                <c:pt idx="13">
                  <c:v>-0.20000000000000018</c:v>
                </c:pt>
                <c:pt idx="14">
                  <c:v>-0.29999999999999993</c:v>
                </c:pt>
                <c:pt idx="15">
                  <c:v>-0.2999999999999996</c:v>
                </c:pt>
                <c:pt idx="16">
                  <c:v>-0.90000000000000013</c:v>
                </c:pt>
                <c:pt idx="17">
                  <c:v>0.39999999999999969</c:v>
                </c:pt>
                <c:pt idx="18">
                  <c:v>-0.90000000000000013</c:v>
                </c:pt>
                <c:pt idx="19">
                  <c:v>0.40000000000000036</c:v>
                </c:pt>
                <c:pt idx="20">
                  <c:v>-0.79999999999999971</c:v>
                </c:pt>
                <c:pt idx="21">
                  <c:v>0.59999999999999987</c:v>
                </c:pt>
                <c:pt idx="22">
                  <c:v>-0.30000000000000027</c:v>
                </c:pt>
                <c:pt idx="23">
                  <c:v>-0.10000000000000009</c:v>
                </c:pt>
                <c:pt idx="24">
                  <c:v>0.20000000000000018</c:v>
                </c:pt>
                <c:pt idx="25">
                  <c:v>-0.40000000000000036</c:v>
                </c:pt>
                <c:pt idx="26">
                  <c:v>0</c:v>
                </c:pt>
                <c:pt idx="27">
                  <c:v>-0.8</c:v>
                </c:pt>
                <c:pt idx="28">
                  <c:v>0.2999999999999996</c:v>
                </c:pt>
                <c:pt idx="29">
                  <c:v>-0.90000000000000013</c:v>
                </c:pt>
                <c:pt idx="30">
                  <c:v>0</c:v>
                </c:pt>
                <c:pt idx="31">
                  <c:v>-0.39999999999999969</c:v>
                </c:pt>
                <c:pt idx="32">
                  <c:v>-1.1000000000000003</c:v>
                </c:pt>
                <c:pt idx="33">
                  <c:v>0.10000000000000009</c:v>
                </c:pt>
                <c:pt idx="34">
                  <c:v>-0.7</c:v>
                </c:pt>
                <c:pt idx="35">
                  <c:v>1.0000000000000002</c:v>
                </c:pt>
                <c:pt idx="36">
                  <c:v>0.90000000000000013</c:v>
                </c:pt>
                <c:pt idx="37">
                  <c:v>0</c:v>
                </c:pt>
                <c:pt idx="38">
                  <c:v>0.10000000000000009</c:v>
                </c:pt>
                <c:pt idx="39">
                  <c:v>-0.80000000000000038</c:v>
                </c:pt>
                <c:pt idx="40">
                  <c:v>-0.20000000000000018</c:v>
                </c:pt>
                <c:pt idx="41">
                  <c:v>0.30000000000000027</c:v>
                </c:pt>
                <c:pt idx="42">
                  <c:v>0.10000000000000009</c:v>
                </c:pt>
                <c:pt idx="43">
                  <c:v>0.20000000000000018</c:v>
                </c:pt>
                <c:pt idx="44">
                  <c:v>0</c:v>
                </c:pt>
                <c:pt idx="45">
                  <c:v>0.39999999999999969</c:v>
                </c:pt>
                <c:pt idx="46">
                  <c:v>1.1999999999999997</c:v>
                </c:pt>
                <c:pt idx="47">
                  <c:v>0.30000000000000027</c:v>
                </c:pt>
                <c:pt idx="48">
                  <c:v>-0.8</c:v>
                </c:pt>
                <c:pt idx="49">
                  <c:v>-0.49999999999999978</c:v>
                </c:pt>
                <c:pt idx="50">
                  <c:v>-0.60000000000000053</c:v>
                </c:pt>
                <c:pt idx="51">
                  <c:v>1.2000000000000004</c:v>
                </c:pt>
                <c:pt idx="52">
                  <c:v>0.40000000000000036</c:v>
                </c:pt>
                <c:pt idx="53">
                  <c:v>-1.6000000000000003</c:v>
                </c:pt>
                <c:pt idx="54">
                  <c:v>-0.20000000000000018</c:v>
                </c:pt>
                <c:pt idx="55">
                  <c:v>-0.8</c:v>
                </c:pt>
                <c:pt idx="56">
                  <c:v>-0.50000000000000044</c:v>
                </c:pt>
                <c:pt idx="57">
                  <c:v>-0.69999999999999962</c:v>
                </c:pt>
                <c:pt idx="58">
                  <c:v>0.40000000000000036</c:v>
                </c:pt>
                <c:pt idx="59">
                  <c:v>0.20000000000000018</c:v>
                </c:pt>
                <c:pt idx="60">
                  <c:v>-1.9</c:v>
                </c:pt>
                <c:pt idx="61">
                  <c:v>0.8</c:v>
                </c:pt>
                <c:pt idx="62">
                  <c:v>-1.4</c:v>
                </c:pt>
                <c:pt idx="63">
                  <c:v>0.59999999999999987</c:v>
                </c:pt>
                <c:pt idx="64">
                  <c:v>1.0000000000000002</c:v>
                </c:pt>
                <c:pt idx="65">
                  <c:v>-0.30000000000000027</c:v>
                </c:pt>
                <c:pt idx="66">
                  <c:v>-3.8</c:v>
                </c:pt>
                <c:pt idx="67">
                  <c:v>-2.0999999999999996</c:v>
                </c:pt>
                <c:pt idx="68">
                  <c:v>0.10000000000000009</c:v>
                </c:pt>
                <c:pt idx="69">
                  <c:v>4.1000000000000005</c:v>
                </c:pt>
                <c:pt idx="70">
                  <c:v>0.30000000000000027</c:v>
                </c:pt>
                <c:pt idx="71">
                  <c:v>1.7000000000000002</c:v>
                </c:pt>
                <c:pt idx="72">
                  <c:v>0.8</c:v>
                </c:pt>
                <c:pt idx="73">
                  <c:v>-1.4000000000000001</c:v>
                </c:pt>
              </c:numCache>
            </c:numRef>
          </c:val>
          <c:extLst>
            <c:ext xmlns:c16="http://schemas.microsoft.com/office/drawing/2014/chart" uri="{C3380CC4-5D6E-409C-BE32-E72D297353CC}">
              <c16:uniqueId val="{00000000-1BEF-410B-A2BD-15685DBE9F24}"/>
            </c:ext>
          </c:extLst>
        </c:ser>
        <c:dLbls>
          <c:showLegendKey val="0"/>
          <c:showVal val="0"/>
          <c:showCatName val="0"/>
          <c:showSerName val="0"/>
          <c:showPercent val="0"/>
          <c:showBubbleSize val="0"/>
        </c:dLbls>
        <c:gapWidth val="150"/>
        <c:axId val="383347472"/>
        <c:axId val="383360352"/>
      </c:barChart>
      <c:scatterChart>
        <c:scatterStyle val="lineMarker"/>
        <c:varyColors val="0"/>
        <c:ser>
          <c:idx val="1"/>
          <c:order val="1"/>
          <c:tx>
            <c:strRef>
              <c:f>市区町村別_生活習慣病疾病別の医療費!$B$818</c:f>
              <c:strCache>
                <c:ptCount val="1"/>
                <c:pt idx="0">
                  <c:v>広域連合全体</c:v>
                </c:pt>
              </c:strCache>
            </c:strRef>
          </c:tx>
          <c:spPr>
            <a:ln w="28575" cmpd="sng">
              <a:solidFill>
                <a:srgbClr val="BE4B48"/>
              </a:solidFill>
              <a:prstDash val="solid"/>
            </a:ln>
          </c:spPr>
          <c:marker>
            <c:symbol val="none"/>
          </c:marker>
          <c:dPt>
            <c:idx val="1"/>
            <c:bubble3D val="0"/>
            <c:extLst>
              <c:ext xmlns:c16="http://schemas.microsoft.com/office/drawing/2014/chart" uri="{C3380CC4-5D6E-409C-BE32-E72D297353CC}">
                <c16:uniqueId val="{00000001-1BEF-410B-A2BD-15685DBE9F24}"/>
              </c:ext>
            </c:extLst>
          </c:dPt>
          <c:dLbls>
            <c:dLbl>
              <c:idx val="0"/>
              <c:layout>
                <c:manualLayout>
                  <c:x val="-0.27507342143906022"/>
                  <c:y val="-0.86966973701131689"/>
                </c:manualLayout>
              </c:layout>
              <c:tx>
                <c:rich>
                  <a:bodyPr/>
                  <a:lstStyle/>
                  <a:p>
                    <a:pPr>
                      <a:defRPr sz="800"/>
                    </a:pPr>
                    <a:fld id="{CC6698B2-3213-4553-BF3D-285B83313B30}" type="SERIESNAME">
                      <a:rPr lang="ja-JP" altLang="en-US" sz="1000">
                        <a:solidFill>
                          <a:sysClr val="windowText" lastClr="000000"/>
                        </a:solidFill>
                      </a:rPr>
                      <a:pPr>
                        <a:defRPr sz="800"/>
                      </a:pPr>
                      <a:t>[系列名]</a:t>
                    </a:fld>
                    <a:r>
                      <a:rPr lang="ja-JP" altLang="en-US" sz="1000" baseline="0">
                        <a:solidFill>
                          <a:sysClr val="windowText" lastClr="000000"/>
                        </a:solidFill>
                      </a:rPr>
                      <a:t>
</a:t>
                    </a:r>
                    <a:fld id="{77901543-651B-4857-8C8F-E039C9952428}" type="XVALUE">
                      <a:rPr lang="en-US" altLang="ja-JP" sz="1000" baseline="0">
                        <a:solidFill>
                          <a:srgbClr val="FF0000"/>
                        </a:solidFill>
                      </a:rPr>
                      <a:pPr>
                        <a:defRPr sz="800"/>
                      </a:pPr>
                      <a:t>[X 値]</a:t>
                    </a:fld>
                    <a:endParaRPr lang="ja-JP" altLang="en-US" sz="1000" baseline="0">
                      <a:solidFill>
                        <a:sysClr val="windowText" lastClr="000000"/>
                      </a:solidFill>
                    </a:endParaRPr>
                  </a:p>
                </c:rich>
              </c:tx>
              <c:numFmt formatCode="#,##0.0_ ;[Red]\-#,##0.0\ " sourceLinked="0"/>
              <c:spPr/>
              <c:showLegendKey val="0"/>
              <c:showVal val="0"/>
              <c:showCatName val="1"/>
              <c:showSerName val="1"/>
              <c:showPercent val="0"/>
              <c:showBubbleSize val="0"/>
              <c:separator>
</c:separator>
              <c:extLst>
                <c:ext xmlns:c15="http://schemas.microsoft.com/office/drawing/2012/chart" uri="{CE6537A1-D6FC-4f65-9D91-7224C49458BB}">
                  <c15:layout>
                    <c:manualLayout>
                      <c:w val="0.16628732256485559"/>
                      <c:h val="4.79761445473251E-2"/>
                    </c:manualLayout>
                  </c15:layout>
                  <c15:dlblFieldTable/>
                  <c15:showDataLabelsRange val="0"/>
                </c:ext>
                <c:ext xmlns:c16="http://schemas.microsoft.com/office/drawing/2014/chart" uri="{C3380CC4-5D6E-409C-BE32-E72D297353CC}">
                  <c16:uniqueId val="{00000002-1BEF-410B-A2BD-15685DBE9F2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市区町村別_生活習慣病疾病別の医療費!$BV$4:$BV$77</c:f>
              <c:numCache>
                <c:formatCode>General</c:formatCode>
                <c:ptCount val="74"/>
                <c:pt idx="0">
                  <c:v>-0.10000000000000009</c:v>
                </c:pt>
                <c:pt idx="1">
                  <c:v>-0.10000000000000009</c:v>
                </c:pt>
                <c:pt idx="2">
                  <c:v>-0.10000000000000009</c:v>
                </c:pt>
                <c:pt idx="3">
                  <c:v>-0.10000000000000009</c:v>
                </c:pt>
                <c:pt idx="4">
                  <c:v>-0.10000000000000009</c:v>
                </c:pt>
                <c:pt idx="5">
                  <c:v>-0.10000000000000009</c:v>
                </c:pt>
                <c:pt idx="6">
                  <c:v>-0.10000000000000009</c:v>
                </c:pt>
                <c:pt idx="7">
                  <c:v>-0.10000000000000009</c:v>
                </c:pt>
                <c:pt idx="8">
                  <c:v>-0.10000000000000009</c:v>
                </c:pt>
                <c:pt idx="9">
                  <c:v>-0.10000000000000009</c:v>
                </c:pt>
                <c:pt idx="10">
                  <c:v>-0.10000000000000009</c:v>
                </c:pt>
                <c:pt idx="11">
                  <c:v>-0.10000000000000009</c:v>
                </c:pt>
                <c:pt idx="12">
                  <c:v>-0.10000000000000009</c:v>
                </c:pt>
                <c:pt idx="13">
                  <c:v>-0.10000000000000009</c:v>
                </c:pt>
                <c:pt idx="14">
                  <c:v>-0.10000000000000009</c:v>
                </c:pt>
                <c:pt idx="15">
                  <c:v>-0.10000000000000009</c:v>
                </c:pt>
                <c:pt idx="16">
                  <c:v>-0.10000000000000009</c:v>
                </c:pt>
                <c:pt idx="17">
                  <c:v>-0.10000000000000009</c:v>
                </c:pt>
                <c:pt idx="18">
                  <c:v>-0.10000000000000009</c:v>
                </c:pt>
                <c:pt idx="19">
                  <c:v>-0.10000000000000009</c:v>
                </c:pt>
                <c:pt idx="20">
                  <c:v>-0.10000000000000009</c:v>
                </c:pt>
                <c:pt idx="21">
                  <c:v>-0.10000000000000009</c:v>
                </c:pt>
                <c:pt idx="22">
                  <c:v>-0.10000000000000009</c:v>
                </c:pt>
                <c:pt idx="23">
                  <c:v>-0.10000000000000009</c:v>
                </c:pt>
                <c:pt idx="24">
                  <c:v>-0.10000000000000009</c:v>
                </c:pt>
                <c:pt idx="25">
                  <c:v>-0.10000000000000009</c:v>
                </c:pt>
                <c:pt idx="26">
                  <c:v>-0.10000000000000009</c:v>
                </c:pt>
                <c:pt idx="27">
                  <c:v>-0.10000000000000009</c:v>
                </c:pt>
                <c:pt idx="28">
                  <c:v>-0.10000000000000009</c:v>
                </c:pt>
                <c:pt idx="29">
                  <c:v>-0.10000000000000009</c:v>
                </c:pt>
                <c:pt idx="30">
                  <c:v>-0.10000000000000009</c:v>
                </c:pt>
                <c:pt idx="31">
                  <c:v>-0.10000000000000009</c:v>
                </c:pt>
                <c:pt idx="32">
                  <c:v>-0.10000000000000009</c:v>
                </c:pt>
                <c:pt idx="33">
                  <c:v>-0.10000000000000009</c:v>
                </c:pt>
                <c:pt idx="34">
                  <c:v>-0.10000000000000009</c:v>
                </c:pt>
                <c:pt idx="35">
                  <c:v>-0.10000000000000009</c:v>
                </c:pt>
                <c:pt idx="36">
                  <c:v>-0.10000000000000009</c:v>
                </c:pt>
                <c:pt idx="37">
                  <c:v>-0.10000000000000009</c:v>
                </c:pt>
                <c:pt idx="38">
                  <c:v>-0.10000000000000009</c:v>
                </c:pt>
                <c:pt idx="39">
                  <c:v>-0.10000000000000009</c:v>
                </c:pt>
                <c:pt idx="40">
                  <c:v>-0.10000000000000009</c:v>
                </c:pt>
                <c:pt idx="41">
                  <c:v>-0.10000000000000009</c:v>
                </c:pt>
                <c:pt idx="42">
                  <c:v>-0.10000000000000009</c:v>
                </c:pt>
                <c:pt idx="43">
                  <c:v>-0.10000000000000009</c:v>
                </c:pt>
                <c:pt idx="44">
                  <c:v>-0.10000000000000009</c:v>
                </c:pt>
                <c:pt idx="45">
                  <c:v>-0.10000000000000009</c:v>
                </c:pt>
                <c:pt idx="46">
                  <c:v>-0.10000000000000009</c:v>
                </c:pt>
                <c:pt idx="47">
                  <c:v>-0.10000000000000009</c:v>
                </c:pt>
                <c:pt idx="48">
                  <c:v>-0.10000000000000009</c:v>
                </c:pt>
                <c:pt idx="49">
                  <c:v>-0.10000000000000009</c:v>
                </c:pt>
                <c:pt idx="50">
                  <c:v>-0.10000000000000009</c:v>
                </c:pt>
                <c:pt idx="51">
                  <c:v>-0.10000000000000009</c:v>
                </c:pt>
                <c:pt idx="52">
                  <c:v>-0.10000000000000009</c:v>
                </c:pt>
                <c:pt idx="53">
                  <c:v>-0.10000000000000009</c:v>
                </c:pt>
                <c:pt idx="54">
                  <c:v>-0.10000000000000009</c:v>
                </c:pt>
                <c:pt idx="55">
                  <c:v>-0.10000000000000009</c:v>
                </c:pt>
                <c:pt idx="56">
                  <c:v>-0.10000000000000009</c:v>
                </c:pt>
                <c:pt idx="57">
                  <c:v>-0.10000000000000009</c:v>
                </c:pt>
                <c:pt idx="58">
                  <c:v>-0.10000000000000009</c:v>
                </c:pt>
                <c:pt idx="59">
                  <c:v>-0.10000000000000009</c:v>
                </c:pt>
                <c:pt idx="60">
                  <c:v>-0.10000000000000009</c:v>
                </c:pt>
                <c:pt idx="61">
                  <c:v>-0.10000000000000009</c:v>
                </c:pt>
                <c:pt idx="62">
                  <c:v>-0.10000000000000009</c:v>
                </c:pt>
                <c:pt idx="63">
                  <c:v>-0.10000000000000009</c:v>
                </c:pt>
                <c:pt idx="64">
                  <c:v>-0.10000000000000009</c:v>
                </c:pt>
                <c:pt idx="65">
                  <c:v>-0.10000000000000009</c:v>
                </c:pt>
                <c:pt idx="66">
                  <c:v>-0.10000000000000009</c:v>
                </c:pt>
                <c:pt idx="67">
                  <c:v>-0.10000000000000009</c:v>
                </c:pt>
                <c:pt idx="68">
                  <c:v>-0.10000000000000009</c:v>
                </c:pt>
                <c:pt idx="69">
                  <c:v>-0.10000000000000009</c:v>
                </c:pt>
                <c:pt idx="70">
                  <c:v>-0.10000000000000009</c:v>
                </c:pt>
                <c:pt idx="71">
                  <c:v>-0.10000000000000009</c:v>
                </c:pt>
                <c:pt idx="72">
                  <c:v>-0.10000000000000009</c:v>
                </c:pt>
                <c:pt idx="73">
                  <c:v>-0.10000000000000009</c:v>
                </c:pt>
              </c:numCache>
            </c:numRef>
          </c:xVal>
          <c:yVal>
            <c:numRef>
              <c:f>市区町村別_生活習慣病疾病別の医療費!$CI$4:$CI$77</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03-1BEF-410B-A2BD-15685DBE9F24}"/>
            </c:ext>
          </c:extLst>
        </c:ser>
        <c:dLbls>
          <c:showLegendKey val="0"/>
          <c:showVal val="0"/>
          <c:showCatName val="0"/>
          <c:showSerName val="0"/>
          <c:showPercent val="0"/>
          <c:showBubbleSize val="0"/>
        </c:dLbls>
        <c:axId val="383331232"/>
        <c:axId val="383359792"/>
      </c:scatterChart>
      <c:catAx>
        <c:axId val="383347472"/>
        <c:scaling>
          <c:orientation val="maxMin"/>
        </c:scaling>
        <c:delete val="0"/>
        <c:axPos val="l"/>
        <c:numFmt formatCode="General" sourceLinked="0"/>
        <c:majorTickMark val="none"/>
        <c:minorTickMark val="none"/>
        <c:tickLblPos val="low"/>
        <c:spPr>
          <a:ln>
            <a:solidFill>
              <a:srgbClr val="7F7F7F"/>
            </a:solidFill>
          </a:ln>
        </c:spPr>
        <c:crossAx val="383360352"/>
        <c:crossesAt val="0"/>
        <c:auto val="1"/>
        <c:lblAlgn val="ctr"/>
        <c:lblOffset val="100"/>
        <c:noMultiLvlLbl val="0"/>
      </c:catAx>
      <c:valAx>
        <c:axId val="383360352"/>
        <c:scaling>
          <c:orientation val="minMax"/>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90969260890846804"/>
              <c:y val="2.4555603780864198E-2"/>
            </c:manualLayout>
          </c:layout>
          <c:overlay val="0"/>
        </c:title>
        <c:numFmt formatCode="#,##0.0_ ;[Red]\-#,##0.0\ " sourceLinked="0"/>
        <c:majorTickMark val="out"/>
        <c:minorTickMark val="none"/>
        <c:tickLblPos val="nextTo"/>
        <c:spPr>
          <a:ln>
            <a:solidFill>
              <a:srgbClr val="7F7F7F"/>
            </a:solidFill>
          </a:ln>
        </c:spPr>
        <c:crossAx val="383347472"/>
        <c:crosses val="autoZero"/>
        <c:crossBetween val="between"/>
      </c:valAx>
      <c:valAx>
        <c:axId val="383359792"/>
        <c:scaling>
          <c:orientation val="minMax"/>
          <c:max val="50"/>
          <c:min val="0"/>
        </c:scaling>
        <c:delete val="1"/>
        <c:axPos val="r"/>
        <c:numFmt formatCode="General" sourceLinked="1"/>
        <c:majorTickMark val="out"/>
        <c:minorTickMark val="none"/>
        <c:tickLblPos val="nextTo"/>
        <c:crossAx val="383331232"/>
        <c:crosses val="max"/>
        <c:crossBetween val="midCat"/>
      </c:valAx>
      <c:valAx>
        <c:axId val="383331232"/>
        <c:scaling>
          <c:orientation val="minMax"/>
        </c:scaling>
        <c:delete val="1"/>
        <c:axPos val="b"/>
        <c:numFmt formatCode="General" sourceLinked="1"/>
        <c:majorTickMark val="out"/>
        <c:minorTickMark val="none"/>
        <c:tickLblPos val="nextTo"/>
        <c:crossAx val="383359792"/>
        <c:crosses val="autoZero"/>
        <c:crossBetween val="midCat"/>
      </c:valAx>
      <c:spPr>
        <a:ln>
          <a:solidFill>
            <a:srgbClr val="7F7F7F"/>
          </a:solidFill>
        </a:ln>
      </c:spPr>
    </c:plotArea>
    <c:legend>
      <c:legendPos val="r"/>
      <c:layout>
        <c:manualLayout>
          <c:xMode val="edge"/>
          <c:yMode val="edge"/>
          <c:x val="0.1681161025459271"/>
          <c:y val="1.3454459233539095E-2"/>
          <c:w val="0.63560202906255536"/>
          <c:h val="3.4145960419188395E-2"/>
        </c:manualLayout>
      </c:layout>
      <c:overlay val="1"/>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7586587911547"/>
          <c:y val="7.2786570031507569E-2"/>
          <c:w val="0.78934432367149765"/>
          <c:h val="0.89056471836419748"/>
        </c:manualLayout>
      </c:layout>
      <c:barChart>
        <c:barDir val="bar"/>
        <c:grouping val="clustered"/>
        <c:varyColors val="0"/>
        <c:ser>
          <c:idx val="0"/>
          <c:order val="0"/>
          <c:tx>
            <c:strRef>
              <c:f>市区町村別_生活習慣病疾病別の医療費!$AT$3</c:f>
              <c:strCache>
                <c:ptCount val="1"/>
                <c:pt idx="0">
                  <c:v>前年度との差分(脳梗塞)</c:v>
                </c:pt>
              </c:strCache>
            </c:strRef>
          </c:tx>
          <c:spPr>
            <a:solidFill>
              <a:schemeClr val="accent1"/>
            </a:solidFill>
            <a:ln>
              <a:noFill/>
            </a:ln>
          </c:spPr>
          <c:invertIfNegative val="0"/>
          <c:dLbls>
            <c:dLbl>
              <c:idx val="0"/>
              <c:layout>
                <c:manualLayout>
                  <c:x val="3.096082403255195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661-467F-970F-9D0F136BDE69}"/>
                </c:ext>
              </c:extLst>
            </c:dLbl>
            <c:dLbl>
              <c:idx val="9"/>
              <c:layout>
                <c:manualLayout>
                  <c:x val="6.192286694719644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661-467F-970F-9D0F136BDE69}"/>
                </c:ext>
              </c:extLst>
            </c:dLbl>
            <c:dLbl>
              <c:idx val="17"/>
              <c:layout>
                <c:manualLayout>
                  <c:x val="6.192286694719644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661-467F-970F-9D0F136BDE69}"/>
                </c:ext>
              </c:extLst>
            </c:dLbl>
            <c:dLbl>
              <c:idx val="19"/>
              <c:layout>
                <c:manualLayout>
                  <c:x val="3.096082403255195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661-467F-970F-9D0F136BDE69}"/>
                </c:ext>
              </c:extLst>
            </c:dLbl>
            <c:dLbl>
              <c:idx val="29"/>
              <c:layout>
                <c:manualLayout>
                  <c:x val="-9.3244615761135588E-3"/>
                  <c:y val="-4.0187757201646094E-8"/>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4.8800011072844741E-2"/>
                      <c:h val="1.6826359658949762E-2"/>
                    </c:manualLayout>
                  </c15:layout>
                </c:ext>
                <c:ext xmlns:c16="http://schemas.microsoft.com/office/drawing/2014/chart" uri="{C3380CC4-5D6E-409C-BE32-E72D297353CC}">
                  <c16:uniqueId val="{00000004-8661-467F-970F-9D0F136BDE69}"/>
                </c:ext>
              </c:extLst>
            </c:dLbl>
            <c:dLbl>
              <c:idx val="34"/>
              <c:layout>
                <c:manualLayout>
                  <c:x val="6.192286694719644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661-467F-970F-9D0F136BDE69}"/>
                </c:ext>
              </c:extLst>
            </c:dLbl>
            <c:dLbl>
              <c:idx val="40"/>
              <c:layout>
                <c:manualLayout>
                  <c:x val="3.096082403255195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661-467F-970F-9D0F136BDE69}"/>
                </c:ext>
              </c:extLst>
            </c:dLbl>
            <c:dLbl>
              <c:idx val="41"/>
              <c:layout>
                <c:manualLayout>
                  <c:x val="3.096082403255195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661-467F-970F-9D0F136BDE69}"/>
                </c:ext>
              </c:extLst>
            </c:dLbl>
            <c:dLbl>
              <c:idx val="42"/>
              <c:layout>
                <c:manualLayout>
                  <c:x val="3.096082403255195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661-467F-970F-9D0F136BDE69}"/>
                </c:ext>
              </c:extLst>
            </c:dLbl>
            <c:dLbl>
              <c:idx val="71"/>
              <c:layout>
                <c:manualLayout>
                  <c:x val="6.192286694719644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661-467F-970F-9D0F136BDE69}"/>
                </c:ext>
              </c:extLst>
            </c:dLbl>
            <c:numFmt formatCode="#,##0.0_ ;[Red]\-#,##0.0\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市区町村別_生活習慣病疾病別の医療費!$Y$4:$Y$77</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市区町村別_生活習慣病疾病別の医療費!$AT$4:$AT$77</c:f>
              <c:numCache>
                <c:formatCode>General</c:formatCode>
                <c:ptCount val="74"/>
                <c:pt idx="0">
                  <c:v>-0.20000000000000018</c:v>
                </c:pt>
                <c:pt idx="1">
                  <c:v>3</c:v>
                </c:pt>
                <c:pt idx="2">
                  <c:v>0</c:v>
                </c:pt>
                <c:pt idx="3">
                  <c:v>-1.2000000000000011</c:v>
                </c:pt>
                <c:pt idx="4">
                  <c:v>0.70000000000000062</c:v>
                </c:pt>
                <c:pt idx="5">
                  <c:v>-1.4999999999999987</c:v>
                </c:pt>
                <c:pt idx="6">
                  <c:v>0.79999999999999793</c:v>
                </c:pt>
                <c:pt idx="7">
                  <c:v>1.9999999999999991</c:v>
                </c:pt>
                <c:pt idx="8">
                  <c:v>1.100000000000001</c:v>
                </c:pt>
                <c:pt idx="9">
                  <c:v>-0.10000000000000009</c:v>
                </c:pt>
                <c:pt idx="10">
                  <c:v>-1.4000000000000012</c:v>
                </c:pt>
                <c:pt idx="11">
                  <c:v>-0.9000000000000008</c:v>
                </c:pt>
                <c:pt idx="12">
                  <c:v>2.1000000000000019</c:v>
                </c:pt>
                <c:pt idx="13">
                  <c:v>-2.2999999999999994</c:v>
                </c:pt>
                <c:pt idx="14">
                  <c:v>-0.30000000000000027</c:v>
                </c:pt>
                <c:pt idx="15">
                  <c:v>-1.2000000000000011</c:v>
                </c:pt>
                <c:pt idx="16">
                  <c:v>-1.0000000000000009</c:v>
                </c:pt>
                <c:pt idx="17">
                  <c:v>-0.10000000000000009</c:v>
                </c:pt>
                <c:pt idx="18">
                  <c:v>0.10000000000000009</c:v>
                </c:pt>
                <c:pt idx="19">
                  <c:v>-0.20000000000000018</c:v>
                </c:pt>
                <c:pt idx="20">
                  <c:v>-0.40000000000000036</c:v>
                </c:pt>
                <c:pt idx="21">
                  <c:v>-0.60000000000000053</c:v>
                </c:pt>
                <c:pt idx="22">
                  <c:v>0.89999999999999802</c:v>
                </c:pt>
                <c:pt idx="23">
                  <c:v>-1.0999999999999983</c:v>
                </c:pt>
                <c:pt idx="24">
                  <c:v>-4.8000000000000016</c:v>
                </c:pt>
                <c:pt idx="25">
                  <c:v>0.50000000000000044</c:v>
                </c:pt>
                <c:pt idx="26">
                  <c:v>0.80000000000000071</c:v>
                </c:pt>
                <c:pt idx="27">
                  <c:v>0.10000000000000009</c:v>
                </c:pt>
                <c:pt idx="28">
                  <c:v>0.20000000000000018</c:v>
                </c:pt>
                <c:pt idx="29">
                  <c:v>1.2000000000000011</c:v>
                </c:pt>
                <c:pt idx="30">
                  <c:v>0.80000000000000071</c:v>
                </c:pt>
                <c:pt idx="31">
                  <c:v>0.50000000000000044</c:v>
                </c:pt>
                <c:pt idx="32">
                  <c:v>-0.70000000000000062</c:v>
                </c:pt>
                <c:pt idx="33">
                  <c:v>-2.4999999999999996</c:v>
                </c:pt>
                <c:pt idx="34">
                  <c:v>-0.10000000000000009</c:v>
                </c:pt>
                <c:pt idx="35">
                  <c:v>-1.4000000000000012</c:v>
                </c:pt>
                <c:pt idx="36">
                  <c:v>-0.80000000000000071</c:v>
                </c:pt>
                <c:pt idx="37">
                  <c:v>3.2</c:v>
                </c:pt>
                <c:pt idx="38">
                  <c:v>0.70000000000000062</c:v>
                </c:pt>
                <c:pt idx="39">
                  <c:v>-0.80000000000000071</c:v>
                </c:pt>
                <c:pt idx="40">
                  <c:v>-0.1999999999999974</c:v>
                </c:pt>
                <c:pt idx="41">
                  <c:v>-0.20000000000000018</c:v>
                </c:pt>
                <c:pt idx="42">
                  <c:v>-0.20000000000000018</c:v>
                </c:pt>
                <c:pt idx="43">
                  <c:v>0</c:v>
                </c:pt>
                <c:pt idx="44">
                  <c:v>-0.60000000000000053</c:v>
                </c:pt>
                <c:pt idx="45">
                  <c:v>-0.50000000000000044</c:v>
                </c:pt>
                <c:pt idx="46">
                  <c:v>-0.9000000000000008</c:v>
                </c:pt>
                <c:pt idx="47">
                  <c:v>-0.30000000000000027</c:v>
                </c:pt>
                <c:pt idx="48">
                  <c:v>-0.69999999999999785</c:v>
                </c:pt>
                <c:pt idx="49">
                  <c:v>-1.2000000000000011</c:v>
                </c:pt>
                <c:pt idx="50">
                  <c:v>-0.60000000000000053</c:v>
                </c:pt>
                <c:pt idx="51">
                  <c:v>-1.9999999999999991</c:v>
                </c:pt>
                <c:pt idx="52">
                  <c:v>1.0000000000000009</c:v>
                </c:pt>
                <c:pt idx="53">
                  <c:v>1.6</c:v>
                </c:pt>
                <c:pt idx="54">
                  <c:v>0.80000000000000071</c:v>
                </c:pt>
                <c:pt idx="55">
                  <c:v>2.5999999999999996</c:v>
                </c:pt>
                <c:pt idx="56">
                  <c:v>-0.89999999999999802</c:v>
                </c:pt>
                <c:pt idx="57">
                  <c:v>1.5</c:v>
                </c:pt>
                <c:pt idx="58">
                  <c:v>-0.49999999999999767</c:v>
                </c:pt>
                <c:pt idx="59">
                  <c:v>-1.7999999999999989</c:v>
                </c:pt>
                <c:pt idx="60">
                  <c:v>-2.1000000000000019</c:v>
                </c:pt>
                <c:pt idx="61">
                  <c:v>-0.30000000000000027</c:v>
                </c:pt>
                <c:pt idx="62">
                  <c:v>-1.4999999999999987</c:v>
                </c:pt>
                <c:pt idx="63">
                  <c:v>0.30000000000000027</c:v>
                </c:pt>
                <c:pt idx="64">
                  <c:v>-4.1000000000000005</c:v>
                </c:pt>
                <c:pt idx="65">
                  <c:v>-3.1</c:v>
                </c:pt>
                <c:pt idx="66">
                  <c:v>-4.9999999999999991</c:v>
                </c:pt>
                <c:pt idx="67">
                  <c:v>1.0000000000000009</c:v>
                </c:pt>
                <c:pt idx="68">
                  <c:v>-0.80000000000000071</c:v>
                </c:pt>
                <c:pt idx="69">
                  <c:v>2.9000000000000012</c:v>
                </c:pt>
                <c:pt idx="70">
                  <c:v>-1.6999999999999988</c:v>
                </c:pt>
                <c:pt idx="71">
                  <c:v>-0.10000000000000009</c:v>
                </c:pt>
                <c:pt idx="72">
                  <c:v>-4.8</c:v>
                </c:pt>
                <c:pt idx="73">
                  <c:v>-7.1000000000000005</c:v>
                </c:pt>
              </c:numCache>
            </c:numRef>
          </c:val>
          <c:extLst>
            <c:ext xmlns:c16="http://schemas.microsoft.com/office/drawing/2014/chart" uri="{C3380CC4-5D6E-409C-BE32-E72D297353CC}">
              <c16:uniqueId val="{0000000A-8661-467F-970F-9D0F136BDE69}"/>
            </c:ext>
          </c:extLst>
        </c:ser>
        <c:dLbls>
          <c:showLegendKey val="0"/>
          <c:showVal val="0"/>
          <c:showCatName val="0"/>
          <c:showSerName val="0"/>
          <c:showPercent val="0"/>
          <c:showBubbleSize val="0"/>
        </c:dLbls>
        <c:gapWidth val="150"/>
        <c:axId val="383347472"/>
        <c:axId val="383360352"/>
      </c:barChart>
      <c:scatterChart>
        <c:scatterStyle val="lineMarker"/>
        <c:varyColors val="0"/>
        <c:ser>
          <c:idx val="1"/>
          <c:order val="1"/>
          <c:tx>
            <c:strRef>
              <c:f>市区町村別_生活習慣病疾病別の医療費!$B$818</c:f>
              <c:strCache>
                <c:ptCount val="1"/>
                <c:pt idx="0">
                  <c:v>広域連合全体</c:v>
                </c:pt>
              </c:strCache>
            </c:strRef>
          </c:tx>
          <c:spPr>
            <a:ln w="28575" cmpd="sng">
              <a:solidFill>
                <a:srgbClr val="BE4B48"/>
              </a:solidFill>
              <a:prstDash val="solid"/>
            </a:ln>
          </c:spPr>
          <c:marker>
            <c:symbol val="none"/>
          </c:marker>
          <c:dPt>
            <c:idx val="1"/>
            <c:bubble3D val="0"/>
            <c:extLst>
              <c:ext xmlns:c16="http://schemas.microsoft.com/office/drawing/2014/chart" uri="{C3380CC4-5D6E-409C-BE32-E72D297353CC}">
                <c16:uniqueId val="{0000000B-8661-467F-970F-9D0F136BDE69}"/>
              </c:ext>
            </c:extLst>
          </c:dPt>
          <c:dLbls>
            <c:dLbl>
              <c:idx val="0"/>
              <c:layout>
                <c:manualLayout>
                  <c:x val="-0.23777533039647583"/>
                  <c:y val="-0.86966973701131689"/>
                </c:manualLayout>
              </c:layout>
              <c:tx>
                <c:rich>
                  <a:bodyPr/>
                  <a:lstStyle/>
                  <a:p>
                    <a:pPr>
                      <a:defRPr sz="800"/>
                    </a:pPr>
                    <a:fld id="{CC6698B2-3213-4553-BF3D-285B83313B30}" type="SERIESNAME">
                      <a:rPr lang="ja-JP" altLang="en-US" sz="1000"/>
                      <a:pPr>
                        <a:defRPr sz="800"/>
                      </a:pPr>
                      <a:t>[系列名]</a:t>
                    </a:fld>
                    <a:r>
                      <a:rPr lang="ja-JP" altLang="en-US" sz="1000" baseline="0"/>
                      <a:t>
</a:t>
                    </a:r>
                    <a:fld id="{77901543-651B-4857-8C8F-E039C9952428}" type="XVALUE">
                      <a:rPr lang="en-US" altLang="ja-JP" sz="1000" baseline="0">
                        <a:solidFill>
                          <a:srgbClr val="FF0000"/>
                        </a:solidFill>
                      </a:rPr>
                      <a:pPr>
                        <a:defRPr sz="800"/>
                      </a:pPr>
                      <a:t>[X 値]</a:t>
                    </a:fld>
                    <a:endParaRPr lang="ja-JP" altLang="en-US" sz="1000" baseline="0"/>
                  </a:p>
                </c:rich>
              </c:tx>
              <c:numFmt formatCode="#,##0.0_ ;[Red]\-#,##0.0\ " sourceLinked="0"/>
              <c:spPr/>
              <c:showLegendKey val="0"/>
              <c:showVal val="0"/>
              <c:showCatName val="1"/>
              <c:showSerName val="1"/>
              <c:showPercent val="0"/>
              <c:showBubbleSize val="0"/>
              <c:separator>
</c:separator>
              <c:extLst>
                <c:ext xmlns:c15="http://schemas.microsoft.com/office/drawing/2012/chart" uri="{CE6537A1-D6FC-4f65-9D91-7224C49458BB}">
                  <c15:layout>
                    <c:manualLayout>
                      <c:w val="0.16628732256485559"/>
                      <c:h val="4.79761445473251E-2"/>
                    </c:manualLayout>
                  </c15:layout>
                  <c15:dlblFieldTable/>
                  <c15:showDataLabelsRange val="0"/>
                </c:ext>
                <c:ext xmlns:c16="http://schemas.microsoft.com/office/drawing/2014/chart" uri="{C3380CC4-5D6E-409C-BE32-E72D297353CC}">
                  <c16:uniqueId val="{0000000C-8661-467F-970F-9D0F136BDE6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市区町村別_生活習慣病疾病別の医療費!$BY$4:$BY$77</c:f>
              <c:numCache>
                <c:formatCode>General</c:formatCode>
                <c:ptCount val="74"/>
                <c:pt idx="0">
                  <c:v>-0.30000000000000027</c:v>
                </c:pt>
                <c:pt idx="1">
                  <c:v>-0.30000000000000027</c:v>
                </c:pt>
                <c:pt idx="2">
                  <c:v>-0.30000000000000027</c:v>
                </c:pt>
                <c:pt idx="3">
                  <c:v>-0.30000000000000027</c:v>
                </c:pt>
                <c:pt idx="4">
                  <c:v>-0.30000000000000027</c:v>
                </c:pt>
                <c:pt idx="5">
                  <c:v>-0.30000000000000027</c:v>
                </c:pt>
                <c:pt idx="6">
                  <c:v>-0.30000000000000027</c:v>
                </c:pt>
                <c:pt idx="7">
                  <c:v>-0.30000000000000027</c:v>
                </c:pt>
                <c:pt idx="8">
                  <c:v>-0.30000000000000027</c:v>
                </c:pt>
                <c:pt idx="9">
                  <c:v>-0.30000000000000027</c:v>
                </c:pt>
                <c:pt idx="10">
                  <c:v>-0.30000000000000027</c:v>
                </c:pt>
                <c:pt idx="11">
                  <c:v>-0.30000000000000027</c:v>
                </c:pt>
                <c:pt idx="12">
                  <c:v>-0.30000000000000027</c:v>
                </c:pt>
                <c:pt idx="13">
                  <c:v>-0.30000000000000027</c:v>
                </c:pt>
                <c:pt idx="14">
                  <c:v>-0.30000000000000027</c:v>
                </c:pt>
                <c:pt idx="15">
                  <c:v>-0.30000000000000027</c:v>
                </c:pt>
                <c:pt idx="16">
                  <c:v>-0.30000000000000027</c:v>
                </c:pt>
                <c:pt idx="17">
                  <c:v>-0.30000000000000027</c:v>
                </c:pt>
                <c:pt idx="18">
                  <c:v>-0.30000000000000027</c:v>
                </c:pt>
                <c:pt idx="19">
                  <c:v>-0.30000000000000027</c:v>
                </c:pt>
                <c:pt idx="20">
                  <c:v>-0.30000000000000027</c:v>
                </c:pt>
                <c:pt idx="21">
                  <c:v>-0.30000000000000027</c:v>
                </c:pt>
                <c:pt idx="22">
                  <c:v>-0.30000000000000027</c:v>
                </c:pt>
                <c:pt idx="23">
                  <c:v>-0.30000000000000027</c:v>
                </c:pt>
                <c:pt idx="24">
                  <c:v>-0.30000000000000027</c:v>
                </c:pt>
                <c:pt idx="25">
                  <c:v>-0.30000000000000027</c:v>
                </c:pt>
                <c:pt idx="26">
                  <c:v>-0.30000000000000027</c:v>
                </c:pt>
                <c:pt idx="27">
                  <c:v>-0.30000000000000027</c:v>
                </c:pt>
                <c:pt idx="28">
                  <c:v>-0.30000000000000027</c:v>
                </c:pt>
                <c:pt idx="29">
                  <c:v>-0.30000000000000027</c:v>
                </c:pt>
                <c:pt idx="30">
                  <c:v>-0.30000000000000027</c:v>
                </c:pt>
                <c:pt idx="31">
                  <c:v>-0.30000000000000027</c:v>
                </c:pt>
                <c:pt idx="32">
                  <c:v>-0.30000000000000027</c:v>
                </c:pt>
                <c:pt idx="33">
                  <c:v>-0.30000000000000027</c:v>
                </c:pt>
                <c:pt idx="34">
                  <c:v>-0.30000000000000027</c:v>
                </c:pt>
                <c:pt idx="35">
                  <c:v>-0.30000000000000027</c:v>
                </c:pt>
                <c:pt idx="36">
                  <c:v>-0.30000000000000027</c:v>
                </c:pt>
                <c:pt idx="37">
                  <c:v>-0.30000000000000027</c:v>
                </c:pt>
                <c:pt idx="38">
                  <c:v>-0.30000000000000027</c:v>
                </c:pt>
                <c:pt idx="39">
                  <c:v>-0.30000000000000027</c:v>
                </c:pt>
                <c:pt idx="40">
                  <c:v>-0.30000000000000027</c:v>
                </c:pt>
                <c:pt idx="41">
                  <c:v>-0.30000000000000027</c:v>
                </c:pt>
                <c:pt idx="42">
                  <c:v>-0.30000000000000027</c:v>
                </c:pt>
                <c:pt idx="43">
                  <c:v>-0.30000000000000027</c:v>
                </c:pt>
                <c:pt idx="44">
                  <c:v>-0.30000000000000027</c:v>
                </c:pt>
                <c:pt idx="45">
                  <c:v>-0.30000000000000027</c:v>
                </c:pt>
                <c:pt idx="46">
                  <c:v>-0.30000000000000027</c:v>
                </c:pt>
                <c:pt idx="47">
                  <c:v>-0.30000000000000027</c:v>
                </c:pt>
                <c:pt idx="48">
                  <c:v>-0.30000000000000027</c:v>
                </c:pt>
                <c:pt idx="49">
                  <c:v>-0.30000000000000027</c:v>
                </c:pt>
                <c:pt idx="50">
                  <c:v>-0.30000000000000027</c:v>
                </c:pt>
                <c:pt idx="51">
                  <c:v>-0.30000000000000027</c:v>
                </c:pt>
                <c:pt idx="52">
                  <c:v>-0.30000000000000027</c:v>
                </c:pt>
                <c:pt idx="53">
                  <c:v>-0.30000000000000027</c:v>
                </c:pt>
                <c:pt idx="54">
                  <c:v>-0.30000000000000027</c:v>
                </c:pt>
                <c:pt idx="55">
                  <c:v>-0.30000000000000027</c:v>
                </c:pt>
                <c:pt idx="56">
                  <c:v>-0.30000000000000027</c:v>
                </c:pt>
                <c:pt idx="57">
                  <c:v>-0.30000000000000027</c:v>
                </c:pt>
                <c:pt idx="58">
                  <c:v>-0.30000000000000027</c:v>
                </c:pt>
                <c:pt idx="59">
                  <c:v>-0.30000000000000027</c:v>
                </c:pt>
                <c:pt idx="60">
                  <c:v>-0.30000000000000027</c:v>
                </c:pt>
                <c:pt idx="61">
                  <c:v>-0.30000000000000027</c:v>
                </c:pt>
                <c:pt idx="62">
                  <c:v>-0.30000000000000027</c:v>
                </c:pt>
                <c:pt idx="63">
                  <c:v>-0.30000000000000027</c:v>
                </c:pt>
                <c:pt idx="64">
                  <c:v>-0.30000000000000027</c:v>
                </c:pt>
                <c:pt idx="65">
                  <c:v>-0.30000000000000027</c:v>
                </c:pt>
                <c:pt idx="66">
                  <c:v>-0.30000000000000027</c:v>
                </c:pt>
                <c:pt idx="67">
                  <c:v>-0.30000000000000027</c:v>
                </c:pt>
                <c:pt idx="68">
                  <c:v>-0.30000000000000027</c:v>
                </c:pt>
                <c:pt idx="69">
                  <c:v>-0.30000000000000027</c:v>
                </c:pt>
                <c:pt idx="70">
                  <c:v>-0.30000000000000027</c:v>
                </c:pt>
                <c:pt idx="71">
                  <c:v>-0.30000000000000027</c:v>
                </c:pt>
                <c:pt idx="72">
                  <c:v>-0.30000000000000027</c:v>
                </c:pt>
                <c:pt idx="73">
                  <c:v>-0.30000000000000027</c:v>
                </c:pt>
              </c:numCache>
            </c:numRef>
          </c:xVal>
          <c:yVal>
            <c:numRef>
              <c:f>市区町村別_生活習慣病疾病別の医療費!$CI$4:$CI$77</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0D-8661-467F-970F-9D0F136BDE69}"/>
            </c:ext>
          </c:extLst>
        </c:ser>
        <c:dLbls>
          <c:showLegendKey val="0"/>
          <c:showVal val="0"/>
          <c:showCatName val="0"/>
          <c:showSerName val="0"/>
          <c:showPercent val="0"/>
          <c:showBubbleSize val="0"/>
        </c:dLbls>
        <c:axId val="383331232"/>
        <c:axId val="383359792"/>
      </c:scatterChart>
      <c:catAx>
        <c:axId val="383347472"/>
        <c:scaling>
          <c:orientation val="maxMin"/>
        </c:scaling>
        <c:delete val="0"/>
        <c:axPos val="l"/>
        <c:numFmt formatCode="General" sourceLinked="0"/>
        <c:majorTickMark val="none"/>
        <c:minorTickMark val="none"/>
        <c:tickLblPos val="low"/>
        <c:spPr>
          <a:ln>
            <a:solidFill>
              <a:srgbClr val="7F7F7F"/>
            </a:solidFill>
          </a:ln>
        </c:spPr>
        <c:crossAx val="383360352"/>
        <c:crossesAt val="0"/>
        <c:auto val="1"/>
        <c:lblAlgn val="ctr"/>
        <c:lblOffset val="100"/>
        <c:noMultiLvlLbl val="0"/>
      </c:catAx>
      <c:valAx>
        <c:axId val="383360352"/>
        <c:scaling>
          <c:orientation val="minMax"/>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90969260890846804"/>
              <c:y val="2.4555603780864198E-2"/>
            </c:manualLayout>
          </c:layout>
          <c:overlay val="0"/>
        </c:title>
        <c:numFmt formatCode="#,##0.0_ ;[Red]\-#,##0.0\ " sourceLinked="0"/>
        <c:majorTickMark val="out"/>
        <c:minorTickMark val="none"/>
        <c:tickLblPos val="nextTo"/>
        <c:spPr>
          <a:ln>
            <a:solidFill>
              <a:srgbClr val="7F7F7F"/>
            </a:solidFill>
          </a:ln>
        </c:spPr>
        <c:crossAx val="383347472"/>
        <c:crosses val="autoZero"/>
        <c:crossBetween val="between"/>
      </c:valAx>
      <c:valAx>
        <c:axId val="383359792"/>
        <c:scaling>
          <c:orientation val="minMax"/>
          <c:max val="50"/>
          <c:min val="0"/>
        </c:scaling>
        <c:delete val="1"/>
        <c:axPos val="r"/>
        <c:numFmt formatCode="General" sourceLinked="1"/>
        <c:majorTickMark val="out"/>
        <c:minorTickMark val="none"/>
        <c:tickLblPos val="nextTo"/>
        <c:crossAx val="383331232"/>
        <c:crosses val="max"/>
        <c:crossBetween val="midCat"/>
      </c:valAx>
      <c:valAx>
        <c:axId val="383331232"/>
        <c:scaling>
          <c:orientation val="minMax"/>
        </c:scaling>
        <c:delete val="1"/>
        <c:axPos val="b"/>
        <c:numFmt formatCode="General" sourceLinked="1"/>
        <c:majorTickMark val="out"/>
        <c:minorTickMark val="none"/>
        <c:tickLblPos val="nextTo"/>
        <c:crossAx val="383359792"/>
        <c:crosses val="autoZero"/>
        <c:crossBetween val="midCat"/>
      </c:valAx>
      <c:spPr>
        <a:ln>
          <a:solidFill>
            <a:srgbClr val="7F7F7F"/>
          </a:solidFill>
        </a:ln>
      </c:spPr>
    </c:plotArea>
    <c:legend>
      <c:legendPos val="r"/>
      <c:layout>
        <c:manualLayout>
          <c:xMode val="edge"/>
          <c:yMode val="edge"/>
          <c:x val="0.1681161025459271"/>
          <c:y val="1.3454459233539095E-2"/>
          <c:w val="0.63560202906255536"/>
          <c:h val="3.4145960419188395E-2"/>
        </c:manualLayout>
      </c:layout>
      <c:overlay val="1"/>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4.2716715614292709E-2"/>
          <c:y val="5.5198688271604936E-2"/>
          <c:w val="0.90342976015663246"/>
          <c:h val="0.91740909529320991"/>
        </c:manualLayout>
      </c:layout>
      <c:barChart>
        <c:barDir val="bar"/>
        <c:grouping val="clustered"/>
        <c:varyColors val="0"/>
        <c:ser>
          <c:idx val="0"/>
          <c:order val="0"/>
          <c:tx>
            <c:strRef>
              <c:f>市区町村別_生活習慣病疾病別の医療費!$AW$3</c:f>
              <c:strCache>
                <c:ptCount val="1"/>
                <c:pt idx="0">
                  <c:v>前年度との差分(脳動脈硬化(症))</c:v>
                </c:pt>
              </c:strCache>
            </c:strRef>
          </c:tx>
          <c:spPr>
            <a:solidFill>
              <a:schemeClr val="accent1"/>
            </a:solidFill>
            <a:ln>
              <a:noFill/>
            </a:ln>
          </c:spPr>
          <c:invertIfNegative val="0"/>
          <c:dLbls>
            <c:numFmt formatCode="#,##0.0_ ;[Red]\-#,##0.0\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市区町村別_生活習慣病疾病別の医療費!$Y$4:$Y$77</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市区町村別_生活習慣病疾病別の医療費!$AW$4:$AW$77</c:f>
              <c:numCache>
                <c:formatCode>General</c:formatCode>
                <c:ptCount val="74"/>
                <c:pt idx="0">
                  <c:v>0</c:v>
                </c:pt>
                <c:pt idx="1">
                  <c:v>0</c:v>
                </c:pt>
                <c:pt idx="2">
                  <c:v>-0.1</c:v>
                </c:pt>
                <c:pt idx="3">
                  <c:v>-0.2</c:v>
                </c:pt>
                <c:pt idx="4">
                  <c:v>0</c:v>
                </c:pt>
                <c:pt idx="5">
                  <c:v>0</c:v>
                </c:pt>
                <c:pt idx="6">
                  <c:v>0</c:v>
                </c:pt>
                <c:pt idx="7">
                  <c:v>0</c:v>
                </c:pt>
                <c:pt idx="8">
                  <c:v>-0.1</c:v>
                </c:pt>
                <c:pt idx="9">
                  <c:v>0</c:v>
                </c:pt>
                <c:pt idx="10">
                  <c:v>0</c:v>
                </c:pt>
                <c:pt idx="11">
                  <c:v>0</c:v>
                </c:pt>
                <c:pt idx="12">
                  <c:v>0</c:v>
                </c:pt>
                <c:pt idx="13">
                  <c:v>-0.1</c:v>
                </c:pt>
                <c:pt idx="14">
                  <c:v>0</c:v>
                </c:pt>
                <c:pt idx="15">
                  <c:v>0</c:v>
                </c:pt>
                <c:pt idx="16">
                  <c:v>0</c:v>
                </c:pt>
                <c:pt idx="17">
                  <c:v>0</c:v>
                </c:pt>
                <c:pt idx="18">
                  <c:v>0</c:v>
                </c:pt>
                <c:pt idx="19">
                  <c:v>0</c:v>
                </c:pt>
                <c:pt idx="20">
                  <c:v>-0.1</c:v>
                </c:pt>
                <c:pt idx="21">
                  <c:v>0</c:v>
                </c:pt>
                <c:pt idx="22">
                  <c:v>0</c:v>
                </c:pt>
                <c:pt idx="23">
                  <c:v>0</c:v>
                </c:pt>
                <c:pt idx="24">
                  <c:v>0</c:v>
                </c:pt>
                <c:pt idx="25">
                  <c:v>0</c:v>
                </c:pt>
                <c:pt idx="26">
                  <c:v>0</c:v>
                </c:pt>
                <c:pt idx="27">
                  <c:v>-0.1</c:v>
                </c:pt>
                <c:pt idx="28">
                  <c:v>0.1</c:v>
                </c:pt>
                <c:pt idx="29">
                  <c:v>0</c:v>
                </c:pt>
                <c:pt idx="30">
                  <c:v>0</c:v>
                </c:pt>
                <c:pt idx="31">
                  <c:v>0</c:v>
                </c:pt>
                <c:pt idx="32">
                  <c:v>0</c:v>
                </c:pt>
                <c:pt idx="33">
                  <c:v>-0.1</c:v>
                </c:pt>
                <c:pt idx="34">
                  <c:v>0</c:v>
                </c:pt>
                <c:pt idx="35">
                  <c:v>-0.1</c:v>
                </c:pt>
                <c:pt idx="36">
                  <c:v>0</c:v>
                </c:pt>
                <c:pt idx="37">
                  <c:v>0</c:v>
                </c:pt>
                <c:pt idx="38">
                  <c:v>0</c:v>
                </c:pt>
                <c:pt idx="39">
                  <c:v>0</c:v>
                </c:pt>
                <c:pt idx="40">
                  <c:v>0</c:v>
                </c:pt>
                <c:pt idx="41">
                  <c:v>0</c:v>
                </c:pt>
                <c:pt idx="42">
                  <c:v>0</c:v>
                </c:pt>
                <c:pt idx="43">
                  <c:v>0</c:v>
                </c:pt>
                <c:pt idx="44">
                  <c:v>0</c:v>
                </c:pt>
                <c:pt idx="45">
                  <c:v>0.1</c:v>
                </c:pt>
                <c:pt idx="46">
                  <c:v>0</c:v>
                </c:pt>
                <c:pt idx="47">
                  <c:v>0</c:v>
                </c:pt>
                <c:pt idx="48">
                  <c:v>-0.1</c:v>
                </c:pt>
                <c:pt idx="49">
                  <c:v>-0.1</c:v>
                </c:pt>
                <c:pt idx="50">
                  <c:v>-0.1</c:v>
                </c:pt>
                <c:pt idx="51">
                  <c:v>-0.1</c:v>
                </c:pt>
                <c:pt idx="52">
                  <c:v>-0.1</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-0.2</c:v>
                </c:pt>
                <c:pt idx="69">
                  <c:v>0</c:v>
                </c:pt>
                <c:pt idx="70">
                  <c:v>0</c:v>
                </c:pt>
                <c:pt idx="71">
                  <c:v>0</c:v>
                </c:pt>
                <c:pt idx="72">
                  <c:v>0</c:v>
                </c:pt>
                <c:pt idx="73">
                  <c:v>0</c:v>
                </c:pt>
              </c:numCache>
            </c:numRef>
          </c:val>
          <c:extLst>
            <c:ext xmlns:c16="http://schemas.microsoft.com/office/drawing/2014/chart" uri="{C3380CC4-5D6E-409C-BE32-E72D297353CC}">
              <c16:uniqueId val="{00000000-5EBA-4331-B30E-DF33C0AFE616}"/>
            </c:ext>
          </c:extLst>
        </c:ser>
        <c:dLbls>
          <c:showLegendKey val="0"/>
          <c:showVal val="0"/>
          <c:showCatName val="0"/>
          <c:showSerName val="0"/>
          <c:showPercent val="0"/>
          <c:showBubbleSize val="0"/>
        </c:dLbls>
        <c:gapWidth val="150"/>
        <c:axId val="383347472"/>
        <c:axId val="383360352"/>
      </c:barChart>
      <c:scatterChart>
        <c:scatterStyle val="lineMarker"/>
        <c:varyColors val="0"/>
        <c:ser>
          <c:idx val="1"/>
          <c:order val="1"/>
          <c:tx>
            <c:strRef>
              <c:f>市区町村別_生活習慣病疾病別の医療費!$B$818</c:f>
              <c:strCache>
                <c:ptCount val="1"/>
                <c:pt idx="0">
                  <c:v>広域連合全体</c:v>
                </c:pt>
              </c:strCache>
            </c:strRef>
          </c:tx>
          <c:spPr>
            <a:ln w="28575" cmpd="sng">
              <a:solidFill>
                <a:srgbClr val="BE4B48"/>
              </a:solidFill>
              <a:prstDash val="solid"/>
            </a:ln>
          </c:spPr>
          <c:marker>
            <c:symbol val="none"/>
          </c:marker>
          <c:dPt>
            <c:idx val="1"/>
            <c:bubble3D val="0"/>
            <c:extLst>
              <c:ext xmlns:c16="http://schemas.microsoft.com/office/drawing/2014/chart" uri="{C3380CC4-5D6E-409C-BE32-E72D297353CC}">
                <c16:uniqueId val="{00000001-5EBA-4331-B30E-DF33C0AFE616}"/>
              </c:ext>
            </c:extLst>
          </c:dPt>
          <c:dLbls>
            <c:dLbl>
              <c:idx val="0"/>
              <c:layout>
                <c:manualLayout>
                  <c:x val="2.6419481155163974E-2"/>
                  <c:y val="-0.86966973701131689"/>
                </c:manualLayout>
              </c:layout>
              <c:tx>
                <c:rich>
                  <a:bodyPr/>
                  <a:lstStyle/>
                  <a:p>
                    <a:pPr>
                      <a:defRPr sz="800"/>
                    </a:pPr>
                    <a:fld id="{CC6698B2-3213-4553-BF3D-285B83313B30}" type="SERIESNAME">
                      <a:rPr lang="ja-JP" altLang="en-US" sz="1000"/>
                      <a:pPr>
                        <a:defRPr sz="800"/>
                      </a:pPr>
                      <a:t>[系列名]</a:t>
                    </a:fld>
                    <a:r>
                      <a:rPr lang="ja-JP" altLang="en-US" sz="1000" baseline="0"/>
                      <a:t>
</a:t>
                    </a:r>
                    <a:fld id="{77901543-651B-4857-8C8F-E039C9952428}" type="XVALUE">
                      <a:rPr lang="en-US" altLang="ja-JP" sz="1000" baseline="0"/>
                      <a:pPr>
                        <a:defRPr sz="800"/>
                      </a:pPr>
                      <a:t>[X 値]</a:t>
                    </a:fld>
                    <a:endParaRPr lang="ja-JP" altLang="en-US" sz="1000" baseline="0"/>
                  </a:p>
                </c:rich>
              </c:tx>
              <c:numFmt formatCode="#,##0.0_ ;[Red]\-#,##0.0\ " sourceLinked="0"/>
              <c:spPr/>
              <c:showLegendKey val="0"/>
              <c:showVal val="0"/>
              <c:showCatName val="1"/>
              <c:showSerName val="1"/>
              <c:showPercent val="0"/>
              <c:showBubbleSize val="0"/>
              <c:separator>
</c:separator>
              <c:extLst>
                <c:ext xmlns:c15="http://schemas.microsoft.com/office/drawing/2012/chart" uri="{CE6537A1-D6FC-4f65-9D91-7224C49458BB}">
                  <c15:layout>
                    <c:manualLayout>
                      <c:w val="0.16628732256485559"/>
                      <c:h val="4.79761445473251E-2"/>
                    </c:manualLayout>
                  </c15:layout>
                  <c15:dlblFieldTable/>
                  <c15:showDataLabelsRange val="0"/>
                </c:ext>
                <c:ext xmlns:c16="http://schemas.microsoft.com/office/drawing/2014/chart" uri="{C3380CC4-5D6E-409C-BE32-E72D297353CC}">
                  <c16:uniqueId val="{00000002-5EBA-4331-B30E-DF33C0AFE61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市区町村別_生活習慣病疾病別の医療費!$CB$4:$CB$77</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numCache>
            </c:numRef>
          </c:xVal>
          <c:yVal>
            <c:numRef>
              <c:f>市区町村別_生活習慣病疾病別の医療費!$CI$4:$CI$77</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03-5EBA-4331-B30E-DF33C0AFE616}"/>
            </c:ext>
          </c:extLst>
        </c:ser>
        <c:dLbls>
          <c:showLegendKey val="0"/>
          <c:showVal val="0"/>
          <c:showCatName val="0"/>
          <c:showSerName val="0"/>
          <c:showPercent val="0"/>
          <c:showBubbleSize val="0"/>
        </c:dLbls>
        <c:axId val="383331232"/>
        <c:axId val="383359792"/>
      </c:scatterChart>
      <c:catAx>
        <c:axId val="383347472"/>
        <c:scaling>
          <c:orientation val="maxMin"/>
        </c:scaling>
        <c:delete val="0"/>
        <c:axPos val="l"/>
        <c:numFmt formatCode="General" sourceLinked="0"/>
        <c:majorTickMark val="none"/>
        <c:minorTickMark val="none"/>
        <c:tickLblPos val="low"/>
        <c:spPr>
          <a:ln>
            <a:solidFill>
              <a:srgbClr val="7F7F7F"/>
            </a:solidFill>
          </a:ln>
        </c:spPr>
        <c:crossAx val="383360352"/>
        <c:crossesAt val="0"/>
        <c:auto val="1"/>
        <c:lblAlgn val="ctr"/>
        <c:lblOffset val="100"/>
        <c:noMultiLvlLbl val="0"/>
      </c:catAx>
      <c:valAx>
        <c:axId val="383360352"/>
        <c:scaling>
          <c:orientation val="minMax"/>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90969260890846804"/>
              <c:y val="2.4555603780864198E-2"/>
            </c:manualLayout>
          </c:layout>
          <c:overlay val="0"/>
        </c:title>
        <c:numFmt formatCode="#,##0.0_ ;[Red]\-#,##0.0\ " sourceLinked="0"/>
        <c:majorTickMark val="out"/>
        <c:minorTickMark val="none"/>
        <c:tickLblPos val="nextTo"/>
        <c:spPr>
          <a:ln>
            <a:solidFill>
              <a:srgbClr val="7F7F7F"/>
            </a:solidFill>
          </a:ln>
        </c:spPr>
        <c:crossAx val="383347472"/>
        <c:crosses val="autoZero"/>
        <c:crossBetween val="between"/>
        <c:majorUnit val="0.1"/>
      </c:valAx>
      <c:valAx>
        <c:axId val="383359792"/>
        <c:scaling>
          <c:orientation val="minMax"/>
          <c:max val="50"/>
          <c:min val="0"/>
        </c:scaling>
        <c:delete val="1"/>
        <c:axPos val="r"/>
        <c:numFmt formatCode="General" sourceLinked="1"/>
        <c:majorTickMark val="out"/>
        <c:minorTickMark val="none"/>
        <c:tickLblPos val="nextTo"/>
        <c:crossAx val="383331232"/>
        <c:crosses val="max"/>
        <c:crossBetween val="midCat"/>
      </c:valAx>
      <c:valAx>
        <c:axId val="383331232"/>
        <c:scaling>
          <c:orientation val="minMax"/>
        </c:scaling>
        <c:delete val="1"/>
        <c:axPos val="b"/>
        <c:numFmt formatCode="General" sourceLinked="1"/>
        <c:majorTickMark val="out"/>
        <c:minorTickMark val="none"/>
        <c:tickLblPos val="nextTo"/>
        <c:crossAx val="383359792"/>
        <c:crosses val="autoZero"/>
        <c:crossBetween val="midCat"/>
      </c:valAx>
      <c:spPr>
        <a:ln>
          <a:solidFill>
            <a:srgbClr val="7F7F7F"/>
          </a:solidFill>
        </a:ln>
      </c:spPr>
    </c:plotArea>
    <c:legend>
      <c:legendPos val="r"/>
      <c:layout>
        <c:manualLayout>
          <c:xMode val="edge"/>
          <c:yMode val="edge"/>
          <c:x val="0.1681161025459271"/>
          <c:y val="1.3454459233539095E-2"/>
          <c:w val="0.63560202906255536"/>
          <c:h val="3.4145960419188395E-2"/>
        </c:manualLayout>
      </c:layout>
      <c:overlay val="1"/>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7586587911547"/>
          <c:y val="7.2786570031507569E-2"/>
          <c:w val="0.78934432367149765"/>
          <c:h val="0.89056471836419748"/>
        </c:manualLayout>
      </c:layout>
      <c:barChart>
        <c:barDir val="bar"/>
        <c:grouping val="clustered"/>
        <c:varyColors val="0"/>
        <c:ser>
          <c:idx val="0"/>
          <c:order val="0"/>
          <c:tx>
            <c:strRef>
              <c:f>市区町村別_生活習慣病の状況!$K$3</c:f>
              <c:strCache>
                <c:ptCount val="1"/>
                <c:pt idx="0">
                  <c:v>生活習慣病患者割合</c:v>
                </c:pt>
              </c:strCache>
            </c:strRef>
          </c:tx>
          <c:spPr>
            <a:solidFill>
              <a:srgbClr val="B3A2C7"/>
            </a:solidFill>
            <a:ln>
              <a:noFill/>
            </a:ln>
          </c:spPr>
          <c:invertIfNegative val="0"/>
          <c:dLbls>
            <c:dLbl>
              <c:idx val="0"/>
              <c:layout>
                <c:manualLayout>
                  <c:x val="-4.66226138032305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C91-444A-9EAF-1D6BC7F49DA8}"/>
                </c:ext>
              </c:extLst>
            </c:dLbl>
            <c:dLbl>
              <c:idx val="1"/>
              <c:layout>
                <c:manualLayout>
                  <c:x val="-1.554087126774465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C91-444A-9EAF-1D6BC7F49DA8}"/>
                </c:ext>
              </c:extLst>
            </c:dLbl>
            <c:dLbl>
              <c:idx val="2"/>
              <c:layout>
                <c:manualLayout>
                  <c:x val="-1.554087126774351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C91-444A-9EAF-1D6BC7F49DA8}"/>
                </c:ext>
              </c:extLst>
            </c:dLbl>
            <c:dLbl>
              <c:idx val="3"/>
              <c:layout>
                <c:manualLayout>
                  <c:x val="6.216348507097405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C91-444A-9EAF-1D6BC7F49DA8}"/>
                </c:ext>
              </c:extLst>
            </c:dLbl>
            <c:dLbl>
              <c:idx val="4"/>
              <c:layout>
                <c:manualLayout>
                  <c:x val="7.770435633871757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264-4BEC-B4D2-2D62E9B6F368}"/>
                </c:ext>
              </c:extLst>
            </c:dLbl>
            <c:dLbl>
              <c:idx val="5"/>
              <c:layout>
                <c:manualLayout>
                  <c:x val="7.7719040626529614E-3"/>
                  <c:y val="1.8785295442097036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264-4BEC-B4D2-2D62E9B6F368}"/>
                </c:ext>
              </c:extLst>
            </c:dLbl>
            <c:dLbl>
              <c:idx val="6"/>
              <c:layout>
                <c:manualLayout>
                  <c:x val="9.1736417033771583E-3"/>
                  <c:y val="8.4253990459369765E-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64-4BEC-B4D2-2D62E9B6F368}"/>
                </c:ext>
              </c:extLst>
            </c:dLbl>
            <c:dLbl>
              <c:idx val="7"/>
              <c:layout>
                <c:manualLayout>
                  <c:x val="9.3325991189427311E-3"/>
                  <c:y val="2.37387916306199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64-4BEC-B4D2-2D62E9B6F368}"/>
                </c:ext>
              </c:extLst>
            </c:dLbl>
            <c:dLbl>
              <c:idx val="8"/>
              <c:layout>
                <c:manualLayout>
                  <c:x val="9.32905041605482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264-4BEC-B4D2-2D62E9B6F368}"/>
                </c:ext>
              </c:extLst>
            </c:dLbl>
            <c:dLbl>
              <c:idx val="9"/>
              <c:layout>
                <c:manualLayout>
                  <c:x val="9.3269701419482296E-3"/>
                  <c:y val="7.9129305435399897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264-4BEC-B4D2-2D62E9B6F368}"/>
                </c:ext>
              </c:extLst>
            </c:dLbl>
            <c:dLbl>
              <c:idx val="10"/>
              <c:layout>
                <c:manualLayout>
                  <c:x val="1.0881057268722353E-2"/>
                  <c:y val="1.5825861090764726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264-4BEC-B4D2-2D62E9B6F368}"/>
                </c:ext>
              </c:extLst>
            </c:dLbl>
            <c:dLbl>
              <c:idx val="11"/>
              <c:layout>
                <c:manualLayout>
                  <c:x val="1.102777777777777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FE8-4E6B-BF31-B373C399F1C1}"/>
                </c:ext>
              </c:extLst>
            </c:dLbl>
            <c:dLbl>
              <c:idx val="12"/>
              <c:layout>
                <c:manualLayout>
                  <c:x val="1.1027777777777777E-2"/>
                  <c:y val="3.8271601155536759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FE8-4E6B-BF31-B373C399F1C1}"/>
                </c:ext>
              </c:extLst>
            </c:dLbl>
            <c:dLbl>
              <c:idx val="13"/>
              <c:layout>
                <c:manualLayout>
                  <c:x val="1.2583424334274272E-2"/>
                  <c:y val="3.8271601155536759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FE8-4E6B-BF31-B373C399F1C1}"/>
                </c:ext>
              </c:extLst>
            </c:dLbl>
            <c:dLbl>
              <c:idx val="14"/>
              <c:layout>
                <c:manualLayout>
                  <c:x val="1.227104747919714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FE8-4E6B-BF31-B373C399F1C1}"/>
                </c:ext>
              </c:extLst>
            </c:dLbl>
            <c:dLbl>
              <c:idx val="15"/>
              <c:layout>
                <c:manualLayout>
                  <c:x val="1.258186490455201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FE8-4E6B-BF31-B373C399F1C1}"/>
                </c:ext>
              </c:extLst>
            </c:dLbl>
            <c:dLbl>
              <c:idx val="16"/>
              <c:layout>
                <c:manualLayout>
                  <c:x val="1.2581864904552129E-2"/>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E8-4E6B-BF31-B373C399F1C1}"/>
                </c:ext>
              </c:extLst>
            </c:dLbl>
            <c:dLbl>
              <c:idx val="17"/>
              <c:layout>
                <c:manualLayout>
                  <c:x val="1.226947874375217E-2"/>
                  <c:y val="3.8271601155536759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E8-4E6B-BF31-B373C399F1C1}"/>
                </c:ext>
              </c:extLst>
            </c:dLbl>
            <c:dLbl>
              <c:idx val="18"/>
              <c:layout>
                <c:manualLayout>
                  <c:x val="1.4135952031326367E-2"/>
                  <c:y val="8.218763770256469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E8-4E6B-BF31-B373C399F1C1}"/>
                </c:ext>
              </c:extLst>
            </c:dLbl>
            <c:dLbl>
              <c:idx val="19"/>
              <c:layout>
                <c:manualLayout>
                  <c:x val="1.5687591776798713E-2"/>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4342-47AB-A560-1394694E6924}"/>
                </c:ext>
              </c:extLst>
            </c:dLbl>
            <c:dLbl>
              <c:idx val="20"/>
              <c:layout>
                <c:manualLayout>
                  <c:x val="1.5540014684287697E-2"/>
                  <c:y val="1.5825861090764726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4342-47AB-A560-1394694E6924}"/>
                </c:ext>
              </c:extLst>
            </c:dLbl>
            <c:dLbl>
              <c:idx val="21"/>
              <c:layout>
                <c:manualLayout>
                  <c:x val="1.5676456191874695E-2"/>
                  <c:y val="1.582586108707997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4342-47AB-A560-1394694E6924}"/>
                </c:ext>
              </c:extLst>
            </c:dLbl>
            <c:dLbl>
              <c:idx val="22"/>
              <c:layout>
                <c:manualLayout>
                  <c:x val="1.5364102777677403E-2"/>
                  <c:y val="3.165172217415995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4342-47AB-A560-1394694E6924}"/>
                </c:ext>
              </c:extLst>
            </c:dLbl>
            <c:dLbl>
              <c:idx val="23"/>
              <c:layout>
                <c:manualLayout>
                  <c:x val="1.5519176955438108E-2"/>
                  <c:y val="4.7477583268609435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4342-47AB-A560-1394694E6924}"/>
                </c:ext>
              </c:extLst>
            </c:dLbl>
            <c:dLbl>
              <c:idx val="24"/>
              <c:layout>
                <c:manualLayout>
                  <c:x val="1.5674496116102412E-2"/>
                  <c:y val="1.58258610944494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4342-47AB-A560-1394694E6924}"/>
                </c:ext>
              </c:extLst>
            </c:dLbl>
            <c:dLbl>
              <c:idx val="25"/>
              <c:layout>
                <c:manualLayout>
                  <c:x val="1.7230176211453632E-2"/>
                  <c:y val="1.582586108707997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4342-47AB-A560-1394694E6924}"/>
                </c:ext>
              </c:extLst>
            </c:dLbl>
            <c:dLbl>
              <c:idx val="26"/>
              <c:layout>
                <c:manualLayout>
                  <c:x val="1.7229809104258444E-2"/>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4342-47AB-A560-1394694E6924}"/>
                </c:ext>
              </c:extLst>
            </c:dLbl>
            <c:dLbl>
              <c:idx val="27"/>
              <c:layout>
                <c:manualLayout>
                  <c:x val="1.8634605971610377E-2"/>
                  <c:y val="7.9129305435399897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4342-47AB-A560-1394694E6924}"/>
                </c:ext>
              </c:extLst>
            </c:dLbl>
            <c:dLbl>
              <c:idx val="28"/>
              <c:layout>
                <c:manualLayout>
                  <c:x val="1.8781448849730788E-2"/>
                  <c:y val="2.37387916306199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4342-47AB-A560-1394694E6924}"/>
                </c:ext>
              </c:extLst>
            </c:dLbl>
            <c:dLbl>
              <c:idx val="29"/>
              <c:layout>
                <c:manualLayout>
                  <c:x val="1.9486430090759926E-2"/>
                  <c:y val="-3.576743921904976E-5"/>
                </c:manualLayout>
              </c:layout>
              <c:numFmt formatCode="0.0%" sourceLinked="0"/>
              <c:spPr>
                <a:noFill/>
                <a:ln>
                  <a:noFill/>
                </a:ln>
                <a:effectLst/>
              </c:spPr>
              <c:txPr>
                <a:bodyPr anchorCtr="0"/>
                <a:lstStyle/>
                <a:p>
                  <a:pPr algn="ctr" rtl="0">
                    <a:defRPr lang="en-US" altLang="ja-JP" sz="800" b="0" i="0" u="none" strike="noStrike" kern="1200" baseline="0">
                      <a:solidFill>
                        <a:sysClr val="windowText" lastClr="000000"/>
                      </a:solidFill>
                      <a:latin typeface="ＭＳ Ｐ明朝" panose="02020600040205080304" pitchFamily="18" charset="-128"/>
                      <a:ea typeface="ＭＳ Ｐ明朝" panose="02020600040205080304" pitchFamily="18" charset="-128"/>
                      <a:cs typeface="+mn-cs"/>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manualLayout>
                      <c:w val="4.185022026431718E-2"/>
                      <c:h val="1.3599537037037037E-2"/>
                    </c:manualLayout>
                  </c15:layout>
                </c:ext>
                <c:ext xmlns:c16="http://schemas.microsoft.com/office/drawing/2014/chart" uri="{C3380CC4-5D6E-409C-BE32-E72D297353CC}">
                  <c16:uniqueId val="{00000025-4342-47AB-A560-1394694E6924}"/>
                </c:ext>
              </c:extLst>
            </c:dLbl>
            <c:dLbl>
              <c:idx val="30"/>
              <c:layout>
                <c:manualLayout>
                  <c:x val="2.0329783735217464E-2"/>
                  <c:y val="-1.020719860964862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4342-47AB-A560-1394694E6924}"/>
                </c:ext>
              </c:extLst>
            </c:dLbl>
            <c:dLbl>
              <c:idx val="31"/>
              <c:layout>
                <c:manualLayout>
                  <c:x val="2.0182304027457569E-2"/>
                  <c:y val="-1.026544479413369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4342-47AB-A560-1394694E6924}"/>
                </c:ext>
              </c:extLst>
            </c:dLbl>
            <c:dLbl>
              <c:idx val="32"/>
              <c:layout>
                <c:manualLayout>
                  <c:x val="2.1590588246822612E-2"/>
                  <c:y val="-1.026465350108007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4342-47AB-A560-1394694E6924}"/>
                </c:ext>
              </c:extLst>
            </c:dLbl>
            <c:dLbl>
              <c:idx val="33"/>
              <c:layout>
                <c:manualLayout>
                  <c:x val="2.1737763093489966E-2"/>
                  <c:y val="-1.043478150776618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4342-47AB-A560-1394694E6924}"/>
                </c:ext>
              </c:extLst>
            </c:dLbl>
            <c:dLbl>
              <c:idx val="34"/>
              <c:layout>
                <c:manualLayout>
                  <c:x val="2.1737763093489966E-2"/>
                  <c:y val="3.9564652717699953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4342-47AB-A560-1394694E6924}"/>
                </c:ext>
              </c:extLst>
            </c:dLbl>
            <c:dLbl>
              <c:idx val="35"/>
              <c:layout>
                <c:manualLayout>
                  <c:x val="2.1586668520370521E-2"/>
                  <c:y val="3.9564652725069441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4342-47AB-A560-1394694E6924}"/>
                </c:ext>
              </c:extLst>
            </c:dLbl>
            <c:dLbl>
              <c:idx val="36"/>
              <c:layout>
                <c:manualLayout>
                  <c:x val="2.1586668520370635E-2"/>
                  <c:y val="3.1651722181529453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4342-47AB-A560-1394694E6924}"/>
                </c:ext>
              </c:extLst>
            </c:dLbl>
            <c:dLbl>
              <c:idx val="37"/>
              <c:layout>
                <c:manualLayout>
                  <c:x val="2.1584218691338079E-2"/>
                  <c:y val="3.1651722181529453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4342-47AB-A560-1394694E6924}"/>
                </c:ext>
              </c:extLst>
            </c:dLbl>
            <c:dLbl>
              <c:idx val="38"/>
              <c:layout>
                <c:manualLayout>
                  <c:x val="2.3135695417656039E-2"/>
                  <c:y val="2.37387916306199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4342-47AB-A560-1394694E6924}"/>
                </c:ext>
              </c:extLst>
            </c:dLbl>
            <c:dLbl>
              <c:idx val="39"/>
              <c:layout>
                <c:manualLayout>
                  <c:x val="2.3280847787835006E-2"/>
                  <c:y val="2.3738791637989462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4342-47AB-A560-1394694E6924}"/>
                </c:ext>
              </c:extLst>
            </c:dLbl>
            <c:dLbl>
              <c:idx val="40"/>
              <c:layout>
                <c:manualLayout>
                  <c:x val="2.4689254498651791E-2"/>
                  <c:y val="3.9564652717699953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4342-47AB-A560-1394694E6924}"/>
                </c:ext>
              </c:extLst>
            </c:dLbl>
            <c:dLbl>
              <c:idx val="41"/>
              <c:layout>
                <c:manualLayout>
                  <c:x val="2.4687224669603412E-2"/>
                  <c:y val="6.3303444355689411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4342-47AB-A560-1394694E6924}"/>
                </c:ext>
              </c:extLst>
            </c:dLbl>
            <c:dLbl>
              <c:idx val="42"/>
              <c:layout>
                <c:manualLayout>
                  <c:x val="2.6240944689182574E-2"/>
                  <c:y val="2.3738791637989462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4342-47AB-A560-1394694E6924}"/>
                </c:ext>
              </c:extLst>
            </c:dLbl>
            <c:dLbl>
              <c:idx val="43"/>
              <c:layout>
                <c:manualLayout>
                  <c:x val="2.6388032305433299E-2"/>
                  <c:y val="2.37387916306199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4342-47AB-A560-1394694E6924}"/>
                </c:ext>
              </c:extLst>
            </c:dLbl>
            <c:dLbl>
              <c:idx val="44"/>
              <c:layout>
                <c:manualLayout>
                  <c:x val="2.6388032305433188E-2"/>
                  <c:y val="-1.6696283446795685E-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4342-47AB-A560-1394694E6924}"/>
                </c:ext>
              </c:extLst>
            </c:dLbl>
            <c:dLbl>
              <c:idx val="45"/>
              <c:layout>
                <c:manualLayout>
                  <c:x val="2.6387665198237771E-2"/>
                  <c:y val="1.5825861079710491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4342-47AB-A560-1394694E6924}"/>
                </c:ext>
              </c:extLst>
            </c:dLbl>
            <c:dLbl>
              <c:idx val="46"/>
              <c:layout>
                <c:manualLayout>
                  <c:x val="2.5927888057512071E-2"/>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4342-47AB-A560-1394694E6924}"/>
                </c:ext>
              </c:extLst>
            </c:dLbl>
            <c:dLbl>
              <c:idx val="47"/>
              <c:layout>
                <c:manualLayout>
                  <c:x val="2.763529640175225E-2"/>
                  <c:y val="2.3738791637989462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342-47AB-A560-1394694E6924}"/>
                </c:ext>
              </c:extLst>
            </c:dLbl>
            <c:dLbl>
              <c:idx val="48"/>
              <c:layout>
                <c:manualLayout>
                  <c:x val="2.7937850287272963E-2"/>
                  <c:y val="7.9129305509094808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342-47AB-A560-1394694E6924}"/>
                </c:ext>
              </c:extLst>
            </c:dLbl>
            <c:dLbl>
              <c:idx val="49"/>
              <c:layout>
                <c:manualLayout>
                  <c:x val="2.9031453967406251E-2"/>
                  <c:y val="1.582586108707997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342-47AB-A560-1394694E6924}"/>
                </c:ext>
              </c:extLst>
            </c:dLbl>
            <c:dLbl>
              <c:idx val="50"/>
              <c:layout>
                <c:manualLayout>
                  <c:x val="3.1192241801272523E-2"/>
                  <c:y val="3.9564652717699953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342-47AB-A560-1394694E6924}"/>
                </c:ext>
              </c:extLst>
            </c:dLbl>
            <c:dLbl>
              <c:idx val="51"/>
              <c:layout>
                <c:manualLayout>
                  <c:x val="3.1041416197167139E-2"/>
                  <c:y val="3.1651722188898941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342-47AB-A560-1394694E6924}"/>
                </c:ext>
              </c:extLst>
            </c:dLbl>
            <c:dLbl>
              <c:idx val="52"/>
              <c:layout>
                <c:manualLayout>
                  <c:x val="3.118607860153948E-2"/>
                  <c:y val="2.37387916306199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342-47AB-A560-1394694E6924}"/>
                </c:ext>
              </c:extLst>
            </c:dLbl>
            <c:dLbl>
              <c:idx val="53"/>
              <c:layout>
                <c:manualLayout>
                  <c:x val="3.2282254602156953E-2"/>
                  <c:y val="3.165172217415995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342-47AB-A560-1394694E6924}"/>
                </c:ext>
              </c:extLst>
            </c:dLbl>
            <c:dLbl>
              <c:idx val="54"/>
              <c:layout>
                <c:manualLayout>
                  <c:x val="3.5543344518844389E-2"/>
                  <c:y val="7.9129305435399897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342-47AB-A560-1394694E6924}"/>
                </c:ext>
              </c:extLst>
            </c:dLbl>
            <c:dLbl>
              <c:idx val="55"/>
              <c:layout>
                <c:manualLayout>
                  <c:x val="3.7252325012236909E-2"/>
                  <c:y val="7.9129305435399897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342-47AB-A560-1394694E6924}"/>
                </c:ext>
              </c:extLst>
            </c:dLbl>
            <c:dLbl>
              <c:idx val="56"/>
              <c:layout>
                <c:manualLayout>
                  <c:x val="3.7095311210968748E-2"/>
                  <c:y val="7.9129305435399897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342-47AB-A560-1394694E6924}"/>
                </c:ext>
              </c:extLst>
            </c:dLbl>
            <c:dLbl>
              <c:idx val="57"/>
              <c:layout>
                <c:manualLayout>
                  <c:x val="3.8805922662750743E-2"/>
                  <c:y val="2.37387916306199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342-47AB-A560-1394694E6924}"/>
                </c:ext>
              </c:extLst>
            </c:dLbl>
            <c:dLbl>
              <c:idx val="58"/>
              <c:layout>
                <c:manualLayout>
                  <c:x val="-4.7109642682331048E-3"/>
                  <c:y val="4.822530864197531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342-47AB-A560-1394694E6924}"/>
                </c:ext>
              </c:extLst>
            </c:dLbl>
            <c:dLbl>
              <c:idx val="59"/>
              <c:layout>
                <c:manualLayout>
                  <c:x val="-3.3040871267743513E-3"/>
                  <c:y val="5.626286008230453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342-47AB-A560-1394694E6924}"/>
                </c:ext>
              </c:extLst>
            </c:dLbl>
            <c:dLbl>
              <c:idx val="60"/>
              <c:layout>
                <c:manualLayout>
                  <c:x val="-3.172173274596068E-3"/>
                  <c:y val="5.626286008230453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342-47AB-A560-1394694E6924}"/>
                </c:ext>
              </c:extLst>
            </c:dLbl>
            <c:dLbl>
              <c:idx val="61"/>
              <c:layout>
                <c:manualLayout>
                  <c:x val="-3.2022760646108666E-3"/>
                  <c:y val="1.607510288065843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342-47AB-A560-1394694E6924}"/>
                </c:ext>
              </c:extLst>
            </c:dLbl>
            <c:dLbl>
              <c:idx val="62"/>
              <c:layout>
                <c:manualLayout>
                  <c:x val="-4.7608908467939304E-3"/>
                  <c:y val="1.643752753285861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342-47AB-A560-1394694E6924}"/>
                </c:ext>
              </c:extLst>
            </c:dLbl>
            <c:dLbl>
              <c:idx val="63"/>
              <c:layout>
                <c:manualLayout>
                  <c:x val="-4.6162506118454395E-3"/>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342-47AB-A560-1394694E6924}"/>
                </c:ext>
              </c:extLst>
            </c:dLbl>
            <c:dLbl>
              <c:idx val="64"/>
              <c:layout>
                <c:manualLayout>
                  <c:x val="-4.951471949151463E-3"/>
                  <c:y val="2.4656291314596568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342-47AB-A560-1394694E6924}"/>
                </c:ext>
              </c:extLst>
            </c:dLbl>
            <c:dLbl>
              <c:idx val="65"/>
              <c:layout>
                <c:manualLayout>
                  <c:x val="-4.8082476749877635E-3"/>
                  <c:y val="-1.013537947676062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342-47AB-A560-1394694E6924}"/>
                </c:ext>
              </c:extLst>
            </c:dLbl>
            <c:dLbl>
              <c:idx val="66"/>
              <c:layout>
                <c:manualLayout>
                  <c:x val="-3.2528144884973078E-3"/>
                  <c:y val="1.643752753285861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FE8-4E6B-BF31-B373C399F1C1}"/>
                </c:ext>
              </c:extLst>
            </c:dLbl>
            <c:dLbl>
              <c:idx val="67"/>
              <c:layout>
                <c:manualLayout>
                  <c:x val="-3.10817425354870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C91-444A-9EAF-1D6BC7F49DA8}"/>
                </c:ext>
              </c:extLst>
            </c:dLbl>
            <c:dLbl>
              <c:idx val="68"/>
              <c:layout>
                <c:manualLayout>
                  <c:x val="-4.662261380323167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C91-444A-9EAF-1D6BC7F49DA8}"/>
                </c:ext>
              </c:extLst>
            </c:dLbl>
            <c:dLbl>
              <c:idx val="69"/>
              <c:layout>
                <c:manualLayout>
                  <c:x val="-4.66226138032305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C91-444A-9EAF-1D6BC7F49DA8}"/>
                </c:ext>
              </c:extLst>
            </c:dLbl>
            <c:dLbl>
              <c:idx val="70"/>
              <c:layout>
                <c:manualLayout>
                  <c:x val="-4.66226138032305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C91-444A-9EAF-1D6BC7F49DA8}"/>
                </c:ext>
              </c:extLst>
            </c:dLbl>
            <c:dLbl>
              <c:idx val="71"/>
              <c:layout>
                <c:manualLayout>
                  <c:x val="-4.662261380323167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C91-444A-9EAF-1D6BC7F49DA8}"/>
                </c:ext>
              </c:extLst>
            </c:dLbl>
            <c:dLbl>
              <c:idx val="72"/>
              <c:layout>
                <c:manualLayout>
                  <c:x val="-3.10817425354870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C91-444A-9EAF-1D6BC7F49DA8}"/>
                </c:ext>
              </c:extLst>
            </c:dLbl>
            <c:dLbl>
              <c:idx val="73"/>
              <c:layout>
                <c:manualLayout>
                  <c:x val="-3.10817425354870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C91-444A-9EAF-1D6BC7F49DA8}"/>
                </c:ext>
              </c:extLst>
            </c:dLbl>
            <c:numFmt formatCode="0.0%"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市区町村別_生活習慣病の状況!$K$5:$K$78</c:f>
              <c:strCache>
                <c:ptCount val="74"/>
                <c:pt idx="0">
                  <c:v>田尻町</c:v>
                </c:pt>
                <c:pt idx="1">
                  <c:v>太子町</c:v>
                </c:pt>
                <c:pt idx="2">
                  <c:v>泉佐野市</c:v>
                </c:pt>
                <c:pt idx="3">
                  <c:v>泉大津市</c:v>
                </c:pt>
                <c:pt idx="4">
                  <c:v>高槻市</c:v>
                </c:pt>
                <c:pt idx="5">
                  <c:v>東大阪市</c:v>
                </c:pt>
                <c:pt idx="6">
                  <c:v>松原市</c:v>
                </c:pt>
                <c:pt idx="7">
                  <c:v>枚方市</c:v>
                </c:pt>
                <c:pt idx="8">
                  <c:v>守口市</c:v>
                </c:pt>
                <c:pt idx="9">
                  <c:v>高石市</c:v>
                </c:pt>
                <c:pt idx="10">
                  <c:v>八尾市</c:v>
                </c:pt>
                <c:pt idx="11">
                  <c:v>柏原市</c:v>
                </c:pt>
                <c:pt idx="12">
                  <c:v>阪南市</c:v>
                </c:pt>
                <c:pt idx="13">
                  <c:v>泉南市</c:v>
                </c:pt>
                <c:pt idx="14">
                  <c:v>岸和田市</c:v>
                </c:pt>
                <c:pt idx="15">
                  <c:v>交野市</c:v>
                </c:pt>
                <c:pt idx="16">
                  <c:v>平野区</c:v>
                </c:pt>
                <c:pt idx="17">
                  <c:v>摂津市</c:v>
                </c:pt>
                <c:pt idx="18">
                  <c:v>門真市</c:v>
                </c:pt>
                <c:pt idx="19">
                  <c:v>四條畷市</c:v>
                </c:pt>
                <c:pt idx="20">
                  <c:v>大阪狭山市</c:v>
                </c:pt>
                <c:pt idx="21">
                  <c:v>大正区</c:v>
                </c:pt>
                <c:pt idx="22">
                  <c:v>大阪市</c:v>
                </c:pt>
                <c:pt idx="23">
                  <c:v>吹田市</c:v>
                </c:pt>
                <c:pt idx="24">
                  <c:v>河南町</c:v>
                </c:pt>
                <c:pt idx="25">
                  <c:v>池田市</c:v>
                </c:pt>
                <c:pt idx="26">
                  <c:v>鶴見区</c:v>
                </c:pt>
                <c:pt idx="27">
                  <c:v>熊取町</c:v>
                </c:pt>
                <c:pt idx="28">
                  <c:v>貝塚市</c:v>
                </c:pt>
                <c:pt idx="29">
                  <c:v>寝屋川市</c:v>
                </c:pt>
                <c:pt idx="30">
                  <c:v>大東市</c:v>
                </c:pt>
                <c:pt idx="31">
                  <c:v>茨木市</c:v>
                </c:pt>
                <c:pt idx="32">
                  <c:v>此花区</c:v>
                </c:pt>
                <c:pt idx="33">
                  <c:v>岬町</c:v>
                </c:pt>
                <c:pt idx="34">
                  <c:v>羽曳野市</c:v>
                </c:pt>
                <c:pt idx="35">
                  <c:v>西淀川区</c:v>
                </c:pt>
                <c:pt idx="36">
                  <c:v>河内長野市</c:v>
                </c:pt>
                <c:pt idx="37">
                  <c:v>島本町</c:v>
                </c:pt>
                <c:pt idx="38">
                  <c:v>忠岡町</c:v>
                </c:pt>
                <c:pt idx="39">
                  <c:v>堺市</c:v>
                </c:pt>
                <c:pt idx="40">
                  <c:v>堺市美原区</c:v>
                </c:pt>
                <c:pt idx="41">
                  <c:v>富田林市</c:v>
                </c:pt>
                <c:pt idx="42">
                  <c:v>箕面市</c:v>
                </c:pt>
                <c:pt idx="43">
                  <c:v>和泉市</c:v>
                </c:pt>
                <c:pt idx="44">
                  <c:v>東淀川区</c:v>
                </c:pt>
                <c:pt idx="45">
                  <c:v>能勢町</c:v>
                </c:pt>
                <c:pt idx="46">
                  <c:v>藤井寺市</c:v>
                </c:pt>
                <c:pt idx="47">
                  <c:v>豊中市</c:v>
                </c:pt>
                <c:pt idx="48">
                  <c:v>豊能町</c:v>
                </c:pt>
                <c:pt idx="49">
                  <c:v>住之江区</c:v>
                </c:pt>
                <c:pt idx="50">
                  <c:v>淀川区</c:v>
                </c:pt>
                <c:pt idx="51">
                  <c:v>千早赤阪村</c:v>
                </c:pt>
                <c:pt idx="52">
                  <c:v>港区</c:v>
                </c:pt>
                <c:pt idx="53">
                  <c:v>堺市東区</c:v>
                </c:pt>
                <c:pt idx="54">
                  <c:v>堺市西区</c:v>
                </c:pt>
                <c:pt idx="55">
                  <c:v>堺市中区</c:v>
                </c:pt>
                <c:pt idx="56">
                  <c:v>東住吉区</c:v>
                </c:pt>
                <c:pt idx="57">
                  <c:v>生野区</c:v>
                </c:pt>
                <c:pt idx="58">
                  <c:v>堺市北区</c:v>
                </c:pt>
                <c:pt idx="59">
                  <c:v>住吉区</c:v>
                </c:pt>
                <c:pt idx="60">
                  <c:v>城東区</c:v>
                </c:pt>
                <c:pt idx="61">
                  <c:v>旭区</c:v>
                </c:pt>
                <c:pt idx="62">
                  <c:v>福島区</c:v>
                </c:pt>
                <c:pt idx="63">
                  <c:v>東成区</c:v>
                </c:pt>
                <c:pt idx="64">
                  <c:v>堺市南区</c:v>
                </c:pt>
                <c:pt idx="65">
                  <c:v>堺市堺区</c:v>
                </c:pt>
                <c:pt idx="66">
                  <c:v>北区</c:v>
                </c:pt>
                <c:pt idx="67">
                  <c:v>阿倍野区</c:v>
                </c:pt>
                <c:pt idx="68">
                  <c:v>都島区</c:v>
                </c:pt>
                <c:pt idx="69">
                  <c:v>西区</c:v>
                </c:pt>
                <c:pt idx="70">
                  <c:v>西成区</c:v>
                </c:pt>
                <c:pt idx="71">
                  <c:v>中央区</c:v>
                </c:pt>
                <c:pt idx="72">
                  <c:v>天王寺区</c:v>
                </c:pt>
                <c:pt idx="73">
                  <c:v>浪速区</c:v>
                </c:pt>
              </c:strCache>
            </c:strRef>
          </c:cat>
          <c:val>
            <c:numRef>
              <c:f>市区町村別_生活習慣病の状況!$L$5:$L$78</c:f>
              <c:numCache>
                <c:formatCode>0.0%</c:formatCode>
                <c:ptCount val="74"/>
                <c:pt idx="0">
                  <c:v>0.85413290113452189</c:v>
                </c:pt>
                <c:pt idx="1">
                  <c:v>0.83483483483483478</c:v>
                </c:pt>
                <c:pt idx="2">
                  <c:v>0.83464064791786241</c:v>
                </c:pt>
                <c:pt idx="3">
                  <c:v>0.82632460548355813</c:v>
                </c:pt>
                <c:pt idx="4">
                  <c:v>0.82533129540046957</c:v>
                </c:pt>
                <c:pt idx="5">
                  <c:v>0.82493544081138737</c:v>
                </c:pt>
                <c:pt idx="6">
                  <c:v>0.82367953333637156</c:v>
                </c:pt>
                <c:pt idx="7">
                  <c:v>0.82324364723467858</c:v>
                </c:pt>
                <c:pt idx="8">
                  <c:v>0.82295573893473373</c:v>
                </c:pt>
                <c:pt idx="9">
                  <c:v>0.82282563462338743</c:v>
                </c:pt>
                <c:pt idx="10">
                  <c:v>0.82172515403160995</c:v>
                </c:pt>
                <c:pt idx="11">
                  <c:v>0.82167454982988963</c:v>
                </c:pt>
                <c:pt idx="12">
                  <c:v>0.82150023889154322</c:v>
                </c:pt>
                <c:pt idx="13">
                  <c:v>0.82032358785126314</c:v>
                </c:pt>
                <c:pt idx="14">
                  <c:v>0.82022290941888931</c:v>
                </c:pt>
                <c:pt idx="15">
                  <c:v>0.81920655833699307</c:v>
                </c:pt>
                <c:pt idx="16">
                  <c:v>0.81892702024836361</c:v>
                </c:pt>
                <c:pt idx="17">
                  <c:v>0.81843160552502603</c:v>
                </c:pt>
                <c:pt idx="18">
                  <c:v>0.81694014986246799</c:v>
                </c:pt>
                <c:pt idx="19">
                  <c:v>0.81576397114245724</c:v>
                </c:pt>
                <c:pt idx="20">
                  <c:v>0.81516158260344307</c:v>
                </c:pt>
                <c:pt idx="21">
                  <c:v>0.81512824986913279</c:v>
                </c:pt>
                <c:pt idx="22">
                  <c:v>0.81497381569280569</c:v>
                </c:pt>
                <c:pt idx="23">
                  <c:v>0.81480320766890957</c:v>
                </c:pt>
                <c:pt idx="24">
                  <c:v>0.81437125748502992</c:v>
                </c:pt>
                <c:pt idx="25">
                  <c:v>0.81369037466598437</c:v>
                </c:pt>
                <c:pt idx="26">
                  <c:v>0.81360908974849988</c:v>
                </c:pt>
                <c:pt idx="27">
                  <c:v>0.81238938053097343</c:v>
                </c:pt>
                <c:pt idx="28">
                  <c:v>0.81196705779462142</c:v>
                </c:pt>
                <c:pt idx="29">
                  <c:v>0.80982120989468531</c:v>
                </c:pt>
                <c:pt idx="30">
                  <c:v>0.80912196102069522</c:v>
                </c:pt>
                <c:pt idx="31">
                  <c:v>0.80884495822809399</c:v>
                </c:pt>
                <c:pt idx="32">
                  <c:v>0.80872901678657072</c:v>
                </c:pt>
                <c:pt idx="33">
                  <c:v>0.80822649572649574</c:v>
                </c:pt>
                <c:pt idx="34">
                  <c:v>0.80814756362201623</c:v>
                </c:pt>
                <c:pt idx="35">
                  <c:v>0.80811520181598917</c:v>
                </c:pt>
                <c:pt idx="36">
                  <c:v>0.80810108105642475</c:v>
                </c:pt>
                <c:pt idx="37">
                  <c:v>0.80702090926529835</c:v>
                </c:pt>
                <c:pt idx="38">
                  <c:v>0.80580939947780683</c:v>
                </c:pt>
                <c:pt idx="39">
                  <c:v>0.80550551838508611</c:v>
                </c:pt>
                <c:pt idx="40">
                  <c:v>0.80477192982456136</c:v>
                </c:pt>
                <c:pt idx="41">
                  <c:v>0.80476308608285785</c:v>
                </c:pt>
                <c:pt idx="42">
                  <c:v>0.80353038521651188</c:v>
                </c:pt>
                <c:pt idx="43">
                  <c:v>0.80342865642780115</c:v>
                </c:pt>
                <c:pt idx="44">
                  <c:v>0.80337195299198538</c:v>
                </c:pt>
                <c:pt idx="45">
                  <c:v>0.8031565103024989</c:v>
                </c:pt>
                <c:pt idx="46">
                  <c:v>0.80278050084662689</c:v>
                </c:pt>
                <c:pt idx="47">
                  <c:v>0.80096729111379805</c:v>
                </c:pt>
                <c:pt idx="48">
                  <c:v>0.79996264475158763</c:v>
                </c:pt>
                <c:pt idx="49">
                  <c:v>0.7992477897718947</c:v>
                </c:pt>
                <c:pt idx="50">
                  <c:v>0.79797427923005804</c:v>
                </c:pt>
                <c:pt idx="51">
                  <c:v>0.79696132596685088</c:v>
                </c:pt>
                <c:pt idx="52">
                  <c:v>0.79661813057773601</c:v>
                </c:pt>
                <c:pt idx="53">
                  <c:v>0.79559348707705346</c:v>
                </c:pt>
                <c:pt idx="54">
                  <c:v>0.79188920068796953</c:v>
                </c:pt>
                <c:pt idx="55">
                  <c:v>0.79058359461919692</c:v>
                </c:pt>
                <c:pt idx="56">
                  <c:v>0.79009202179933891</c:v>
                </c:pt>
                <c:pt idx="57">
                  <c:v>0.78907712467240732</c:v>
                </c:pt>
                <c:pt idx="58">
                  <c:v>0.78805190565575778</c:v>
                </c:pt>
                <c:pt idx="59">
                  <c:v>0.78714182518661213</c:v>
                </c:pt>
                <c:pt idx="60">
                  <c:v>0.78699272768378614</c:v>
                </c:pt>
                <c:pt idx="61">
                  <c:v>0.78499846295727016</c:v>
                </c:pt>
                <c:pt idx="62">
                  <c:v>0.78014184397163122</c:v>
                </c:pt>
                <c:pt idx="63">
                  <c:v>0.77758149991970449</c:v>
                </c:pt>
                <c:pt idx="64">
                  <c:v>0.776287860921128</c:v>
                </c:pt>
                <c:pt idx="65">
                  <c:v>0.77361914004810328</c:v>
                </c:pt>
                <c:pt idx="66">
                  <c:v>0.7688190489260962</c:v>
                </c:pt>
                <c:pt idx="67">
                  <c:v>0.76489990900818927</c:v>
                </c:pt>
                <c:pt idx="68">
                  <c:v>0.75320687772925765</c:v>
                </c:pt>
                <c:pt idx="69">
                  <c:v>0.75214132762312635</c:v>
                </c:pt>
                <c:pt idx="70">
                  <c:v>0.75210435006104226</c:v>
                </c:pt>
                <c:pt idx="71">
                  <c:v>0.74711270410195141</c:v>
                </c:pt>
                <c:pt idx="72">
                  <c:v>0.73658792650918636</c:v>
                </c:pt>
                <c:pt idx="73">
                  <c:v>0.72063798936684387</c:v>
                </c:pt>
              </c:numCache>
            </c:numRef>
          </c:val>
          <c:extLst>
            <c:ext xmlns:c16="http://schemas.microsoft.com/office/drawing/2014/chart" uri="{C3380CC4-5D6E-409C-BE32-E72D297353CC}">
              <c16:uniqueId val="{00000015-1A7D-4F94-AD89-5F927158D746}"/>
            </c:ext>
          </c:extLst>
        </c:ser>
        <c:dLbls>
          <c:showLegendKey val="0"/>
          <c:showVal val="0"/>
          <c:showCatName val="0"/>
          <c:showSerName val="0"/>
          <c:showPercent val="0"/>
          <c:showBubbleSize val="0"/>
        </c:dLbls>
        <c:gapWidth val="150"/>
        <c:axId val="383347472"/>
        <c:axId val="383360352"/>
      </c:barChart>
      <c:scatterChart>
        <c:scatterStyle val="lineMarker"/>
        <c:varyColors val="0"/>
        <c:ser>
          <c:idx val="1"/>
          <c:order val="1"/>
          <c:tx>
            <c:v>広域連合全体</c:v>
          </c:tx>
          <c:spPr>
            <a:ln w="28575" cmpd="sng">
              <a:solidFill>
                <a:srgbClr val="BE4B48"/>
              </a:solidFill>
              <a:prstDash val="solid"/>
            </a:ln>
          </c:spPr>
          <c:marker>
            <c:symbol val="none"/>
          </c:marker>
          <c:dPt>
            <c:idx val="1"/>
            <c:bubble3D val="0"/>
            <c:extLst>
              <c:ext xmlns:c16="http://schemas.microsoft.com/office/drawing/2014/chart" uri="{C3380CC4-5D6E-409C-BE32-E72D297353CC}">
                <c16:uniqueId val="{00000016-1A7D-4F94-AD89-5F927158D746}"/>
              </c:ext>
            </c:extLst>
          </c:dPt>
          <c:dLbls>
            <c:dLbl>
              <c:idx val="0"/>
              <c:layout>
                <c:manualLayout>
                  <c:x val="-0.17961588350465013"/>
                  <c:y val="-0.87273204411008232"/>
                </c:manualLayout>
              </c:layout>
              <c:tx>
                <c:rich>
                  <a:bodyPr/>
                  <a:lstStyle/>
                  <a:p>
                    <a:pPr>
                      <a:defRPr sz="800"/>
                    </a:pPr>
                    <a:fld id="{CC6698B2-3213-4553-BF3D-285B83313B30}" type="SERIESNAME">
                      <a:rPr lang="ja-JP" altLang="en-US" sz="1000"/>
                      <a:pPr>
                        <a:defRPr sz="800"/>
                      </a:pPr>
                      <a:t>[系列名]</a:t>
                    </a:fld>
                    <a:r>
                      <a:rPr lang="ja-JP" altLang="en-US" sz="1000" baseline="0"/>
                      <a:t>
</a:t>
                    </a:r>
                    <a:fld id="{77901543-651B-4857-8C8F-E039C9952428}" type="XVALUE">
                      <a:rPr lang="en-US" altLang="ja-JP" sz="1000" baseline="0"/>
                      <a:pPr>
                        <a:defRPr sz="800"/>
                      </a:pPr>
                      <a:t>[X 値]</a:t>
                    </a:fld>
                    <a:endParaRPr lang="ja-JP" altLang="en-US" sz="1000" baseline="0"/>
                  </a:p>
                </c:rich>
              </c:tx>
              <c:spPr/>
              <c:showLegendKey val="0"/>
              <c:showVal val="0"/>
              <c:showCatName val="1"/>
              <c:showSerName val="1"/>
              <c:showPercent val="0"/>
              <c:showBubbleSize val="0"/>
              <c:separator>
</c:separator>
              <c:extLst>
                <c:ext xmlns:c15="http://schemas.microsoft.com/office/drawing/2012/chart" uri="{CE6537A1-D6FC-4f65-9D91-7224C49458BB}">
                  <c15:layout>
                    <c:manualLayout>
                      <c:w val="0.16628732256485559"/>
                      <c:h val="4.79761445473251E-2"/>
                    </c:manualLayout>
                  </c15:layout>
                  <c15:dlblFieldTable/>
                  <c15:showDataLabelsRange val="0"/>
                </c:ext>
                <c:ext xmlns:c16="http://schemas.microsoft.com/office/drawing/2014/chart" uri="{C3380CC4-5D6E-409C-BE32-E72D297353CC}">
                  <c16:uniqueId val="{00000001-C920-4656-B2A9-FFBD78550AD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市区町村別_生活習慣病の状況!$T$5:$T$78</c:f>
              <c:numCache>
                <c:formatCode>0.0%</c:formatCode>
                <c:ptCount val="74"/>
                <c:pt idx="0">
                  <c:v>0.83569322375888944</c:v>
                </c:pt>
                <c:pt idx="1">
                  <c:v>0.83569322375888944</c:v>
                </c:pt>
                <c:pt idx="2">
                  <c:v>0.83569322375888944</c:v>
                </c:pt>
                <c:pt idx="3">
                  <c:v>0.83569322375888944</c:v>
                </c:pt>
                <c:pt idx="4">
                  <c:v>0.83569322375888944</c:v>
                </c:pt>
                <c:pt idx="5">
                  <c:v>0.83569322375888944</c:v>
                </c:pt>
                <c:pt idx="6">
                  <c:v>0.83569322375888944</c:v>
                </c:pt>
                <c:pt idx="7">
                  <c:v>0.83569322375888944</c:v>
                </c:pt>
                <c:pt idx="8">
                  <c:v>0.83569322375888944</c:v>
                </c:pt>
                <c:pt idx="9">
                  <c:v>0.83569322375888944</c:v>
                </c:pt>
                <c:pt idx="10">
                  <c:v>0.83569322375888944</c:v>
                </c:pt>
                <c:pt idx="11">
                  <c:v>0.83569322375888944</c:v>
                </c:pt>
                <c:pt idx="12">
                  <c:v>0.83569322375888944</c:v>
                </c:pt>
                <c:pt idx="13">
                  <c:v>0.83569322375888944</c:v>
                </c:pt>
                <c:pt idx="14">
                  <c:v>0.83569322375888944</c:v>
                </c:pt>
                <c:pt idx="15">
                  <c:v>0.83569322375888944</c:v>
                </c:pt>
                <c:pt idx="16">
                  <c:v>0.83569322375888944</c:v>
                </c:pt>
                <c:pt idx="17">
                  <c:v>0.83569322375888944</c:v>
                </c:pt>
                <c:pt idx="18">
                  <c:v>0.83569322375888944</c:v>
                </c:pt>
                <c:pt idx="19">
                  <c:v>0.83569322375888944</c:v>
                </c:pt>
                <c:pt idx="20">
                  <c:v>0.83569322375888944</c:v>
                </c:pt>
                <c:pt idx="21">
                  <c:v>0.83569322375888944</c:v>
                </c:pt>
                <c:pt idx="22">
                  <c:v>0.83569322375888944</c:v>
                </c:pt>
                <c:pt idx="23">
                  <c:v>0.83569322375888944</c:v>
                </c:pt>
                <c:pt idx="24">
                  <c:v>0.83569322375888944</c:v>
                </c:pt>
                <c:pt idx="25">
                  <c:v>0.83569322375888944</c:v>
                </c:pt>
                <c:pt idx="26">
                  <c:v>0.83569322375888944</c:v>
                </c:pt>
                <c:pt idx="27">
                  <c:v>0.83569322375888944</c:v>
                </c:pt>
                <c:pt idx="28">
                  <c:v>0.83569322375888944</c:v>
                </c:pt>
                <c:pt idx="29">
                  <c:v>0.83569322375888944</c:v>
                </c:pt>
                <c:pt idx="30">
                  <c:v>0.83569322375888944</c:v>
                </c:pt>
                <c:pt idx="31">
                  <c:v>0.83569322375888944</c:v>
                </c:pt>
                <c:pt idx="32">
                  <c:v>0.83569322375888944</c:v>
                </c:pt>
                <c:pt idx="33">
                  <c:v>0.83569322375888944</c:v>
                </c:pt>
                <c:pt idx="34">
                  <c:v>0.83569322375888944</c:v>
                </c:pt>
                <c:pt idx="35">
                  <c:v>0.83569322375888944</c:v>
                </c:pt>
                <c:pt idx="36">
                  <c:v>0.83569322375888944</c:v>
                </c:pt>
                <c:pt idx="37">
                  <c:v>0.83569322375888944</c:v>
                </c:pt>
                <c:pt idx="38">
                  <c:v>0.83569322375888944</c:v>
                </c:pt>
                <c:pt idx="39">
                  <c:v>0.83569322375888944</c:v>
                </c:pt>
                <c:pt idx="40">
                  <c:v>0.83569322375888944</c:v>
                </c:pt>
                <c:pt idx="41">
                  <c:v>0.83569322375888944</c:v>
                </c:pt>
                <c:pt idx="42">
                  <c:v>0.83569322375888944</c:v>
                </c:pt>
                <c:pt idx="43">
                  <c:v>0.83569322375888944</c:v>
                </c:pt>
                <c:pt idx="44">
                  <c:v>0.83569322375888944</c:v>
                </c:pt>
                <c:pt idx="45">
                  <c:v>0.83569322375888944</c:v>
                </c:pt>
                <c:pt idx="46">
                  <c:v>0.83569322375888944</c:v>
                </c:pt>
                <c:pt idx="47">
                  <c:v>0.83569322375888944</c:v>
                </c:pt>
                <c:pt idx="48">
                  <c:v>0.83569322375888944</c:v>
                </c:pt>
                <c:pt idx="49">
                  <c:v>0.83569322375888944</c:v>
                </c:pt>
                <c:pt idx="50">
                  <c:v>0.83569322375888944</c:v>
                </c:pt>
                <c:pt idx="51">
                  <c:v>0.83569322375888944</c:v>
                </c:pt>
                <c:pt idx="52">
                  <c:v>0.83569322375888944</c:v>
                </c:pt>
                <c:pt idx="53">
                  <c:v>0.83569322375888944</c:v>
                </c:pt>
                <c:pt idx="54">
                  <c:v>0.83569322375888944</c:v>
                </c:pt>
                <c:pt idx="55">
                  <c:v>0.83569322375888944</c:v>
                </c:pt>
                <c:pt idx="56">
                  <c:v>0.83569322375888944</c:v>
                </c:pt>
                <c:pt idx="57">
                  <c:v>0.83569322375888944</c:v>
                </c:pt>
                <c:pt idx="58">
                  <c:v>0.83569322375888944</c:v>
                </c:pt>
                <c:pt idx="59">
                  <c:v>0.83569322375888944</c:v>
                </c:pt>
                <c:pt idx="60">
                  <c:v>0.83569322375888944</c:v>
                </c:pt>
                <c:pt idx="61">
                  <c:v>0.83569322375888944</c:v>
                </c:pt>
                <c:pt idx="62">
                  <c:v>0.83569322375888944</c:v>
                </c:pt>
                <c:pt idx="63">
                  <c:v>0.83569322375888944</c:v>
                </c:pt>
                <c:pt idx="64">
                  <c:v>0.83569322375888944</c:v>
                </c:pt>
                <c:pt idx="65">
                  <c:v>0.83569322375888944</c:v>
                </c:pt>
                <c:pt idx="66">
                  <c:v>0.83569322375888944</c:v>
                </c:pt>
                <c:pt idx="67">
                  <c:v>0.83569322375888944</c:v>
                </c:pt>
                <c:pt idx="68">
                  <c:v>0.83569322375888944</c:v>
                </c:pt>
                <c:pt idx="69">
                  <c:v>0.83569322375888944</c:v>
                </c:pt>
                <c:pt idx="70">
                  <c:v>0.83569322375888944</c:v>
                </c:pt>
                <c:pt idx="71">
                  <c:v>0.83569322375888944</c:v>
                </c:pt>
                <c:pt idx="72">
                  <c:v>0.83569322375888944</c:v>
                </c:pt>
                <c:pt idx="73">
                  <c:v>0.83569322375888944</c:v>
                </c:pt>
              </c:numCache>
            </c:numRef>
          </c:xVal>
          <c:yVal>
            <c:numRef>
              <c:f>市区町村別_生活習慣病の状況!$Z$5:$Z$78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17-1A7D-4F94-AD89-5F927158D746}"/>
            </c:ext>
          </c:extLst>
        </c:ser>
        <c:dLbls>
          <c:showLegendKey val="0"/>
          <c:showVal val="0"/>
          <c:showCatName val="0"/>
          <c:showSerName val="0"/>
          <c:showPercent val="0"/>
          <c:showBubbleSize val="0"/>
        </c:dLbls>
        <c:axId val="383331232"/>
        <c:axId val="383359792"/>
      </c:scatterChart>
      <c:catAx>
        <c:axId val="383347472"/>
        <c:scaling>
          <c:orientation val="maxMin"/>
        </c:scaling>
        <c:delete val="0"/>
        <c:axPos val="l"/>
        <c:numFmt formatCode="General" sourceLinked="0"/>
        <c:majorTickMark val="none"/>
        <c:minorTickMark val="none"/>
        <c:tickLblPos val="nextTo"/>
        <c:spPr>
          <a:ln>
            <a:solidFill>
              <a:srgbClr val="7F7F7F"/>
            </a:solidFill>
          </a:ln>
        </c:spPr>
        <c:crossAx val="383360352"/>
        <c:crossesAt val="0"/>
        <c:auto val="1"/>
        <c:lblAlgn val="ctr"/>
        <c:lblOffset val="100"/>
        <c:noMultiLvlLbl val="0"/>
      </c:catAx>
      <c:valAx>
        <c:axId val="383360352"/>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0969260890846804"/>
              <c:y val="2.4555603780864198E-2"/>
            </c:manualLayout>
          </c:layout>
          <c:overlay val="0"/>
        </c:title>
        <c:numFmt formatCode="0.0%" sourceLinked="0"/>
        <c:majorTickMark val="out"/>
        <c:minorTickMark val="none"/>
        <c:tickLblPos val="nextTo"/>
        <c:spPr>
          <a:ln>
            <a:solidFill>
              <a:srgbClr val="7F7F7F"/>
            </a:solidFill>
          </a:ln>
        </c:spPr>
        <c:crossAx val="383347472"/>
        <c:crosses val="autoZero"/>
        <c:crossBetween val="between"/>
      </c:valAx>
      <c:valAx>
        <c:axId val="383359792"/>
        <c:scaling>
          <c:orientation val="minMax"/>
          <c:max val="50"/>
          <c:min val="0"/>
        </c:scaling>
        <c:delete val="1"/>
        <c:axPos val="r"/>
        <c:numFmt formatCode="General" sourceLinked="1"/>
        <c:majorTickMark val="out"/>
        <c:minorTickMark val="none"/>
        <c:tickLblPos val="nextTo"/>
        <c:crossAx val="383331232"/>
        <c:crosses val="max"/>
        <c:crossBetween val="midCat"/>
      </c:valAx>
      <c:valAx>
        <c:axId val="383331232"/>
        <c:scaling>
          <c:orientation val="minMax"/>
        </c:scaling>
        <c:delete val="1"/>
        <c:axPos val="b"/>
        <c:numFmt formatCode="0.0%" sourceLinked="1"/>
        <c:majorTickMark val="out"/>
        <c:minorTickMark val="none"/>
        <c:tickLblPos val="nextTo"/>
        <c:crossAx val="383359792"/>
        <c:crosses val="autoZero"/>
        <c:crossBetween val="midCat"/>
      </c:valAx>
      <c:spPr>
        <a:ln>
          <a:solidFill>
            <a:srgbClr val="7F7F7F"/>
          </a:solidFill>
        </a:ln>
      </c:spPr>
    </c:plotArea>
    <c:legend>
      <c:legendPos val="r"/>
      <c:layout>
        <c:manualLayout>
          <c:xMode val="edge"/>
          <c:yMode val="edge"/>
          <c:x val="0.1681161025459271"/>
          <c:y val="1.3454459233539095E-2"/>
          <c:w val="0.63560202906255536"/>
          <c:h val="3.4145960419188395E-2"/>
        </c:manualLayout>
      </c:layout>
      <c:overlay val="1"/>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7586587911547"/>
          <c:y val="7.2786570031507569E-2"/>
          <c:w val="0.78934432367149765"/>
          <c:h val="0.89056471836419748"/>
        </c:manualLayout>
      </c:layout>
      <c:barChart>
        <c:barDir val="bar"/>
        <c:grouping val="clustered"/>
        <c:varyColors val="0"/>
        <c:ser>
          <c:idx val="0"/>
          <c:order val="0"/>
          <c:tx>
            <c:strRef>
              <c:f>市区町村別_生活習慣病疾病別の医療費!$AZ$3</c:f>
              <c:strCache>
                <c:ptCount val="1"/>
                <c:pt idx="0">
                  <c:v>前年度との差分(動脈硬化(症))</c:v>
                </c:pt>
              </c:strCache>
            </c:strRef>
          </c:tx>
          <c:spPr>
            <a:solidFill>
              <a:schemeClr val="accent1"/>
            </a:solidFill>
            <a:ln>
              <a:noFill/>
            </a:ln>
          </c:spPr>
          <c:invertIfNegative val="0"/>
          <c:dLbls>
            <c:numFmt formatCode="#,##0.0_ ;[Red]\-#,##0.0\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市区町村別_生活習慣病疾病別の医療費!$Y$4:$Y$77</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市区町村別_生活習慣病疾病別の医療費!$AZ$4:$AZ$77</c:f>
              <c:numCache>
                <c:formatCode>General</c:formatCode>
                <c:ptCount val="74"/>
                <c:pt idx="0">
                  <c:v>-0.10000000000000009</c:v>
                </c:pt>
                <c:pt idx="1">
                  <c:v>-0.4</c:v>
                </c:pt>
                <c:pt idx="2">
                  <c:v>-0.50000000000000011</c:v>
                </c:pt>
                <c:pt idx="3">
                  <c:v>0.8</c:v>
                </c:pt>
                <c:pt idx="4">
                  <c:v>0.6000000000000002</c:v>
                </c:pt>
                <c:pt idx="5">
                  <c:v>-0.10000000000000009</c:v>
                </c:pt>
                <c:pt idx="6">
                  <c:v>-0.20000000000000018</c:v>
                </c:pt>
                <c:pt idx="7">
                  <c:v>-1.5000000000000002</c:v>
                </c:pt>
                <c:pt idx="8">
                  <c:v>-0.19999999999999984</c:v>
                </c:pt>
                <c:pt idx="9">
                  <c:v>0</c:v>
                </c:pt>
                <c:pt idx="10">
                  <c:v>-0.19999999999999984</c:v>
                </c:pt>
                <c:pt idx="11">
                  <c:v>-0.10000000000000009</c:v>
                </c:pt>
                <c:pt idx="12">
                  <c:v>0</c:v>
                </c:pt>
                <c:pt idx="13">
                  <c:v>0</c:v>
                </c:pt>
                <c:pt idx="14">
                  <c:v>0.10000000000000009</c:v>
                </c:pt>
                <c:pt idx="15">
                  <c:v>0.6000000000000002</c:v>
                </c:pt>
                <c:pt idx="16">
                  <c:v>0.19999999999999984</c:v>
                </c:pt>
                <c:pt idx="17">
                  <c:v>-0.49999999999999978</c:v>
                </c:pt>
                <c:pt idx="18">
                  <c:v>0</c:v>
                </c:pt>
                <c:pt idx="19">
                  <c:v>-0.4</c:v>
                </c:pt>
                <c:pt idx="20">
                  <c:v>0.20000000000000018</c:v>
                </c:pt>
                <c:pt idx="21">
                  <c:v>-0.10000000000000009</c:v>
                </c:pt>
                <c:pt idx="22">
                  <c:v>-0.10000000000000009</c:v>
                </c:pt>
                <c:pt idx="23">
                  <c:v>-0.29999999999999993</c:v>
                </c:pt>
                <c:pt idx="24">
                  <c:v>0.40000000000000036</c:v>
                </c:pt>
                <c:pt idx="25">
                  <c:v>0</c:v>
                </c:pt>
                <c:pt idx="26">
                  <c:v>0.7</c:v>
                </c:pt>
                <c:pt idx="27">
                  <c:v>0.4</c:v>
                </c:pt>
                <c:pt idx="28">
                  <c:v>-0.49999999999999994</c:v>
                </c:pt>
                <c:pt idx="29">
                  <c:v>-0.4</c:v>
                </c:pt>
                <c:pt idx="30">
                  <c:v>-0.20000000000000018</c:v>
                </c:pt>
                <c:pt idx="31">
                  <c:v>0.2</c:v>
                </c:pt>
                <c:pt idx="32">
                  <c:v>-0.20000000000000018</c:v>
                </c:pt>
                <c:pt idx="33">
                  <c:v>0.20000000000000018</c:v>
                </c:pt>
                <c:pt idx="34">
                  <c:v>0.29999999999999993</c:v>
                </c:pt>
                <c:pt idx="35">
                  <c:v>0.8</c:v>
                </c:pt>
                <c:pt idx="36">
                  <c:v>-0.10000000000000009</c:v>
                </c:pt>
                <c:pt idx="37">
                  <c:v>0.7</c:v>
                </c:pt>
                <c:pt idx="38">
                  <c:v>0.10000000000000009</c:v>
                </c:pt>
                <c:pt idx="39">
                  <c:v>1.7000000000000002</c:v>
                </c:pt>
                <c:pt idx="40">
                  <c:v>-0.4</c:v>
                </c:pt>
                <c:pt idx="41">
                  <c:v>0.6000000000000002</c:v>
                </c:pt>
                <c:pt idx="42">
                  <c:v>0.29999999999999993</c:v>
                </c:pt>
                <c:pt idx="43">
                  <c:v>-0.10000000000000009</c:v>
                </c:pt>
                <c:pt idx="44">
                  <c:v>0</c:v>
                </c:pt>
                <c:pt idx="45">
                  <c:v>0.19999999999999984</c:v>
                </c:pt>
                <c:pt idx="46">
                  <c:v>-0.10000000000000009</c:v>
                </c:pt>
                <c:pt idx="47">
                  <c:v>0.30000000000000027</c:v>
                </c:pt>
                <c:pt idx="48">
                  <c:v>0.10000000000000009</c:v>
                </c:pt>
                <c:pt idx="49">
                  <c:v>-0.4</c:v>
                </c:pt>
                <c:pt idx="50">
                  <c:v>0.20000000000000018</c:v>
                </c:pt>
                <c:pt idx="51">
                  <c:v>0.19999999999999984</c:v>
                </c:pt>
                <c:pt idx="52">
                  <c:v>0.50000000000000011</c:v>
                </c:pt>
                <c:pt idx="53">
                  <c:v>-0.4</c:v>
                </c:pt>
                <c:pt idx="54">
                  <c:v>0.10000000000000009</c:v>
                </c:pt>
                <c:pt idx="55">
                  <c:v>0.4</c:v>
                </c:pt>
                <c:pt idx="56">
                  <c:v>0.29999999999999993</c:v>
                </c:pt>
                <c:pt idx="57">
                  <c:v>-0.19999999999999984</c:v>
                </c:pt>
                <c:pt idx="58">
                  <c:v>0.10000000000000009</c:v>
                </c:pt>
                <c:pt idx="59">
                  <c:v>-0.4</c:v>
                </c:pt>
                <c:pt idx="60">
                  <c:v>0.10000000000000009</c:v>
                </c:pt>
                <c:pt idx="61">
                  <c:v>-0.2</c:v>
                </c:pt>
                <c:pt idx="62">
                  <c:v>-0.19999999999999984</c:v>
                </c:pt>
                <c:pt idx="63">
                  <c:v>-0.10000000000000009</c:v>
                </c:pt>
                <c:pt idx="64">
                  <c:v>-0.8</c:v>
                </c:pt>
                <c:pt idx="65">
                  <c:v>0.99999999999999989</c:v>
                </c:pt>
                <c:pt idx="66">
                  <c:v>0.10000000000000009</c:v>
                </c:pt>
                <c:pt idx="67">
                  <c:v>0.70000000000000029</c:v>
                </c:pt>
                <c:pt idx="68">
                  <c:v>0.4</c:v>
                </c:pt>
                <c:pt idx="69">
                  <c:v>-9.9999999999999742E-2</c:v>
                </c:pt>
                <c:pt idx="70">
                  <c:v>-1.0000000000000002</c:v>
                </c:pt>
                <c:pt idx="71">
                  <c:v>-2.2000000000000002</c:v>
                </c:pt>
                <c:pt idx="72">
                  <c:v>0</c:v>
                </c:pt>
                <c:pt idx="73">
                  <c:v>-1.1000000000000001</c:v>
                </c:pt>
              </c:numCache>
            </c:numRef>
          </c:val>
          <c:extLst>
            <c:ext xmlns:c16="http://schemas.microsoft.com/office/drawing/2014/chart" uri="{C3380CC4-5D6E-409C-BE32-E72D297353CC}">
              <c16:uniqueId val="{00000000-AFCD-4910-AAAD-B103ED1C41F9}"/>
            </c:ext>
          </c:extLst>
        </c:ser>
        <c:dLbls>
          <c:showLegendKey val="0"/>
          <c:showVal val="0"/>
          <c:showCatName val="0"/>
          <c:showSerName val="0"/>
          <c:showPercent val="0"/>
          <c:showBubbleSize val="0"/>
        </c:dLbls>
        <c:gapWidth val="150"/>
        <c:axId val="383347472"/>
        <c:axId val="383360352"/>
      </c:barChart>
      <c:scatterChart>
        <c:scatterStyle val="lineMarker"/>
        <c:varyColors val="0"/>
        <c:ser>
          <c:idx val="1"/>
          <c:order val="1"/>
          <c:tx>
            <c:strRef>
              <c:f>市区町村別_生活習慣病疾病別の医療費!$B$818</c:f>
              <c:strCache>
                <c:ptCount val="1"/>
                <c:pt idx="0">
                  <c:v>広域連合全体</c:v>
                </c:pt>
              </c:strCache>
            </c:strRef>
          </c:tx>
          <c:spPr>
            <a:ln w="28575" cmpd="sng">
              <a:solidFill>
                <a:srgbClr val="BE4B48"/>
              </a:solidFill>
              <a:prstDash val="solid"/>
            </a:ln>
          </c:spPr>
          <c:marker>
            <c:symbol val="none"/>
          </c:marker>
          <c:dPt>
            <c:idx val="1"/>
            <c:bubble3D val="0"/>
            <c:extLst>
              <c:ext xmlns:c16="http://schemas.microsoft.com/office/drawing/2014/chart" uri="{C3380CC4-5D6E-409C-BE32-E72D297353CC}">
                <c16:uniqueId val="{00000001-AFCD-4910-AAAD-B103ED1C41F9}"/>
              </c:ext>
            </c:extLst>
          </c:dPt>
          <c:dLbls>
            <c:dLbl>
              <c:idx val="0"/>
              <c:layout>
                <c:manualLayout>
                  <c:x val="2.3311306901615272E-2"/>
                  <c:y val="-0.86966973701131689"/>
                </c:manualLayout>
              </c:layout>
              <c:tx>
                <c:rich>
                  <a:bodyPr/>
                  <a:lstStyle/>
                  <a:p>
                    <a:pPr>
                      <a:defRPr sz="800"/>
                    </a:pPr>
                    <a:fld id="{CC6698B2-3213-4553-BF3D-285B83313B30}" type="SERIESNAME">
                      <a:rPr lang="ja-JP" altLang="en-US" sz="1000"/>
                      <a:pPr>
                        <a:defRPr sz="800"/>
                      </a:pPr>
                      <a:t>[系列名]</a:t>
                    </a:fld>
                    <a:r>
                      <a:rPr lang="ja-JP" altLang="en-US" sz="1000" baseline="0"/>
                      <a:t>
</a:t>
                    </a:r>
                    <a:fld id="{77901543-651B-4857-8C8F-E039C9952428}" type="XVALUE">
                      <a:rPr lang="en-US" altLang="ja-JP" sz="1000" baseline="0"/>
                      <a:pPr>
                        <a:defRPr sz="800"/>
                      </a:pPr>
                      <a:t>[X 値]</a:t>
                    </a:fld>
                    <a:endParaRPr lang="ja-JP" altLang="en-US" sz="1000" baseline="0"/>
                  </a:p>
                </c:rich>
              </c:tx>
              <c:numFmt formatCode="#,##0.0_ ;[Red]\-#,##0.0\ " sourceLinked="0"/>
              <c:spPr/>
              <c:showLegendKey val="0"/>
              <c:showVal val="0"/>
              <c:showCatName val="1"/>
              <c:showSerName val="1"/>
              <c:showPercent val="0"/>
              <c:showBubbleSize val="0"/>
              <c:separator>
</c:separator>
              <c:extLst>
                <c:ext xmlns:c15="http://schemas.microsoft.com/office/drawing/2012/chart" uri="{CE6537A1-D6FC-4f65-9D91-7224C49458BB}">
                  <c15:layout>
                    <c:manualLayout>
                      <c:w val="0.16628732256485559"/>
                      <c:h val="4.79761445473251E-2"/>
                    </c:manualLayout>
                  </c15:layout>
                  <c15:dlblFieldTable/>
                  <c15:showDataLabelsRange val="0"/>
                </c:ext>
                <c:ext xmlns:c16="http://schemas.microsoft.com/office/drawing/2014/chart" uri="{C3380CC4-5D6E-409C-BE32-E72D297353CC}">
                  <c16:uniqueId val="{00000002-AFCD-4910-AAAD-B103ED1C41F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市区町村別_生活習慣病疾病別の医療費!$CE$4:$CE$77</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numCache>
            </c:numRef>
          </c:xVal>
          <c:yVal>
            <c:numRef>
              <c:f>市区町村別_生活習慣病疾病別の医療費!$CI$4:$CI$77</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03-AFCD-4910-AAAD-B103ED1C41F9}"/>
            </c:ext>
          </c:extLst>
        </c:ser>
        <c:dLbls>
          <c:showLegendKey val="0"/>
          <c:showVal val="0"/>
          <c:showCatName val="0"/>
          <c:showSerName val="0"/>
          <c:showPercent val="0"/>
          <c:showBubbleSize val="0"/>
        </c:dLbls>
        <c:axId val="383331232"/>
        <c:axId val="383359792"/>
      </c:scatterChart>
      <c:catAx>
        <c:axId val="383347472"/>
        <c:scaling>
          <c:orientation val="maxMin"/>
        </c:scaling>
        <c:delete val="0"/>
        <c:axPos val="l"/>
        <c:numFmt formatCode="General" sourceLinked="0"/>
        <c:majorTickMark val="none"/>
        <c:minorTickMark val="none"/>
        <c:tickLblPos val="low"/>
        <c:spPr>
          <a:ln>
            <a:solidFill>
              <a:srgbClr val="7F7F7F"/>
            </a:solidFill>
          </a:ln>
        </c:spPr>
        <c:crossAx val="383360352"/>
        <c:crossesAt val="0"/>
        <c:auto val="1"/>
        <c:lblAlgn val="ctr"/>
        <c:lblOffset val="100"/>
        <c:noMultiLvlLbl val="0"/>
      </c:catAx>
      <c:valAx>
        <c:axId val="383360352"/>
        <c:scaling>
          <c:orientation val="minMax"/>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90969260890846804"/>
              <c:y val="2.4555603780864198E-2"/>
            </c:manualLayout>
          </c:layout>
          <c:overlay val="0"/>
        </c:title>
        <c:numFmt formatCode="#,##0.0_ ;[Red]\-#,##0.0\ " sourceLinked="0"/>
        <c:majorTickMark val="out"/>
        <c:minorTickMark val="none"/>
        <c:tickLblPos val="nextTo"/>
        <c:spPr>
          <a:ln>
            <a:solidFill>
              <a:srgbClr val="7F7F7F"/>
            </a:solidFill>
          </a:ln>
        </c:spPr>
        <c:crossAx val="383347472"/>
        <c:crosses val="autoZero"/>
        <c:crossBetween val="between"/>
      </c:valAx>
      <c:valAx>
        <c:axId val="383359792"/>
        <c:scaling>
          <c:orientation val="minMax"/>
          <c:max val="50"/>
          <c:min val="0"/>
        </c:scaling>
        <c:delete val="1"/>
        <c:axPos val="r"/>
        <c:numFmt formatCode="General" sourceLinked="1"/>
        <c:majorTickMark val="out"/>
        <c:minorTickMark val="none"/>
        <c:tickLblPos val="nextTo"/>
        <c:crossAx val="383331232"/>
        <c:crosses val="max"/>
        <c:crossBetween val="midCat"/>
      </c:valAx>
      <c:valAx>
        <c:axId val="383331232"/>
        <c:scaling>
          <c:orientation val="minMax"/>
        </c:scaling>
        <c:delete val="1"/>
        <c:axPos val="b"/>
        <c:numFmt formatCode="General" sourceLinked="1"/>
        <c:majorTickMark val="out"/>
        <c:minorTickMark val="none"/>
        <c:tickLblPos val="nextTo"/>
        <c:crossAx val="383359792"/>
        <c:crosses val="autoZero"/>
        <c:crossBetween val="midCat"/>
      </c:valAx>
      <c:spPr>
        <a:ln>
          <a:solidFill>
            <a:srgbClr val="7F7F7F"/>
          </a:solidFill>
        </a:ln>
      </c:spPr>
    </c:plotArea>
    <c:legend>
      <c:legendPos val="r"/>
      <c:layout>
        <c:manualLayout>
          <c:xMode val="edge"/>
          <c:yMode val="edge"/>
          <c:x val="0.1681161025459271"/>
          <c:y val="1.3454459233539095E-2"/>
          <c:w val="0.63560202906255536"/>
          <c:h val="3.4145960419188395E-2"/>
        </c:manualLayout>
      </c:layout>
      <c:overlay val="1"/>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7586587911547"/>
          <c:y val="7.2786570031507569E-2"/>
          <c:w val="0.78934432367149765"/>
          <c:h val="0.89056471836419748"/>
        </c:manualLayout>
      </c:layout>
      <c:barChart>
        <c:barDir val="bar"/>
        <c:grouping val="clustered"/>
        <c:varyColors val="0"/>
        <c:ser>
          <c:idx val="0"/>
          <c:order val="0"/>
          <c:tx>
            <c:strRef>
              <c:f>市区町村別_生活習慣病疾病別の医療費!$BC$3</c:f>
              <c:strCache>
                <c:ptCount val="1"/>
                <c:pt idx="0">
                  <c:v>前年度との差分(腎不全)</c:v>
                </c:pt>
              </c:strCache>
            </c:strRef>
          </c:tx>
          <c:spPr>
            <a:solidFill>
              <a:schemeClr val="accent1"/>
            </a:solidFill>
            <a:ln>
              <a:noFill/>
            </a:ln>
          </c:spPr>
          <c:invertIfNegative val="0"/>
          <c:dLbls>
            <c:dLbl>
              <c:idx val="29"/>
              <c:layout>
                <c:manualLayout>
                  <c:x val="6.1184532555869573E-7"/>
                  <c:y val="0"/>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3.6123348017621147E-2"/>
                      <c:h val="1.3599537037037037E-2"/>
                    </c:manualLayout>
                  </c15:layout>
                </c:ext>
                <c:ext xmlns:c16="http://schemas.microsoft.com/office/drawing/2014/chart" uri="{C3380CC4-5D6E-409C-BE32-E72D297353CC}">
                  <c16:uniqueId val="{00000000-B7D3-47AA-8A4A-C6FA0740F829}"/>
                </c:ext>
              </c:extLst>
            </c:dLbl>
            <c:numFmt formatCode="#,##0.0_ ;[Red]\-#,##0.0\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市区町村別_生活習慣病疾病別の医療費!$Y$4:$Y$77</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市区町村別_生活習慣病疾病別の医療費!$BC$4:$BC$77</c:f>
              <c:numCache>
                <c:formatCode>General</c:formatCode>
                <c:ptCount val="74"/>
                <c:pt idx="0">
                  <c:v>-0.40000000000000036</c:v>
                </c:pt>
                <c:pt idx="1">
                  <c:v>-1.8000000000000016</c:v>
                </c:pt>
                <c:pt idx="2">
                  <c:v>-0.40000000000000036</c:v>
                </c:pt>
                <c:pt idx="3">
                  <c:v>1.9000000000000017</c:v>
                </c:pt>
                <c:pt idx="4">
                  <c:v>-0.20000000000000018</c:v>
                </c:pt>
                <c:pt idx="5">
                  <c:v>-0.50000000000000044</c:v>
                </c:pt>
                <c:pt idx="6">
                  <c:v>-1.7000000000000015</c:v>
                </c:pt>
                <c:pt idx="7">
                  <c:v>-2.2999999999999994</c:v>
                </c:pt>
                <c:pt idx="8">
                  <c:v>-3.3000000000000003</c:v>
                </c:pt>
                <c:pt idx="9">
                  <c:v>-2.5999999999999996</c:v>
                </c:pt>
                <c:pt idx="10">
                  <c:v>-0.30000000000000027</c:v>
                </c:pt>
                <c:pt idx="11">
                  <c:v>-0.20000000000000018</c:v>
                </c:pt>
                <c:pt idx="12">
                  <c:v>-0.9000000000000008</c:v>
                </c:pt>
                <c:pt idx="13">
                  <c:v>2.300000000000002</c:v>
                </c:pt>
                <c:pt idx="14">
                  <c:v>-0.10000000000000009</c:v>
                </c:pt>
                <c:pt idx="15">
                  <c:v>0.40000000000000036</c:v>
                </c:pt>
                <c:pt idx="16">
                  <c:v>-0.20000000000000018</c:v>
                </c:pt>
                <c:pt idx="17">
                  <c:v>-0.50000000000000044</c:v>
                </c:pt>
                <c:pt idx="18">
                  <c:v>0.50000000000000044</c:v>
                </c:pt>
                <c:pt idx="19">
                  <c:v>1.100000000000001</c:v>
                </c:pt>
                <c:pt idx="20">
                  <c:v>-0.80000000000000071</c:v>
                </c:pt>
                <c:pt idx="21">
                  <c:v>-1.3999999999999986</c:v>
                </c:pt>
                <c:pt idx="22">
                  <c:v>-0.80000000000000071</c:v>
                </c:pt>
                <c:pt idx="23">
                  <c:v>-0.20000000000000018</c:v>
                </c:pt>
                <c:pt idx="24">
                  <c:v>1.100000000000001</c:v>
                </c:pt>
                <c:pt idx="25">
                  <c:v>-0.80000000000000071</c:v>
                </c:pt>
                <c:pt idx="26">
                  <c:v>-0.60000000000000053</c:v>
                </c:pt>
                <c:pt idx="27">
                  <c:v>-0.40000000000000036</c:v>
                </c:pt>
                <c:pt idx="28">
                  <c:v>-1.100000000000001</c:v>
                </c:pt>
                <c:pt idx="29">
                  <c:v>-0.39999999999999758</c:v>
                </c:pt>
                <c:pt idx="30">
                  <c:v>-0.89999999999999802</c:v>
                </c:pt>
                <c:pt idx="31">
                  <c:v>-0.9000000000000008</c:v>
                </c:pt>
                <c:pt idx="32">
                  <c:v>-3.2000000000000028</c:v>
                </c:pt>
                <c:pt idx="33">
                  <c:v>-0.60000000000000053</c:v>
                </c:pt>
                <c:pt idx="34">
                  <c:v>0.30000000000000027</c:v>
                </c:pt>
                <c:pt idx="35">
                  <c:v>-0.49999999999999767</c:v>
                </c:pt>
                <c:pt idx="36">
                  <c:v>0.40000000000000036</c:v>
                </c:pt>
                <c:pt idx="37">
                  <c:v>-0.10000000000000009</c:v>
                </c:pt>
                <c:pt idx="38">
                  <c:v>9.9999999999997313E-2</c:v>
                </c:pt>
                <c:pt idx="39">
                  <c:v>0.80000000000000071</c:v>
                </c:pt>
                <c:pt idx="40">
                  <c:v>-0.10000000000000009</c:v>
                </c:pt>
                <c:pt idx="41">
                  <c:v>-0.30000000000000027</c:v>
                </c:pt>
                <c:pt idx="42">
                  <c:v>-0.30000000000000027</c:v>
                </c:pt>
                <c:pt idx="43">
                  <c:v>-0.40000000000000036</c:v>
                </c:pt>
                <c:pt idx="44">
                  <c:v>0</c:v>
                </c:pt>
                <c:pt idx="45">
                  <c:v>-0.10000000000000009</c:v>
                </c:pt>
                <c:pt idx="46">
                  <c:v>0.50000000000000044</c:v>
                </c:pt>
                <c:pt idx="47">
                  <c:v>0.50000000000000044</c:v>
                </c:pt>
                <c:pt idx="48">
                  <c:v>0.80000000000000071</c:v>
                </c:pt>
                <c:pt idx="49">
                  <c:v>0.60000000000000053</c:v>
                </c:pt>
                <c:pt idx="50">
                  <c:v>0</c:v>
                </c:pt>
                <c:pt idx="51">
                  <c:v>0.30000000000000027</c:v>
                </c:pt>
                <c:pt idx="52">
                  <c:v>-1.1999999999999984</c:v>
                </c:pt>
                <c:pt idx="53">
                  <c:v>-1.100000000000001</c:v>
                </c:pt>
                <c:pt idx="54">
                  <c:v>-0.70000000000000062</c:v>
                </c:pt>
                <c:pt idx="55">
                  <c:v>-1.8000000000000016</c:v>
                </c:pt>
                <c:pt idx="56">
                  <c:v>-1.899999999999999</c:v>
                </c:pt>
                <c:pt idx="57">
                  <c:v>-1.2000000000000011</c:v>
                </c:pt>
                <c:pt idx="58">
                  <c:v>0.10000000000000009</c:v>
                </c:pt>
                <c:pt idx="59">
                  <c:v>0.59999999999999498</c:v>
                </c:pt>
                <c:pt idx="60">
                  <c:v>3.5000000000000004</c:v>
                </c:pt>
                <c:pt idx="61">
                  <c:v>-0.10000000000000009</c:v>
                </c:pt>
                <c:pt idx="62">
                  <c:v>1.3999999999999986</c:v>
                </c:pt>
                <c:pt idx="63">
                  <c:v>-2.0999999999999961</c:v>
                </c:pt>
                <c:pt idx="64">
                  <c:v>2.4999999999999996</c:v>
                </c:pt>
                <c:pt idx="65">
                  <c:v>4.6999999999999984</c:v>
                </c:pt>
                <c:pt idx="66">
                  <c:v>3.400000000000003</c:v>
                </c:pt>
                <c:pt idx="67">
                  <c:v>-0.10000000000000009</c:v>
                </c:pt>
                <c:pt idx="68">
                  <c:v>-1.100000000000001</c:v>
                </c:pt>
                <c:pt idx="69">
                  <c:v>-7.8999999999999986</c:v>
                </c:pt>
                <c:pt idx="70">
                  <c:v>0.30000000000000027</c:v>
                </c:pt>
                <c:pt idx="71">
                  <c:v>-4.0000000000000009</c:v>
                </c:pt>
                <c:pt idx="72">
                  <c:v>8.5</c:v>
                </c:pt>
                <c:pt idx="73">
                  <c:v>2.1000000000000019</c:v>
                </c:pt>
              </c:numCache>
            </c:numRef>
          </c:val>
          <c:extLst>
            <c:ext xmlns:c16="http://schemas.microsoft.com/office/drawing/2014/chart" uri="{C3380CC4-5D6E-409C-BE32-E72D297353CC}">
              <c16:uniqueId val="{00000001-B7D3-47AA-8A4A-C6FA0740F829}"/>
            </c:ext>
          </c:extLst>
        </c:ser>
        <c:dLbls>
          <c:showLegendKey val="0"/>
          <c:showVal val="0"/>
          <c:showCatName val="0"/>
          <c:showSerName val="0"/>
          <c:showPercent val="0"/>
          <c:showBubbleSize val="0"/>
        </c:dLbls>
        <c:gapWidth val="150"/>
        <c:axId val="383347472"/>
        <c:axId val="383360352"/>
      </c:barChart>
      <c:scatterChart>
        <c:scatterStyle val="lineMarker"/>
        <c:varyColors val="0"/>
        <c:ser>
          <c:idx val="1"/>
          <c:order val="1"/>
          <c:tx>
            <c:strRef>
              <c:f>市区町村別_生活習慣病疾病別の医療費!$B$818</c:f>
              <c:strCache>
                <c:ptCount val="1"/>
                <c:pt idx="0">
                  <c:v>広域連合全体</c:v>
                </c:pt>
              </c:strCache>
            </c:strRef>
          </c:tx>
          <c:spPr>
            <a:ln w="28575" cmpd="sng">
              <a:solidFill>
                <a:srgbClr val="BE4B48"/>
              </a:solidFill>
              <a:prstDash val="solid"/>
            </a:ln>
          </c:spPr>
          <c:marker>
            <c:symbol val="none"/>
          </c:marker>
          <c:dPt>
            <c:idx val="1"/>
            <c:bubble3D val="0"/>
            <c:extLst>
              <c:ext xmlns:c16="http://schemas.microsoft.com/office/drawing/2014/chart" uri="{C3380CC4-5D6E-409C-BE32-E72D297353CC}">
                <c16:uniqueId val="{00000002-B7D3-47AA-8A4A-C6FA0740F829}"/>
              </c:ext>
            </c:extLst>
          </c:dPt>
          <c:dLbls>
            <c:dLbl>
              <c:idx val="0"/>
              <c:layout>
                <c:manualLayout>
                  <c:x val="-0.28284385707293197"/>
                  <c:y val="-0.87171127507716051"/>
                </c:manualLayout>
              </c:layout>
              <c:tx>
                <c:rich>
                  <a:bodyPr/>
                  <a:lstStyle/>
                  <a:p>
                    <a:pPr>
                      <a:defRPr sz="800"/>
                    </a:pPr>
                    <a:fld id="{CC6698B2-3213-4553-BF3D-285B83313B30}" type="SERIESNAME">
                      <a:rPr lang="ja-JP" altLang="en-US" sz="1000"/>
                      <a:pPr>
                        <a:defRPr sz="800"/>
                      </a:pPr>
                      <a:t>[系列名]</a:t>
                    </a:fld>
                    <a:r>
                      <a:rPr lang="ja-JP" altLang="en-US" sz="1000" baseline="0"/>
                      <a:t>
</a:t>
                    </a:r>
                    <a:fld id="{77901543-651B-4857-8C8F-E039C9952428}" type="XVALUE">
                      <a:rPr lang="en-US" altLang="ja-JP" sz="1000" baseline="0">
                        <a:solidFill>
                          <a:srgbClr val="FF0000"/>
                        </a:solidFill>
                      </a:rPr>
                      <a:pPr>
                        <a:defRPr sz="800"/>
                      </a:pPr>
                      <a:t>[X 値]</a:t>
                    </a:fld>
                    <a:endParaRPr lang="ja-JP" altLang="en-US" sz="1000" baseline="0"/>
                  </a:p>
                </c:rich>
              </c:tx>
              <c:numFmt formatCode="#,##0.0_ ;[Red]\-#,##0.0\ " sourceLinked="0"/>
              <c:spPr/>
              <c:showLegendKey val="0"/>
              <c:showVal val="0"/>
              <c:showCatName val="1"/>
              <c:showSerName val="1"/>
              <c:showPercent val="0"/>
              <c:showBubbleSize val="0"/>
              <c:separator>
</c:separator>
              <c:extLst>
                <c:ext xmlns:c15="http://schemas.microsoft.com/office/drawing/2012/chart" uri="{CE6537A1-D6FC-4f65-9D91-7224C49458BB}">
                  <c15:layout>
                    <c:manualLayout>
                      <c:w val="0.16628732256485559"/>
                      <c:h val="4.79761445473251E-2"/>
                    </c:manualLayout>
                  </c15:layout>
                  <c15:dlblFieldTable/>
                  <c15:showDataLabelsRange val="0"/>
                </c:ext>
                <c:ext xmlns:c16="http://schemas.microsoft.com/office/drawing/2014/chart" uri="{C3380CC4-5D6E-409C-BE32-E72D297353CC}">
                  <c16:uniqueId val="{00000003-B7D3-47AA-8A4A-C6FA0740F82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市区町村別_生活習慣病疾病別の医療費!$CH$4:$CH$77</c:f>
              <c:numCache>
                <c:formatCode>General</c:formatCode>
                <c:ptCount val="74"/>
                <c:pt idx="0">
                  <c:v>-0.20000000000000018</c:v>
                </c:pt>
                <c:pt idx="1">
                  <c:v>-0.20000000000000018</c:v>
                </c:pt>
                <c:pt idx="2">
                  <c:v>-0.20000000000000018</c:v>
                </c:pt>
                <c:pt idx="3">
                  <c:v>-0.20000000000000018</c:v>
                </c:pt>
                <c:pt idx="4">
                  <c:v>-0.20000000000000018</c:v>
                </c:pt>
                <c:pt idx="5">
                  <c:v>-0.20000000000000018</c:v>
                </c:pt>
                <c:pt idx="6">
                  <c:v>-0.20000000000000018</c:v>
                </c:pt>
                <c:pt idx="7">
                  <c:v>-0.20000000000000018</c:v>
                </c:pt>
                <c:pt idx="8">
                  <c:v>-0.20000000000000018</c:v>
                </c:pt>
                <c:pt idx="9">
                  <c:v>-0.20000000000000018</c:v>
                </c:pt>
                <c:pt idx="10">
                  <c:v>-0.20000000000000018</c:v>
                </c:pt>
                <c:pt idx="11">
                  <c:v>-0.20000000000000018</c:v>
                </c:pt>
                <c:pt idx="12">
                  <c:v>-0.20000000000000018</c:v>
                </c:pt>
                <c:pt idx="13">
                  <c:v>-0.20000000000000018</c:v>
                </c:pt>
                <c:pt idx="14">
                  <c:v>-0.20000000000000018</c:v>
                </c:pt>
                <c:pt idx="15">
                  <c:v>-0.20000000000000018</c:v>
                </c:pt>
                <c:pt idx="16">
                  <c:v>-0.20000000000000018</c:v>
                </c:pt>
                <c:pt idx="17">
                  <c:v>-0.20000000000000018</c:v>
                </c:pt>
                <c:pt idx="18">
                  <c:v>-0.20000000000000018</c:v>
                </c:pt>
                <c:pt idx="19">
                  <c:v>-0.20000000000000018</c:v>
                </c:pt>
                <c:pt idx="20">
                  <c:v>-0.20000000000000018</c:v>
                </c:pt>
                <c:pt idx="21">
                  <c:v>-0.20000000000000018</c:v>
                </c:pt>
                <c:pt idx="22">
                  <c:v>-0.20000000000000018</c:v>
                </c:pt>
                <c:pt idx="23">
                  <c:v>-0.20000000000000018</c:v>
                </c:pt>
                <c:pt idx="24">
                  <c:v>-0.20000000000000018</c:v>
                </c:pt>
                <c:pt idx="25">
                  <c:v>-0.20000000000000018</c:v>
                </c:pt>
                <c:pt idx="26">
                  <c:v>-0.20000000000000018</c:v>
                </c:pt>
                <c:pt idx="27">
                  <c:v>-0.20000000000000018</c:v>
                </c:pt>
                <c:pt idx="28">
                  <c:v>-0.20000000000000018</c:v>
                </c:pt>
                <c:pt idx="29">
                  <c:v>-0.20000000000000018</c:v>
                </c:pt>
                <c:pt idx="30">
                  <c:v>-0.20000000000000018</c:v>
                </c:pt>
                <c:pt idx="31">
                  <c:v>-0.20000000000000018</c:v>
                </c:pt>
                <c:pt idx="32">
                  <c:v>-0.20000000000000018</c:v>
                </c:pt>
                <c:pt idx="33">
                  <c:v>-0.20000000000000018</c:v>
                </c:pt>
                <c:pt idx="34">
                  <c:v>-0.20000000000000018</c:v>
                </c:pt>
                <c:pt idx="35">
                  <c:v>-0.20000000000000018</c:v>
                </c:pt>
                <c:pt idx="36">
                  <c:v>-0.20000000000000018</c:v>
                </c:pt>
                <c:pt idx="37">
                  <c:v>-0.20000000000000018</c:v>
                </c:pt>
                <c:pt idx="38">
                  <c:v>-0.20000000000000018</c:v>
                </c:pt>
                <c:pt idx="39">
                  <c:v>-0.20000000000000018</c:v>
                </c:pt>
                <c:pt idx="40">
                  <c:v>-0.20000000000000018</c:v>
                </c:pt>
                <c:pt idx="41">
                  <c:v>-0.20000000000000018</c:v>
                </c:pt>
                <c:pt idx="42">
                  <c:v>-0.20000000000000018</c:v>
                </c:pt>
                <c:pt idx="43">
                  <c:v>-0.20000000000000018</c:v>
                </c:pt>
                <c:pt idx="44">
                  <c:v>-0.20000000000000018</c:v>
                </c:pt>
                <c:pt idx="45">
                  <c:v>-0.20000000000000018</c:v>
                </c:pt>
                <c:pt idx="46">
                  <c:v>-0.20000000000000018</c:v>
                </c:pt>
                <c:pt idx="47">
                  <c:v>-0.20000000000000018</c:v>
                </c:pt>
                <c:pt idx="48">
                  <c:v>-0.20000000000000018</c:v>
                </c:pt>
                <c:pt idx="49">
                  <c:v>-0.20000000000000018</c:v>
                </c:pt>
                <c:pt idx="50">
                  <c:v>-0.20000000000000018</c:v>
                </c:pt>
                <c:pt idx="51">
                  <c:v>-0.20000000000000018</c:v>
                </c:pt>
                <c:pt idx="52">
                  <c:v>-0.20000000000000018</c:v>
                </c:pt>
                <c:pt idx="53">
                  <c:v>-0.20000000000000018</c:v>
                </c:pt>
                <c:pt idx="54">
                  <c:v>-0.20000000000000018</c:v>
                </c:pt>
                <c:pt idx="55">
                  <c:v>-0.20000000000000018</c:v>
                </c:pt>
                <c:pt idx="56">
                  <c:v>-0.20000000000000018</c:v>
                </c:pt>
                <c:pt idx="57">
                  <c:v>-0.20000000000000018</c:v>
                </c:pt>
                <c:pt idx="58">
                  <c:v>-0.20000000000000018</c:v>
                </c:pt>
                <c:pt idx="59">
                  <c:v>-0.20000000000000018</c:v>
                </c:pt>
                <c:pt idx="60">
                  <c:v>-0.20000000000000018</c:v>
                </c:pt>
                <c:pt idx="61">
                  <c:v>-0.20000000000000018</c:v>
                </c:pt>
                <c:pt idx="62">
                  <c:v>-0.20000000000000018</c:v>
                </c:pt>
                <c:pt idx="63">
                  <c:v>-0.20000000000000018</c:v>
                </c:pt>
                <c:pt idx="64">
                  <c:v>-0.20000000000000018</c:v>
                </c:pt>
                <c:pt idx="65">
                  <c:v>-0.20000000000000018</c:v>
                </c:pt>
                <c:pt idx="66">
                  <c:v>-0.20000000000000018</c:v>
                </c:pt>
                <c:pt idx="67">
                  <c:v>-0.20000000000000018</c:v>
                </c:pt>
                <c:pt idx="68">
                  <c:v>-0.20000000000000018</c:v>
                </c:pt>
                <c:pt idx="69">
                  <c:v>-0.20000000000000018</c:v>
                </c:pt>
                <c:pt idx="70">
                  <c:v>-0.20000000000000018</c:v>
                </c:pt>
                <c:pt idx="71">
                  <c:v>-0.20000000000000018</c:v>
                </c:pt>
                <c:pt idx="72">
                  <c:v>-0.20000000000000018</c:v>
                </c:pt>
                <c:pt idx="73">
                  <c:v>-0.20000000000000018</c:v>
                </c:pt>
              </c:numCache>
            </c:numRef>
          </c:xVal>
          <c:yVal>
            <c:numRef>
              <c:f>市区町村別_生活習慣病疾病別の医療費!$CI$4:$CI$77</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04-B7D3-47AA-8A4A-C6FA0740F829}"/>
            </c:ext>
          </c:extLst>
        </c:ser>
        <c:dLbls>
          <c:showLegendKey val="0"/>
          <c:showVal val="0"/>
          <c:showCatName val="0"/>
          <c:showSerName val="0"/>
          <c:showPercent val="0"/>
          <c:showBubbleSize val="0"/>
        </c:dLbls>
        <c:axId val="383331232"/>
        <c:axId val="383359792"/>
      </c:scatterChart>
      <c:catAx>
        <c:axId val="383347472"/>
        <c:scaling>
          <c:orientation val="maxMin"/>
        </c:scaling>
        <c:delete val="0"/>
        <c:axPos val="l"/>
        <c:numFmt formatCode="General" sourceLinked="0"/>
        <c:majorTickMark val="none"/>
        <c:minorTickMark val="none"/>
        <c:tickLblPos val="low"/>
        <c:spPr>
          <a:ln>
            <a:solidFill>
              <a:srgbClr val="7F7F7F"/>
            </a:solidFill>
          </a:ln>
        </c:spPr>
        <c:crossAx val="383360352"/>
        <c:crossesAt val="0"/>
        <c:auto val="1"/>
        <c:lblAlgn val="ctr"/>
        <c:lblOffset val="100"/>
        <c:noMultiLvlLbl val="0"/>
      </c:catAx>
      <c:valAx>
        <c:axId val="383360352"/>
        <c:scaling>
          <c:orientation val="minMax"/>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90969260890846804"/>
              <c:y val="2.4555603780864198E-2"/>
            </c:manualLayout>
          </c:layout>
          <c:overlay val="0"/>
        </c:title>
        <c:numFmt formatCode="#,##0.0_ ;[Red]\-#,##0.0\ " sourceLinked="0"/>
        <c:majorTickMark val="out"/>
        <c:minorTickMark val="none"/>
        <c:tickLblPos val="nextTo"/>
        <c:spPr>
          <a:ln>
            <a:solidFill>
              <a:srgbClr val="7F7F7F"/>
            </a:solidFill>
          </a:ln>
        </c:spPr>
        <c:crossAx val="383347472"/>
        <c:crosses val="autoZero"/>
        <c:crossBetween val="between"/>
      </c:valAx>
      <c:valAx>
        <c:axId val="383359792"/>
        <c:scaling>
          <c:orientation val="minMax"/>
          <c:max val="50"/>
          <c:min val="0"/>
        </c:scaling>
        <c:delete val="1"/>
        <c:axPos val="r"/>
        <c:numFmt formatCode="General" sourceLinked="1"/>
        <c:majorTickMark val="out"/>
        <c:minorTickMark val="none"/>
        <c:tickLblPos val="nextTo"/>
        <c:crossAx val="383331232"/>
        <c:crosses val="max"/>
        <c:crossBetween val="midCat"/>
      </c:valAx>
      <c:valAx>
        <c:axId val="383331232"/>
        <c:scaling>
          <c:orientation val="minMax"/>
        </c:scaling>
        <c:delete val="1"/>
        <c:axPos val="b"/>
        <c:numFmt formatCode="General" sourceLinked="1"/>
        <c:majorTickMark val="out"/>
        <c:minorTickMark val="none"/>
        <c:tickLblPos val="nextTo"/>
        <c:crossAx val="383359792"/>
        <c:crosses val="autoZero"/>
        <c:crossBetween val="midCat"/>
      </c:valAx>
      <c:spPr>
        <a:ln>
          <a:solidFill>
            <a:srgbClr val="7F7F7F"/>
          </a:solidFill>
        </a:ln>
      </c:spPr>
    </c:plotArea>
    <c:legend>
      <c:legendPos val="r"/>
      <c:layout>
        <c:manualLayout>
          <c:xMode val="edge"/>
          <c:yMode val="edge"/>
          <c:x val="0.1681161025459271"/>
          <c:y val="1.3454459233539095E-2"/>
          <c:w val="0.63560202906255536"/>
          <c:h val="3.4145960419188395E-2"/>
        </c:manualLayout>
      </c:layout>
      <c:overlay val="1"/>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51207729468598"/>
          <c:y val="7.9407769756184382E-2"/>
          <c:w val="0.77557946859903382"/>
          <c:h val="0.87357261123971197"/>
        </c:manualLayout>
      </c:layout>
      <c:barChart>
        <c:barDir val="bar"/>
        <c:grouping val="clustered"/>
        <c:varyColors val="0"/>
        <c:ser>
          <c:idx val="0"/>
          <c:order val="0"/>
          <c:tx>
            <c:strRef>
              <c:f>市区町村別_年齢調整糖尿病医療費!$O$3</c:f>
              <c:strCache>
                <c:ptCount val="1"/>
                <c:pt idx="0">
                  <c:v>年齢調整後被保険者一人当たりの糖尿病医療費</c:v>
                </c:pt>
              </c:strCache>
            </c:strRef>
          </c:tx>
          <c:spPr>
            <a:solidFill>
              <a:schemeClr val="accent1">
                <a:lumMod val="75000"/>
              </a:schemeClr>
            </a:solidFill>
            <a:ln>
              <a:noFill/>
            </a:ln>
          </c:spPr>
          <c:invertIfNegative val="0"/>
          <c:dLbls>
            <c:dLbl>
              <c:idx val="0"/>
              <c:layout>
                <c:manualLayout>
                  <c:x val="1.548395277272369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19E-41A6-9808-D9582FDF080B}"/>
                </c:ext>
              </c:extLst>
            </c:dLbl>
            <c:dLbl>
              <c:idx val="1"/>
              <c:layout>
                <c:manualLayout>
                  <c:x val="4.64518583181745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9E-41A6-9808-D9582FDF080B}"/>
                </c:ext>
              </c:extLst>
            </c:dLbl>
            <c:dLbl>
              <c:idx val="2"/>
              <c:layout>
                <c:manualLayout>
                  <c:x val="4.64518583181745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19E-41A6-9808-D9582FDF080B}"/>
                </c:ext>
              </c:extLst>
            </c:dLbl>
            <c:dLbl>
              <c:idx val="3"/>
              <c:layout>
                <c:manualLayout>
                  <c:x val="-1.135476752875478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19E-41A6-9808-D9582FDF080B}"/>
                </c:ext>
              </c:extLst>
            </c:dLbl>
            <c:dLbl>
              <c:idx val="4"/>
              <c:layout>
                <c:manualLayout>
                  <c:x val="3.096790554544853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19E-41A6-9808-D9582FDF080B}"/>
                </c:ext>
              </c:extLst>
            </c:dLbl>
            <c:dLbl>
              <c:idx val="5"/>
              <c:layout>
                <c:manualLayout>
                  <c:x val="-3.096790554544966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19E-41A6-9808-D9582FDF080B}"/>
                </c:ext>
              </c:extLst>
            </c:dLbl>
            <c:dLbl>
              <c:idx val="6"/>
              <c:layout>
                <c:manualLayout>
                  <c:x val="-3.096790554545080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19E-41A6-9808-D9582FDF080B}"/>
                </c:ext>
              </c:extLst>
            </c:dLbl>
            <c:dLbl>
              <c:idx val="7"/>
              <c:layout>
                <c:manualLayout>
                  <c:x val="7.730776669521730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19E-41A6-9808-D9582FDF080B}"/>
                </c:ext>
              </c:extLst>
            </c:dLbl>
            <c:dLbl>
              <c:idx val="8"/>
              <c:layout>
                <c:manualLayout>
                  <c:x val="3.096790554544966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19E-41A6-9808-D9582FDF080B}"/>
                </c:ext>
              </c:extLst>
            </c:dLbl>
            <c:dLbl>
              <c:idx val="10"/>
              <c:layout>
                <c:manualLayout>
                  <c:x val="-1.548395277272483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19E-41A6-9808-D9582FDF080B}"/>
                </c:ext>
              </c:extLst>
            </c:dLbl>
            <c:dLbl>
              <c:idx val="11"/>
              <c:layout>
                <c:manualLayout>
                  <c:x val="4.645185831817336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19E-41A6-9808-D9582FDF080B}"/>
                </c:ext>
              </c:extLst>
            </c:dLbl>
            <c:dLbl>
              <c:idx val="13"/>
              <c:layout>
                <c:manualLayout>
                  <c:x val="4.655285288345438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19E-41A6-9808-D9582FDF080B}"/>
                </c:ext>
              </c:extLst>
            </c:dLbl>
            <c:dLbl>
              <c:idx val="14"/>
              <c:layout>
                <c:manualLayout>
                  <c:x val="-1.55176176278181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19E-41A6-9808-D9582FDF080B}"/>
                </c:ext>
              </c:extLst>
            </c:dLbl>
            <c:dLbl>
              <c:idx val="15"/>
              <c:layout>
                <c:manualLayout>
                  <c:x val="7.758808813909064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19E-41A6-9808-D9582FDF080B}"/>
                </c:ext>
              </c:extLst>
            </c:dLbl>
            <c:dLbl>
              <c:idx val="16"/>
              <c:layout>
                <c:manualLayout>
                  <c:x val="4.655285288345438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19E-41A6-9808-D9582FDF080B}"/>
                </c:ext>
              </c:extLst>
            </c:dLbl>
            <c:dLbl>
              <c:idx val="17"/>
              <c:layout>
                <c:manualLayout>
                  <c:x val="4.655285288345438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19E-41A6-9808-D9582FDF080B}"/>
                </c:ext>
              </c:extLst>
            </c:dLbl>
            <c:dLbl>
              <c:idx val="19"/>
              <c:layout>
                <c:manualLayout>
                  <c:x val="1.55176176278181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19E-41A6-9808-D9582FDF080B}"/>
                </c:ext>
              </c:extLst>
            </c:dLbl>
            <c:dLbl>
              <c:idx val="20"/>
              <c:layout>
                <c:manualLayout>
                  <c:x val="-4.655285288345438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19E-41A6-9808-D9582FDF080B}"/>
                </c:ext>
              </c:extLst>
            </c:dLbl>
            <c:dLbl>
              <c:idx val="21"/>
              <c:layout>
                <c:manualLayout>
                  <c:x val="-1.55176176278181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19E-41A6-9808-D9582FDF080B}"/>
                </c:ext>
              </c:extLst>
            </c:dLbl>
            <c:dLbl>
              <c:idx val="22"/>
              <c:layout>
                <c:manualLayout>
                  <c:x val="-1.551761762781926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19E-41A6-9808-D9582FDF080B}"/>
                </c:ext>
              </c:extLst>
            </c:dLbl>
            <c:dLbl>
              <c:idx val="23"/>
              <c:layout>
                <c:manualLayout>
                  <c:x val="3.103523525563625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419E-41A6-9808-D9582FDF080B}"/>
                </c:ext>
              </c:extLst>
            </c:dLbl>
            <c:dLbl>
              <c:idx val="24"/>
              <c:layout>
                <c:manualLayout>
                  <c:x val="6.207047051127137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419E-41A6-9808-D9582FDF080B}"/>
                </c:ext>
              </c:extLst>
            </c:dLbl>
            <c:dLbl>
              <c:idx val="25"/>
              <c:layout>
                <c:manualLayout>
                  <c:x val="-3.103523525563625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419E-41A6-9808-D9582FDF080B}"/>
                </c:ext>
              </c:extLst>
            </c:dLbl>
            <c:dLbl>
              <c:idx val="26"/>
              <c:layout>
                <c:manualLayout>
                  <c:x val="3.103523525563625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419E-41A6-9808-D9582FDF080B}"/>
                </c:ext>
              </c:extLst>
            </c:dLbl>
            <c:dLbl>
              <c:idx val="27"/>
              <c:layout>
                <c:manualLayout>
                  <c:x val="-3.103523525563625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419E-41A6-9808-D9582FDF080B}"/>
                </c:ext>
              </c:extLst>
            </c:dLbl>
            <c:dLbl>
              <c:idx val="28"/>
              <c:layout>
                <c:manualLayout>
                  <c:x val="-3.103523525563625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419E-41A6-9808-D9582FDF080B}"/>
                </c:ext>
              </c:extLst>
            </c:dLbl>
            <c:dLbl>
              <c:idx val="30"/>
              <c:layout>
                <c:manualLayout>
                  <c:x val="-1.55176176278181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419E-41A6-9808-D9582FDF080B}"/>
                </c:ext>
              </c:extLst>
            </c:dLbl>
            <c:dLbl>
              <c:idx val="31"/>
              <c:layout>
                <c:manualLayout>
                  <c:x val="-3.103523525563625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419E-41A6-9808-D9582FDF080B}"/>
                </c:ext>
              </c:extLst>
            </c:dLbl>
            <c:dLbl>
              <c:idx val="32"/>
              <c:layout>
                <c:manualLayout>
                  <c:x val="-1.55176176278181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419E-41A6-9808-D9582FDF080B}"/>
                </c:ext>
              </c:extLst>
            </c:dLbl>
            <c:dLbl>
              <c:idx val="33"/>
              <c:layout>
                <c:manualLayout>
                  <c:x val="-1.55176176278181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419E-41A6-9808-D9582FDF080B}"/>
                </c:ext>
              </c:extLst>
            </c:dLbl>
            <c:dLbl>
              <c:idx val="35"/>
              <c:layout>
                <c:manualLayout>
                  <c:x val="3.103523525563511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419E-41A6-9808-D9582FDF080B}"/>
                </c:ext>
              </c:extLst>
            </c:dLbl>
            <c:dLbl>
              <c:idx val="36"/>
              <c:layout>
                <c:manualLayout>
                  <c:x val="1.55176176278181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419E-41A6-9808-D9582FDF080B}"/>
                </c:ext>
              </c:extLst>
            </c:dLbl>
            <c:dLbl>
              <c:idx val="37"/>
              <c:layout>
                <c:manualLayout>
                  <c:x val="-1.1379454803967019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419E-41A6-9808-D9582FDF080B}"/>
                </c:ext>
              </c:extLst>
            </c:dLbl>
            <c:dLbl>
              <c:idx val="38"/>
              <c:layout>
                <c:manualLayout>
                  <c:x val="-1.55176176278181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419E-41A6-9808-D9582FDF080B}"/>
                </c:ext>
              </c:extLst>
            </c:dLbl>
            <c:dLbl>
              <c:idx val="39"/>
              <c:layout>
                <c:manualLayout>
                  <c:x val="-3.103523525563625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419E-41A6-9808-D9582FDF080B}"/>
                </c:ext>
              </c:extLst>
            </c:dLbl>
            <c:dLbl>
              <c:idx val="40"/>
              <c:layout>
                <c:manualLayout>
                  <c:x val="-3.103523525563625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419E-41A6-9808-D9582FDF080B}"/>
                </c:ext>
              </c:extLst>
            </c:dLbl>
            <c:dLbl>
              <c:idx val="41"/>
              <c:layout>
                <c:manualLayout>
                  <c:x val="-1.551761762781926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419E-41A6-9808-D9582FDF080B}"/>
                </c:ext>
              </c:extLst>
            </c:dLbl>
            <c:dLbl>
              <c:idx val="42"/>
              <c:layout>
                <c:manualLayout>
                  <c:x val="-1.55176176278181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419E-41A6-9808-D9582FDF080B}"/>
                </c:ext>
              </c:extLst>
            </c:dLbl>
            <c:dLbl>
              <c:idx val="43"/>
              <c:layout>
                <c:manualLayout>
                  <c:x val="-3.103523525563625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419E-41A6-9808-D9582FDF080B}"/>
                </c:ext>
              </c:extLst>
            </c:dLbl>
            <c:dLbl>
              <c:idx val="44"/>
              <c:layout>
                <c:manualLayout>
                  <c:x val="-4.655285288345438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419E-41A6-9808-D9582FDF080B}"/>
                </c:ext>
              </c:extLst>
            </c:dLbl>
            <c:dLbl>
              <c:idx val="46"/>
              <c:layout>
                <c:manualLayout>
                  <c:x val="-6.20704705112736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419E-41A6-9808-D9582FDF080B}"/>
                </c:ext>
              </c:extLst>
            </c:dLbl>
            <c:dLbl>
              <c:idx val="47"/>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419E-41A6-9808-D9582FDF080B}"/>
                </c:ext>
              </c:extLst>
            </c:dLbl>
            <c:dLbl>
              <c:idx val="48"/>
              <c:layout>
                <c:manualLayout>
                  <c:x val="-1.551761762781926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419E-41A6-9808-D9582FDF080B}"/>
                </c:ext>
              </c:extLst>
            </c:dLbl>
            <c:dLbl>
              <c:idx val="49"/>
              <c:layout>
                <c:manualLayout>
                  <c:x val="-3.103523525563625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419E-41A6-9808-D9582FDF080B}"/>
                </c:ext>
              </c:extLst>
            </c:dLbl>
            <c:dLbl>
              <c:idx val="5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419E-41A6-9808-D9582FDF080B}"/>
                </c:ext>
              </c:extLst>
            </c:dLbl>
            <c:dLbl>
              <c:idx val="51"/>
              <c:layout>
                <c:manualLayout>
                  <c:x val="3.103523525563625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419E-41A6-9808-D9582FDF080B}"/>
                </c:ext>
              </c:extLst>
            </c:dLbl>
            <c:dLbl>
              <c:idx val="52"/>
              <c:layout>
                <c:manualLayout>
                  <c:x val="-1.551761762781926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419E-41A6-9808-D9582FDF080B}"/>
                </c:ext>
              </c:extLst>
            </c:dLbl>
            <c:dLbl>
              <c:idx val="53"/>
              <c:layout>
                <c:manualLayout>
                  <c:x val="-1.55176176278181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419E-41A6-9808-D9582FDF080B}"/>
                </c:ext>
              </c:extLst>
            </c:dLbl>
            <c:dLbl>
              <c:idx val="54"/>
              <c:layout>
                <c:manualLayout>
                  <c:x val="-3.103523525563625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419E-41A6-9808-D9582FDF080B}"/>
                </c:ext>
              </c:extLst>
            </c:dLbl>
            <c:dLbl>
              <c:idx val="55"/>
              <c:layout>
                <c:manualLayout>
                  <c:x val="-3.103523525563739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419E-41A6-9808-D9582FDF080B}"/>
                </c:ext>
              </c:extLst>
            </c:dLbl>
            <c:dLbl>
              <c:idx val="57"/>
              <c:layout>
                <c:manualLayout>
                  <c:x val="-1.1379454803967019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419E-41A6-9808-D9582FDF080B}"/>
                </c:ext>
              </c:extLst>
            </c:dLbl>
            <c:dLbl>
              <c:idx val="58"/>
              <c:layout>
                <c:manualLayout>
                  <c:x val="-3.103523525563625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419E-41A6-9808-D9582FDF080B}"/>
                </c:ext>
              </c:extLst>
            </c:dLbl>
            <c:dLbl>
              <c:idx val="59"/>
              <c:layout>
                <c:manualLayout>
                  <c:x val="-1.551761762781926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419E-41A6-9808-D9582FDF080B}"/>
                </c:ext>
              </c:extLst>
            </c:dLbl>
            <c:dLbl>
              <c:idx val="60"/>
              <c:layout>
                <c:manualLayout>
                  <c:x val="-3.103523525563625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419E-41A6-9808-D9582FDF080B}"/>
                </c:ext>
              </c:extLst>
            </c:dLbl>
            <c:dLbl>
              <c:idx val="61"/>
              <c:layout>
                <c:manualLayout>
                  <c:x val="-4.655285288345551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419E-41A6-9808-D9582FDF080B}"/>
                </c:ext>
              </c:extLst>
            </c:dLbl>
            <c:dLbl>
              <c:idx val="63"/>
              <c:layout>
                <c:manualLayout>
                  <c:x val="-4.655285288345551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419E-41A6-9808-D9582FDF080B}"/>
                </c:ext>
              </c:extLst>
            </c:dLbl>
            <c:dLbl>
              <c:idx val="64"/>
              <c:layout>
                <c:manualLayout>
                  <c:x val="1.551761762781698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419E-41A6-9808-D9582FDF080B}"/>
                </c:ext>
              </c:extLst>
            </c:dLbl>
            <c:dLbl>
              <c:idx val="65"/>
              <c:layout>
                <c:manualLayout>
                  <c:x val="1.55176176278181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419E-41A6-9808-D9582FDF080B}"/>
                </c:ext>
              </c:extLst>
            </c:dLbl>
            <c:dLbl>
              <c:idx val="66"/>
              <c:layout>
                <c:manualLayout>
                  <c:x val="6.207047051127137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419E-41A6-9808-D9582FDF080B}"/>
                </c:ext>
              </c:extLst>
            </c:dLbl>
            <c:dLbl>
              <c:idx val="67"/>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419E-41A6-9808-D9582FDF080B}"/>
                </c:ext>
              </c:extLst>
            </c:dLbl>
            <c:dLbl>
              <c:idx val="73"/>
              <c:layout>
                <c:manualLayout>
                  <c:x val="1.559540365386685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8D6-4DE4-A510-AB97C658655A}"/>
                </c:ext>
              </c:extLst>
            </c:dLbl>
            <c:numFmt formatCode="#,##0_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市区町村別_年齢調整糖尿病医療費!$C$5:$C$78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市区町村別_年齢調整糖尿病医療費!$E$5:$E$78</c:f>
              <c:numCache>
                <c:formatCode>General</c:formatCode>
                <c:ptCount val="74"/>
                <c:pt idx="0">
                  <c:v>27932.073193197048</c:v>
                </c:pt>
                <c:pt idx="1">
                  <c:v>27783.51634275266</c:v>
                </c:pt>
                <c:pt idx="2">
                  <c:v>27773.540480201053</c:v>
                </c:pt>
                <c:pt idx="3">
                  <c:v>27963.516816073956</c:v>
                </c:pt>
                <c:pt idx="4">
                  <c:v>27824.825619085332</c:v>
                </c:pt>
                <c:pt idx="5">
                  <c:v>28092.056091103805</c:v>
                </c:pt>
                <c:pt idx="6">
                  <c:v>28132.782853083318</c:v>
                </c:pt>
                <c:pt idx="7">
                  <c:v>27581.589652266983</c:v>
                </c:pt>
                <c:pt idx="8">
                  <c:v>27840.679238464476</c:v>
                </c:pt>
                <c:pt idx="9">
                  <c:v>27994.034822379726</c:v>
                </c:pt>
                <c:pt idx="10">
                  <c:v>28033.671765064992</c:v>
                </c:pt>
                <c:pt idx="11">
                  <c:v>27746.701853459374</c:v>
                </c:pt>
                <c:pt idx="12">
                  <c:v>27943.182120752106</c:v>
                </c:pt>
                <c:pt idx="13">
                  <c:v>27719.519578756226</c:v>
                </c:pt>
                <c:pt idx="14">
                  <c:v>27993.332466469725</c:v>
                </c:pt>
                <c:pt idx="15">
                  <c:v>27607.614936455186</c:v>
                </c:pt>
                <c:pt idx="16">
                  <c:v>27740.058740957662</c:v>
                </c:pt>
                <c:pt idx="17">
                  <c:v>27751.608236195345</c:v>
                </c:pt>
                <c:pt idx="18">
                  <c:v>27963.878964580221</c:v>
                </c:pt>
                <c:pt idx="19">
                  <c:v>27893.933533995169</c:v>
                </c:pt>
                <c:pt idx="20">
                  <c:v>28184.736665701712</c:v>
                </c:pt>
                <c:pt idx="21">
                  <c:v>28003.977761117323</c:v>
                </c:pt>
                <c:pt idx="22">
                  <c:v>28253.403051095949</c:v>
                </c:pt>
                <c:pt idx="23">
                  <c:v>27838.205723485487</c:v>
                </c:pt>
                <c:pt idx="24">
                  <c:v>27672.317955453804</c:v>
                </c:pt>
                <c:pt idx="25">
                  <c:v>28124.723069587621</c:v>
                </c:pt>
                <c:pt idx="26">
                  <c:v>27854.054226600827</c:v>
                </c:pt>
                <c:pt idx="27">
                  <c:v>28222.435816815108</c:v>
                </c:pt>
                <c:pt idx="28">
                  <c:v>28107.389663940379</c:v>
                </c:pt>
                <c:pt idx="29">
                  <c:v>27983.7714317297</c:v>
                </c:pt>
                <c:pt idx="30">
                  <c:v>28299.496803484653</c:v>
                </c:pt>
                <c:pt idx="31">
                  <c:v>28155.999055663386</c:v>
                </c:pt>
                <c:pt idx="32">
                  <c:v>28075.24373353965</c:v>
                </c:pt>
                <c:pt idx="33">
                  <c:v>28116.941882825795</c:v>
                </c:pt>
                <c:pt idx="34">
                  <c:v>27927.390602188967</c:v>
                </c:pt>
                <c:pt idx="35">
                  <c:v>27817.14697290221</c:v>
                </c:pt>
                <c:pt idx="36">
                  <c:v>27910.654449170062</c:v>
                </c:pt>
                <c:pt idx="37">
                  <c:v>28035.873190287581</c:v>
                </c:pt>
                <c:pt idx="38">
                  <c:v>28071.220101282477</c:v>
                </c:pt>
                <c:pt idx="39">
                  <c:v>28206.427617953137</c:v>
                </c:pt>
                <c:pt idx="40">
                  <c:v>28191.602568293085</c:v>
                </c:pt>
                <c:pt idx="41">
                  <c:v>28137.561796817041</c:v>
                </c:pt>
                <c:pt idx="42">
                  <c:v>28075.848843265252</c:v>
                </c:pt>
                <c:pt idx="43">
                  <c:v>28148.492955737565</c:v>
                </c:pt>
                <c:pt idx="44">
                  <c:v>28230.095319083284</c:v>
                </c:pt>
                <c:pt idx="45">
                  <c:v>28034.206352273679</c:v>
                </c:pt>
                <c:pt idx="46">
                  <c:v>28294.477296789617</c:v>
                </c:pt>
                <c:pt idx="47">
                  <c:v>27940.845089138165</c:v>
                </c:pt>
                <c:pt idx="48">
                  <c:v>28219.443735029574</c:v>
                </c:pt>
                <c:pt idx="49">
                  <c:v>28353.261422518382</c:v>
                </c:pt>
                <c:pt idx="50">
                  <c:v>28072.190035890148</c:v>
                </c:pt>
                <c:pt idx="51">
                  <c:v>27846.994707333502</c:v>
                </c:pt>
                <c:pt idx="52">
                  <c:v>28202.078737640197</c:v>
                </c:pt>
                <c:pt idx="53">
                  <c:v>28108.979963327583</c:v>
                </c:pt>
                <c:pt idx="54">
                  <c:v>28425.385369962725</c:v>
                </c:pt>
                <c:pt idx="55">
                  <c:v>28283.75041533581</c:v>
                </c:pt>
                <c:pt idx="56">
                  <c:v>28020.398477700895</c:v>
                </c:pt>
                <c:pt idx="57">
                  <c:v>27977.834613076466</c:v>
                </c:pt>
                <c:pt idx="58">
                  <c:v>28181.924780761488</c:v>
                </c:pt>
                <c:pt idx="59">
                  <c:v>28158.132519683888</c:v>
                </c:pt>
                <c:pt idx="60">
                  <c:v>28211.928474211585</c:v>
                </c:pt>
                <c:pt idx="61">
                  <c:v>28240.004324795493</c:v>
                </c:pt>
                <c:pt idx="62">
                  <c:v>27924.809524787273</c:v>
                </c:pt>
                <c:pt idx="63">
                  <c:v>28255.139503653609</c:v>
                </c:pt>
                <c:pt idx="64">
                  <c:v>27912.26010930405</c:v>
                </c:pt>
                <c:pt idx="65">
                  <c:v>27914.090687081247</c:v>
                </c:pt>
                <c:pt idx="66">
                  <c:v>27656.81119585261</c:v>
                </c:pt>
                <c:pt idx="67">
                  <c:v>27970.946660235932</c:v>
                </c:pt>
                <c:pt idx="68">
                  <c:v>28069.722726217562</c:v>
                </c:pt>
                <c:pt idx="69">
                  <c:v>27868.469312444246</c:v>
                </c:pt>
                <c:pt idx="70">
                  <c:v>27846.239866181357</c:v>
                </c:pt>
                <c:pt idx="71">
                  <c:v>27877.570592481683</c:v>
                </c:pt>
                <c:pt idx="72">
                  <c:v>27897.896847843775</c:v>
                </c:pt>
                <c:pt idx="73">
                  <c:v>27801.679525095649</c:v>
                </c:pt>
              </c:numCache>
            </c:numRef>
          </c:val>
          <c:extLst>
            <c:ext xmlns:c16="http://schemas.microsoft.com/office/drawing/2014/chart" uri="{C3380CC4-5D6E-409C-BE32-E72D297353CC}">
              <c16:uniqueId val="{0000001A-03D7-49A7-9530-E68E9ADADFEF}"/>
            </c:ext>
          </c:extLst>
        </c:ser>
        <c:dLbls>
          <c:showLegendKey val="0"/>
          <c:showVal val="0"/>
          <c:showCatName val="0"/>
          <c:showSerName val="0"/>
          <c:showPercent val="0"/>
          <c:showBubbleSize val="0"/>
        </c:dLbls>
        <c:gapWidth val="150"/>
        <c:axId val="383276352"/>
        <c:axId val="383274672"/>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3040001562639972"/>
                  <c:y val="-0.85642534732495679"/>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77C3-446D-B50F-938964CC7D6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市区町村別_年齢調整糖尿病医療費!$O$5:$O$78</c:f>
              <c:numCache>
                <c:formatCode>General</c:formatCode>
                <c:ptCount val="74"/>
                <c:pt idx="0">
                  <c:v>28075.929512133182</c:v>
                </c:pt>
                <c:pt idx="1">
                  <c:v>28075.929512133182</c:v>
                </c:pt>
                <c:pt idx="2">
                  <c:v>28075.929512133182</c:v>
                </c:pt>
                <c:pt idx="3">
                  <c:v>28075.929512133182</c:v>
                </c:pt>
                <c:pt idx="4">
                  <c:v>28075.929512133182</c:v>
                </c:pt>
                <c:pt idx="5">
                  <c:v>28075.929512133182</c:v>
                </c:pt>
                <c:pt idx="6">
                  <c:v>28075.929512133182</c:v>
                </c:pt>
                <c:pt idx="7">
                  <c:v>28075.929512133182</c:v>
                </c:pt>
                <c:pt idx="8">
                  <c:v>28075.929512133182</c:v>
                </c:pt>
                <c:pt idx="9">
                  <c:v>28075.929512133182</c:v>
                </c:pt>
                <c:pt idx="10">
                  <c:v>28075.929512133182</c:v>
                </c:pt>
                <c:pt idx="11">
                  <c:v>28075.929512133182</c:v>
                </c:pt>
                <c:pt idx="12">
                  <c:v>28075.929512133182</c:v>
                </c:pt>
                <c:pt idx="13">
                  <c:v>28075.929512133182</c:v>
                </c:pt>
                <c:pt idx="14">
                  <c:v>28075.929512133182</c:v>
                </c:pt>
                <c:pt idx="15">
                  <c:v>28075.929512133182</c:v>
                </c:pt>
                <c:pt idx="16">
                  <c:v>28075.929512133182</c:v>
                </c:pt>
                <c:pt idx="17">
                  <c:v>28075.929512133182</c:v>
                </c:pt>
                <c:pt idx="18">
                  <c:v>28075.929512133182</c:v>
                </c:pt>
                <c:pt idx="19">
                  <c:v>28075.929512133182</c:v>
                </c:pt>
                <c:pt idx="20">
                  <c:v>28075.929512133182</c:v>
                </c:pt>
                <c:pt idx="21">
                  <c:v>28075.929512133182</c:v>
                </c:pt>
                <c:pt idx="22">
                  <c:v>28075.929512133182</c:v>
                </c:pt>
                <c:pt idx="23">
                  <c:v>28075.929512133182</c:v>
                </c:pt>
                <c:pt idx="24">
                  <c:v>28075.929512133182</c:v>
                </c:pt>
                <c:pt idx="25">
                  <c:v>28075.929512133182</c:v>
                </c:pt>
                <c:pt idx="26">
                  <c:v>28075.929512133182</c:v>
                </c:pt>
                <c:pt idx="27">
                  <c:v>28075.929512133182</c:v>
                </c:pt>
                <c:pt idx="28">
                  <c:v>28075.929512133182</c:v>
                </c:pt>
                <c:pt idx="29">
                  <c:v>28075.929512133182</c:v>
                </c:pt>
                <c:pt idx="30">
                  <c:v>28075.929512133182</c:v>
                </c:pt>
                <c:pt idx="31">
                  <c:v>28075.929512133182</c:v>
                </c:pt>
                <c:pt idx="32">
                  <c:v>28075.929512133182</c:v>
                </c:pt>
                <c:pt idx="33">
                  <c:v>28075.929512133182</c:v>
                </c:pt>
                <c:pt idx="34">
                  <c:v>28075.929512133182</c:v>
                </c:pt>
                <c:pt idx="35">
                  <c:v>28075.929512133182</c:v>
                </c:pt>
                <c:pt idx="36">
                  <c:v>28075.929512133182</c:v>
                </c:pt>
                <c:pt idx="37">
                  <c:v>28075.929512133182</c:v>
                </c:pt>
                <c:pt idx="38">
                  <c:v>28075.929512133182</c:v>
                </c:pt>
                <c:pt idx="39">
                  <c:v>28075.929512133182</c:v>
                </c:pt>
                <c:pt idx="40">
                  <c:v>28075.929512133182</c:v>
                </c:pt>
                <c:pt idx="41">
                  <c:v>28075.929512133182</c:v>
                </c:pt>
                <c:pt idx="42">
                  <c:v>28075.929512133182</c:v>
                </c:pt>
                <c:pt idx="43">
                  <c:v>28075.929512133182</c:v>
                </c:pt>
                <c:pt idx="44">
                  <c:v>28075.929512133182</c:v>
                </c:pt>
                <c:pt idx="45">
                  <c:v>28075.929512133182</c:v>
                </c:pt>
                <c:pt idx="46">
                  <c:v>28075.929512133182</c:v>
                </c:pt>
                <c:pt idx="47">
                  <c:v>28075.929512133182</c:v>
                </c:pt>
                <c:pt idx="48">
                  <c:v>28075.929512133182</c:v>
                </c:pt>
                <c:pt idx="49">
                  <c:v>28075.929512133182</c:v>
                </c:pt>
                <c:pt idx="50">
                  <c:v>28075.929512133182</c:v>
                </c:pt>
                <c:pt idx="51">
                  <c:v>28075.929512133182</c:v>
                </c:pt>
                <c:pt idx="52">
                  <c:v>28075.929512133182</c:v>
                </c:pt>
                <c:pt idx="53">
                  <c:v>28075.929512133182</c:v>
                </c:pt>
                <c:pt idx="54">
                  <c:v>28075.929512133182</c:v>
                </c:pt>
                <c:pt idx="55">
                  <c:v>28075.929512133182</c:v>
                </c:pt>
                <c:pt idx="56">
                  <c:v>28075.929512133182</c:v>
                </c:pt>
                <c:pt idx="57">
                  <c:v>28075.929512133182</c:v>
                </c:pt>
                <c:pt idx="58">
                  <c:v>28075.929512133182</c:v>
                </c:pt>
                <c:pt idx="59">
                  <c:v>28075.929512133182</c:v>
                </c:pt>
                <c:pt idx="60">
                  <c:v>28075.929512133182</c:v>
                </c:pt>
                <c:pt idx="61">
                  <c:v>28075.929512133182</c:v>
                </c:pt>
                <c:pt idx="62">
                  <c:v>28075.929512133182</c:v>
                </c:pt>
                <c:pt idx="63">
                  <c:v>28075.929512133182</c:v>
                </c:pt>
                <c:pt idx="64">
                  <c:v>28075.929512133182</c:v>
                </c:pt>
                <c:pt idx="65">
                  <c:v>28075.929512133182</c:v>
                </c:pt>
                <c:pt idx="66">
                  <c:v>28075.929512133182</c:v>
                </c:pt>
                <c:pt idx="67">
                  <c:v>28075.929512133182</c:v>
                </c:pt>
                <c:pt idx="68">
                  <c:v>28075.929512133182</c:v>
                </c:pt>
                <c:pt idx="69">
                  <c:v>28075.929512133182</c:v>
                </c:pt>
                <c:pt idx="70">
                  <c:v>28075.929512133182</c:v>
                </c:pt>
                <c:pt idx="71">
                  <c:v>28075.929512133182</c:v>
                </c:pt>
                <c:pt idx="72">
                  <c:v>28075.929512133182</c:v>
                </c:pt>
                <c:pt idx="73">
                  <c:v>28075.929512133182</c:v>
                </c:pt>
              </c:numCache>
            </c:numRef>
          </c:xVal>
          <c:yVal>
            <c:numRef>
              <c:f>市区町村別_年齢調整糖尿病医療費!$R$5:$R$78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B-03D7-49A7-9530-E68E9ADADFEF}"/>
            </c:ext>
          </c:extLst>
        </c:ser>
        <c:dLbls>
          <c:showLegendKey val="0"/>
          <c:showVal val="0"/>
          <c:showCatName val="0"/>
          <c:showSerName val="0"/>
          <c:showPercent val="0"/>
          <c:showBubbleSize val="0"/>
        </c:dLbls>
        <c:axId val="383273552"/>
        <c:axId val="383274112"/>
      </c:scatterChart>
      <c:catAx>
        <c:axId val="383276352"/>
        <c:scaling>
          <c:orientation val="maxMin"/>
        </c:scaling>
        <c:delete val="0"/>
        <c:axPos val="l"/>
        <c:numFmt formatCode="General" sourceLinked="0"/>
        <c:majorTickMark val="none"/>
        <c:minorTickMark val="none"/>
        <c:tickLblPos val="nextTo"/>
        <c:spPr>
          <a:ln>
            <a:solidFill>
              <a:srgbClr val="7F7F7F"/>
            </a:solidFill>
          </a:ln>
        </c:spPr>
        <c:crossAx val="383274672"/>
        <c:crosses val="autoZero"/>
        <c:auto val="1"/>
        <c:lblAlgn val="ctr"/>
        <c:lblOffset val="100"/>
        <c:noMultiLvlLbl val="0"/>
      </c:catAx>
      <c:valAx>
        <c:axId val="383274672"/>
        <c:scaling>
          <c:orientation val="minMax"/>
          <c:max val="35000"/>
          <c:min val="0"/>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88821304454233974"/>
              <c:y val="2.7427420910493827E-2"/>
            </c:manualLayout>
          </c:layout>
          <c:overlay val="0"/>
        </c:title>
        <c:numFmt formatCode="#,##0_ " sourceLinked="0"/>
        <c:majorTickMark val="out"/>
        <c:minorTickMark val="none"/>
        <c:tickLblPos val="nextTo"/>
        <c:spPr>
          <a:ln>
            <a:solidFill>
              <a:srgbClr val="7F7F7F"/>
            </a:solidFill>
          </a:ln>
        </c:spPr>
        <c:crossAx val="383276352"/>
        <c:crosses val="autoZero"/>
        <c:crossBetween val="between"/>
      </c:valAx>
      <c:valAx>
        <c:axId val="383274112"/>
        <c:scaling>
          <c:orientation val="minMax"/>
          <c:max val="50"/>
          <c:min val="0"/>
        </c:scaling>
        <c:delete val="1"/>
        <c:axPos val="r"/>
        <c:numFmt formatCode="General" sourceLinked="1"/>
        <c:majorTickMark val="out"/>
        <c:minorTickMark val="none"/>
        <c:tickLblPos val="nextTo"/>
        <c:crossAx val="383273552"/>
        <c:crosses val="max"/>
        <c:crossBetween val="midCat"/>
      </c:valAx>
      <c:valAx>
        <c:axId val="383273552"/>
        <c:scaling>
          <c:orientation val="minMax"/>
        </c:scaling>
        <c:delete val="1"/>
        <c:axPos val="b"/>
        <c:numFmt formatCode="General" sourceLinked="1"/>
        <c:majorTickMark val="out"/>
        <c:minorTickMark val="none"/>
        <c:tickLblPos val="nextTo"/>
        <c:crossAx val="383274112"/>
        <c:crosses val="autoZero"/>
        <c:crossBetween val="midCat"/>
      </c:valAx>
      <c:spPr>
        <a:ln>
          <a:solidFill>
            <a:srgbClr val="7F7F7F"/>
          </a:solidFill>
        </a:ln>
      </c:spPr>
    </c:plotArea>
    <c:legend>
      <c:legendPos val="r"/>
      <c:layout>
        <c:manualLayout>
          <c:xMode val="edge"/>
          <c:yMode val="edge"/>
          <c:x val="0.17252727568078444"/>
          <c:y val="1.2600679816983661E-2"/>
          <c:w val="0.6149886289798570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11352657004831"/>
          <c:y val="7.9407769756184382E-2"/>
          <c:w val="0.77097801932367138"/>
          <c:h val="0.87561414930555559"/>
        </c:manualLayout>
      </c:layout>
      <c:barChart>
        <c:barDir val="bar"/>
        <c:grouping val="clustered"/>
        <c:varyColors val="0"/>
        <c:ser>
          <c:idx val="0"/>
          <c:order val="0"/>
          <c:tx>
            <c:strRef>
              <c:f>市区町村別_年齢調整糖尿病医療費!$N$3:$N$4</c:f>
              <c:strCache>
                <c:ptCount val="2"/>
                <c:pt idx="0">
                  <c:v>年齢調整前被保険者一人当たりの糖尿病医療費</c:v>
                </c:pt>
              </c:strCache>
            </c:strRef>
          </c:tx>
          <c:spPr>
            <a:solidFill>
              <a:schemeClr val="accent4">
                <a:lumMod val="60000"/>
                <a:lumOff val="40000"/>
              </a:schemeClr>
            </a:solidFill>
            <a:ln>
              <a:noFill/>
            </a:ln>
          </c:spPr>
          <c:invertIfNegative val="0"/>
          <c:dLbls>
            <c:dLbl>
              <c:idx val="0"/>
              <c:layout>
                <c:manualLayout>
                  <c:x val="-3.102610663648420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165-44A9-9CF6-28E6A7B1F487}"/>
                </c:ext>
              </c:extLst>
            </c:dLbl>
            <c:dLbl>
              <c:idx val="1"/>
              <c:layout>
                <c:manualLayout>
                  <c:x val="2.016696931371473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165-44A9-9CF6-28E6A7B1F487}"/>
                </c:ext>
              </c:extLst>
            </c:dLbl>
            <c:dLbl>
              <c:idx val="2"/>
              <c:layout>
                <c:manualLayout>
                  <c:x val="-4.653915995472631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165-44A9-9CF6-28E6A7B1F487}"/>
                </c:ext>
              </c:extLst>
            </c:dLbl>
            <c:dLbl>
              <c:idx val="3"/>
              <c:layout>
                <c:manualLayout>
                  <c:x val="-4.65391599547274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165-44A9-9CF6-28E6A7B1F487}"/>
                </c:ext>
              </c:extLst>
            </c:dLbl>
            <c:dLbl>
              <c:idx val="4"/>
              <c:layout>
                <c:manualLayout>
                  <c:x val="-4.578793729404092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BE8-479C-8FC5-BB03CA27A37C}"/>
                </c:ext>
              </c:extLst>
            </c:dLbl>
            <c:dLbl>
              <c:idx val="5"/>
              <c:layout>
                <c:manualLayout>
                  <c:x val="-4.653915995472631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165-44A9-9CF6-28E6A7B1F487}"/>
                </c:ext>
              </c:extLst>
            </c:dLbl>
            <c:dLbl>
              <c:idx val="6"/>
              <c:layout>
                <c:manualLayout>
                  <c:x val="-4.653915995472631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165-44A9-9CF6-28E6A7B1F487}"/>
                </c:ext>
              </c:extLst>
            </c:dLbl>
            <c:dLbl>
              <c:idx val="7"/>
              <c:layout>
                <c:manualLayout>
                  <c:x val="-3.07195100709043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BE8-479C-8FC5-BB03CA27A37C}"/>
                </c:ext>
              </c:extLst>
            </c:dLbl>
            <c:dLbl>
              <c:idx val="8"/>
              <c:layout>
                <c:manualLayout>
                  <c:x val="-4.5816031800050344E-3"/>
                  <c:y val="8.176223790322878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3D2-40A3-B336-6BBC7D209B62}"/>
                </c:ext>
              </c:extLst>
            </c:dLbl>
            <c:dLbl>
              <c:idx val="9"/>
              <c:layout>
                <c:manualLayout>
                  <c:x val="-4.653915995472517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165-44A9-9CF6-28E6A7B1F487}"/>
                </c:ext>
              </c:extLst>
            </c:dLbl>
            <c:dLbl>
              <c:idx val="10"/>
              <c:layout>
                <c:manualLayout>
                  <c:x val="-4.653915995472631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165-44A9-9CF6-28E6A7B1F487}"/>
                </c:ext>
              </c:extLst>
            </c:dLbl>
            <c:dLbl>
              <c:idx val="11"/>
              <c:layout>
                <c:manualLayout>
                  <c:x val="3.1031725537686093E-2"/>
                  <c:y val="8.17622378651552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BE8-479C-8FC5-BB03CA27A37C}"/>
                </c:ext>
              </c:extLst>
            </c:dLbl>
            <c:dLbl>
              <c:idx val="12"/>
              <c:layout>
                <c:manualLayout>
                  <c:x val="4.653915995472631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165-44A9-9CF6-28E6A7B1F487}"/>
                </c:ext>
              </c:extLst>
            </c:dLbl>
            <c:dLbl>
              <c:idx val="13"/>
              <c:layout>
                <c:manualLayout>
                  <c:x val="1.551305331824210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165-44A9-9CF6-28E6A7B1F487}"/>
                </c:ext>
              </c:extLst>
            </c:dLbl>
            <c:dLbl>
              <c:idx val="14"/>
              <c:layout>
                <c:manualLayout>
                  <c:x val="-3.102610663648534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165-44A9-9CF6-28E6A7B1F487}"/>
                </c:ext>
              </c:extLst>
            </c:dLbl>
            <c:dLbl>
              <c:idx val="15"/>
              <c:layout>
                <c:manualLayout>
                  <c:x val="-4.659534896674514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716-4EE3-92EC-CE1A8FDC4816}"/>
                </c:ext>
              </c:extLst>
            </c:dLbl>
            <c:dLbl>
              <c:idx val="16"/>
              <c:layout>
                <c:manualLayout>
                  <c:x val="2.326957997736304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165-44A9-9CF6-28E6A7B1F487}"/>
                </c:ext>
              </c:extLst>
            </c:dLbl>
            <c:dLbl>
              <c:idx val="17"/>
              <c:layout>
                <c:manualLayout>
                  <c:x val="-3.113726316026058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716-4EE3-92EC-CE1A8FDC4816}"/>
                </c:ext>
              </c:extLst>
            </c:dLbl>
            <c:dLbl>
              <c:idx val="18"/>
              <c:layout>
                <c:manualLayout>
                  <c:x val="-6.185756240822320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3D2-40A3-B336-6BBC7D209B62}"/>
                </c:ext>
              </c:extLst>
            </c:dLbl>
            <c:dLbl>
              <c:idx val="19"/>
              <c:layout>
                <c:manualLayout>
                  <c:x val="4.653915995472631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165-44A9-9CF6-28E6A7B1F487}"/>
                </c:ext>
              </c:extLst>
            </c:dLbl>
            <c:dLbl>
              <c:idx val="20"/>
              <c:layout>
                <c:manualLayout>
                  <c:x val="-4.65391599547274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165-44A9-9CF6-28E6A7B1F487}"/>
                </c:ext>
              </c:extLst>
            </c:dLbl>
            <c:dLbl>
              <c:idx val="21"/>
              <c:layout>
                <c:manualLayout>
                  <c:x val="7.756526659121052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165-44A9-9CF6-28E6A7B1F487}"/>
                </c:ext>
              </c:extLst>
            </c:dLbl>
            <c:dLbl>
              <c:idx val="22"/>
              <c:layout>
                <c:manualLayout>
                  <c:x val="-3.102610663648420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165-44A9-9CF6-28E6A7B1F487}"/>
                </c:ext>
              </c:extLst>
            </c:dLbl>
            <c:dLbl>
              <c:idx val="23"/>
              <c:layout>
                <c:manualLayout>
                  <c:x val="-4.614950137137834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3D2-40A3-B336-6BBC7D209B62}"/>
                </c:ext>
              </c:extLst>
            </c:dLbl>
            <c:dLbl>
              <c:idx val="24"/>
              <c:layout>
                <c:manualLayout>
                  <c:x val="-4.5844126306058613E-3"/>
                  <c:y val="8.17622378651552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BE8-479C-8FC5-BB03CA27A37C}"/>
                </c:ext>
              </c:extLst>
            </c:dLbl>
            <c:dLbl>
              <c:idx val="25"/>
              <c:layout>
                <c:manualLayout>
                  <c:x val="2.482088530918725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165-44A9-9CF6-28E6A7B1F487}"/>
                </c:ext>
              </c:extLst>
            </c:dLbl>
            <c:dLbl>
              <c:idx val="26"/>
              <c:layout>
                <c:manualLayout>
                  <c:x val="-4.5927188323825578E-3"/>
                  <c:y val="8.17622378651552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3D2-40A3-B336-6BBC7D209B62}"/>
                </c:ext>
              </c:extLst>
            </c:dLbl>
            <c:dLbl>
              <c:idx val="27"/>
              <c:layout>
                <c:manualLayout>
                  <c:x val="3.2585718170085001E-2"/>
                  <c:y val="8.1762237941302289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BE8-479C-8FC5-BB03CA27A37C}"/>
                </c:ext>
              </c:extLst>
            </c:dLbl>
            <c:dLbl>
              <c:idx val="28"/>
              <c:layout>
                <c:manualLayout>
                  <c:x val="2.947761075526082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BE8-479C-8FC5-BB03CA27A37C}"/>
                </c:ext>
              </c:extLst>
            </c:dLbl>
            <c:dLbl>
              <c:idx val="29"/>
              <c:layout>
                <c:manualLayout>
                  <c:x val="2.9477610755260827E-2"/>
                  <c:y val="8.1762237941302289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3D2-40A3-B336-6BBC7D209B62}"/>
                </c:ext>
              </c:extLst>
            </c:dLbl>
            <c:dLbl>
              <c:idx val="30"/>
              <c:layout>
                <c:manualLayout>
                  <c:x val="3.4215002447381189E-2"/>
                  <c:y val="1.6075102888143991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3D2-40A3-B336-6BBC7D209B62}"/>
                </c:ext>
              </c:extLst>
            </c:dLbl>
            <c:dLbl>
              <c:idx val="31"/>
              <c:layout>
                <c:manualLayout>
                  <c:x val="-4.587099931180675E-3"/>
                  <c:y val="8.17622378651552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3D2-40A3-B336-6BBC7D209B62}"/>
                </c:ext>
              </c:extLst>
            </c:dLbl>
            <c:dLbl>
              <c:idx val="32"/>
              <c:layout>
                <c:manualLayout>
                  <c:x val="-4.65391599547274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165-44A9-9CF6-28E6A7B1F487}"/>
                </c:ext>
              </c:extLst>
            </c:dLbl>
            <c:dLbl>
              <c:idx val="33"/>
              <c:layout>
                <c:manualLayout>
                  <c:x val="-4.659534896674514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3D2-40A3-B336-6BBC7D209B62}"/>
                </c:ext>
              </c:extLst>
            </c:dLbl>
            <c:dLbl>
              <c:idx val="34"/>
              <c:layout>
                <c:manualLayout>
                  <c:x val="2.4820885309187253E-2"/>
                  <c:y val="7.6147017874899572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165-44A9-9CF6-28E6A7B1F487}"/>
                </c:ext>
              </c:extLst>
            </c:dLbl>
            <c:dLbl>
              <c:idx val="35"/>
              <c:layout>
                <c:manualLayout>
                  <c:x val="3.2585718170085119E-2"/>
                  <c:y val="8.1762237941302289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3D2-40A3-B336-6BBC7D209B62}"/>
                </c:ext>
              </c:extLst>
            </c:dLbl>
            <c:dLbl>
              <c:idx val="36"/>
              <c:layout>
                <c:manualLayout>
                  <c:x val="2.482088530918736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165-44A9-9CF6-28E6A7B1F487}"/>
                </c:ext>
              </c:extLst>
            </c:dLbl>
            <c:dLbl>
              <c:idx val="37"/>
              <c:layout>
                <c:manualLayout>
                  <c:x val="2.637219064101157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165-44A9-9CF6-28E6A7B1F487}"/>
                </c:ext>
              </c:extLst>
            </c:dLbl>
            <c:dLbl>
              <c:idx val="38"/>
              <c:layout>
                <c:manualLayout>
                  <c:x val="-4.653915995472631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165-44A9-9CF6-28E6A7B1F487}"/>
                </c:ext>
              </c:extLst>
            </c:dLbl>
            <c:dLbl>
              <c:idx val="39"/>
              <c:layout>
                <c:manualLayout>
                  <c:x val="2.947761075526094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BE8-479C-8FC5-BB03CA27A37C}"/>
                </c:ext>
              </c:extLst>
            </c:dLbl>
            <c:dLbl>
              <c:idx val="40"/>
              <c:layout>
                <c:manualLayout>
                  <c:x val="-4.65391599547274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165-44A9-9CF6-28E6A7B1F487}"/>
                </c:ext>
              </c:extLst>
            </c:dLbl>
            <c:dLbl>
              <c:idx val="41"/>
              <c:layout>
                <c:manualLayout>
                  <c:x val="-4.6260657895154725E-3"/>
                  <c:y val="8.17622378651552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BE8-479C-8FC5-BB03CA27A37C}"/>
                </c:ext>
              </c:extLst>
            </c:dLbl>
            <c:dLbl>
              <c:idx val="42"/>
              <c:layout>
                <c:manualLayout>
                  <c:x val="-4.653915995472631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7165-44A9-9CF6-28E6A7B1F487}"/>
                </c:ext>
              </c:extLst>
            </c:dLbl>
            <c:dLbl>
              <c:idx val="43"/>
              <c:layout>
                <c:manualLayout>
                  <c:x val="3.102610663648420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165-44A9-9CF6-28E6A7B1F487}"/>
                </c:ext>
              </c:extLst>
            </c:dLbl>
            <c:dLbl>
              <c:idx val="44"/>
              <c:layout>
                <c:manualLayout>
                  <c:x val="1.396174798641778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7165-44A9-9CF6-28E6A7B1F487}"/>
                </c:ext>
              </c:extLst>
            </c:dLbl>
            <c:dLbl>
              <c:idx val="45"/>
              <c:layout>
                <c:manualLayout>
                  <c:x val="-4.606643935361138E-3"/>
                  <c:y val="8.17622378651552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BE8-479C-8FC5-BB03CA27A37C}"/>
                </c:ext>
              </c:extLst>
            </c:dLbl>
            <c:dLbl>
              <c:idx val="47"/>
              <c:layout>
                <c:manualLayout>
                  <c:x val="-4.6205690383397174E-3"/>
                  <c:y val="8.1762237941302289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BE8-479C-8FC5-BB03CA27A37C}"/>
                </c:ext>
              </c:extLst>
            </c:dLbl>
            <c:dLbl>
              <c:idx val="48"/>
              <c:layout>
                <c:manualLayout>
                  <c:x val="2.0166969313714735E-2"/>
                  <c:y val="7.6147017874899572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7165-44A9-9CF6-28E6A7B1F487}"/>
                </c:ext>
              </c:extLst>
            </c:dLbl>
            <c:dLbl>
              <c:idx val="49"/>
              <c:layout>
                <c:manualLayout>
                  <c:x val="-4.653915995472631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7165-44A9-9CF6-28E6A7B1F487}"/>
                </c:ext>
              </c:extLst>
            </c:dLbl>
            <c:dLbl>
              <c:idx val="50"/>
              <c:layout>
                <c:manualLayout>
                  <c:x val="-4.6121406865368931E-3"/>
                  <c:y val="8.17622378651552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BE8-479C-8FC5-BB03CA27A37C}"/>
                </c:ext>
              </c:extLst>
            </c:dLbl>
            <c:dLbl>
              <c:idx val="51"/>
              <c:layout>
                <c:manualLayout>
                  <c:x val="-4.6038344847601966E-3"/>
                  <c:y val="8.1762237789008253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F3D2-40A3-B336-6BBC7D209B62}"/>
                </c:ext>
              </c:extLst>
            </c:dLbl>
            <c:dLbl>
              <c:idx val="52"/>
              <c:layout>
                <c:manualLayout>
                  <c:x val="1.241044265459368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7165-44A9-9CF6-28E6A7B1F487}"/>
                </c:ext>
              </c:extLst>
            </c:dLbl>
            <c:dLbl>
              <c:idx val="53"/>
              <c:layout>
                <c:manualLayout>
                  <c:x val="2.4820885309187253E-2"/>
                  <c:y val="1.5229403574979914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7165-44A9-9CF6-28E6A7B1F487}"/>
                </c:ext>
              </c:extLst>
            </c:dLbl>
            <c:dLbl>
              <c:idx val="54"/>
              <c:layout>
                <c:manualLayout>
                  <c:x val="-4.65391599547274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7165-44A9-9CF6-28E6A7B1F487}"/>
                </c:ext>
              </c:extLst>
            </c:dLbl>
            <c:dLbl>
              <c:idx val="55"/>
              <c:layout>
                <c:manualLayout>
                  <c:x val="1.551305331824210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7165-44A9-9CF6-28E6A7B1F487}"/>
                </c:ext>
              </c:extLst>
            </c:dLbl>
            <c:dLbl>
              <c:idx val="56"/>
              <c:layout>
                <c:manualLayout>
                  <c:x val="-4.5844126306059758E-3"/>
                  <c:y val="8.17622378651552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BE8-479C-8FC5-BB03CA27A37C}"/>
                </c:ext>
              </c:extLst>
            </c:dLbl>
            <c:dLbl>
              <c:idx val="57"/>
              <c:layout>
                <c:manualLayout>
                  <c:x val="2.7923495972835787E-2"/>
                  <c:y val="8.17622378651552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716-4EE3-92EC-CE1A8FDC4816}"/>
                </c:ext>
              </c:extLst>
            </c:dLbl>
            <c:dLbl>
              <c:idx val="58"/>
              <c:layout>
                <c:manualLayout>
                  <c:x val="-4.653915995472631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7165-44A9-9CF6-28E6A7B1F487}"/>
                </c:ext>
              </c:extLst>
            </c:dLbl>
            <c:dLbl>
              <c:idx val="59"/>
              <c:layout>
                <c:manualLayout>
                  <c:x val="-4.5899093817817309E-3"/>
                  <c:y val="8.17622378651552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BE8-479C-8FC5-BB03CA27A37C}"/>
                </c:ext>
              </c:extLst>
            </c:dLbl>
            <c:dLbl>
              <c:idx val="61"/>
              <c:layout>
                <c:manualLayout>
                  <c:x val="-3.0636448053136239E-3"/>
                  <c:y val="8.17622378651552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F3D2-40A3-B336-6BBC7D209B62}"/>
                </c:ext>
              </c:extLst>
            </c:dLbl>
            <c:dLbl>
              <c:idx val="62"/>
              <c:layout>
                <c:manualLayout>
                  <c:x val="-4.6260657895154725E-3"/>
                  <c:y val="8.17622378651552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BE8-479C-8FC5-BB03CA27A37C}"/>
                </c:ext>
              </c:extLst>
            </c:dLbl>
            <c:dLbl>
              <c:idx val="63"/>
              <c:layout>
                <c:manualLayout>
                  <c:x val="1.7064358650066315E-2"/>
                  <c:y val="1.5229403574979914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7165-44A9-9CF6-28E6A7B1F487}"/>
                </c:ext>
              </c:extLst>
            </c:dLbl>
            <c:dLbl>
              <c:idx val="64"/>
              <c:layout>
                <c:manualLayout>
                  <c:x val="-4.659534896674514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F3D2-40A3-B336-6BBC7D209B62}"/>
                </c:ext>
              </c:extLst>
            </c:dLbl>
            <c:dLbl>
              <c:idx val="65"/>
              <c:layout>
                <c:manualLayout>
                  <c:x val="3.724806251736057E-2"/>
                  <c:y val="8.1762238017449306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F3D2-40A3-B336-6BBC7D209B62}"/>
                </c:ext>
              </c:extLst>
            </c:dLbl>
            <c:dLbl>
              <c:idx val="67"/>
              <c:layout>
                <c:manualLayout>
                  <c:x val="-3.0302978481807096E-3"/>
                  <c:y val="8.1762238017449306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F3D2-40A3-B336-6BBC7D209B62}"/>
                </c:ext>
              </c:extLst>
            </c:dLbl>
            <c:dLbl>
              <c:idx val="68"/>
              <c:layout>
                <c:manualLayout>
                  <c:x val="7.75652665912093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7165-44A9-9CF6-28E6A7B1F487}"/>
                </c:ext>
              </c:extLst>
            </c:dLbl>
            <c:dLbl>
              <c:idx val="69"/>
              <c:layout>
                <c:manualLayout>
                  <c:x val="-4.653915995472631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7165-44A9-9CF6-28E6A7B1F487}"/>
                </c:ext>
              </c:extLst>
            </c:dLbl>
            <c:dLbl>
              <c:idx val="70"/>
              <c:layout>
                <c:manualLayout>
                  <c:x val="-4.5870999311807895E-3"/>
                  <c:y val="8.17622378651552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0BE8-479C-8FC5-BB03CA27A37C}"/>
                </c:ext>
              </c:extLst>
            </c:dLbl>
            <c:dLbl>
              <c:idx val="71"/>
              <c:layout>
                <c:manualLayout>
                  <c:x val="-4.653915995472631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7165-44A9-9CF6-28E6A7B1F487}"/>
                </c:ext>
              </c:extLst>
            </c:dLbl>
            <c:dLbl>
              <c:idx val="72"/>
              <c:layout>
                <c:manualLayout>
                  <c:x val="-4.5844126306058613E-3"/>
                  <c:y val="8.17622378651552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0BE8-479C-8FC5-BB03CA27A37C}"/>
                </c:ext>
              </c:extLst>
            </c:dLbl>
            <c:dLbl>
              <c:idx val="73"/>
              <c:layout>
                <c:manualLayout>
                  <c:x val="3.5693947734935422E-2"/>
                  <c:y val="8.17622378651552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F3D2-40A3-B336-6BBC7D209B62}"/>
                </c:ext>
              </c:extLst>
            </c:dLbl>
            <c:numFmt formatCode="#,##0_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市区町村別_年齢調整糖尿病医療費!$C$5:$C$78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市区町村別_年齢調整糖尿病医療費!$D$5:$D$78</c:f>
              <c:numCache>
                <c:formatCode>General</c:formatCode>
                <c:ptCount val="74"/>
                <c:pt idx="0">
                  <c:v>28268.128191988621</c:v>
                </c:pt>
                <c:pt idx="1">
                  <c:v>27072.102688318777</c:v>
                </c:pt>
                <c:pt idx="2">
                  <c:v>28405.644208037826</c:v>
                </c:pt>
                <c:pt idx="3">
                  <c:v>29005.615539568345</c:v>
                </c:pt>
                <c:pt idx="4">
                  <c:v>24705.203211991433</c:v>
                </c:pt>
                <c:pt idx="5">
                  <c:v>28321.779552215437</c:v>
                </c:pt>
                <c:pt idx="6">
                  <c:v>29229.00916070494</c:v>
                </c:pt>
                <c:pt idx="7">
                  <c:v>25831.462887139107</c:v>
                </c:pt>
                <c:pt idx="8">
                  <c:v>24791.606734332207</c:v>
                </c:pt>
                <c:pt idx="9">
                  <c:v>30437.027665460737</c:v>
                </c:pt>
                <c:pt idx="10">
                  <c:v>28730.600182716666</c:v>
                </c:pt>
                <c:pt idx="11">
                  <c:v>26453.45656014132</c:v>
                </c:pt>
                <c:pt idx="12">
                  <c:v>27722.611989891426</c:v>
                </c:pt>
                <c:pt idx="13">
                  <c:v>27899.514601905932</c:v>
                </c:pt>
                <c:pt idx="14">
                  <c:v>28350.493236369119</c:v>
                </c:pt>
                <c:pt idx="15">
                  <c:v>23935.111635577799</c:v>
                </c:pt>
                <c:pt idx="16">
                  <c:v>26832.302753029937</c:v>
                </c:pt>
                <c:pt idx="17">
                  <c:v>24650.981595640133</c:v>
                </c:pt>
                <c:pt idx="18">
                  <c:v>26075.145858767592</c:v>
                </c:pt>
                <c:pt idx="19">
                  <c:v>27724.255106329325</c:v>
                </c:pt>
                <c:pt idx="20">
                  <c:v>28896.798736116431</c:v>
                </c:pt>
                <c:pt idx="21">
                  <c:v>27637.9943828457</c:v>
                </c:pt>
                <c:pt idx="22">
                  <c:v>28240.813237902978</c:v>
                </c:pt>
                <c:pt idx="23">
                  <c:v>25634.76463322583</c:v>
                </c:pt>
                <c:pt idx="24">
                  <c:v>24880.596176821982</c:v>
                </c:pt>
                <c:pt idx="25">
                  <c:v>26754.642069823298</c:v>
                </c:pt>
                <c:pt idx="26">
                  <c:v>25086.726444153763</c:v>
                </c:pt>
                <c:pt idx="27">
                  <c:v>26377.721755841005</c:v>
                </c:pt>
                <c:pt idx="28">
                  <c:v>26528.355184310876</c:v>
                </c:pt>
                <c:pt idx="29">
                  <c:v>26516.561147822937</c:v>
                </c:pt>
                <c:pt idx="30">
                  <c:v>26301.443212829756</c:v>
                </c:pt>
                <c:pt idx="31">
                  <c:v>24899.858157185994</c:v>
                </c:pt>
                <c:pt idx="32">
                  <c:v>29721.135298245616</c:v>
                </c:pt>
                <c:pt idx="33">
                  <c:v>23451.980672593738</c:v>
                </c:pt>
                <c:pt idx="34">
                  <c:v>26787.805693827238</c:v>
                </c:pt>
                <c:pt idx="35">
                  <c:v>26410.057933935983</c:v>
                </c:pt>
                <c:pt idx="36">
                  <c:v>26724.180532767998</c:v>
                </c:pt>
                <c:pt idx="37">
                  <c:v>26665.4546416292</c:v>
                </c:pt>
                <c:pt idx="38">
                  <c:v>28733.612798008289</c:v>
                </c:pt>
                <c:pt idx="39">
                  <c:v>26575.726040376067</c:v>
                </c:pt>
                <c:pt idx="40">
                  <c:v>28625.753464681959</c:v>
                </c:pt>
                <c:pt idx="41">
                  <c:v>25935.402974588938</c:v>
                </c:pt>
                <c:pt idx="42">
                  <c:v>28523.460486691278</c:v>
                </c:pt>
                <c:pt idx="43">
                  <c:v>27816.654455754979</c:v>
                </c:pt>
                <c:pt idx="44">
                  <c:v>27312.63631145973</c:v>
                </c:pt>
                <c:pt idx="45">
                  <c:v>25405.100719424459</c:v>
                </c:pt>
                <c:pt idx="46">
                  <c:v>28296.221503796227</c:v>
                </c:pt>
                <c:pt idx="47">
                  <c:v>25801.586689777858</c:v>
                </c:pt>
                <c:pt idx="48">
                  <c:v>26954.650366859591</c:v>
                </c:pt>
                <c:pt idx="49">
                  <c:v>29291.578259995982</c:v>
                </c:pt>
                <c:pt idx="50">
                  <c:v>25558.591684950356</c:v>
                </c:pt>
                <c:pt idx="51">
                  <c:v>25355.196791394686</c:v>
                </c:pt>
                <c:pt idx="52">
                  <c:v>27426.072193178989</c:v>
                </c:pt>
                <c:pt idx="53">
                  <c:v>26789.574817518249</c:v>
                </c:pt>
                <c:pt idx="54">
                  <c:v>28578.422223276106</c:v>
                </c:pt>
                <c:pt idx="55">
                  <c:v>28008.249368780631</c:v>
                </c:pt>
                <c:pt idx="56">
                  <c:v>24835.3715147732</c:v>
                </c:pt>
                <c:pt idx="57">
                  <c:v>26613.844666250781</c:v>
                </c:pt>
                <c:pt idx="58">
                  <c:v>28727.789406055464</c:v>
                </c:pt>
                <c:pt idx="59">
                  <c:v>24978.86753713691</c:v>
                </c:pt>
                <c:pt idx="60">
                  <c:v>27944.261979110586</c:v>
                </c:pt>
                <c:pt idx="61">
                  <c:v>25664.116161616163</c:v>
                </c:pt>
                <c:pt idx="62">
                  <c:v>25915.655189771467</c:v>
                </c:pt>
                <c:pt idx="63">
                  <c:v>27160.023315814618</c:v>
                </c:pt>
                <c:pt idx="64">
                  <c:v>23501.839631690007</c:v>
                </c:pt>
                <c:pt idx="65">
                  <c:v>26191.720209189392</c:v>
                </c:pt>
                <c:pt idx="66">
                  <c:v>27946.0859272249</c:v>
                </c:pt>
                <c:pt idx="67">
                  <c:v>24768.2659921671</c:v>
                </c:pt>
                <c:pt idx="68">
                  <c:v>27632.570728386658</c:v>
                </c:pt>
                <c:pt idx="69">
                  <c:v>28893.107779578608</c:v>
                </c:pt>
                <c:pt idx="70">
                  <c:v>24949.916666666668</c:v>
                </c:pt>
                <c:pt idx="71">
                  <c:v>22505.604890604889</c:v>
                </c:pt>
                <c:pt idx="72">
                  <c:v>24864.448471478096</c:v>
                </c:pt>
                <c:pt idx="73">
                  <c:v>26273.174033149171</c:v>
                </c:pt>
              </c:numCache>
            </c:numRef>
          </c:val>
          <c:extLst>
            <c:ext xmlns:c16="http://schemas.microsoft.com/office/drawing/2014/chart" uri="{C3380CC4-5D6E-409C-BE32-E72D297353CC}">
              <c16:uniqueId val="{0000001A-03D7-49A7-9530-E68E9ADADFEF}"/>
            </c:ext>
          </c:extLst>
        </c:ser>
        <c:dLbls>
          <c:showLegendKey val="0"/>
          <c:showVal val="0"/>
          <c:showCatName val="0"/>
          <c:showSerName val="0"/>
          <c:showPercent val="0"/>
          <c:showBubbleSize val="0"/>
        </c:dLbls>
        <c:gapWidth val="150"/>
        <c:axId val="383280832"/>
        <c:axId val="383280272"/>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476382770435635"/>
                  <c:y val="-0.85846675668724282"/>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3631-47AB-989A-B9DFD14EEA3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市区町村別_年齢調整糖尿病医療費!$N$5:$N$78</c:f>
              <c:numCache>
                <c:formatCode>General</c:formatCode>
                <c:ptCount val="74"/>
                <c:pt idx="0">
                  <c:v>28075.929512133182</c:v>
                </c:pt>
                <c:pt idx="1">
                  <c:v>28075.929512133182</c:v>
                </c:pt>
                <c:pt idx="2">
                  <c:v>28075.929512133182</c:v>
                </c:pt>
                <c:pt idx="3">
                  <c:v>28075.929512133182</c:v>
                </c:pt>
                <c:pt idx="4">
                  <c:v>28075.929512133182</c:v>
                </c:pt>
                <c:pt idx="5">
                  <c:v>28075.929512133182</c:v>
                </c:pt>
                <c:pt idx="6">
                  <c:v>28075.929512133182</c:v>
                </c:pt>
                <c:pt idx="7">
                  <c:v>28075.929512133182</c:v>
                </c:pt>
                <c:pt idx="8">
                  <c:v>28075.929512133182</c:v>
                </c:pt>
                <c:pt idx="9">
                  <c:v>28075.929512133182</c:v>
                </c:pt>
                <c:pt idx="10">
                  <c:v>28075.929512133182</c:v>
                </c:pt>
                <c:pt idx="11">
                  <c:v>28075.929512133182</c:v>
                </c:pt>
                <c:pt idx="12">
                  <c:v>28075.929512133182</c:v>
                </c:pt>
                <c:pt idx="13">
                  <c:v>28075.929512133182</c:v>
                </c:pt>
                <c:pt idx="14">
                  <c:v>28075.929512133182</c:v>
                </c:pt>
                <c:pt idx="15">
                  <c:v>28075.929512133182</c:v>
                </c:pt>
                <c:pt idx="16">
                  <c:v>28075.929512133182</c:v>
                </c:pt>
                <c:pt idx="17">
                  <c:v>28075.929512133182</c:v>
                </c:pt>
                <c:pt idx="18">
                  <c:v>28075.929512133182</c:v>
                </c:pt>
                <c:pt idx="19">
                  <c:v>28075.929512133182</c:v>
                </c:pt>
                <c:pt idx="20">
                  <c:v>28075.929512133182</c:v>
                </c:pt>
                <c:pt idx="21">
                  <c:v>28075.929512133182</c:v>
                </c:pt>
                <c:pt idx="22">
                  <c:v>28075.929512133182</c:v>
                </c:pt>
                <c:pt idx="23">
                  <c:v>28075.929512133182</c:v>
                </c:pt>
                <c:pt idx="24">
                  <c:v>28075.929512133182</c:v>
                </c:pt>
                <c:pt idx="25">
                  <c:v>28075.929512133182</c:v>
                </c:pt>
                <c:pt idx="26">
                  <c:v>28075.929512133182</c:v>
                </c:pt>
                <c:pt idx="27">
                  <c:v>28075.929512133182</c:v>
                </c:pt>
                <c:pt idx="28">
                  <c:v>28075.929512133182</c:v>
                </c:pt>
                <c:pt idx="29">
                  <c:v>28075.929512133182</c:v>
                </c:pt>
                <c:pt idx="30">
                  <c:v>28075.929512133182</c:v>
                </c:pt>
                <c:pt idx="31">
                  <c:v>28075.929512133182</c:v>
                </c:pt>
                <c:pt idx="32">
                  <c:v>28075.929512133182</c:v>
                </c:pt>
                <c:pt idx="33">
                  <c:v>28075.929512133182</c:v>
                </c:pt>
                <c:pt idx="34">
                  <c:v>28075.929512133182</c:v>
                </c:pt>
                <c:pt idx="35">
                  <c:v>28075.929512133182</c:v>
                </c:pt>
                <c:pt idx="36">
                  <c:v>28075.929512133182</c:v>
                </c:pt>
                <c:pt idx="37">
                  <c:v>28075.929512133182</c:v>
                </c:pt>
                <c:pt idx="38">
                  <c:v>28075.929512133182</c:v>
                </c:pt>
                <c:pt idx="39">
                  <c:v>28075.929512133182</c:v>
                </c:pt>
                <c:pt idx="40">
                  <c:v>28075.929512133182</c:v>
                </c:pt>
                <c:pt idx="41">
                  <c:v>28075.929512133182</c:v>
                </c:pt>
                <c:pt idx="42">
                  <c:v>28075.929512133182</c:v>
                </c:pt>
                <c:pt idx="43">
                  <c:v>28075.929512133182</c:v>
                </c:pt>
                <c:pt idx="44">
                  <c:v>28075.929512133182</c:v>
                </c:pt>
                <c:pt idx="45">
                  <c:v>28075.929512133182</c:v>
                </c:pt>
                <c:pt idx="46">
                  <c:v>28075.929512133182</c:v>
                </c:pt>
                <c:pt idx="47">
                  <c:v>28075.929512133182</c:v>
                </c:pt>
                <c:pt idx="48">
                  <c:v>28075.929512133182</c:v>
                </c:pt>
                <c:pt idx="49">
                  <c:v>28075.929512133182</c:v>
                </c:pt>
                <c:pt idx="50">
                  <c:v>28075.929512133182</c:v>
                </c:pt>
                <c:pt idx="51">
                  <c:v>28075.929512133182</c:v>
                </c:pt>
                <c:pt idx="52">
                  <c:v>28075.929512133182</c:v>
                </c:pt>
                <c:pt idx="53">
                  <c:v>28075.929512133182</c:v>
                </c:pt>
                <c:pt idx="54">
                  <c:v>28075.929512133182</c:v>
                </c:pt>
                <c:pt idx="55">
                  <c:v>28075.929512133182</c:v>
                </c:pt>
                <c:pt idx="56">
                  <c:v>28075.929512133182</c:v>
                </c:pt>
                <c:pt idx="57">
                  <c:v>28075.929512133182</c:v>
                </c:pt>
                <c:pt idx="58">
                  <c:v>28075.929512133182</c:v>
                </c:pt>
                <c:pt idx="59">
                  <c:v>28075.929512133182</c:v>
                </c:pt>
                <c:pt idx="60">
                  <c:v>28075.929512133182</c:v>
                </c:pt>
                <c:pt idx="61">
                  <c:v>28075.929512133182</c:v>
                </c:pt>
                <c:pt idx="62">
                  <c:v>28075.929512133182</c:v>
                </c:pt>
                <c:pt idx="63">
                  <c:v>28075.929512133182</c:v>
                </c:pt>
                <c:pt idx="64">
                  <c:v>28075.929512133182</c:v>
                </c:pt>
                <c:pt idx="65">
                  <c:v>28075.929512133182</c:v>
                </c:pt>
                <c:pt idx="66">
                  <c:v>28075.929512133182</c:v>
                </c:pt>
                <c:pt idx="67">
                  <c:v>28075.929512133182</c:v>
                </c:pt>
                <c:pt idx="68">
                  <c:v>28075.929512133182</c:v>
                </c:pt>
                <c:pt idx="69">
                  <c:v>28075.929512133182</c:v>
                </c:pt>
                <c:pt idx="70">
                  <c:v>28075.929512133182</c:v>
                </c:pt>
                <c:pt idx="71">
                  <c:v>28075.929512133182</c:v>
                </c:pt>
                <c:pt idx="72">
                  <c:v>28075.929512133182</c:v>
                </c:pt>
                <c:pt idx="73">
                  <c:v>28075.929512133182</c:v>
                </c:pt>
              </c:numCache>
            </c:numRef>
          </c:xVal>
          <c:yVal>
            <c:numRef>
              <c:f>市区町村別_年齢調整糖尿病医療費!$R$5:$R$78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B-03D7-49A7-9530-E68E9ADADFEF}"/>
            </c:ext>
          </c:extLst>
        </c:ser>
        <c:dLbls>
          <c:showLegendKey val="0"/>
          <c:showVal val="0"/>
          <c:showCatName val="0"/>
          <c:showSerName val="0"/>
          <c:showPercent val="0"/>
          <c:showBubbleSize val="0"/>
        </c:dLbls>
        <c:axId val="383278032"/>
        <c:axId val="383279712"/>
      </c:scatterChart>
      <c:catAx>
        <c:axId val="383280832"/>
        <c:scaling>
          <c:orientation val="maxMin"/>
        </c:scaling>
        <c:delete val="0"/>
        <c:axPos val="l"/>
        <c:numFmt formatCode="General" sourceLinked="0"/>
        <c:majorTickMark val="none"/>
        <c:minorTickMark val="none"/>
        <c:tickLblPos val="nextTo"/>
        <c:spPr>
          <a:ln>
            <a:solidFill>
              <a:srgbClr val="7F7F7F"/>
            </a:solidFill>
          </a:ln>
        </c:spPr>
        <c:crossAx val="383280272"/>
        <c:crosses val="autoZero"/>
        <c:auto val="1"/>
        <c:lblAlgn val="ctr"/>
        <c:lblOffset val="100"/>
        <c:noMultiLvlLbl val="0"/>
      </c:catAx>
      <c:valAx>
        <c:axId val="383280272"/>
        <c:scaling>
          <c:orientation val="minMax"/>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88980772946859898"/>
              <c:y val="2.8458856682769727E-2"/>
            </c:manualLayout>
          </c:layout>
          <c:overlay val="0"/>
        </c:title>
        <c:numFmt formatCode="#,##0_ " sourceLinked="0"/>
        <c:majorTickMark val="out"/>
        <c:minorTickMark val="none"/>
        <c:tickLblPos val="nextTo"/>
        <c:spPr>
          <a:ln>
            <a:solidFill>
              <a:srgbClr val="7F7F7F"/>
            </a:solidFill>
          </a:ln>
        </c:spPr>
        <c:crossAx val="383280832"/>
        <c:crosses val="autoZero"/>
        <c:crossBetween val="between"/>
      </c:valAx>
      <c:valAx>
        <c:axId val="383279712"/>
        <c:scaling>
          <c:orientation val="minMax"/>
          <c:max val="50"/>
          <c:min val="0"/>
        </c:scaling>
        <c:delete val="1"/>
        <c:axPos val="r"/>
        <c:numFmt formatCode="General" sourceLinked="1"/>
        <c:majorTickMark val="out"/>
        <c:minorTickMark val="none"/>
        <c:tickLblPos val="nextTo"/>
        <c:crossAx val="383278032"/>
        <c:crosses val="max"/>
        <c:crossBetween val="midCat"/>
      </c:valAx>
      <c:valAx>
        <c:axId val="383278032"/>
        <c:scaling>
          <c:orientation val="minMax"/>
        </c:scaling>
        <c:delete val="1"/>
        <c:axPos val="b"/>
        <c:numFmt formatCode="General" sourceLinked="1"/>
        <c:majorTickMark val="out"/>
        <c:minorTickMark val="none"/>
        <c:tickLblPos val="nextTo"/>
        <c:crossAx val="383279712"/>
        <c:crosses val="autoZero"/>
        <c:crossBetween val="midCat"/>
      </c:valAx>
      <c:spPr>
        <a:ln>
          <a:solidFill>
            <a:srgbClr val="7F7F7F"/>
          </a:solidFill>
        </a:ln>
      </c:spPr>
    </c:plotArea>
    <c:legend>
      <c:legendPos val="r"/>
      <c:layout>
        <c:manualLayout>
          <c:xMode val="edge"/>
          <c:yMode val="edge"/>
          <c:x val="0.17252727568078444"/>
          <c:y val="1.2600679816983661E-2"/>
          <c:w val="0.6149886289798570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11352657004831"/>
          <c:y val="7.9407769756184382E-2"/>
          <c:w val="0.77097801932367138"/>
          <c:h val="0.87561414930555559"/>
        </c:manualLayout>
      </c:layout>
      <c:barChart>
        <c:barDir val="bar"/>
        <c:grouping val="clustered"/>
        <c:varyColors val="0"/>
        <c:ser>
          <c:idx val="0"/>
          <c:order val="0"/>
          <c:tx>
            <c:strRef>
              <c:f>市区町村別_年齢調整糖尿病医療費!$L$4</c:f>
              <c:strCache>
                <c:ptCount val="1"/>
                <c:pt idx="0">
                  <c:v>前年度との差分(年齢調整後被保険者一人当たりの糖尿病医療費)</c:v>
                </c:pt>
              </c:strCache>
            </c:strRef>
          </c:tx>
          <c:spPr>
            <a:solidFill>
              <a:schemeClr val="accent1"/>
            </a:solidFill>
            <a:ln>
              <a:noFill/>
            </a:ln>
          </c:spPr>
          <c:invertIfNegative val="0"/>
          <c:dLbls>
            <c:dLbl>
              <c:idx val="6"/>
              <c:layout>
                <c:manualLayout>
                  <c:x val="1.08591373227694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B27-4B32-8AEF-323EBC19F9F1}"/>
                </c:ext>
              </c:extLst>
            </c:dLbl>
            <c:dLbl>
              <c:idx val="9"/>
              <c:layout>
                <c:manualLayout>
                  <c:x val="1.241044265459356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B27-4B32-8AEF-323EBC19F9F1}"/>
                </c:ext>
              </c:extLst>
            </c:dLbl>
            <c:dLbl>
              <c:idx val="12"/>
              <c:layout>
                <c:manualLayout>
                  <c:x val="7.756526659121052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B27-4B32-8AEF-323EBC19F9F1}"/>
                </c:ext>
              </c:extLst>
            </c:dLbl>
            <c:dLbl>
              <c:idx val="25"/>
              <c:layout>
                <c:manualLayout>
                  <c:x val="-6.205221327296841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B27-4B32-8AEF-323EBC19F9F1}"/>
                </c:ext>
              </c:extLst>
            </c:dLbl>
            <c:dLbl>
              <c:idx val="26"/>
              <c:layout>
                <c:manualLayout>
                  <c:x val="7.7565266591210526E-3"/>
                  <c:y val="2.452867135954657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B27-4B32-8AEF-323EBC19F9F1}"/>
                </c:ext>
              </c:extLst>
            </c:dLbl>
            <c:dLbl>
              <c:idx val="27"/>
              <c:layout>
                <c:manualLayout>
                  <c:x val="7.756526659121052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B27-4B32-8AEF-323EBC19F9F1}"/>
                </c:ext>
              </c:extLst>
            </c:dLbl>
            <c:dLbl>
              <c:idx val="29"/>
              <c:layout>
                <c:manualLayout>
                  <c:x val="7.75652665912093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B27-4B32-8AEF-323EBC19F9F1}"/>
                </c:ext>
              </c:extLst>
            </c:dLbl>
            <c:dLbl>
              <c:idx val="35"/>
              <c:layout>
                <c:manualLayout>
                  <c:x val="3.102610663648307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B27-4B32-8AEF-323EBC19F9F1}"/>
                </c:ext>
              </c:extLst>
            </c:dLbl>
            <c:dLbl>
              <c:idx val="36"/>
              <c:layout>
                <c:manualLayout>
                  <c:x val="1.551305331824210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B27-4B32-8AEF-323EBC19F9F1}"/>
                </c:ext>
              </c:extLst>
            </c:dLbl>
            <c:dLbl>
              <c:idx val="37"/>
              <c:layout>
                <c:manualLayout>
                  <c:x val="7.7565266591210526E-3"/>
                  <c:y val="1.6352447573031054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B27-4B32-8AEF-323EBC19F9F1}"/>
                </c:ext>
              </c:extLst>
            </c:dLbl>
            <c:dLbl>
              <c:idx val="40"/>
              <c:layout>
                <c:manualLayout>
                  <c:x val="1.08591373227694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B27-4B32-8AEF-323EBC19F9F1}"/>
                </c:ext>
              </c:extLst>
            </c:dLbl>
            <c:dLbl>
              <c:idx val="70"/>
              <c:layout>
                <c:manualLayout>
                  <c:x val="7.756526659121052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B27-4B32-8AEF-323EBC19F9F1}"/>
                </c:ext>
              </c:extLst>
            </c:dLbl>
            <c:dLbl>
              <c:idx val="71"/>
              <c:layout>
                <c:manualLayout>
                  <c:x val="7.756526659121052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B27-4B32-8AEF-323EBC19F9F1}"/>
                </c:ext>
              </c:extLst>
            </c:dLbl>
            <c:numFmt formatCode="#,##0_ ;[Red]\-#,##0\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市区町村別_年齢調整糖尿病医療費!$I$5:$I$78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市区町村別_年齢調整糖尿病医療費!$L$5:$L$78</c:f>
              <c:numCache>
                <c:formatCode>General</c:formatCode>
                <c:ptCount val="74"/>
                <c:pt idx="0">
                  <c:v>44</c:v>
                </c:pt>
                <c:pt idx="1">
                  <c:v>3</c:v>
                </c:pt>
                <c:pt idx="2">
                  <c:v>-22</c:v>
                </c:pt>
                <c:pt idx="3">
                  <c:v>15</c:v>
                </c:pt>
                <c:pt idx="4">
                  <c:v>65</c:v>
                </c:pt>
                <c:pt idx="5">
                  <c:v>47</c:v>
                </c:pt>
                <c:pt idx="6">
                  <c:v>77</c:v>
                </c:pt>
                <c:pt idx="7">
                  <c:v>-19</c:v>
                </c:pt>
                <c:pt idx="8">
                  <c:v>64</c:v>
                </c:pt>
                <c:pt idx="9">
                  <c:v>75</c:v>
                </c:pt>
                <c:pt idx="10">
                  <c:v>62</c:v>
                </c:pt>
                <c:pt idx="11">
                  <c:v>27</c:v>
                </c:pt>
                <c:pt idx="12">
                  <c:v>79</c:v>
                </c:pt>
                <c:pt idx="13">
                  <c:v>88</c:v>
                </c:pt>
                <c:pt idx="14">
                  <c:v>55</c:v>
                </c:pt>
                <c:pt idx="15">
                  <c:v>25</c:v>
                </c:pt>
                <c:pt idx="16">
                  <c:v>-7</c:v>
                </c:pt>
                <c:pt idx="17">
                  <c:v>96</c:v>
                </c:pt>
                <c:pt idx="18">
                  <c:v>28</c:v>
                </c:pt>
                <c:pt idx="19">
                  <c:v>40</c:v>
                </c:pt>
                <c:pt idx="20">
                  <c:v>59</c:v>
                </c:pt>
                <c:pt idx="21">
                  <c:v>15</c:v>
                </c:pt>
                <c:pt idx="22">
                  <c:v>30</c:v>
                </c:pt>
                <c:pt idx="23">
                  <c:v>34</c:v>
                </c:pt>
                <c:pt idx="24">
                  <c:v>65</c:v>
                </c:pt>
                <c:pt idx="25">
                  <c:v>74</c:v>
                </c:pt>
                <c:pt idx="26">
                  <c:v>79</c:v>
                </c:pt>
                <c:pt idx="27">
                  <c:v>80</c:v>
                </c:pt>
                <c:pt idx="28">
                  <c:v>99</c:v>
                </c:pt>
                <c:pt idx="29">
                  <c:v>81</c:v>
                </c:pt>
                <c:pt idx="30">
                  <c:v>58</c:v>
                </c:pt>
                <c:pt idx="31">
                  <c:v>56</c:v>
                </c:pt>
                <c:pt idx="32">
                  <c:v>60</c:v>
                </c:pt>
                <c:pt idx="33">
                  <c:v>68</c:v>
                </c:pt>
                <c:pt idx="34">
                  <c:v>96</c:v>
                </c:pt>
                <c:pt idx="35">
                  <c:v>83</c:v>
                </c:pt>
                <c:pt idx="36">
                  <c:v>84</c:v>
                </c:pt>
                <c:pt idx="37">
                  <c:v>80</c:v>
                </c:pt>
                <c:pt idx="38">
                  <c:v>119</c:v>
                </c:pt>
                <c:pt idx="39">
                  <c:v>64</c:v>
                </c:pt>
                <c:pt idx="40">
                  <c:v>76</c:v>
                </c:pt>
                <c:pt idx="41">
                  <c:v>100</c:v>
                </c:pt>
                <c:pt idx="42">
                  <c:v>98</c:v>
                </c:pt>
                <c:pt idx="43">
                  <c:v>128</c:v>
                </c:pt>
                <c:pt idx="44">
                  <c:v>44</c:v>
                </c:pt>
                <c:pt idx="45">
                  <c:v>62</c:v>
                </c:pt>
                <c:pt idx="46">
                  <c:v>103</c:v>
                </c:pt>
                <c:pt idx="47">
                  <c:v>109</c:v>
                </c:pt>
                <c:pt idx="48">
                  <c:v>121</c:v>
                </c:pt>
                <c:pt idx="49">
                  <c:v>52</c:v>
                </c:pt>
                <c:pt idx="50">
                  <c:v>43</c:v>
                </c:pt>
                <c:pt idx="51">
                  <c:v>131</c:v>
                </c:pt>
                <c:pt idx="52">
                  <c:v>115</c:v>
                </c:pt>
                <c:pt idx="53">
                  <c:v>51</c:v>
                </c:pt>
                <c:pt idx="54">
                  <c:v>104</c:v>
                </c:pt>
                <c:pt idx="55">
                  <c:v>134</c:v>
                </c:pt>
                <c:pt idx="56">
                  <c:v>87</c:v>
                </c:pt>
                <c:pt idx="57">
                  <c:v>92</c:v>
                </c:pt>
                <c:pt idx="58">
                  <c:v>116</c:v>
                </c:pt>
                <c:pt idx="59">
                  <c:v>86</c:v>
                </c:pt>
                <c:pt idx="60">
                  <c:v>116</c:v>
                </c:pt>
                <c:pt idx="61">
                  <c:v>152</c:v>
                </c:pt>
                <c:pt idx="62">
                  <c:v>107</c:v>
                </c:pt>
                <c:pt idx="63">
                  <c:v>60</c:v>
                </c:pt>
                <c:pt idx="64">
                  <c:v>158</c:v>
                </c:pt>
                <c:pt idx="65">
                  <c:v>179</c:v>
                </c:pt>
                <c:pt idx="66">
                  <c:v>-70</c:v>
                </c:pt>
                <c:pt idx="67">
                  <c:v>116</c:v>
                </c:pt>
                <c:pt idx="68">
                  <c:v>110</c:v>
                </c:pt>
                <c:pt idx="69">
                  <c:v>-26</c:v>
                </c:pt>
                <c:pt idx="70">
                  <c:v>80</c:v>
                </c:pt>
                <c:pt idx="71">
                  <c:v>80</c:v>
                </c:pt>
                <c:pt idx="72">
                  <c:v>149</c:v>
                </c:pt>
                <c:pt idx="73">
                  <c:v>196</c:v>
                </c:pt>
              </c:numCache>
            </c:numRef>
          </c:val>
          <c:extLst>
            <c:ext xmlns:c16="http://schemas.microsoft.com/office/drawing/2014/chart" uri="{C3380CC4-5D6E-409C-BE32-E72D297353CC}">
              <c16:uniqueId val="{0000004A-56EA-45A1-80FA-C1B421F3B0C4}"/>
            </c:ext>
          </c:extLst>
        </c:ser>
        <c:dLbls>
          <c:showLegendKey val="0"/>
          <c:showVal val="0"/>
          <c:showCatName val="0"/>
          <c:showSerName val="0"/>
          <c:showPercent val="0"/>
          <c:showBubbleSize val="0"/>
        </c:dLbls>
        <c:gapWidth val="150"/>
        <c:axId val="383280832"/>
        <c:axId val="383280272"/>
      </c:barChart>
      <c:scatterChart>
        <c:scatterStyle val="lineMarker"/>
        <c:varyColors val="0"/>
        <c:ser>
          <c:idx val="1"/>
          <c:order val="1"/>
          <c:tx>
            <c:strRef>
              <c:f>市区町村別_年齢調整糖尿病医療費!$B$79</c:f>
              <c:strCache>
                <c:ptCount val="1"/>
                <c:pt idx="0">
                  <c:v>広域連合全体</c:v>
                </c:pt>
              </c:strCache>
            </c:strRef>
          </c:tx>
          <c:spPr>
            <a:ln w="28575">
              <a:solidFill>
                <a:srgbClr val="BE4B48"/>
              </a:solidFill>
            </a:ln>
          </c:spPr>
          <c:marker>
            <c:symbol val="none"/>
          </c:marker>
          <c:dLbls>
            <c:dLbl>
              <c:idx val="0"/>
              <c:layout>
                <c:manualLayout>
                  <c:x val="5.8248898678414096E-3"/>
                  <c:y val="-0.85846675668724282"/>
                </c:manualLayout>
              </c:layout>
              <c:tx>
                <c:rich>
                  <a:bodyPr/>
                  <a:lstStyle/>
                  <a:p>
                    <a:fld id="{CA02C347-99C3-4B07-9BF1-1CA1314234A6}" type="SERIESNAME">
                      <a:rPr lang="ja-JP" altLang="en-US"/>
                      <a:pPr/>
                      <a:t>[系列名]</a:t>
                    </a:fld>
                    <a:r>
                      <a:rPr lang="ja-JP" altLang="en-US" baseline="0"/>
                      <a:t>
</a:t>
                    </a:r>
                    <a:fld id="{0DAB75C6-9CF0-439E-A4FA-81A19F28913D}" type="XVALUE">
                      <a:rPr lang="en-US" altLang="ja-JP" baseline="0">
                        <a:solidFill>
                          <a:sysClr val="windowText" lastClr="000000"/>
                        </a:solidFill>
                      </a:rPr>
                      <a:pPr/>
                      <a:t>[X 値]</a:t>
                    </a:fld>
                    <a:endParaRPr lang="ja-JP" altLang="en-US" baseline="0"/>
                  </a:p>
                </c:rich>
              </c:tx>
              <c:showLegendKey val="0"/>
              <c:showVal val="0"/>
              <c:showCatName val="1"/>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4B-56EA-45A1-80FA-C1B421F3B0C4}"/>
                </c:ext>
              </c:extLst>
            </c:dLbl>
            <c:numFmt formatCode="#,##0_ ;[Red]\-#,##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市区町村別_年齢調整糖尿病医療費!$Q$5:$Q$78</c:f>
              <c:numCache>
                <c:formatCode>General</c:formatCode>
                <c:ptCount val="74"/>
                <c:pt idx="0">
                  <c:v>83</c:v>
                </c:pt>
                <c:pt idx="1">
                  <c:v>83</c:v>
                </c:pt>
                <c:pt idx="2">
                  <c:v>83</c:v>
                </c:pt>
                <c:pt idx="3">
                  <c:v>83</c:v>
                </c:pt>
                <c:pt idx="4">
                  <c:v>83</c:v>
                </c:pt>
                <c:pt idx="5">
                  <c:v>83</c:v>
                </c:pt>
                <c:pt idx="6">
                  <c:v>83</c:v>
                </c:pt>
                <c:pt idx="7">
                  <c:v>83</c:v>
                </c:pt>
                <c:pt idx="8">
                  <c:v>83</c:v>
                </c:pt>
                <c:pt idx="9">
                  <c:v>83</c:v>
                </c:pt>
                <c:pt idx="10">
                  <c:v>83</c:v>
                </c:pt>
                <c:pt idx="11">
                  <c:v>83</c:v>
                </c:pt>
                <c:pt idx="12">
                  <c:v>83</c:v>
                </c:pt>
                <c:pt idx="13">
                  <c:v>83</c:v>
                </c:pt>
                <c:pt idx="14">
                  <c:v>83</c:v>
                </c:pt>
                <c:pt idx="15">
                  <c:v>83</c:v>
                </c:pt>
                <c:pt idx="16">
                  <c:v>83</c:v>
                </c:pt>
                <c:pt idx="17">
                  <c:v>83</c:v>
                </c:pt>
                <c:pt idx="18">
                  <c:v>83</c:v>
                </c:pt>
                <c:pt idx="19">
                  <c:v>83</c:v>
                </c:pt>
                <c:pt idx="20">
                  <c:v>83</c:v>
                </c:pt>
                <c:pt idx="21">
                  <c:v>83</c:v>
                </c:pt>
                <c:pt idx="22">
                  <c:v>83</c:v>
                </c:pt>
                <c:pt idx="23">
                  <c:v>83</c:v>
                </c:pt>
                <c:pt idx="24">
                  <c:v>83</c:v>
                </c:pt>
                <c:pt idx="25">
                  <c:v>83</c:v>
                </c:pt>
                <c:pt idx="26">
                  <c:v>83</c:v>
                </c:pt>
                <c:pt idx="27">
                  <c:v>83</c:v>
                </c:pt>
                <c:pt idx="28">
                  <c:v>83</c:v>
                </c:pt>
                <c:pt idx="29">
                  <c:v>83</c:v>
                </c:pt>
                <c:pt idx="30">
                  <c:v>83</c:v>
                </c:pt>
                <c:pt idx="31">
                  <c:v>83</c:v>
                </c:pt>
                <c:pt idx="32">
                  <c:v>83</c:v>
                </c:pt>
                <c:pt idx="33">
                  <c:v>83</c:v>
                </c:pt>
                <c:pt idx="34">
                  <c:v>83</c:v>
                </c:pt>
                <c:pt idx="35">
                  <c:v>83</c:v>
                </c:pt>
                <c:pt idx="36">
                  <c:v>83</c:v>
                </c:pt>
                <c:pt idx="37">
                  <c:v>83</c:v>
                </c:pt>
                <c:pt idx="38">
                  <c:v>83</c:v>
                </c:pt>
                <c:pt idx="39">
                  <c:v>83</c:v>
                </c:pt>
                <c:pt idx="40">
                  <c:v>83</c:v>
                </c:pt>
                <c:pt idx="41">
                  <c:v>83</c:v>
                </c:pt>
                <c:pt idx="42">
                  <c:v>83</c:v>
                </c:pt>
                <c:pt idx="43">
                  <c:v>83</c:v>
                </c:pt>
                <c:pt idx="44">
                  <c:v>83</c:v>
                </c:pt>
                <c:pt idx="45">
                  <c:v>83</c:v>
                </c:pt>
                <c:pt idx="46">
                  <c:v>83</c:v>
                </c:pt>
                <c:pt idx="47">
                  <c:v>83</c:v>
                </c:pt>
                <c:pt idx="48">
                  <c:v>83</c:v>
                </c:pt>
                <c:pt idx="49">
                  <c:v>83</c:v>
                </c:pt>
                <c:pt idx="50">
                  <c:v>83</c:v>
                </c:pt>
                <c:pt idx="51">
                  <c:v>83</c:v>
                </c:pt>
                <c:pt idx="52">
                  <c:v>83</c:v>
                </c:pt>
                <c:pt idx="53">
                  <c:v>83</c:v>
                </c:pt>
                <c:pt idx="54">
                  <c:v>83</c:v>
                </c:pt>
                <c:pt idx="55">
                  <c:v>83</c:v>
                </c:pt>
                <c:pt idx="56">
                  <c:v>83</c:v>
                </c:pt>
                <c:pt idx="57">
                  <c:v>83</c:v>
                </c:pt>
                <c:pt idx="58">
                  <c:v>83</c:v>
                </c:pt>
                <c:pt idx="59">
                  <c:v>83</c:v>
                </c:pt>
                <c:pt idx="60">
                  <c:v>83</c:v>
                </c:pt>
                <c:pt idx="61">
                  <c:v>83</c:v>
                </c:pt>
                <c:pt idx="62">
                  <c:v>83</c:v>
                </c:pt>
                <c:pt idx="63">
                  <c:v>83</c:v>
                </c:pt>
                <c:pt idx="64">
                  <c:v>83</c:v>
                </c:pt>
                <c:pt idx="65">
                  <c:v>83</c:v>
                </c:pt>
                <c:pt idx="66">
                  <c:v>83</c:v>
                </c:pt>
                <c:pt idx="67">
                  <c:v>83</c:v>
                </c:pt>
                <c:pt idx="68">
                  <c:v>83</c:v>
                </c:pt>
                <c:pt idx="69">
                  <c:v>83</c:v>
                </c:pt>
                <c:pt idx="70">
                  <c:v>83</c:v>
                </c:pt>
                <c:pt idx="71">
                  <c:v>83</c:v>
                </c:pt>
                <c:pt idx="72">
                  <c:v>83</c:v>
                </c:pt>
                <c:pt idx="73">
                  <c:v>83</c:v>
                </c:pt>
              </c:numCache>
            </c:numRef>
          </c:xVal>
          <c:yVal>
            <c:numRef>
              <c:f>市区町村別_年齢調整糖尿病医療費!$R$5:$R$78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4C-56EA-45A1-80FA-C1B421F3B0C4}"/>
            </c:ext>
          </c:extLst>
        </c:ser>
        <c:dLbls>
          <c:showLegendKey val="0"/>
          <c:showVal val="0"/>
          <c:showCatName val="0"/>
          <c:showSerName val="0"/>
          <c:showPercent val="0"/>
          <c:showBubbleSize val="0"/>
        </c:dLbls>
        <c:axId val="383278032"/>
        <c:axId val="383279712"/>
      </c:scatterChart>
      <c:catAx>
        <c:axId val="383280832"/>
        <c:scaling>
          <c:orientation val="maxMin"/>
        </c:scaling>
        <c:delete val="0"/>
        <c:axPos val="l"/>
        <c:numFmt formatCode="General" sourceLinked="0"/>
        <c:majorTickMark val="none"/>
        <c:minorTickMark val="none"/>
        <c:tickLblPos val="low"/>
        <c:spPr>
          <a:ln>
            <a:solidFill>
              <a:srgbClr val="7F7F7F"/>
            </a:solidFill>
          </a:ln>
        </c:spPr>
        <c:crossAx val="383280272"/>
        <c:crosses val="autoZero"/>
        <c:auto val="1"/>
        <c:lblAlgn val="ctr"/>
        <c:lblOffset val="100"/>
        <c:noMultiLvlLbl val="0"/>
      </c:catAx>
      <c:valAx>
        <c:axId val="383280272"/>
        <c:scaling>
          <c:orientation val="minMax"/>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88980772946859898"/>
              <c:y val="2.8458856682769727E-2"/>
            </c:manualLayout>
          </c:layout>
          <c:overlay val="0"/>
        </c:title>
        <c:numFmt formatCode="#,##0_ ;[Red]\-#,##0\ " sourceLinked="0"/>
        <c:majorTickMark val="out"/>
        <c:minorTickMark val="none"/>
        <c:tickLblPos val="nextTo"/>
        <c:spPr>
          <a:ln>
            <a:solidFill>
              <a:srgbClr val="7F7F7F"/>
            </a:solidFill>
          </a:ln>
        </c:spPr>
        <c:crossAx val="383280832"/>
        <c:crosses val="autoZero"/>
        <c:crossBetween val="between"/>
      </c:valAx>
      <c:valAx>
        <c:axId val="383279712"/>
        <c:scaling>
          <c:orientation val="minMax"/>
          <c:max val="50"/>
          <c:min val="0"/>
        </c:scaling>
        <c:delete val="1"/>
        <c:axPos val="r"/>
        <c:numFmt formatCode="General" sourceLinked="1"/>
        <c:majorTickMark val="out"/>
        <c:minorTickMark val="none"/>
        <c:tickLblPos val="nextTo"/>
        <c:crossAx val="383278032"/>
        <c:crosses val="max"/>
        <c:crossBetween val="midCat"/>
      </c:valAx>
      <c:valAx>
        <c:axId val="383278032"/>
        <c:scaling>
          <c:orientation val="minMax"/>
        </c:scaling>
        <c:delete val="1"/>
        <c:axPos val="b"/>
        <c:numFmt formatCode="General" sourceLinked="1"/>
        <c:majorTickMark val="out"/>
        <c:minorTickMark val="none"/>
        <c:tickLblPos val="nextTo"/>
        <c:crossAx val="383279712"/>
        <c:crosses val="autoZero"/>
        <c:crossBetween val="midCat"/>
      </c:valAx>
      <c:spPr>
        <a:ln>
          <a:solidFill>
            <a:srgbClr val="7F7F7F"/>
          </a:solidFill>
        </a:ln>
      </c:spPr>
    </c:plotArea>
    <c:legend>
      <c:legendPos val="r"/>
      <c:layout>
        <c:manualLayout>
          <c:xMode val="edge"/>
          <c:yMode val="edge"/>
          <c:x val="0.17252727568078444"/>
          <c:y val="1.2600679816983661E-2"/>
          <c:w val="0.6149886289798570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51207729468598"/>
          <c:y val="7.9407769756184382E-2"/>
          <c:w val="0.77557946859903382"/>
          <c:h val="0.87969722543724282"/>
        </c:manualLayout>
      </c:layout>
      <c:barChart>
        <c:barDir val="bar"/>
        <c:grouping val="clustered"/>
        <c:varyColors val="0"/>
        <c:ser>
          <c:idx val="0"/>
          <c:order val="0"/>
          <c:tx>
            <c:strRef>
              <c:f>市区町村別_年齢調整脂質異常症医療費!$O$3</c:f>
              <c:strCache>
                <c:ptCount val="1"/>
                <c:pt idx="0">
                  <c:v>年齢調整後被保険者一人当たりの脂質異常症医療費</c:v>
                </c:pt>
              </c:strCache>
            </c:strRef>
          </c:tx>
          <c:spPr>
            <a:solidFill>
              <a:schemeClr val="accent1">
                <a:lumMod val="75000"/>
              </a:schemeClr>
            </a:solidFill>
            <a:ln>
              <a:noFill/>
            </a:ln>
          </c:spPr>
          <c:invertIfNegative val="0"/>
          <c:dLbls>
            <c:dLbl>
              <c:idx val="0"/>
              <c:layout>
                <c:manualLayout>
                  <c:x val="1.55176176278181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E4-4478-B5E3-7B3CD4839ED6}"/>
                </c:ext>
              </c:extLst>
            </c:dLbl>
            <c:dLbl>
              <c:idx val="1"/>
              <c:layout>
                <c:manualLayout>
                  <c:x val="4.648565060238902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E4-4478-B5E3-7B3CD4839ED6}"/>
                </c:ext>
              </c:extLst>
            </c:dLbl>
            <c:dLbl>
              <c:idx val="2"/>
              <c:layout>
                <c:manualLayout>
                  <c:x val="6.200326823020715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E4-4478-B5E3-7B3CD4839ED6}"/>
                </c:ext>
              </c:extLst>
            </c:dLbl>
            <c:dLbl>
              <c:idx val="3"/>
              <c:layout>
                <c:manualLayout>
                  <c:x val="1.55176176278181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6E4-4478-B5E3-7B3CD4839ED6}"/>
                </c:ext>
              </c:extLst>
            </c:dLbl>
            <c:dLbl>
              <c:idx val="4"/>
              <c:layout>
                <c:manualLayout>
                  <c:x val="4.648565060238902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E4-4478-B5E3-7B3CD4839ED6}"/>
                </c:ext>
              </c:extLst>
            </c:dLbl>
            <c:dLbl>
              <c:idx val="5"/>
              <c:layout>
                <c:manualLayout>
                  <c:x val="-1.548340555745758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E4-4478-B5E3-7B3CD4839ED6}"/>
                </c:ext>
              </c:extLst>
            </c:dLbl>
            <c:dLbl>
              <c:idx val="6"/>
              <c:layout>
                <c:manualLayout>
                  <c:x val="-1.548340555745758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6E4-4478-B5E3-7B3CD4839ED6}"/>
                </c:ext>
              </c:extLst>
            </c:dLbl>
            <c:dLbl>
              <c:idx val="7"/>
              <c:layout>
                <c:manualLayout>
                  <c:x val="1.08454706762234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6E4-4478-B5E3-7B3CD4839ED6}"/>
                </c:ext>
              </c:extLst>
            </c:dLbl>
            <c:dLbl>
              <c:idx val="8"/>
              <c:layout>
                <c:manualLayout>
                  <c:x val="4.648565060238902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6E4-4478-B5E3-7B3CD4839ED6}"/>
                </c:ext>
              </c:extLst>
            </c:dLbl>
            <c:dLbl>
              <c:idx val="9"/>
              <c:layout>
                <c:manualLayout>
                  <c:x val="-1.1379454803967019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6E4-4478-B5E3-7B3CD4839ED6}"/>
                </c:ext>
              </c:extLst>
            </c:dLbl>
            <c:dLbl>
              <c:idx val="1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6E4-4478-B5E3-7B3CD4839ED6}"/>
                </c:ext>
              </c:extLst>
            </c:dLbl>
            <c:dLbl>
              <c:idx val="11"/>
              <c:layout>
                <c:manualLayout>
                  <c:x val="6.207047051127251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6E4-4478-B5E3-7B3CD4839ED6}"/>
                </c:ext>
              </c:extLst>
            </c:dLbl>
            <c:dLbl>
              <c:idx val="12"/>
              <c:layout>
                <c:manualLayout>
                  <c:x val="3.103523525563625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6E4-4478-B5E3-7B3CD4839ED6}"/>
                </c:ext>
              </c:extLst>
            </c:dLbl>
            <c:dLbl>
              <c:idx val="13"/>
              <c:layout>
                <c:manualLayout>
                  <c:x val="7.758808813909064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6E4-4478-B5E3-7B3CD4839ED6}"/>
                </c:ext>
              </c:extLst>
            </c:dLbl>
            <c:dLbl>
              <c:idx val="14"/>
              <c:layout>
                <c:manualLayout>
                  <c:x val="1.551761762781698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6E4-4478-B5E3-7B3CD4839ED6}"/>
                </c:ext>
              </c:extLst>
            </c:dLbl>
            <c:dLbl>
              <c:idx val="15"/>
              <c:layout>
                <c:manualLayout>
                  <c:x val="9.310570576690876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6E4-4478-B5E3-7B3CD4839ED6}"/>
                </c:ext>
              </c:extLst>
            </c:dLbl>
            <c:dLbl>
              <c:idx val="16"/>
              <c:layout>
                <c:manualLayout>
                  <c:x val="7.758808813908949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6E4-4478-B5E3-7B3CD4839ED6}"/>
                </c:ext>
              </c:extLst>
            </c:dLbl>
            <c:dLbl>
              <c:idx val="17"/>
              <c:layout>
                <c:manualLayout>
                  <c:x val="6.207047051127251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6E4-4478-B5E3-7B3CD4839ED6}"/>
                </c:ext>
              </c:extLst>
            </c:dLbl>
            <c:dLbl>
              <c:idx val="18"/>
              <c:layout>
                <c:manualLayout>
                  <c:x val="3.103523525563625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6E4-4478-B5E3-7B3CD4839ED6}"/>
                </c:ext>
              </c:extLst>
            </c:dLbl>
            <c:dLbl>
              <c:idx val="19"/>
              <c:layout>
                <c:manualLayout>
                  <c:x val="3.103523525563625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6E4-4478-B5E3-7B3CD4839ED6}"/>
                </c:ext>
              </c:extLst>
            </c:dLbl>
            <c:dLbl>
              <c:idx val="20"/>
              <c:layout>
                <c:manualLayout>
                  <c:x val="-3.103523525563625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6E4-4478-B5E3-7B3CD4839ED6}"/>
                </c:ext>
              </c:extLst>
            </c:dLbl>
            <c:dLbl>
              <c:idx val="21"/>
              <c:layout>
                <c:manualLayout>
                  <c:x val="-1.1379454803967019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6E4-4478-B5E3-7B3CD4839ED6}"/>
                </c:ext>
              </c:extLst>
            </c:dLbl>
            <c:dLbl>
              <c:idx val="22"/>
              <c:layout>
                <c:manualLayout>
                  <c:x val="-4.655285288345438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6E4-4478-B5E3-7B3CD4839ED6}"/>
                </c:ext>
              </c:extLst>
            </c:dLbl>
            <c:dLbl>
              <c:idx val="23"/>
              <c:layout>
                <c:manualLayout>
                  <c:x val="4.655285288345438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B6E4-4478-B5E3-7B3CD4839ED6}"/>
                </c:ext>
              </c:extLst>
            </c:dLbl>
            <c:dLbl>
              <c:idx val="24"/>
              <c:layout>
                <c:manualLayout>
                  <c:x val="7.758808813909064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6E4-4478-B5E3-7B3CD4839ED6}"/>
                </c:ext>
              </c:extLst>
            </c:dLbl>
            <c:dLbl>
              <c:idx val="25"/>
              <c:layout>
                <c:manualLayout>
                  <c:x val="-3.103523525563739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6E4-4478-B5E3-7B3CD4839ED6}"/>
                </c:ext>
              </c:extLst>
            </c:dLbl>
            <c:dLbl>
              <c:idx val="26"/>
              <c:layout>
                <c:manualLayout>
                  <c:x val="4.655285288345324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B6E4-4478-B5E3-7B3CD4839ED6}"/>
                </c:ext>
              </c:extLst>
            </c:dLbl>
            <c:dLbl>
              <c:idx val="27"/>
              <c:layout>
                <c:manualLayout>
                  <c:x val="-4.655285288345551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B6E4-4478-B5E3-7B3CD4839ED6}"/>
                </c:ext>
              </c:extLst>
            </c:dLbl>
            <c:dLbl>
              <c:idx val="28"/>
              <c:layout>
                <c:manualLayout>
                  <c:x val="-1.55176176278181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B6E4-4478-B5E3-7B3CD4839ED6}"/>
                </c:ext>
              </c:extLst>
            </c:dLbl>
            <c:dLbl>
              <c:idx val="29"/>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B6E4-4478-B5E3-7B3CD4839ED6}"/>
                </c:ext>
              </c:extLst>
            </c:dLbl>
            <c:dLbl>
              <c:idx val="30"/>
              <c:layout>
                <c:manualLayout>
                  <c:x val="-6.207047051127251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B6E4-4478-B5E3-7B3CD4839ED6}"/>
                </c:ext>
              </c:extLst>
            </c:dLbl>
            <c:dLbl>
              <c:idx val="31"/>
              <c:layout>
                <c:manualLayout>
                  <c:x val="-3.103523525563625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B6E4-4478-B5E3-7B3CD4839ED6}"/>
                </c:ext>
              </c:extLst>
            </c:dLbl>
            <c:dLbl>
              <c:idx val="32"/>
              <c:layout>
                <c:manualLayout>
                  <c:x val="-1.55176176278181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B6E4-4478-B5E3-7B3CD4839ED6}"/>
                </c:ext>
              </c:extLst>
            </c:dLbl>
            <c:dLbl>
              <c:idx val="33"/>
              <c:layout>
                <c:manualLayout>
                  <c:x val="-1.55176176278181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B6E4-4478-B5E3-7B3CD4839ED6}"/>
                </c:ext>
              </c:extLst>
            </c:dLbl>
            <c:dLbl>
              <c:idx val="34"/>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B6E4-4478-B5E3-7B3CD4839ED6}"/>
                </c:ext>
              </c:extLst>
            </c:dLbl>
            <c:dLbl>
              <c:idx val="35"/>
              <c:layout>
                <c:manualLayout>
                  <c:x val="3.103523525563625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B6E4-4478-B5E3-7B3CD4839ED6}"/>
                </c:ext>
              </c:extLst>
            </c:dLbl>
            <c:dLbl>
              <c:idx val="36"/>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B6E4-4478-B5E3-7B3CD4839ED6}"/>
                </c:ext>
              </c:extLst>
            </c:dLbl>
            <c:dLbl>
              <c:idx val="37"/>
              <c:layout>
                <c:manualLayout>
                  <c:x val="-1.551761762781926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B6E4-4478-B5E3-7B3CD4839ED6}"/>
                </c:ext>
              </c:extLst>
            </c:dLbl>
            <c:dLbl>
              <c:idx val="38"/>
              <c:layout>
                <c:manualLayout>
                  <c:x val="-3.103523525563625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B6E4-4478-B5E3-7B3CD4839ED6}"/>
                </c:ext>
              </c:extLst>
            </c:dLbl>
            <c:dLbl>
              <c:idx val="39"/>
              <c:layout>
                <c:manualLayout>
                  <c:x val="-3.103523525563739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B6E4-4478-B5E3-7B3CD4839ED6}"/>
                </c:ext>
              </c:extLst>
            </c:dLbl>
            <c:dLbl>
              <c:idx val="40"/>
              <c:layout>
                <c:manualLayout>
                  <c:x val="-4.655285288345438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B6E4-4478-B5E3-7B3CD4839ED6}"/>
                </c:ext>
              </c:extLst>
            </c:dLbl>
            <c:dLbl>
              <c:idx val="41"/>
              <c:layout>
                <c:manualLayout>
                  <c:x val="-4.655285288345551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B6E4-4478-B5E3-7B3CD4839ED6}"/>
                </c:ext>
              </c:extLst>
            </c:dLbl>
            <c:dLbl>
              <c:idx val="42"/>
              <c:layout>
                <c:manualLayout>
                  <c:x val="-3.103523525563625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B6E4-4478-B5E3-7B3CD4839ED6}"/>
                </c:ext>
              </c:extLst>
            </c:dLbl>
            <c:dLbl>
              <c:idx val="43"/>
              <c:layout>
                <c:manualLayout>
                  <c:x val="-4.655285288345551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B6E4-4478-B5E3-7B3CD4839ED6}"/>
                </c:ext>
              </c:extLst>
            </c:dLbl>
            <c:dLbl>
              <c:idx val="44"/>
              <c:layout>
                <c:manualLayout>
                  <c:x val="-3.103523525563625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B6E4-4478-B5E3-7B3CD4839ED6}"/>
                </c:ext>
              </c:extLst>
            </c:dLbl>
            <c:dLbl>
              <c:idx val="45"/>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B6E4-4478-B5E3-7B3CD4839ED6}"/>
                </c:ext>
              </c:extLst>
            </c:dLbl>
            <c:dLbl>
              <c:idx val="46"/>
              <c:layout>
                <c:manualLayout>
                  <c:x val="-7.758808813909064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B6E4-4478-B5E3-7B3CD4839ED6}"/>
                </c:ext>
              </c:extLst>
            </c:dLbl>
            <c:dLbl>
              <c:idx val="47"/>
              <c:layout>
                <c:manualLayout>
                  <c:x val="-1.1379454803967019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B6E4-4478-B5E3-7B3CD4839ED6}"/>
                </c:ext>
              </c:extLst>
            </c:dLbl>
            <c:dLbl>
              <c:idx val="48"/>
              <c:layout>
                <c:manualLayout>
                  <c:x val="-6.20704705112736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B6E4-4478-B5E3-7B3CD4839ED6}"/>
                </c:ext>
              </c:extLst>
            </c:dLbl>
            <c:dLbl>
              <c:idx val="49"/>
              <c:layout>
                <c:manualLayout>
                  <c:x val="-7.758808813909064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B6E4-4478-B5E3-7B3CD4839ED6}"/>
                </c:ext>
              </c:extLst>
            </c:dLbl>
            <c:dLbl>
              <c:idx val="50"/>
              <c:layout>
                <c:manualLayout>
                  <c:x val="-1.55176176278181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B6E4-4478-B5E3-7B3CD4839ED6}"/>
                </c:ext>
              </c:extLst>
            </c:dLbl>
            <c:dLbl>
              <c:idx val="51"/>
              <c:layout>
                <c:manualLayout>
                  <c:x val="1.55176176278181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B6E4-4478-B5E3-7B3CD4839ED6}"/>
                </c:ext>
              </c:extLst>
            </c:dLbl>
            <c:dLbl>
              <c:idx val="52"/>
              <c:layout>
                <c:manualLayout>
                  <c:x val="-4.655285288345438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B6E4-4478-B5E3-7B3CD4839ED6}"/>
                </c:ext>
              </c:extLst>
            </c:dLbl>
            <c:dLbl>
              <c:idx val="53"/>
              <c:layout>
                <c:manualLayout>
                  <c:x val="-3.103523525563625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B6E4-4478-B5E3-7B3CD4839ED6}"/>
                </c:ext>
              </c:extLst>
            </c:dLbl>
            <c:dLbl>
              <c:idx val="54"/>
              <c:layout>
                <c:manualLayout>
                  <c:x val="-7.7588088139090641E-3"/>
                  <c:y val="1.6202690472955725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B6E4-4478-B5E3-7B3CD4839ED6}"/>
                </c:ext>
              </c:extLst>
            </c:dLbl>
            <c:dLbl>
              <c:idx val="55"/>
              <c:layout>
                <c:manualLayout>
                  <c:x val="-7.758808813909064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B6E4-4478-B5E3-7B3CD4839ED6}"/>
                </c:ext>
              </c:extLst>
            </c:dLbl>
            <c:dLbl>
              <c:idx val="56"/>
              <c:layout>
                <c:manualLayout>
                  <c:x val="-1.551761762781926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B6E4-4478-B5E3-7B3CD4839ED6}"/>
                </c:ext>
              </c:extLst>
            </c:dLbl>
            <c:dLbl>
              <c:idx val="57"/>
              <c:layout>
                <c:manualLayout>
                  <c:x val="-1.1379454803967019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B6E4-4478-B5E3-7B3CD4839ED6}"/>
                </c:ext>
              </c:extLst>
            </c:dLbl>
            <c:dLbl>
              <c:idx val="58"/>
              <c:layout>
                <c:manualLayout>
                  <c:x val="-4.655285288345438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B6E4-4478-B5E3-7B3CD4839ED6}"/>
                </c:ext>
              </c:extLst>
            </c:dLbl>
            <c:dLbl>
              <c:idx val="59"/>
              <c:layout>
                <c:manualLayout>
                  <c:x val="-3.103523525563739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B6E4-4478-B5E3-7B3CD4839ED6}"/>
                </c:ext>
              </c:extLst>
            </c:dLbl>
            <c:dLbl>
              <c:idx val="60"/>
              <c:layout>
                <c:manualLayout>
                  <c:x val="-6.20704705112736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B6E4-4478-B5E3-7B3CD4839ED6}"/>
                </c:ext>
              </c:extLst>
            </c:dLbl>
            <c:dLbl>
              <c:idx val="61"/>
              <c:layout>
                <c:manualLayout>
                  <c:x val="-6.207047051127251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B6E4-4478-B5E3-7B3CD4839ED6}"/>
                </c:ext>
              </c:extLst>
            </c:dLbl>
            <c:dLbl>
              <c:idx val="62"/>
              <c:layout>
                <c:manualLayout>
                  <c:x val="-1.1379454803967019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B6E4-4478-B5E3-7B3CD4839ED6}"/>
                </c:ext>
              </c:extLst>
            </c:dLbl>
            <c:dLbl>
              <c:idx val="63"/>
              <c:layout>
                <c:manualLayout>
                  <c:x val="-3.103523525563625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B6E4-4478-B5E3-7B3CD4839ED6}"/>
                </c:ext>
              </c:extLst>
            </c:dLbl>
            <c:dLbl>
              <c:idx val="64"/>
              <c:layout>
                <c:manualLayout>
                  <c:x val="1.551761762781698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B6E4-4478-B5E3-7B3CD4839ED6}"/>
                </c:ext>
              </c:extLst>
            </c:dLbl>
            <c:dLbl>
              <c:idx val="65"/>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B6E4-4478-B5E3-7B3CD4839ED6}"/>
                </c:ext>
              </c:extLst>
            </c:dLbl>
            <c:dLbl>
              <c:idx val="66"/>
              <c:layout>
                <c:manualLayout>
                  <c:x val="1.08623323394726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B6E4-4478-B5E3-7B3CD4839ED6}"/>
                </c:ext>
              </c:extLst>
            </c:dLbl>
            <c:dLbl>
              <c:idx val="67"/>
              <c:layout>
                <c:manualLayout>
                  <c:x val="3.103523525563511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B6E4-4478-B5E3-7B3CD4839ED6}"/>
                </c:ext>
              </c:extLst>
            </c:dLbl>
            <c:dLbl>
              <c:idx val="68"/>
              <c:layout>
                <c:manualLayout>
                  <c:x val="-1.551761762781926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B6E4-4478-B5E3-7B3CD4839ED6}"/>
                </c:ext>
              </c:extLst>
            </c:dLbl>
            <c:dLbl>
              <c:idx val="69"/>
              <c:layout>
                <c:manualLayout>
                  <c:x val="3.103523525563511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B6E4-4478-B5E3-7B3CD4839ED6}"/>
                </c:ext>
              </c:extLst>
            </c:dLbl>
            <c:dLbl>
              <c:idx val="70"/>
              <c:layout>
                <c:manualLayout>
                  <c:x val="1.551761762781698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B6E4-4478-B5E3-7B3CD4839ED6}"/>
                </c:ext>
              </c:extLst>
            </c:dLbl>
            <c:dLbl>
              <c:idx val="71"/>
              <c:layout>
                <c:manualLayout>
                  <c:x val="1.551761762781698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7-B6E4-4478-B5E3-7B3CD4839ED6}"/>
                </c:ext>
              </c:extLst>
            </c:dLbl>
            <c:dLbl>
              <c:idx val="72"/>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B6E4-4478-B5E3-7B3CD4839ED6}"/>
                </c:ext>
              </c:extLst>
            </c:dLbl>
            <c:dLbl>
              <c:idx val="73"/>
              <c:layout>
                <c:manualLayout>
                  <c:x val="1.55176176278181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B6E4-4478-B5E3-7B3CD4839ED6}"/>
                </c:ext>
              </c:extLst>
            </c:dLbl>
            <c:numFmt formatCode="#,##0_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市区町村別_年齢調整脂質異常症医療費!$C$5:$C$78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市区町村別_年齢調整脂質異常症医療費!$E$5:$E$78</c:f>
              <c:numCache>
                <c:formatCode>General</c:formatCode>
                <c:ptCount val="74"/>
                <c:pt idx="0">
                  <c:v>14619.688832237576</c:v>
                </c:pt>
                <c:pt idx="1">
                  <c:v>14546.210905422558</c:v>
                </c:pt>
                <c:pt idx="2">
                  <c:v>14532.581633281859</c:v>
                </c:pt>
                <c:pt idx="3">
                  <c:v>14635.306874537842</c:v>
                </c:pt>
                <c:pt idx="4">
                  <c:v>14567.11407394711</c:v>
                </c:pt>
                <c:pt idx="5">
                  <c:v>14701.506274036245</c:v>
                </c:pt>
                <c:pt idx="6">
                  <c:v>14714.292451576777</c:v>
                </c:pt>
                <c:pt idx="7">
                  <c:v>14433.346041303726</c:v>
                </c:pt>
                <c:pt idx="8">
                  <c:v>14579.27642267788</c:v>
                </c:pt>
                <c:pt idx="9">
                  <c:v>14669.157370342271</c:v>
                </c:pt>
                <c:pt idx="10">
                  <c:v>14681.651730262698</c:v>
                </c:pt>
                <c:pt idx="11">
                  <c:v>14510.585805509876</c:v>
                </c:pt>
                <c:pt idx="12">
                  <c:v>14611.545579119898</c:v>
                </c:pt>
                <c:pt idx="13">
                  <c:v>14504.367156924623</c:v>
                </c:pt>
                <c:pt idx="14">
                  <c:v>14641.169526347639</c:v>
                </c:pt>
                <c:pt idx="15">
                  <c:v>14446.679572265013</c:v>
                </c:pt>
                <c:pt idx="16">
                  <c:v>14503.015799628623</c:v>
                </c:pt>
                <c:pt idx="17">
                  <c:v>14527.856509198562</c:v>
                </c:pt>
                <c:pt idx="18">
                  <c:v>14604.944060717215</c:v>
                </c:pt>
                <c:pt idx="19">
                  <c:v>14609.525871078129</c:v>
                </c:pt>
                <c:pt idx="20">
                  <c:v>14744.076589551576</c:v>
                </c:pt>
                <c:pt idx="21">
                  <c:v>14669.411428700972</c:v>
                </c:pt>
                <c:pt idx="22">
                  <c:v>14787.409725358353</c:v>
                </c:pt>
                <c:pt idx="23">
                  <c:v>14567.685507185892</c:v>
                </c:pt>
                <c:pt idx="24">
                  <c:v>14493.665028817402</c:v>
                </c:pt>
                <c:pt idx="25">
                  <c:v>14730.276769944101</c:v>
                </c:pt>
                <c:pt idx="26">
                  <c:v>14569.925771985949</c:v>
                </c:pt>
                <c:pt idx="27">
                  <c:v>14780.176353093555</c:v>
                </c:pt>
                <c:pt idx="28">
                  <c:v>14716.428600062405</c:v>
                </c:pt>
                <c:pt idx="29">
                  <c:v>14655.394228133928</c:v>
                </c:pt>
                <c:pt idx="30">
                  <c:v>14816.914128083554</c:v>
                </c:pt>
                <c:pt idx="31">
                  <c:v>14747.776552960908</c:v>
                </c:pt>
                <c:pt idx="32">
                  <c:v>14729.10683018821</c:v>
                </c:pt>
                <c:pt idx="33">
                  <c:v>14712.607335818804</c:v>
                </c:pt>
                <c:pt idx="34">
                  <c:v>14675.490367859255</c:v>
                </c:pt>
                <c:pt idx="35">
                  <c:v>14585.781334024447</c:v>
                </c:pt>
                <c:pt idx="36">
                  <c:v>14659.0040546</c:v>
                </c:pt>
                <c:pt idx="37">
                  <c:v>14700.241982218371</c:v>
                </c:pt>
                <c:pt idx="38">
                  <c:v>14750.457645624696</c:v>
                </c:pt>
                <c:pt idx="39">
                  <c:v>14741.404423055024</c:v>
                </c:pt>
                <c:pt idx="40">
                  <c:v>14801.227843413315</c:v>
                </c:pt>
                <c:pt idx="41">
                  <c:v>14767.954799644589</c:v>
                </c:pt>
                <c:pt idx="42">
                  <c:v>14735.680754943778</c:v>
                </c:pt>
                <c:pt idx="43">
                  <c:v>14794.852461231671</c:v>
                </c:pt>
                <c:pt idx="44">
                  <c:v>14747.377491638352</c:v>
                </c:pt>
                <c:pt idx="45">
                  <c:v>14681.055336319572</c:v>
                </c:pt>
                <c:pt idx="46">
                  <c:v>14865.112270552119</c:v>
                </c:pt>
                <c:pt idx="47">
                  <c:v>14676.056854704511</c:v>
                </c:pt>
                <c:pt idx="48">
                  <c:v>14836.186070582966</c:v>
                </c:pt>
                <c:pt idx="49">
                  <c:v>14886.671507522857</c:v>
                </c:pt>
                <c:pt idx="50">
                  <c:v>14723.180126879588</c:v>
                </c:pt>
                <c:pt idx="51">
                  <c:v>14645.636521721661</c:v>
                </c:pt>
                <c:pt idx="52">
                  <c:v>14778.398040958675</c:v>
                </c:pt>
                <c:pt idx="53">
                  <c:v>14736.100962190667</c:v>
                </c:pt>
                <c:pt idx="54">
                  <c:v>14925.106877315895</c:v>
                </c:pt>
                <c:pt idx="55">
                  <c:v>14867.701544198573</c:v>
                </c:pt>
                <c:pt idx="56">
                  <c:v>14689.246376414898</c:v>
                </c:pt>
                <c:pt idx="57">
                  <c:v>14684.019940740576</c:v>
                </c:pt>
                <c:pt idx="58">
                  <c:v>14811.371244783617</c:v>
                </c:pt>
                <c:pt idx="59">
                  <c:v>14764.603679891286</c:v>
                </c:pt>
                <c:pt idx="60">
                  <c:v>14849.671226257351</c:v>
                </c:pt>
                <c:pt idx="61">
                  <c:v>14838.149135363417</c:v>
                </c:pt>
                <c:pt idx="62">
                  <c:v>14673.745395610691</c:v>
                </c:pt>
                <c:pt idx="63">
                  <c:v>14759.611561759104</c:v>
                </c:pt>
                <c:pt idx="64">
                  <c:v>14647.732531102243</c:v>
                </c:pt>
                <c:pt idx="65">
                  <c:v>14667.075899742324</c:v>
                </c:pt>
                <c:pt idx="66">
                  <c:v>14409.653267237396</c:v>
                </c:pt>
                <c:pt idx="67">
                  <c:v>14590.327785527285</c:v>
                </c:pt>
                <c:pt idx="68">
                  <c:v>14713.483881522941</c:v>
                </c:pt>
                <c:pt idx="69">
                  <c:v>14609.070236711263</c:v>
                </c:pt>
                <c:pt idx="70">
                  <c:v>14620.486184375533</c:v>
                </c:pt>
                <c:pt idx="71">
                  <c:v>14634.499139006735</c:v>
                </c:pt>
                <c:pt idx="72">
                  <c:v>14658.620252420265</c:v>
                </c:pt>
                <c:pt idx="73">
                  <c:v>14617.322384997513</c:v>
                </c:pt>
              </c:numCache>
            </c:numRef>
          </c:val>
          <c:extLst>
            <c:ext xmlns:c16="http://schemas.microsoft.com/office/drawing/2014/chart" uri="{C3380CC4-5D6E-409C-BE32-E72D297353CC}">
              <c16:uniqueId val="{0000001A-03D7-49A7-9530-E68E9ADADFEF}"/>
            </c:ext>
          </c:extLst>
        </c:ser>
        <c:dLbls>
          <c:dLblPos val="outEnd"/>
          <c:showLegendKey val="0"/>
          <c:showVal val="1"/>
          <c:showCatName val="0"/>
          <c:showSerName val="0"/>
          <c:showPercent val="0"/>
          <c:showBubbleSize val="0"/>
        </c:dLbls>
        <c:gapWidth val="150"/>
        <c:axId val="383265152"/>
        <c:axId val="383264592"/>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2121876453424321"/>
                  <c:y val="-0.86255370713464086"/>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DFE6-4377-9344-F4ECB61FCD8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市区町村別_年齢調整脂質異常症医療費!$O$5:$O$78</c:f>
              <c:numCache>
                <c:formatCode>General</c:formatCode>
                <c:ptCount val="74"/>
                <c:pt idx="0">
                  <c:v>14725.002589329299</c:v>
                </c:pt>
                <c:pt idx="1">
                  <c:v>14725.002589329299</c:v>
                </c:pt>
                <c:pt idx="2">
                  <c:v>14725.002589329299</c:v>
                </c:pt>
                <c:pt idx="3">
                  <c:v>14725.002589329299</c:v>
                </c:pt>
                <c:pt idx="4">
                  <c:v>14725.002589329299</c:v>
                </c:pt>
                <c:pt idx="5">
                  <c:v>14725.002589329299</c:v>
                </c:pt>
                <c:pt idx="6">
                  <c:v>14725.002589329299</c:v>
                </c:pt>
                <c:pt idx="7">
                  <c:v>14725.002589329299</c:v>
                </c:pt>
                <c:pt idx="8">
                  <c:v>14725.002589329299</c:v>
                </c:pt>
                <c:pt idx="9">
                  <c:v>14725.002589329299</c:v>
                </c:pt>
                <c:pt idx="10">
                  <c:v>14725.002589329299</c:v>
                </c:pt>
                <c:pt idx="11">
                  <c:v>14725.002589329299</c:v>
                </c:pt>
                <c:pt idx="12">
                  <c:v>14725.002589329299</c:v>
                </c:pt>
                <c:pt idx="13">
                  <c:v>14725.002589329299</c:v>
                </c:pt>
                <c:pt idx="14">
                  <c:v>14725.002589329299</c:v>
                </c:pt>
                <c:pt idx="15">
                  <c:v>14725.002589329299</c:v>
                </c:pt>
                <c:pt idx="16">
                  <c:v>14725.002589329299</c:v>
                </c:pt>
                <c:pt idx="17">
                  <c:v>14725.002589329299</c:v>
                </c:pt>
                <c:pt idx="18">
                  <c:v>14725.002589329299</c:v>
                </c:pt>
                <c:pt idx="19">
                  <c:v>14725.002589329299</c:v>
                </c:pt>
                <c:pt idx="20">
                  <c:v>14725.002589329299</c:v>
                </c:pt>
                <c:pt idx="21">
                  <c:v>14725.002589329299</c:v>
                </c:pt>
                <c:pt idx="22">
                  <c:v>14725.002589329299</c:v>
                </c:pt>
                <c:pt idx="23">
                  <c:v>14725.002589329299</c:v>
                </c:pt>
                <c:pt idx="24">
                  <c:v>14725.002589329299</c:v>
                </c:pt>
                <c:pt idx="25">
                  <c:v>14725.002589329299</c:v>
                </c:pt>
                <c:pt idx="26">
                  <c:v>14725.002589329299</c:v>
                </c:pt>
                <c:pt idx="27">
                  <c:v>14725.002589329299</c:v>
                </c:pt>
                <c:pt idx="28">
                  <c:v>14725.002589329299</c:v>
                </c:pt>
                <c:pt idx="29">
                  <c:v>14725.002589329299</c:v>
                </c:pt>
                <c:pt idx="30">
                  <c:v>14725.002589329299</c:v>
                </c:pt>
                <c:pt idx="31">
                  <c:v>14725.002589329299</c:v>
                </c:pt>
                <c:pt idx="32">
                  <c:v>14725.002589329299</c:v>
                </c:pt>
                <c:pt idx="33">
                  <c:v>14725.002589329299</c:v>
                </c:pt>
                <c:pt idx="34">
                  <c:v>14725.002589329299</c:v>
                </c:pt>
                <c:pt idx="35">
                  <c:v>14725.002589329299</c:v>
                </c:pt>
                <c:pt idx="36">
                  <c:v>14725.002589329299</c:v>
                </c:pt>
                <c:pt idx="37">
                  <c:v>14725.002589329299</c:v>
                </c:pt>
                <c:pt idx="38">
                  <c:v>14725.002589329299</c:v>
                </c:pt>
                <c:pt idx="39">
                  <c:v>14725.002589329299</c:v>
                </c:pt>
                <c:pt idx="40">
                  <c:v>14725.002589329299</c:v>
                </c:pt>
                <c:pt idx="41">
                  <c:v>14725.002589329299</c:v>
                </c:pt>
                <c:pt idx="42">
                  <c:v>14725.002589329299</c:v>
                </c:pt>
                <c:pt idx="43">
                  <c:v>14725.002589329299</c:v>
                </c:pt>
                <c:pt idx="44">
                  <c:v>14725.002589329299</c:v>
                </c:pt>
                <c:pt idx="45">
                  <c:v>14725.002589329299</c:v>
                </c:pt>
                <c:pt idx="46">
                  <c:v>14725.002589329299</c:v>
                </c:pt>
                <c:pt idx="47">
                  <c:v>14725.002589329299</c:v>
                </c:pt>
                <c:pt idx="48">
                  <c:v>14725.002589329299</c:v>
                </c:pt>
                <c:pt idx="49">
                  <c:v>14725.002589329299</c:v>
                </c:pt>
                <c:pt idx="50">
                  <c:v>14725.002589329299</c:v>
                </c:pt>
                <c:pt idx="51">
                  <c:v>14725.002589329299</c:v>
                </c:pt>
                <c:pt idx="52">
                  <c:v>14725.002589329299</c:v>
                </c:pt>
                <c:pt idx="53">
                  <c:v>14725.002589329299</c:v>
                </c:pt>
                <c:pt idx="54">
                  <c:v>14725.002589329299</c:v>
                </c:pt>
                <c:pt idx="55">
                  <c:v>14725.002589329299</c:v>
                </c:pt>
                <c:pt idx="56">
                  <c:v>14725.002589329299</c:v>
                </c:pt>
                <c:pt idx="57">
                  <c:v>14725.002589329299</c:v>
                </c:pt>
                <c:pt idx="58">
                  <c:v>14725.002589329299</c:v>
                </c:pt>
                <c:pt idx="59">
                  <c:v>14725.002589329299</c:v>
                </c:pt>
                <c:pt idx="60">
                  <c:v>14725.002589329299</c:v>
                </c:pt>
                <c:pt idx="61">
                  <c:v>14725.002589329299</c:v>
                </c:pt>
                <c:pt idx="62">
                  <c:v>14725.002589329299</c:v>
                </c:pt>
                <c:pt idx="63">
                  <c:v>14725.002589329299</c:v>
                </c:pt>
                <c:pt idx="64">
                  <c:v>14725.002589329299</c:v>
                </c:pt>
                <c:pt idx="65">
                  <c:v>14725.002589329299</c:v>
                </c:pt>
                <c:pt idx="66">
                  <c:v>14725.002589329299</c:v>
                </c:pt>
                <c:pt idx="67">
                  <c:v>14725.002589329299</c:v>
                </c:pt>
                <c:pt idx="68">
                  <c:v>14725.002589329299</c:v>
                </c:pt>
                <c:pt idx="69">
                  <c:v>14725.002589329299</c:v>
                </c:pt>
                <c:pt idx="70">
                  <c:v>14725.002589329299</c:v>
                </c:pt>
                <c:pt idx="71">
                  <c:v>14725.002589329299</c:v>
                </c:pt>
                <c:pt idx="72">
                  <c:v>14725.002589329299</c:v>
                </c:pt>
                <c:pt idx="73">
                  <c:v>14725.002589329299</c:v>
                </c:pt>
              </c:numCache>
            </c:numRef>
          </c:xVal>
          <c:yVal>
            <c:numRef>
              <c:f>市区町村別_年齢調整脂質異常症医療費!$R$5:$R$78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B-03D7-49A7-9530-E68E9ADADFEF}"/>
            </c:ext>
          </c:extLst>
        </c:ser>
        <c:dLbls>
          <c:showLegendKey val="0"/>
          <c:showVal val="1"/>
          <c:showCatName val="0"/>
          <c:showSerName val="0"/>
          <c:showPercent val="0"/>
          <c:showBubbleSize val="0"/>
        </c:dLbls>
        <c:axId val="383260672"/>
        <c:axId val="383262912"/>
      </c:scatterChart>
      <c:catAx>
        <c:axId val="383265152"/>
        <c:scaling>
          <c:orientation val="maxMin"/>
        </c:scaling>
        <c:delete val="0"/>
        <c:axPos val="l"/>
        <c:numFmt formatCode="General" sourceLinked="0"/>
        <c:majorTickMark val="none"/>
        <c:minorTickMark val="none"/>
        <c:tickLblPos val="nextTo"/>
        <c:spPr>
          <a:ln>
            <a:solidFill>
              <a:srgbClr val="7F7F7F"/>
            </a:solidFill>
          </a:ln>
        </c:spPr>
        <c:crossAx val="383264592"/>
        <c:crosses val="autoZero"/>
        <c:auto val="1"/>
        <c:lblAlgn val="ctr"/>
        <c:lblOffset val="100"/>
        <c:noMultiLvlLbl val="0"/>
      </c:catAx>
      <c:valAx>
        <c:axId val="383264592"/>
        <c:scaling>
          <c:orientation val="minMax"/>
          <c:max val="18000"/>
          <c:min val="0"/>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89287536231884046"/>
              <c:y val="2.2323590982286635E-2"/>
            </c:manualLayout>
          </c:layout>
          <c:overlay val="0"/>
        </c:title>
        <c:numFmt formatCode="#,##0_ " sourceLinked="0"/>
        <c:majorTickMark val="out"/>
        <c:minorTickMark val="none"/>
        <c:tickLblPos val="nextTo"/>
        <c:spPr>
          <a:ln>
            <a:solidFill>
              <a:srgbClr val="7F7F7F"/>
            </a:solidFill>
          </a:ln>
        </c:spPr>
        <c:crossAx val="383265152"/>
        <c:crosses val="autoZero"/>
        <c:crossBetween val="between"/>
      </c:valAx>
      <c:valAx>
        <c:axId val="383262912"/>
        <c:scaling>
          <c:orientation val="minMax"/>
          <c:max val="50"/>
          <c:min val="0"/>
        </c:scaling>
        <c:delete val="1"/>
        <c:axPos val="r"/>
        <c:numFmt formatCode="General" sourceLinked="1"/>
        <c:majorTickMark val="out"/>
        <c:minorTickMark val="none"/>
        <c:tickLblPos val="nextTo"/>
        <c:crossAx val="383260672"/>
        <c:crosses val="max"/>
        <c:crossBetween val="midCat"/>
      </c:valAx>
      <c:valAx>
        <c:axId val="383260672"/>
        <c:scaling>
          <c:orientation val="minMax"/>
        </c:scaling>
        <c:delete val="1"/>
        <c:axPos val="b"/>
        <c:numFmt formatCode="General" sourceLinked="1"/>
        <c:majorTickMark val="out"/>
        <c:minorTickMark val="none"/>
        <c:tickLblPos val="nextTo"/>
        <c:crossAx val="383262912"/>
        <c:crosses val="autoZero"/>
        <c:crossBetween val="midCat"/>
      </c:valAx>
      <c:spPr>
        <a:ln>
          <a:solidFill>
            <a:srgbClr val="7F7F7F"/>
          </a:solidFill>
        </a:ln>
      </c:spPr>
    </c:plotArea>
    <c:legend>
      <c:legendPos val="r"/>
      <c:layout>
        <c:manualLayout>
          <c:xMode val="edge"/>
          <c:yMode val="edge"/>
          <c:x val="0.17252727568078444"/>
          <c:y val="1.2600679816983661E-2"/>
          <c:w val="0.6149886289798570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11352657004831"/>
          <c:y val="7.9407769756184382E-2"/>
          <c:w val="0.77097801932367138"/>
          <c:h val="0.88173876350308644"/>
        </c:manualLayout>
      </c:layout>
      <c:barChart>
        <c:barDir val="bar"/>
        <c:grouping val="clustered"/>
        <c:varyColors val="0"/>
        <c:ser>
          <c:idx val="0"/>
          <c:order val="0"/>
          <c:tx>
            <c:strRef>
              <c:f>市区町村別_年齢調整脂質異常症医療費!$N$3:$N$4</c:f>
              <c:strCache>
                <c:ptCount val="2"/>
                <c:pt idx="0">
                  <c:v>年齢調整前被保険者一人当たりの脂質異常症医療費</c:v>
                </c:pt>
              </c:strCache>
            </c:strRef>
          </c:tx>
          <c:spPr>
            <a:solidFill>
              <a:schemeClr val="accent4">
                <a:lumMod val="60000"/>
                <a:lumOff val="40000"/>
              </a:schemeClr>
            </a:solidFill>
            <a:ln>
              <a:noFill/>
            </a:ln>
          </c:spPr>
          <c:invertIfNegative val="0"/>
          <c:dLbls>
            <c:dLbl>
              <c:idx val="1"/>
              <c:layout>
                <c:manualLayout>
                  <c:x val="4.66226138032305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FFC-4326-B445-654D5AC6CBCC}"/>
                </c:ext>
              </c:extLst>
            </c:dLbl>
            <c:dLbl>
              <c:idx val="2"/>
              <c:layout>
                <c:manualLayout>
                  <c:x val="2.952765540871267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3E-4A87-A843-1B6C988BC89A}"/>
                </c:ext>
              </c:extLst>
            </c:dLbl>
            <c:dLbl>
              <c:idx val="3"/>
              <c:layout>
                <c:manualLayout>
                  <c:x val="1.087860988742046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3E-4A87-A843-1B6C988BC89A}"/>
                </c:ext>
              </c:extLst>
            </c:dLbl>
            <c:dLbl>
              <c:idx val="4"/>
              <c:layout>
                <c:manualLayout>
                  <c:x val="-1.554087126774351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83E-4A87-A843-1B6C988BC89A}"/>
                </c:ext>
              </c:extLst>
            </c:dLbl>
            <c:dLbl>
              <c:idx val="7"/>
              <c:layout>
                <c:manualLayout>
                  <c:x val="4.66226138032305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3E-4A87-A843-1B6C988BC89A}"/>
                </c:ext>
              </c:extLst>
            </c:dLbl>
            <c:dLbl>
              <c:idx val="8"/>
              <c:layout>
                <c:manualLayout>
                  <c:x val="-4.653915995472631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5D5-4AF2-BCFB-9CF1C9496D6C}"/>
                </c:ext>
              </c:extLst>
            </c:dLbl>
            <c:dLbl>
              <c:idx val="10"/>
              <c:layout>
                <c:manualLayout>
                  <c:x val="3.10817425354870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3E-4A87-A843-1B6C988BC89A}"/>
                </c:ext>
              </c:extLst>
            </c:dLbl>
            <c:dLbl>
              <c:idx val="18"/>
              <c:layout>
                <c:manualLayout>
                  <c:x val="-4.65391599547274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E5D5-4AF2-BCFB-9CF1C9496D6C}"/>
                </c:ext>
              </c:extLst>
            </c:dLbl>
            <c:dLbl>
              <c:idx val="21"/>
              <c:layout>
                <c:manualLayout>
                  <c:x val="2.486539402838962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183E-4A87-A843-1B6C988BC89A}"/>
                </c:ext>
              </c:extLst>
            </c:dLbl>
            <c:dLbl>
              <c:idx val="22"/>
              <c:layout>
                <c:manualLayout>
                  <c:x val="-6.205221327296841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8BB-4221-8B4C-8C2E026BE81F}"/>
                </c:ext>
              </c:extLst>
            </c:dLbl>
            <c:dLbl>
              <c:idx val="24"/>
              <c:layout>
                <c:manualLayout>
                  <c:x val="3.10817425354870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183E-4A87-A843-1B6C988BC89A}"/>
                </c:ext>
              </c:extLst>
            </c:dLbl>
            <c:dLbl>
              <c:idx val="25"/>
              <c:layout>
                <c:manualLayout>
                  <c:x val="-9.321757093923842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183E-4A87-A843-1B6C988BC89A}"/>
                </c:ext>
              </c:extLst>
            </c:dLbl>
            <c:dLbl>
              <c:idx val="26"/>
              <c:layout>
                <c:manualLayout>
                  <c:x val="-4.65391599547274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E5D5-4AF2-BCFB-9CF1C9496D6C}"/>
                </c:ext>
              </c:extLst>
            </c:dLbl>
            <c:dLbl>
              <c:idx val="27"/>
              <c:layout>
                <c:manualLayout>
                  <c:x val="-4.653915995472631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E5D5-4AF2-BCFB-9CF1C9496D6C}"/>
                </c:ext>
              </c:extLst>
            </c:dLbl>
            <c:dLbl>
              <c:idx val="28"/>
              <c:layout>
                <c:manualLayout>
                  <c:x val="3.25606774147289E-2"/>
                  <c:y val="8.1762237941302289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183E-4A87-A843-1B6C988BC89A}"/>
                </c:ext>
              </c:extLst>
            </c:dLbl>
            <c:dLbl>
              <c:idx val="29"/>
              <c:layout>
                <c:manualLayout>
                  <c:x val="-4.653915995472631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E5D5-4AF2-BCFB-9CF1C9496D6C}"/>
                </c:ext>
              </c:extLst>
            </c:dLbl>
            <c:dLbl>
              <c:idx val="30"/>
              <c:layout>
                <c:manualLayout>
                  <c:x val="-4.65391599547274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E5D5-4AF2-BCFB-9CF1C9496D6C}"/>
                </c:ext>
              </c:extLst>
            </c:dLbl>
            <c:dLbl>
              <c:idx val="31"/>
              <c:layout>
                <c:manualLayout>
                  <c:x val="-7.764832860897749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183E-4A87-A843-1B6C988BC89A}"/>
                </c:ext>
              </c:extLst>
            </c:dLbl>
            <c:dLbl>
              <c:idx val="32"/>
              <c:layout>
                <c:manualLayout>
                  <c:x val="4.662261380322940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183E-4A87-A843-1B6C988BC89A}"/>
                </c:ext>
              </c:extLst>
            </c:dLbl>
            <c:dLbl>
              <c:idx val="33"/>
              <c:layout>
                <c:manualLayout>
                  <c:x val="-4.653915995472631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5D5-4AF2-BCFB-9CF1C9496D6C}"/>
                </c:ext>
              </c:extLst>
            </c:dLbl>
            <c:dLbl>
              <c:idx val="37"/>
              <c:layout>
                <c:manualLayout>
                  <c:x val="1.398678414096916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183E-4A87-A843-1B6C988BC89A}"/>
                </c:ext>
              </c:extLst>
            </c:dLbl>
            <c:dLbl>
              <c:idx val="39"/>
              <c:layout>
                <c:manualLayout>
                  <c:x val="-4.656725446073686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183E-4A87-A843-1B6C988BC89A}"/>
                </c:ext>
              </c:extLst>
            </c:dLbl>
            <c:dLbl>
              <c:idx val="40"/>
              <c:layout>
                <c:manualLayout>
                  <c:x val="2.331130690161527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183E-4A87-A843-1B6C988BC89A}"/>
                </c:ext>
              </c:extLst>
            </c:dLbl>
            <c:dLbl>
              <c:idx val="41"/>
              <c:layout>
                <c:manualLayout>
                  <c:x val="-4.656725446073572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183E-4A87-A843-1B6C988BC89A}"/>
                </c:ext>
              </c:extLst>
            </c:dLbl>
            <c:dLbl>
              <c:idx val="43"/>
              <c:layout>
                <c:manualLayout>
                  <c:x val="-3.102610663648420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5D5-4AF2-BCFB-9CF1C9496D6C}"/>
                </c:ext>
              </c:extLst>
            </c:dLbl>
            <c:dLbl>
              <c:idx val="44"/>
              <c:layout>
                <c:manualLayout>
                  <c:x val="1.087860988742046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183E-4A87-A843-1B6C988BC89A}"/>
                </c:ext>
              </c:extLst>
            </c:dLbl>
            <c:dLbl>
              <c:idx val="45"/>
              <c:layout>
                <c:manualLayout>
                  <c:x val="-4.65391599547274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5D5-4AF2-BCFB-9CF1C9496D6C}"/>
                </c:ext>
              </c:extLst>
            </c:dLbl>
            <c:dLbl>
              <c:idx val="46"/>
              <c:layout>
                <c:manualLayout>
                  <c:x val="1.554087126774351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183E-4A87-A843-1B6C988BC89A}"/>
                </c:ext>
              </c:extLst>
            </c:dLbl>
            <c:dLbl>
              <c:idx val="47"/>
              <c:layout>
                <c:manualLayout>
                  <c:x val="-4.65391599547274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5D5-4AF2-BCFB-9CF1C9496D6C}"/>
                </c:ext>
              </c:extLst>
            </c:dLbl>
            <c:dLbl>
              <c:idx val="49"/>
              <c:layout>
                <c:manualLayout>
                  <c:x val="-4.653915995472631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5D5-4AF2-BCFB-9CF1C9496D6C}"/>
                </c:ext>
              </c:extLst>
            </c:dLbl>
            <c:dLbl>
              <c:idx val="50"/>
              <c:layout>
                <c:manualLayout>
                  <c:x val="-4.653915995472631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5D5-4AF2-BCFB-9CF1C9496D6C}"/>
                </c:ext>
              </c:extLst>
            </c:dLbl>
            <c:dLbl>
              <c:idx val="52"/>
              <c:layout>
                <c:manualLayout>
                  <c:x val="-3.102610663648420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5D5-4AF2-BCFB-9CF1C9496D6C}"/>
                </c:ext>
              </c:extLst>
            </c:dLbl>
            <c:dLbl>
              <c:idx val="53"/>
              <c:layout>
                <c:manualLayout>
                  <c:x val="-4.653915995472631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5D5-4AF2-BCFB-9CF1C9496D6C}"/>
                </c:ext>
              </c:extLst>
            </c:dLbl>
            <c:dLbl>
              <c:idx val="54"/>
              <c:layout>
                <c:manualLayout>
                  <c:x val="-6.210840228498724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183E-4A87-A843-1B6C988BC89A}"/>
                </c:ext>
              </c:extLst>
            </c:dLbl>
            <c:dLbl>
              <c:idx val="56"/>
              <c:layout>
                <c:manualLayout>
                  <c:x val="-6.210840228498838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183E-4A87-A843-1B6C988BC89A}"/>
                </c:ext>
              </c:extLst>
            </c:dLbl>
            <c:dLbl>
              <c:idx val="57"/>
              <c:layout>
                <c:manualLayout>
                  <c:x val="-6.210840228498724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183E-4A87-A843-1B6C988BC89A}"/>
                </c:ext>
              </c:extLst>
            </c:dLbl>
            <c:dLbl>
              <c:idx val="58"/>
              <c:layout>
                <c:manualLayout>
                  <c:x val="1.709495839451786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183E-4A87-A843-1B6C988BC89A}"/>
                </c:ext>
              </c:extLst>
            </c:dLbl>
            <c:dLbl>
              <c:idx val="59"/>
              <c:layout>
                <c:manualLayout>
                  <c:x val="-3.102610663648420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5D5-4AF2-BCFB-9CF1C9496D6C}"/>
                </c:ext>
              </c:extLst>
            </c:dLbl>
            <c:dLbl>
              <c:idx val="60"/>
              <c:layout>
                <c:manualLayout>
                  <c:x val="-3.102610663648534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5D5-4AF2-BCFB-9CF1C9496D6C}"/>
                </c:ext>
              </c:extLst>
            </c:dLbl>
            <c:dLbl>
              <c:idx val="61"/>
              <c:layout>
                <c:manualLayout>
                  <c:x val="-3.102610663648420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5D5-4AF2-BCFB-9CF1C9496D6C}"/>
                </c:ext>
              </c:extLst>
            </c:dLbl>
            <c:dLbl>
              <c:idx val="62"/>
              <c:layout>
                <c:manualLayout>
                  <c:x val="-3.102610663648420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5D5-4AF2-BCFB-9CF1C9496D6C}"/>
                </c:ext>
              </c:extLst>
            </c:dLbl>
            <c:dLbl>
              <c:idx val="63"/>
              <c:layout>
                <c:manualLayout>
                  <c:x val="-3.102610663648420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5D5-4AF2-BCFB-9CF1C9496D6C}"/>
                </c:ext>
              </c:extLst>
            </c:dLbl>
            <c:dLbl>
              <c:idx val="64"/>
              <c:layout>
                <c:manualLayout>
                  <c:x val="-3.102610663648420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5D5-4AF2-BCFB-9CF1C9496D6C}"/>
                </c:ext>
              </c:extLst>
            </c:dLbl>
            <c:dLbl>
              <c:idx val="65"/>
              <c:layout>
                <c:manualLayout>
                  <c:x val="-6.210840228498838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183E-4A87-A843-1B6C988BC89A}"/>
                </c:ext>
              </c:extLst>
            </c:dLbl>
            <c:dLbl>
              <c:idx val="66"/>
              <c:layout>
                <c:manualLayout>
                  <c:x val="-3.102610663648420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5D5-4AF2-BCFB-9CF1C9496D6C}"/>
                </c:ext>
              </c:extLst>
            </c:dLbl>
            <c:dLbl>
              <c:idx val="67"/>
              <c:layout>
                <c:manualLayout>
                  <c:x val="-4.65391599547274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5D5-4AF2-BCFB-9CF1C9496D6C}"/>
                </c:ext>
              </c:extLst>
            </c:dLbl>
            <c:dLbl>
              <c:idx val="68"/>
              <c:layout>
                <c:manualLayout>
                  <c:x val="-4.65391599547274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5D5-4AF2-BCFB-9CF1C9496D6C}"/>
                </c:ext>
              </c:extLst>
            </c:dLbl>
            <c:dLbl>
              <c:idx val="69"/>
              <c:layout>
                <c:manualLayout>
                  <c:x val="-4.653915995472631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5D5-4AF2-BCFB-9CF1C9496D6C}"/>
                </c:ext>
              </c:extLst>
            </c:dLbl>
            <c:dLbl>
              <c:idx val="70"/>
              <c:layout>
                <c:manualLayout>
                  <c:x val="-4.653915995472631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5D5-4AF2-BCFB-9CF1C9496D6C}"/>
                </c:ext>
              </c:extLst>
            </c:dLbl>
            <c:dLbl>
              <c:idx val="71"/>
              <c:layout>
                <c:manualLayout>
                  <c:x val="-4.653915995472631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5D5-4AF2-BCFB-9CF1C9496D6C}"/>
                </c:ext>
              </c:extLst>
            </c:dLbl>
            <c:dLbl>
              <c:idx val="72"/>
              <c:layout>
                <c:manualLayout>
                  <c:x val="-4.653915995472631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5D5-4AF2-BCFB-9CF1C9496D6C}"/>
                </c:ext>
              </c:extLst>
            </c:dLbl>
            <c:dLbl>
              <c:idx val="73"/>
              <c:layout>
                <c:manualLayout>
                  <c:x val="-4.653915995472631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5D5-4AF2-BCFB-9CF1C9496D6C}"/>
                </c:ext>
              </c:extLst>
            </c:dLbl>
            <c:numFmt formatCode="#,##0_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市区町村別_年齢調整脂質異常症医療費!$C$5:$C$78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市区町村別_年齢調整脂質異常症医療費!$D$5:$D$78</c:f>
              <c:numCache>
                <c:formatCode>General</c:formatCode>
                <c:ptCount val="74"/>
                <c:pt idx="0">
                  <c:v>15541.091065961446</c:v>
                </c:pt>
                <c:pt idx="1">
                  <c:v>14517.972093340612</c:v>
                </c:pt>
                <c:pt idx="2">
                  <c:v>13912.973887814313</c:v>
                </c:pt>
                <c:pt idx="3">
                  <c:v>14376.756450839328</c:v>
                </c:pt>
                <c:pt idx="4">
                  <c:v>14851.453426124197</c:v>
                </c:pt>
                <c:pt idx="5">
                  <c:v>15675.231407546578</c:v>
                </c:pt>
                <c:pt idx="6">
                  <c:v>14826.307188972256</c:v>
                </c:pt>
                <c:pt idx="7">
                  <c:v>14509.797900262467</c:v>
                </c:pt>
                <c:pt idx="8">
                  <c:v>12758.649428065088</c:v>
                </c:pt>
                <c:pt idx="9">
                  <c:v>14800.603036106973</c:v>
                </c:pt>
                <c:pt idx="10">
                  <c:v>14560.163240729205</c:v>
                </c:pt>
                <c:pt idx="11">
                  <c:v>15435.056608318613</c:v>
                </c:pt>
                <c:pt idx="12">
                  <c:v>14807.685370647698</c:v>
                </c:pt>
                <c:pt idx="13">
                  <c:v>15533.425146019059</c:v>
                </c:pt>
                <c:pt idx="14">
                  <c:v>14810.517577904217</c:v>
                </c:pt>
                <c:pt idx="15">
                  <c:v>15461.060964513194</c:v>
                </c:pt>
                <c:pt idx="16">
                  <c:v>14979.260976001284</c:v>
                </c:pt>
                <c:pt idx="17">
                  <c:v>15922.58214955776</c:v>
                </c:pt>
                <c:pt idx="18">
                  <c:v>12584.839748120543</c:v>
                </c:pt>
                <c:pt idx="19">
                  <c:v>14885.049592334202</c:v>
                </c:pt>
                <c:pt idx="20">
                  <c:v>15773.933295033832</c:v>
                </c:pt>
                <c:pt idx="21">
                  <c:v>14024.251501978215</c:v>
                </c:pt>
                <c:pt idx="22">
                  <c:v>17026.613690585429</c:v>
                </c:pt>
                <c:pt idx="23">
                  <c:v>15349.043779592397</c:v>
                </c:pt>
                <c:pt idx="24">
                  <c:v>14532.698426921545</c:v>
                </c:pt>
                <c:pt idx="25">
                  <c:v>13741.506054497628</c:v>
                </c:pt>
                <c:pt idx="26">
                  <c:v>13343.106628971687</c:v>
                </c:pt>
                <c:pt idx="27">
                  <c:v>13274.498179427532</c:v>
                </c:pt>
                <c:pt idx="28">
                  <c:v>13823.142969553901</c:v>
                </c:pt>
                <c:pt idx="29">
                  <c:v>13123.731239250475</c:v>
                </c:pt>
                <c:pt idx="30">
                  <c:v>13031.285098210978</c:v>
                </c:pt>
                <c:pt idx="31">
                  <c:v>13678.637721374358</c:v>
                </c:pt>
                <c:pt idx="32">
                  <c:v>14506.019368421054</c:v>
                </c:pt>
                <c:pt idx="33">
                  <c:v>12861.076923076924</c:v>
                </c:pt>
                <c:pt idx="34">
                  <c:v>15043.983951761067</c:v>
                </c:pt>
                <c:pt idx="35">
                  <c:v>14633.517937347206</c:v>
                </c:pt>
                <c:pt idx="36">
                  <c:v>15452.359830399115</c:v>
                </c:pt>
                <c:pt idx="37">
                  <c:v>14271.18249140439</c:v>
                </c:pt>
                <c:pt idx="38">
                  <c:v>14627.314135795661</c:v>
                </c:pt>
                <c:pt idx="39">
                  <c:v>13561.074119962102</c:v>
                </c:pt>
                <c:pt idx="40">
                  <c:v>14062.204445848303</c:v>
                </c:pt>
                <c:pt idx="41">
                  <c:v>13650.962032884903</c:v>
                </c:pt>
                <c:pt idx="42">
                  <c:v>14811.593355352632</c:v>
                </c:pt>
                <c:pt idx="43">
                  <c:v>13227.768930261631</c:v>
                </c:pt>
                <c:pt idx="44">
                  <c:v>14364.516357375167</c:v>
                </c:pt>
                <c:pt idx="45">
                  <c:v>12811.535003721161</c:v>
                </c:pt>
                <c:pt idx="46">
                  <c:v>14253.270707812882</c:v>
                </c:pt>
                <c:pt idx="47">
                  <c:v>12849.083473977102</c:v>
                </c:pt>
                <c:pt idx="48">
                  <c:v>14893.466025611813</c:v>
                </c:pt>
                <c:pt idx="49">
                  <c:v>13238.154962829014</c:v>
                </c:pt>
                <c:pt idx="50">
                  <c:v>12404.962478152542</c:v>
                </c:pt>
                <c:pt idx="51">
                  <c:v>15113.36724280592</c:v>
                </c:pt>
                <c:pt idx="52">
                  <c:v>12803.782922579039</c:v>
                </c:pt>
                <c:pt idx="53">
                  <c:v>12419.305089761294</c:v>
                </c:pt>
                <c:pt idx="54">
                  <c:v>13637.698994593569</c:v>
                </c:pt>
                <c:pt idx="55">
                  <c:v>15314.150155948315</c:v>
                </c:pt>
                <c:pt idx="56">
                  <c:v>13612.840719933416</c:v>
                </c:pt>
                <c:pt idx="57">
                  <c:v>13578.614829337848</c:v>
                </c:pt>
                <c:pt idx="58">
                  <c:v>14229.509175513667</c:v>
                </c:pt>
                <c:pt idx="59">
                  <c:v>11675.409499479611</c:v>
                </c:pt>
                <c:pt idx="60">
                  <c:v>12905.052115860881</c:v>
                </c:pt>
                <c:pt idx="61">
                  <c:v>13020.359756990192</c:v>
                </c:pt>
                <c:pt idx="62">
                  <c:v>13454.373703815565</c:v>
                </c:pt>
                <c:pt idx="63">
                  <c:v>12884.101672240802</c:v>
                </c:pt>
                <c:pt idx="64">
                  <c:v>12290.185305965855</c:v>
                </c:pt>
                <c:pt idx="65">
                  <c:v>13644.491781845349</c:v>
                </c:pt>
                <c:pt idx="66">
                  <c:v>10750.080666374397</c:v>
                </c:pt>
                <c:pt idx="67">
                  <c:v>11504.192885117494</c:v>
                </c:pt>
                <c:pt idx="68">
                  <c:v>12507.479918311778</c:v>
                </c:pt>
                <c:pt idx="69">
                  <c:v>16620.435170178283</c:v>
                </c:pt>
                <c:pt idx="70">
                  <c:v>12394.278311965812</c:v>
                </c:pt>
                <c:pt idx="71">
                  <c:v>12413.625482625483</c:v>
                </c:pt>
                <c:pt idx="72">
                  <c:v>12592.683895367161</c:v>
                </c:pt>
                <c:pt idx="73">
                  <c:v>10105.870856353591</c:v>
                </c:pt>
              </c:numCache>
            </c:numRef>
          </c:val>
          <c:extLst>
            <c:ext xmlns:c16="http://schemas.microsoft.com/office/drawing/2014/chart" uri="{C3380CC4-5D6E-409C-BE32-E72D297353CC}">
              <c16:uniqueId val="{0000001A-03D7-49A7-9530-E68E9ADADFEF}"/>
            </c:ext>
          </c:extLst>
        </c:ser>
        <c:dLbls>
          <c:dLblPos val="outEnd"/>
          <c:showLegendKey val="0"/>
          <c:showVal val="1"/>
          <c:showCatName val="0"/>
          <c:showSerName val="0"/>
          <c:showPercent val="0"/>
          <c:showBubbleSize val="0"/>
        </c:dLbls>
        <c:gapWidth val="150"/>
        <c:axId val="383242752"/>
        <c:axId val="383251712"/>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2898924652479155"/>
                  <c:y val="-0.86456833408945954"/>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AC34-4F7A-889B-345EDA197D7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市区町村別_年齢調整脂質異常症医療費!$N$5:$N$78</c:f>
              <c:numCache>
                <c:formatCode>General</c:formatCode>
                <c:ptCount val="74"/>
                <c:pt idx="0">
                  <c:v>14725.002589329299</c:v>
                </c:pt>
                <c:pt idx="1">
                  <c:v>14725.002589329299</c:v>
                </c:pt>
                <c:pt idx="2">
                  <c:v>14725.002589329299</c:v>
                </c:pt>
                <c:pt idx="3">
                  <c:v>14725.002589329299</c:v>
                </c:pt>
                <c:pt idx="4">
                  <c:v>14725.002589329299</c:v>
                </c:pt>
                <c:pt idx="5">
                  <c:v>14725.002589329299</c:v>
                </c:pt>
                <c:pt idx="6">
                  <c:v>14725.002589329299</c:v>
                </c:pt>
                <c:pt idx="7">
                  <c:v>14725.002589329299</c:v>
                </c:pt>
                <c:pt idx="8">
                  <c:v>14725.002589329299</c:v>
                </c:pt>
                <c:pt idx="9">
                  <c:v>14725.002589329299</c:v>
                </c:pt>
                <c:pt idx="10">
                  <c:v>14725.002589329299</c:v>
                </c:pt>
                <c:pt idx="11">
                  <c:v>14725.002589329299</c:v>
                </c:pt>
                <c:pt idx="12">
                  <c:v>14725.002589329299</c:v>
                </c:pt>
                <c:pt idx="13">
                  <c:v>14725.002589329299</c:v>
                </c:pt>
                <c:pt idx="14">
                  <c:v>14725.002589329299</c:v>
                </c:pt>
                <c:pt idx="15">
                  <c:v>14725.002589329299</c:v>
                </c:pt>
                <c:pt idx="16">
                  <c:v>14725.002589329299</c:v>
                </c:pt>
                <c:pt idx="17">
                  <c:v>14725.002589329299</c:v>
                </c:pt>
                <c:pt idx="18">
                  <c:v>14725.002589329299</c:v>
                </c:pt>
                <c:pt idx="19">
                  <c:v>14725.002589329299</c:v>
                </c:pt>
                <c:pt idx="20">
                  <c:v>14725.002589329299</c:v>
                </c:pt>
                <c:pt idx="21">
                  <c:v>14725.002589329299</c:v>
                </c:pt>
                <c:pt idx="22">
                  <c:v>14725.002589329299</c:v>
                </c:pt>
                <c:pt idx="23">
                  <c:v>14725.002589329299</c:v>
                </c:pt>
                <c:pt idx="24">
                  <c:v>14725.002589329299</c:v>
                </c:pt>
                <c:pt idx="25">
                  <c:v>14725.002589329299</c:v>
                </c:pt>
                <c:pt idx="26">
                  <c:v>14725.002589329299</c:v>
                </c:pt>
                <c:pt idx="27">
                  <c:v>14725.002589329299</c:v>
                </c:pt>
                <c:pt idx="28">
                  <c:v>14725.002589329299</c:v>
                </c:pt>
                <c:pt idx="29">
                  <c:v>14725.002589329299</c:v>
                </c:pt>
                <c:pt idx="30">
                  <c:v>14725.002589329299</c:v>
                </c:pt>
                <c:pt idx="31">
                  <c:v>14725.002589329299</c:v>
                </c:pt>
                <c:pt idx="32">
                  <c:v>14725.002589329299</c:v>
                </c:pt>
                <c:pt idx="33">
                  <c:v>14725.002589329299</c:v>
                </c:pt>
                <c:pt idx="34">
                  <c:v>14725.002589329299</c:v>
                </c:pt>
                <c:pt idx="35">
                  <c:v>14725.002589329299</c:v>
                </c:pt>
                <c:pt idx="36">
                  <c:v>14725.002589329299</c:v>
                </c:pt>
                <c:pt idx="37">
                  <c:v>14725.002589329299</c:v>
                </c:pt>
                <c:pt idx="38">
                  <c:v>14725.002589329299</c:v>
                </c:pt>
                <c:pt idx="39">
                  <c:v>14725.002589329299</c:v>
                </c:pt>
                <c:pt idx="40">
                  <c:v>14725.002589329299</c:v>
                </c:pt>
                <c:pt idx="41">
                  <c:v>14725.002589329299</c:v>
                </c:pt>
                <c:pt idx="42">
                  <c:v>14725.002589329299</c:v>
                </c:pt>
                <c:pt idx="43">
                  <c:v>14725.002589329299</c:v>
                </c:pt>
                <c:pt idx="44">
                  <c:v>14725.002589329299</c:v>
                </c:pt>
                <c:pt idx="45">
                  <c:v>14725.002589329299</c:v>
                </c:pt>
                <c:pt idx="46">
                  <c:v>14725.002589329299</c:v>
                </c:pt>
                <c:pt idx="47">
                  <c:v>14725.002589329299</c:v>
                </c:pt>
                <c:pt idx="48">
                  <c:v>14725.002589329299</c:v>
                </c:pt>
                <c:pt idx="49">
                  <c:v>14725.002589329299</c:v>
                </c:pt>
                <c:pt idx="50">
                  <c:v>14725.002589329299</c:v>
                </c:pt>
                <c:pt idx="51">
                  <c:v>14725.002589329299</c:v>
                </c:pt>
                <c:pt idx="52">
                  <c:v>14725.002589329299</c:v>
                </c:pt>
                <c:pt idx="53">
                  <c:v>14725.002589329299</c:v>
                </c:pt>
                <c:pt idx="54">
                  <c:v>14725.002589329299</c:v>
                </c:pt>
                <c:pt idx="55">
                  <c:v>14725.002589329299</c:v>
                </c:pt>
                <c:pt idx="56">
                  <c:v>14725.002589329299</c:v>
                </c:pt>
                <c:pt idx="57">
                  <c:v>14725.002589329299</c:v>
                </c:pt>
                <c:pt idx="58">
                  <c:v>14725.002589329299</c:v>
                </c:pt>
                <c:pt idx="59">
                  <c:v>14725.002589329299</c:v>
                </c:pt>
                <c:pt idx="60">
                  <c:v>14725.002589329299</c:v>
                </c:pt>
                <c:pt idx="61">
                  <c:v>14725.002589329299</c:v>
                </c:pt>
                <c:pt idx="62">
                  <c:v>14725.002589329299</c:v>
                </c:pt>
                <c:pt idx="63">
                  <c:v>14725.002589329299</c:v>
                </c:pt>
                <c:pt idx="64">
                  <c:v>14725.002589329299</c:v>
                </c:pt>
                <c:pt idx="65">
                  <c:v>14725.002589329299</c:v>
                </c:pt>
                <c:pt idx="66">
                  <c:v>14725.002589329299</c:v>
                </c:pt>
                <c:pt idx="67">
                  <c:v>14725.002589329299</c:v>
                </c:pt>
                <c:pt idx="68">
                  <c:v>14725.002589329299</c:v>
                </c:pt>
                <c:pt idx="69">
                  <c:v>14725.002589329299</c:v>
                </c:pt>
                <c:pt idx="70">
                  <c:v>14725.002589329299</c:v>
                </c:pt>
                <c:pt idx="71">
                  <c:v>14725.002589329299</c:v>
                </c:pt>
                <c:pt idx="72">
                  <c:v>14725.002589329299</c:v>
                </c:pt>
                <c:pt idx="73">
                  <c:v>14725.002589329299</c:v>
                </c:pt>
              </c:numCache>
            </c:numRef>
          </c:xVal>
          <c:yVal>
            <c:numRef>
              <c:f>市区町村別_年齢調整脂質異常症医療費!$R$5:$R$78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B-03D7-49A7-9530-E68E9ADADFEF}"/>
            </c:ext>
          </c:extLst>
        </c:ser>
        <c:dLbls>
          <c:showLegendKey val="0"/>
          <c:showVal val="1"/>
          <c:showCatName val="0"/>
          <c:showSerName val="0"/>
          <c:showPercent val="0"/>
          <c:showBubbleSize val="0"/>
        </c:dLbls>
        <c:axId val="383243312"/>
        <c:axId val="383241072"/>
      </c:scatterChart>
      <c:catAx>
        <c:axId val="383242752"/>
        <c:scaling>
          <c:orientation val="maxMin"/>
        </c:scaling>
        <c:delete val="0"/>
        <c:axPos val="l"/>
        <c:numFmt formatCode="General" sourceLinked="0"/>
        <c:majorTickMark val="none"/>
        <c:minorTickMark val="none"/>
        <c:tickLblPos val="nextTo"/>
        <c:spPr>
          <a:ln>
            <a:solidFill>
              <a:srgbClr val="7F7F7F"/>
            </a:solidFill>
          </a:ln>
        </c:spPr>
        <c:crossAx val="383251712"/>
        <c:crosses val="autoZero"/>
        <c:auto val="1"/>
        <c:lblAlgn val="ctr"/>
        <c:lblOffset val="100"/>
        <c:noMultiLvlLbl val="0"/>
      </c:catAx>
      <c:valAx>
        <c:axId val="383251712"/>
        <c:scaling>
          <c:orientation val="minMax"/>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88980772946859898"/>
              <c:y val="2.8458856682769727E-2"/>
            </c:manualLayout>
          </c:layout>
          <c:overlay val="0"/>
        </c:title>
        <c:numFmt formatCode="#,##0_ " sourceLinked="0"/>
        <c:majorTickMark val="out"/>
        <c:minorTickMark val="none"/>
        <c:tickLblPos val="nextTo"/>
        <c:spPr>
          <a:ln>
            <a:solidFill>
              <a:srgbClr val="7F7F7F"/>
            </a:solidFill>
          </a:ln>
        </c:spPr>
        <c:crossAx val="383242752"/>
        <c:crosses val="autoZero"/>
        <c:crossBetween val="between"/>
      </c:valAx>
      <c:valAx>
        <c:axId val="383241072"/>
        <c:scaling>
          <c:orientation val="minMax"/>
          <c:max val="50"/>
          <c:min val="0"/>
        </c:scaling>
        <c:delete val="1"/>
        <c:axPos val="r"/>
        <c:numFmt formatCode="General" sourceLinked="1"/>
        <c:majorTickMark val="out"/>
        <c:minorTickMark val="none"/>
        <c:tickLblPos val="nextTo"/>
        <c:crossAx val="383243312"/>
        <c:crosses val="max"/>
        <c:crossBetween val="midCat"/>
      </c:valAx>
      <c:valAx>
        <c:axId val="383243312"/>
        <c:scaling>
          <c:orientation val="minMax"/>
        </c:scaling>
        <c:delete val="1"/>
        <c:axPos val="b"/>
        <c:numFmt formatCode="General" sourceLinked="1"/>
        <c:majorTickMark val="out"/>
        <c:minorTickMark val="none"/>
        <c:tickLblPos val="nextTo"/>
        <c:crossAx val="383241072"/>
        <c:crosses val="autoZero"/>
        <c:crossBetween val="midCat"/>
      </c:valAx>
      <c:spPr>
        <a:ln>
          <a:solidFill>
            <a:srgbClr val="7F7F7F"/>
          </a:solidFill>
        </a:ln>
      </c:spPr>
    </c:plotArea>
    <c:legend>
      <c:legendPos val="r"/>
      <c:layout>
        <c:manualLayout>
          <c:xMode val="edge"/>
          <c:yMode val="edge"/>
          <c:x val="0.17252727568078444"/>
          <c:y val="1.2600679816983661E-2"/>
          <c:w val="0.6149886289798570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11352657004831"/>
          <c:y val="7.9407769756184382E-2"/>
          <c:w val="0.77097801932367138"/>
          <c:h val="0.88173876350308644"/>
        </c:manualLayout>
      </c:layout>
      <c:barChart>
        <c:barDir val="bar"/>
        <c:grouping val="clustered"/>
        <c:varyColors val="0"/>
        <c:ser>
          <c:idx val="0"/>
          <c:order val="0"/>
          <c:tx>
            <c:strRef>
              <c:f>市区町村別_年齢調整脂質異常症医療費!$L$4</c:f>
              <c:strCache>
                <c:ptCount val="1"/>
                <c:pt idx="0">
                  <c:v>前年度との差分(年齢調整後被保険者一人当たりの脂質異常症医療費)</c:v>
                </c:pt>
              </c:strCache>
            </c:strRef>
          </c:tx>
          <c:spPr>
            <a:solidFill>
              <a:schemeClr val="accent1"/>
            </a:solidFill>
            <a:ln>
              <a:noFill/>
            </a:ln>
          </c:spPr>
          <c:invertIfNegative val="0"/>
          <c:dLbls>
            <c:dLbl>
              <c:idx val="0"/>
              <c:layout>
                <c:manualLayout>
                  <c:x val="2.486563876651982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A53-4C27-A685-1C2667288E43}"/>
                </c:ext>
              </c:extLst>
            </c:dLbl>
            <c:dLbl>
              <c:idx val="2"/>
              <c:layout>
                <c:manualLayout>
                  <c:x val="1.70961820851688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53-4C27-A685-1C2667288E43}"/>
                </c:ext>
              </c:extLst>
            </c:dLbl>
            <c:dLbl>
              <c:idx val="3"/>
              <c:layout>
                <c:manualLayout>
                  <c:x val="-3.102488513622293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D5C-4FEC-A357-5104367DF655}"/>
                </c:ext>
              </c:extLst>
            </c:dLbl>
            <c:dLbl>
              <c:idx val="4"/>
              <c:layout>
                <c:manualLayout>
                  <c:x val="-3.102488513622293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D5C-4FEC-A357-5104367DF655}"/>
                </c:ext>
              </c:extLst>
            </c:dLbl>
            <c:dLbl>
              <c:idx val="5"/>
              <c:layout>
                <c:manualLayout>
                  <c:x val="3.2564708365591118E-2"/>
                  <c:y val="8.17622378461185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53-4C27-A685-1C2667288E43}"/>
                </c:ext>
              </c:extLst>
            </c:dLbl>
            <c:dLbl>
              <c:idx val="6"/>
              <c:layout>
                <c:manualLayout>
                  <c:x val="-3.102488513622293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D5C-4FEC-A357-5104367DF655}"/>
                </c:ext>
              </c:extLst>
            </c:dLbl>
            <c:dLbl>
              <c:idx val="7"/>
              <c:layout>
                <c:manualLayout>
                  <c:x val="1.243355359765051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53-4C27-A685-1C2667288E43}"/>
                </c:ext>
              </c:extLst>
            </c:dLbl>
            <c:dLbl>
              <c:idx val="8"/>
              <c:layout>
                <c:manualLayout>
                  <c:x val="-3.102488513622236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D5C-4FEC-A357-5104367DF655}"/>
                </c:ext>
              </c:extLst>
            </c:dLbl>
            <c:dLbl>
              <c:idx val="9"/>
              <c:layout>
                <c:manualLayout>
                  <c:x val="-4.653671695420375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D5C-4FEC-A357-5104367DF655}"/>
                </c:ext>
              </c:extLst>
            </c:dLbl>
            <c:dLbl>
              <c:idx val="11"/>
              <c:layout>
                <c:manualLayout>
                  <c:x val="-4.653671695420375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D5C-4FEC-A357-5104367DF655}"/>
                </c:ext>
              </c:extLst>
            </c:dLbl>
            <c:dLbl>
              <c:idx val="12"/>
              <c:layout>
                <c:manualLayout>
                  <c:x val="-4.653671695420375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D5C-4FEC-A357-5104367DF655}"/>
                </c:ext>
              </c:extLst>
            </c:dLbl>
            <c:dLbl>
              <c:idx val="13"/>
              <c:layout>
                <c:manualLayout>
                  <c:x val="-4.653671695420375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D5C-4FEC-A357-5104367DF655}"/>
                </c:ext>
              </c:extLst>
            </c:dLbl>
            <c:dLbl>
              <c:idx val="14"/>
              <c:layout>
                <c:manualLayout>
                  <c:x val="2.020484581497797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A53-4C27-A685-1C2667288E43}"/>
                </c:ext>
              </c:extLst>
            </c:dLbl>
            <c:dLbl>
              <c:idx val="15"/>
              <c:layout>
                <c:manualLayout>
                  <c:x val="-4.653671695420318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D5C-4FEC-A357-5104367DF655}"/>
                </c:ext>
              </c:extLst>
            </c:dLbl>
            <c:dLbl>
              <c:idx val="17"/>
              <c:layout>
                <c:manualLayout>
                  <c:x val="-4.65367169542026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D5C-4FEC-A357-5104367DF655}"/>
                </c:ext>
              </c:extLst>
            </c:dLbl>
            <c:dLbl>
              <c:idx val="18"/>
              <c:layout>
                <c:manualLayout>
                  <c:x val="-4.65367169542043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D5C-4FEC-A357-5104367DF655}"/>
                </c:ext>
              </c:extLst>
            </c:dLbl>
            <c:dLbl>
              <c:idx val="19"/>
              <c:layout>
                <c:manualLayout>
                  <c:x val="6.216715614292706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A53-4C27-A685-1C2667288E43}"/>
                </c:ext>
              </c:extLst>
            </c:dLbl>
            <c:dLbl>
              <c:idx val="20"/>
              <c:layout>
                <c:manualLayout>
                  <c:x val="-3.102488513622293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D5C-4FEC-A357-5104367DF655}"/>
                </c:ext>
              </c:extLst>
            </c:dLbl>
            <c:dLbl>
              <c:idx val="21"/>
              <c:layout>
                <c:manualLayout>
                  <c:x val="-3.102488513622293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D5C-4FEC-A357-5104367DF655}"/>
                </c:ext>
              </c:extLst>
            </c:dLbl>
            <c:dLbl>
              <c:idx val="22"/>
              <c:layout>
                <c:manualLayout>
                  <c:x val="-3.102488513622236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D5C-4FEC-A357-5104367DF655}"/>
                </c:ext>
              </c:extLst>
            </c:dLbl>
            <c:dLbl>
              <c:idx val="23"/>
              <c:layout>
                <c:manualLayout>
                  <c:x val="9.325134605971610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A53-4C27-A685-1C2667288E43}"/>
                </c:ext>
              </c:extLst>
            </c:dLbl>
            <c:dLbl>
              <c:idx val="24"/>
              <c:layout>
                <c:manualLayout>
                  <c:x val="-4.653671695420318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D5C-4FEC-A357-5104367DF655}"/>
                </c:ext>
              </c:extLst>
            </c:dLbl>
            <c:dLbl>
              <c:idx val="25"/>
              <c:layout>
                <c:manualLayout>
                  <c:x val="9.325134605971610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A53-4C27-A685-1C2667288E43}"/>
                </c:ext>
              </c:extLst>
            </c:dLbl>
            <c:dLbl>
              <c:idx val="26"/>
              <c:layout>
                <c:manualLayout>
                  <c:x val="-4.65367169542026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D5C-4FEC-A357-5104367DF655}"/>
                </c:ext>
              </c:extLst>
            </c:dLbl>
            <c:dLbl>
              <c:idx val="28"/>
              <c:layout>
                <c:manualLayout>
                  <c:x val="-4.653671695420375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D5C-4FEC-A357-5104367DF655}"/>
                </c:ext>
              </c:extLst>
            </c:dLbl>
            <c:dLbl>
              <c:idx val="29"/>
              <c:layout>
                <c:manualLayout>
                  <c:x val="-4.652938795263608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D5C-4FEC-A357-5104367DF655}"/>
                </c:ext>
              </c:extLst>
            </c:dLbl>
            <c:dLbl>
              <c:idx val="30"/>
              <c:layout>
                <c:manualLayout>
                  <c:x val="-3.102488513622293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D5C-4FEC-A357-5104367DF655}"/>
                </c:ext>
              </c:extLst>
            </c:dLbl>
            <c:dLbl>
              <c:idx val="31"/>
              <c:layout>
                <c:manualLayout>
                  <c:x val="-4.653671695420318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D5C-4FEC-A357-5104367DF655}"/>
                </c:ext>
              </c:extLst>
            </c:dLbl>
            <c:dLbl>
              <c:idx val="33"/>
              <c:layout>
                <c:manualLayout>
                  <c:x val="6.216960352422907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A53-4C27-A685-1C2667288E43}"/>
                </c:ext>
              </c:extLst>
            </c:dLbl>
            <c:dLbl>
              <c:idx val="35"/>
              <c:layout>
                <c:manualLayout>
                  <c:x val="-3.108051884483602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A53-4C27-A685-1C2667288E43}"/>
                </c:ext>
              </c:extLst>
            </c:dLbl>
            <c:dLbl>
              <c:idx val="38"/>
              <c:layout>
                <c:manualLayout>
                  <c:x val="9.325134605971610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A53-4C27-A685-1C2667288E43}"/>
                </c:ext>
              </c:extLst>
            </c:dLbl>
            <c:dLbl>
              <c:idx val="39"/>
              <c:layout>
                <c:manualLayout>
                  <c:x val="3.2564464065538923E-2"/>
                  <c:y val="8.1762237865155271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A53-4C27-A685-1C2667288E43}"/>
                </c:ext>
              </c:extLst>
            </c:dLbl>
            <c:dLbl>
              <c:idx val="40"/>
              <c:layout>
                <c:manualLayout>
                  <c:x val="-4.653671695420318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D5C-4FEC-A357-5104367DF655}"/>
                </c:ext>
              </c:extLst>
            </c:dLbl>
            <c:dLbl>
              <c:idx val="42"/>
              <c:layout>
                <c:manualLayout>
                  <c:x val="1.709642682329906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A53-4C27-A685-1C2667288E43}"/>
                </c:ext>
              </c:extLst>
            </c:dLbl>
            <c:dLbl>
              <c:idx val="43"/>
              <c:layout>
                <c:manualLayout>
                  <c:x val="1.709642682329906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A53-4C27-A685-1C2667288E43}"/>
                </c:ext>
              </c:extLst>
            </c:dLbl>
            <c:dLbl>
              <c:idx val="45"/>
              <c:layout>
                <c:manualLayout>
                  <c:x val="-4.653671695420375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D5C-4FEC-A357-5104367DF655}"/>
                </c:ext>
              </c:extLst>
            </c:dLbl>
            <c:dLbl>
              <c:idx val="46"/>
              <c:layout>
                <c:manualLayout>
                  <c:x val="-4.653671695420375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D5C-4FEC-A357-5104367DF655}"/>
                </c:ext>
              </c:extLst>
            </c:dLbl>
            <c:dLbl>
              <c:idx val="47"/>
              <c:layout>
                <c:manualLayout>
                  <c:x val="-4.653671695420318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D5C-4FEC-A357-5104367DF655}"/>
                </c:ext>
              </c:extLst>
            </c:dLbl>
            <c:dLbl>
              <c:idx val="48"/>
              <c:layout>
                <c:manualLayout>
                  <c:x val="-4.653671695420318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9D5C-4FEC-A357-5104367DF655}"/>
                </c:ext>
              </c:extLst>
            </c:dLbl>
            <c:dLbl>
              <c:idx val="49"/>
              <c:layout>
                <c:manualLayout>
                  <c:x val="-4.65367169542034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9D5C-4FEC-A357-5104367DF655}"/>
                </c:ext>
              </c:extLst>
            </c:dLbl>
            <c:dLbl>
              <c:idx val="50"/>
              <c:layout>
                <c:manualLayout>
                  <c:x val="-4.65367169542040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9D5C-4FEC-A357-5104367DF655}"/>
                </c:ext>
              </c:extLst>
            </c:dLbl>
            <c:dLbl>
              <c:idx val="51"/>
              <c:layout>
                <c:manualLayout>
                  <c:x val="-4.653671695420318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9D5C-4FEC-A357-5104367DF655}"/>
                </c:ext>
              </c:extLst>
            </c:dLbl>
            <c:dLbl>
              <c:idx val="52"/>
              <c:layout>
                <c:manualLayout>
                  <c:x val="2.486722956436612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A53-4C27-A685-1C2667288E43}"/>
                </c:ext>
              </c:extLst>
            </c:dLbl>
            <c:dLbl>
              <c:idx val="54"/>
              <c:layout>
                <c:manualLayout>
                  <c:x val="-4.653671695420375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9D5C-4FEC-A357-5104367DF655}"/>
                </c:ext>
              </c:extLst>
            </c:dLbl>
            <c:dLbl>
              <c:idx val="56"/>
              <c:layout>
                <c:manualLayout>
                  <c:x val="-4.653671695420375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9D5C-4FEC-A357-5104367DF655}"/>
                </c:ext>
              </c:extLst>
            </c:dLbl>
            <c:dLbl>
              <c:idx val="57"/>
              <c:layout>
                <c:manualLayout>
                  <c:x val="2.020484581497797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A53-4C27-A685-1C2667288E43}"/>
                </c:ext>
              </c:extLst>
            </c:dLbl>
            <c:dLbl>
              <c:idx val="60"/>
              <c:layout>
                <c:manualLayout>
                  <c:x val="-4.653671695420318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9D5C-4FEC-A357-5104367DF655}"/>
                </c:ext>
              </c:extLst>
            </c:dLbl>
            <c:dLbl>
              <c:idx val="61"/>
              <c:layout>
                <c:manualLayout>
                  <c:x val="2.175905531081742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A53-4C27-A685-1C2667288E43}"/>
                </c:ext>
              </c:extLst>
            </c:dLbl>
            <c:dLbl>
              <c:idx val="63"/>
              <c:layout>
                <c:manualLayout>
                  <c:x val="-4.65904629657000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A53-4C27-A685-1C2667288E43}"/>
                </c:ext>
              </c:extLst>
            </c:dLbl>
            <c:dLbl>
              <c:idx val="64"/>
              <c:layout>
                <c:manualLayout>
                  <c:x val="-4.65367169542026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9D5C-4FEC-A357-5104367DF655}"/>
                </c:ext>
              </c:extLst>
            </c:dLbl>
            <c:dLbl>
              <c:idx val="65"/>
              <c:layout>
                <c:manualLayout>
                  <c:x val="-4.653671695420375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9D5C-4FEC-A357-5104367DF655}"/>
                </c:ext>
              </c:extLst>
            </c:dLbl>
            <c:dLbl>
              <c:idx val="67"/>
              <c:layout>
                <c:manualLayout>
                  <c:x val="-4.653671695420375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9D5C-4FEC-A357-5104367DF655}"/>
                </c:ext>
              </c:extLst>
            </c:dLbl>
            <c:dLbl>
              <c:idx val="68"/>
              <c:layout>
                <c:manualLayout>
                  <c:x val="2.952985805188454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A53-4C27-A685-1C2667288E43}"/>
                </c:ext>
              </c:extLst>
            </c:dLbl>
            <c:dLbl>
              <c:idx val="69"/>
              <c:layout>
                <c:manualLayout>
                  <c:x val="-4.653671695420375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9D5C-4FEC-A357-5104367DF655}"/>
                </c:ext>
              </c:extLst>
            </c:dLbl>
            <c:dLbl>
              <c:idx val="70"/>
              <c:layout>
                <c:manualLayout>
                  <c:x val="-4.653671695420375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9D5C-4FEC-A357-5104367DF655}"/>
                </c:ext>
              </c:extLst>
            </c:dLbl>
            <c:dLbl>
              <c:idx val="71"/>
              <c:layout>
                <c:manualLayout>
                  <c:x val="-4.653671695420375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9D5C-4FEC-A357-5104367DF655}"/>
                </c:ext>
              </c:extLst>
            </c:dLbl>
            <c:dLbl>
              <c:idx val="72"/>
              <c:layout>
                <c:manualLayout>
                  <c:x val="-4.653671695420318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9D5C-4FEC-A357-5104367DF655}"/>
                </c:ext>
              </c:extLst>
            </c:dLbl>
            <c:dLbl>
              <c:idx val="73"/>
              <c:layout>
                <c:manualLayout>
                  <c:x val="-4.653671695420375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9D5C-4FEC-A357-5104367DF655}"/>
                </c:ext>
              </c:extLst>
            </c:dLbl>
            <c:numFmt formatCode="#,##0_ ;[Red]\-#,##0\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市区町村別_年齢調整脂質異常症医療費!$I$5:$I$78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市区町村別_年齢調整脂質異常症医療費!$L$5:$L$78</c:f>
              <c:numCache>
                <c:formatCode>General</c:formatCode>
                <c:ptCount val="74"/>
                <c:pt idx="0">
                  <c:v>-1236</c:v>
                </c:pt>
                <c:pt idx="1">
                  <c:v>-1245</c:v>
                </c:pt>
                <c:pt idx="2">
                  <c:v>-1238</c:v>
                </c:pt>
                <c:pt idx="3">
                  <c:v>-1255</c:v>
                </c:pt>
                <c:pt idx="4">
                  <c:v>-1227</c:v>
                </c:pt>
                <c:pt idx="5">
                  <c:v>-1234</c:v>
                </c:pt>
                <c:pt idx="6">
                  <c:v>-1228</c:v>
                </c:pt>
                <c:pt idx="7">
                  <c:v>-1239</c:v>
                </c:pt>
                <c:pt idx="8">
                  <c:v>-1221</c:v>
                </c:pt>
                <c:pt idx="9">
                  <c:v>-1232</c:v>
                </c:pt>
                <c:pt idx="10">
                  <c:v>-1227</c:v>
                </c:pt>
                <c:pt idx="11">
                  <c:v>-1232</c:v>
                </c:pt>
                <c:pt idx="12">
                  <c:v>-1208</c:v>
                </c:pt>
                <c:pt idx="13">
                  <c:v>-1198</c:v>
                </c:pt>
                <c:pt idx="14">
                  <c:v>-1237</c:v>
                </c:pt>
                <c:pt idx="15">
                  <c:v>-1214</c:v>
                </c:pt>
                <c:pt idx="16">
                  <c:v>-1244</c:v>
                </c:pt>
                <c:pt idx="17">
                  <c:v>-1194</c:v>
                </c:pt>
                <c:pt idx="18">
                  <c:v>-1229</c:v>
                </c:pt>
                <c:pt idx="19">
                  <c:v>-1241</c:v>
                </c:pt>
                <c:pt idx="20">
                  <c:v>-1254</c:v>
                </c:pt>
                <c:pt idx="21">
                  <c:v>-1256</c:v>
                </c:pt>
                <c:pt idx="22">
                  <c:v>-1270</c:v>
                </c:pt>
                <c:pt idx="23">
                  <c:v>-1240</c:v>
                </c:pt>
                <c:pt idx="24">
                  <c:v>-1212</c:v>
                </c:pt>
                <c:pt idx="25">
                  <c:v>-1240</c:v>
                </c:pt>
                <c:pt idx="26">
                  <c:v>-1203</c:v>
                </c:pt>
                <c:pt idx="27">
                  <c:v>-1247</c:v>
                </c:pt>
                <c:pt idx="28">
                  <c:v>-1228</c:v>
                </c:pt>
                <c:pt idx="29">
                  <c:v>-1231</c:v>
                </c:pt>
                <c:pt idx="30">
                  <c:v>-1256</c:v>
                </c:pt>
                <c:pt idx="31">
                  <c:v>-1252</c:v>
                </c:pt>
                <c:pt idx="32">
                  <c:v>-1243</c:v>
                </c:pt>
                <c:pt idx="33">
                  <c:v>-1241</c:v>
                </c:pt>
                <c:pt idx="34">
                  <c:v>-1244</c:v>
                </c:pt>
                <c:pt idx="35">
                  <c:v>-1232</c:v>
                </c:pt>
                <c:pt idx="36">
                  <c:v>-1246</c:v>
                </c:pt>
                <c:pt idx="37">
                  <c:v>-1242</c:v>
                </c:pt>
                <c:pt idx="38">
                  <c:v>-1240</c:v>
                </c:pt>
                <c:pt idx="39">
                  <c:v>-1234</c:v>
                </c:pt>
                <c:pt idx="40">
                  <c:v>-1260</c:v>
                </c:pt>
                <c:pt idx="41">
                  <c:v>-1242</c:v>
                </c:pt>
                <c:pt idx="42">
                  <c:v>-1238</c:v>
                </c:pt>
                <c:pt idx="43">
                  <c:v>-1238</c:v>
                </c:pt>
                <c:pt idx="44">
                  <c:v>-1249</c:v>
                </c:pt>
                <c:pt idx="45">
                  <c:v>-1231</c:v>
                </c:pt>
                <c:pt idx="46">
                  <c:v>-1258</c:v>
                </c:pt>
                <c:pt idx="47">
                  <c:v>-1225</c:v>
                </c:pt>
                <c:pt idx="48">
                  <c:v>-1250</c:v>
                </c:pt>
                <c:pt idx="49">
                  <c:v>-1280</c:v>
                </c:pt>
                <c:pt idx="50">
                  <c:v>-1264</c:v>
                </c:pt>
                <c:pt idx="51">
                  <c:v>-1217</c:v>
                </c:pt>
                <c:pt idx="52">
                  <c:v>-1236</c:v>
                </c:pt>
                <c:pt idx="53">
                  <c:v>-1248</c:v>
                </c:pt>
                <c:pt idx="54">
                  <c:v>-1265</c:v>
                </c:pt>
                <c:pt idx="55">
                  <c:v>-1246</c:v>
                </c:pt>
                <c:pt idx="56">
                  <c:v>-1223</c:v>
                </c:pt>
                <c:pt idx="57">
                  <c:v>-1237</c:v>
                </c:pt>
                <c:pt idx="58">
                  <c:v>-1254</c:v>
                </c:pt>
                <c:pt idx="59">
                  <c:v>-1251</c:v>
                </c:pt>
                <c:pt idx="60">
                  <c:v>-1262</c:v>
                </c:pt>
                <c:pt idx="61">
                  <c:v>-1237</c:v>
                </c:pt>
                <c:pt idx="62">
                  <c:v>-1242</c:v>
                </c:pt>
                <c:pt idx="63">
                  <c:v>-1232</c:v>
                </c:pt>
                <c:pt idx="64">
                  <c:v>-1196</c:v>
                </c:pt>
                <c:pt idx="65">
                  <c:v>-1204</c:v>
                </c:pt>
                <c:pt idx="66">
                  <c:v>-1245</c:v>
                </c:pt>
                <c:pt idx="67">
                  <c:v>-1208</c:v>
                </c:pt>
                <c:pt idx="68">
                  <c:v>-1235</c:v>
                </c:pt>
                <c:pt idx="69">
                  <c:v>-1277</c:v>
                </c:pt>
                <c:pt idx="70">
                  <c:v>-1221</c:v>
                </c:pt>
                <c:pt idx="71">
                  <c:v>-1231</c:v>
                </c:pt>
                <c:pt idx="72">
                  <c:v>-1212</c:v>
                </c:pt>
                <c:pt idx="73">
                  <c:v>-1174</c:v>
                </c:pt>
              </c:numCache>
            </c:numRef>
          </c:val>
          <c:extLst>
            <c:ext xmlns:c16="http://schemas.microsoft.com/office/drawing/2014/chart" uri="{C3380CC4-5D6E-409C-BE32-E72D297353CC}">
              <c16:uniqueId val="{0000004A-98ED-4EBE-B2B8-5ECA719D17CF}"/>
            </c:ext>
          </c:extLst>
        </c:ser>
        <c:dLbls>
          <c:showLegendKey val="0"/>
          <c:showVal val="0"/>
          <c:showCatName val="0"/>
          <c:showSerName val="0"/>
          <c:showPercent val="0"/>
          <c:showBubbleSize val="0"/>
        </c:dLbls>
        <c:gapWidth val="150"/>
        <c:axId val="383242752"/>
        <c:axId val="383251712"/>
      </c:barChart>
      <c:scatterChart>
        <c:scatterStyle val="lineMarker"/>
        <c:varyColors val="0"/>
        <c:ser>
          <c:idx val="1"/>
          <c:order val="1"/>
          <c:tx>
            <c:strRef>
              <c:f>市区町村別_年齢調整脂質異常症医療費!$B$79</c:f>
              <c:strCache>
                <c:ptCount val="1"/>
                <c:pt idx="0">
                  <c:v>広域連合全体</c:v>
                </c:pt>
              </c:strCache>
            </c:strRef>
          </c:tx>
          <c:spPr>
            <a:ln w="28575">
              <a:solidFill>
                <a:srgbClr val="BE4B48"/>
              </a:solidFill>
            </a:ln>
          </c:spPr>
          <c:marker>
            <c:symbol val="none"/>
          </c:marker>
          <c:dLbls>
            <c:dLbl>
              <c:idx val="0"/>
              <c:layout>
                <c:manualLayout>
                  <c:x val="-0.19736906510034263"/>
                  <c:y val="-0.86456830311213995"/>
                </c:manualLayout>
              </c:layout>
              <c:tx>
                <c:rich>
                  <a:bodyPr/>
                  <a:lstStyle/>
                  <a:p>
                    <a:fld id="{2E94CAA8-3102-486D-9E38-15FB3C8BF834}" type="SERIESNAME">
                      <a:rPr lang="ja-JP" altLang="en-US"/>
                      <a:pPr/>
                      <a:t>[系列名]</a:t>
                    </a:fld>
                    <a:r>
                      <a:rPr lang="ja-JP" altLang="en-US" baseline="0"/>
                      <a:t>
</a:t>
                    </a:r>
                    <a:fld id="{B2A9C591-AC86-4C3A-B9C0-3970FD310703}" type="XVALUE">
                      <a:rPr lang="en-US" altLang="ja-JP" baseline="0">
                        <a:solidFill>
                          <a:srgbClr val="FF0000"/>
                        </a:solidFill>
                      </a:rPr>
                      <a:pPr/>
                      <a:t>[X 値]</a:t>
                    </a:fld>
                    <a:endParaRPr lang="ja-JP" altLang="en-US" baseline="0"/>
                  </a:p>
                </c:rich>
              </c:tx>
              <c:showLegendKey val="0"/>
              <c:showVal val="0"/>
              <c:showCatName val="1"/>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4B-98ED-4EBE-B2B8-5ECA719D17CF}"/>
                </c:ext>
              </c:extLst>
            </c:dLbl>
            <c:numFmt formatCode="#,##0_ ;[Red]\-#,##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市区町村別_年齢調整脂質異常症医療費!$Q$5:$Q$78</c:f>
              <c:numCache>
                <c:formatCode>General</c:formatCode>
                <c:ptCount val="74"/>
                <c:pt idx="0">
                  <c:v>-1243</c:v>
                </c:pt>
                <c:pt idx="1">
                  <c:v>-1243</c:v>
                </c:pt>
                <c:pt idx="2">
                  <c:v>-1243</c:v>
                </c:pt>
                <c:pt idx="3">
                  <c:v>-1243</c:v>
                </c:pt>
                <c:pt idx="4">
                  <c:v>-1243</c:v>
                </c:pt>
                <c:pt idx="5">
                  <c:v>-1243</c:v>
                </c:pt>
                <c:pt idx="6">
                  <c:v>-1243</c:v>
                </c:pt>
                <c:pt idx="7">
                  <c:v>-1243</c:v>
                </c:pt>
                <c:pt idx="8">
                  <c:v>-1243</c:v>
                </c:pt>
                <c:pt idx="9">
                  <c:v>-1243</c:v>
                </c:pt>
                <c:pt idx="10">
                  <c:v>-1243</c:v>
                </c:pt>
                <c:pt idx="11">
                  <c:v>-1243</c:v>
                </c:pt>
                <c:pt idx="12">
                  <c:v>-1243</c:v>
                </c:pt>
                <c:pt idx="13">
                  <c:v>-1243</c:v>
                </c:pt>
                <c:pt idx="14">
                  <c:v>-1243</c:v>
                </c:pt>
                <c:pt idx="15">
                  <c:v>-1243</c:v>
                </c:pt>
                <c:pt idx="16">
                  <c:v>-1243</c:v>
                </c:pt>
                <c:pt idx="17">
                  <c:v>-1243</c:v>
                </c:pt>
                <c:pt idx="18">
                  <c:v>-1243</c:v>
                </c:pt>
                <c:pt idx="19">
                  <c:v>-1243</c:v>
                </c:pt>
                <c:pt idx="20">
                  <c:v>-1243</c:v>
                </c:pt>
                <c:pt idx="21">
                  <c:v>-1243</c:v>
                </c:pt>
                <c:pt idx="22">
                  <c:v>-1243</c:v>
                </c:pt>
                <c:pt idx="23">
                  <c:v>-1243</c:v>
                </c:pt>
                <c:pt idx="24">
                  <c:v>-1243</c:v>
                </c:pt>
                <c:pt idx="25">
                  <c:v>-1243</c:v>
                </c:pt>
                <c:pt idx="26">
                  <c:v>-1243</c:v>
                </c:pt>
                <c:pt idx="27">
                  <c:v>-1243</c:v>
                </c:pt>
                <c:pt idx="28">
                  <c:v>-1243</c:v>
                </c:pt>
                <c:pt idx="29">
                  <c:v>-1243</c:v>
                </c:pt>
                <c:pt idx="30">
                  <c:v>-1243</c:v>
                </c:pt>
                <c:pt idx="31">
                  <c:v>-1243</c:v>
                </c:pt>
                <c:pt idx="32">
                  <c:v>-1243</c:v>
                </c:pt>
                <c:pt idx="33">
                  <c:v>-1243</c:v>
                </c:pt>
                <c:pt idx="34">
                  <c:v>-1243</c:v>
                </c:pt>
                <c:pt idx="35">
                  <c:v>-1243</c:v>
                </c:pt>
                <c:pt idx="36">
                  <c:v>-1243</c:v>
                </c:pt>
                <c:pt idx="37">
                  <c:v>-1243</c:v>
                </c:pt>
                <c:pt idx="38">
                  <c:v>-1243</c:v>
                </c:pt>
                <c:pt idx="39">
                  <c:v>-1243</c:v>
                </c:pt>
                <c:pt idx="40">
                  <c:v>-1243</c:v>
                </c:pt>
                <c:pt idx="41">
                  <c:v>-1243</c:v>
                </c:pt>
                <c:pt idx="42">
                  <c:v>-1243</c:v>
                </c:pt>
                <c:pt idx="43">
                  <c:v>-1243</c:v>
                </c:pt>
                <c:pt idx="44">
                  <c:v>-1243</c:v>
                </c:pt>
                <c:pt idx="45">
                  <c:v>-1243</c:v>
                </c:pt>
                <c:pt idx="46">
                  <c:v>-1243</c:v>
                </c:pt>
                <c:pt idx="47">
                  <c:v>-1243</c:v>
                </c:pt>
                <c:pt idx="48">
                  <c:v>-1243</c:v>
                </c:pt>
                <c:pt idx="49">
                  <c:v>-1243</c:v>
                </c:pt>
                <c:pt idx="50">
                  <c:v>-1243</c:v>
                </c:pt>
                <c:pt idx="51">
                  <c:v>-1243</c:v>
                </c:pt>
                <c:pt idx="52">
                  <c:v>-1243</c:v>
                </c:pt>
                <c:pt idx="53">
                  <c:v>-1243</c:v>
                </c:pt>
                <c:pt idx="54">
                  <c:v>-1243</c:v>
                </c:pt>
                <c:pt idx="55">
                  <c:v>-1243</c:v>
                </c:pt>
                <c:pt idx="56">
                  <c:v>-1243</c:v>
                </c:pt>
                <c:pt idx="57">
                  <c:v>-1243</c:v>
                </c:pt>
                <c:pt idx="58">
                  <c:v>-1243</c:v>
                </c:pt>
                <c:pt idx="59">
                  <c:v>-1243</c:v>
                </c:pt>
                <c:pt idx="60">
                  <c:v>-1243</c:v>
                </c:pt>
                <c:pt idx="61">
                  <c:v>-1243</c:v>
                </c:pt>
                <c:pt idx="62">
                  <c:v>-1243</c:v>
                </c:pt>
                <c:pt idx="63">
                  <c:v>-1243</c:v>
                </c:pt>
                <c:pt idx="64">
                  <c:v>-1243</c:v>
                </c:pt>
                <c:pt idx="65">
                  <c:v>-1243</c:v>
                </c:pt>
                <c:pt idx="66">
                  <c:v>-1243</c:v>
                </c:pt>
                <c:pt idx="67">
                  <c:v>-1243</c:v>
                </c:pt>
                <c:pt idx="68">
                  <c:v>-1243</c:v>
                </c:pt>
                <c:pt idx="69">
                  <c:v>-1243</c:v>
                </c:pt>
                <c:pt idx="70">
                  <c:v>-1243</c:v>
                </c:pt>
                <c:pt idx="71">
                  <c:v>-1243</c:v>
                </c:pt>
                <c:pt idx="72">
                  <c:v>-1243</c:v>
                </c:pt>
                <c:pt idx="73">
                  <c:v>-1243</c:v>
                </c:pt>
              </c:numCache>
            </c:numRef>
          </c:xVal>
          <c:yVal>
            <c:numRef>
              <c:f>市区町村別_年齢調整脂質異常症医療費!$R$5:$R$78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4C-98ED-4EBE-B2B8-5ECA719D17CF}"/>
            </c:ext>
          </c:extLst>
        </c:ser>
        <c:dLbls>
          <c:showLegendKey val="0"/>
          <c:showVal val="0"/>
          <c:showCatName val="0"/>
          <c:showSerName val="0"/>
          <c:showPercent val="0"/>
          <c:showBubbleSize val="0"/>
        </c:dLbls>
        <c:axId val="383243312"/>
        <c:axId val="383241072"/>
      </c:scatterChart>
      <c:catAx>
        <c:axId val="383242752"/>
        <c:scaling>
          <c:orientation val="maxMin"/>
        </c:scaling>
        <c:delete val="0"/>
        <c:axPos val="l"/>
        <c:numFmt formatCode="General" sourceLinked="0"/>
        <c:majorTickMark val="none"/>
        <c:minorTickMark val="none"/>
        <c:tickLblPos val="low"/>
        <c:spPr>
          <a:ln>
            <a:solidFill>
              <a:srgbClr val="7F7F7F"/>
            </a:solidFill>
          </a:ln>
        </c:spPr>
        <c:crossAx val="383251712"/>
        <c:crosses val="autoZero"/>
        <c:auto val="1"/>
        <c:lblAlgn val="ctr"/>
        <c:lblOffset val="100"/>
        <c:noMultiLvlLbl val="0"/>
      </c:catAx>
      <c:valAx>
        <c:axId val="383251712"/>
        <c:scaling>
          <c:orientation val="minMax"/>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88980772946859898"/>
              <c:y val="2.8458856682769727E-2"/>
            </c:manualLayout>
          </c:layout>
          <c:overlay val="0"/>
        </c:title>
        <c:numFmt formatCode="#,##0_ ;[Red]\-#,##0\ " sourceLinked="0"/>
        <c:majorTickMark val="out"/>
        <c:minorTickMark val="none"/>
        <c:tickLblPos val="nextTo"/>
        <c:spPr>
          <a:ln>
            <a:solidFill>
              <a:srgbClr val="7F7F7F"/>
            </a:solidFill>
          </a:ln>
        </c:spPr>
        <c:crossAx val="383242752"/>
        <c:crosses val="autoZero"/>
        <c:crossBetween val="between"/>
      </c:valAx>
      <c:valAx>
        <c:axId val="383241072"/>
        <c:scaling>
          <c:orientation val="minMax"/>
          <c:max val="50"/>
          <c:min val="0"/>
        </c:scaling>
        <c:delete val="1"/>
        <c:axPos val="r"/>
        <c:numFmt formatCode="General" sourceLinked="1"/>
        <c:majorTickMark val="out"/>
        <c:minorTickMark val="none"/>
        <c:tickLblPos val="nextTo"/>
        <c:crossAx val="383243312"/>
        <c:crosses val="max"/>
        <c:crossBetween val="midCat"/>
      </c:valAx>
      <c:valAx>
        <c:axId val="383243312"/>
        <c:scaling>
          <c:orientation val="minMax"/>
        </c:scaling>
        <c:delete val="1"/>
        <c:axPos val="b"/>
        <c:numFmt formatCode="General" sourceLinked="1"/>
        <c:majorTickMark val="out"/>
        <c:minorTickMark val="none"/>
        <c:tickLblPos val="nextTo"/>
        <c:crossAx val="383241072"/>
        <c:crosses val="autoZero"/>
        <c:crossBetween val="midCat"/>
      </c:valAx>
      <c:spPr>
        <a:ln>
          <a:solidFill>
            <a:srgbClr val="7F7F7F"/>
          </a:solidFill>
        </a:ln>
      </c:spPr>
    </c:plotArea>
    <c:legend>
      <c:legendPos val="r"/>
      <c:layout>
        <c:manualLayout>
          <c:xMode val="edge"/>
          <c:yMode val="edge"/>
          <c:x val="0.17252727568078444"/>
          <c:y val="1.2600679816983661E-2"/>
          <c:w val="0.6149886289798570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51207729468598"/>
          <c:y val="7.9407769756184382E-2"/>
          <c:w val="0.77557946859903382"/>
          <c:h val="0.88372447665056364"/>
        </c:manualLayout>
      </c:layout>
      <c:barChart>
        <c:barDir val="bar"/>
        <c:grouping val="clustered"/>
        <c:varyColors val="0"/>
        <c:ser>
          <c:idx val="0"/>
          <c:order val="0"/>
          <c:tx>
            <c:strRef>
              <c:f>市区町村別_年齢調整高血圧性疾患医療費!$O$3</c:f>
              <c:strCache>
                <c:ptCount val="1"/>
                <c:pt idx="0">
                  <c:v>年齢調整後被保険者一人当たりの高血圧性疾患医療費</c:v>
                </c:pt>
              </c:strCache>
            </c:strRef>
          </c:tx>
          <c:spPr>
            <a:solidFill>
              <a:schemeClr val="accent1">
                <a:lumMod val="75000"/>
              </a:schemeClr>
            </a:solidFill>
            <a:ln>
              <a:noFill/>
            </a:ln>
          </c:spPr>
          <c:invertIfNegative val="0"/>
          <c:dLbls>
            <c:dLbl>
              <c:idx val="0"/>
              <c:layout>
                <c:manualLayout>
                  <c:x val="-4.64518583181745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887-43C5-9D2A-39D97E4FB428}"/>
                </c:ext>
              </c:extLst>
            </c:dLbl>
            <c:dLbl>
              <c:idx val="1"/>
              <c:layout>
                <c:manualLayout>
                  <c:x val="-4.645185831817564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887-43C5-9D2A-39D97E4FB428}"/>
                </c:ext>
              </c:extLst>
            </c:dLbl>
            <c:dLbl>
              <c:idx val="2"/>
              <c:layout>
                <c:manualLayout>
                  <c:x val="-4.64518583181745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887-43C5-9D2A-39D97E4FB428}"/>
                </c:ext>
              </c:extLst>
            </c:dLbl>
            <c:dLbl>
              <c:idx val="3"/>
              <c:layout>
                <c:manualLayout>
                  <c:x val="-3.096790554544966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887-43C5-9D2A-39D97E4FB428}"/>
                </c:ext>
              </c:extLst>
            </c:dLbl>
            <c:dLbl>
              <c:idx val="4"/>
              <c:layout>
                <c:manualLayout>
                  <c:x val="-3.096790554544966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887-43C5-9D2A-39D97E4FB428}"/>
                </c:ext>
              </c:extLst>
            </c:dLbl>
            <c:dLbl>
              <c:idx val="5"/>
              <c:layout>
                <c:manualLayout>
                  <c:x val="-4.64518583181745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887-43C5-9D2A-39D97E4FB428}"/>
                </c:ext>
              </c:extLst>
            </c:dLbl>
            <c:dLbl>
              <c:idx val="6"/>
              <c:layout>
                <c:manualLayout>
                  <c:x val="-4.645185831817564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887-43C5-9D2A-39D97E4FB428}"/>
                </c:ext>
              </c:extLst>
            </c:dLbl>
            <c:dLbl>
              <c:idx val="7"/>
              <c:layout>
                <c:manualLayout>
                  <c:x val="-4.64518583181745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887-43C5-9D2A-39D97E4FB428}"/>
                </c:ext>
              </c:extLst>
            </c:dLbl>
            <c:dLbl>
              <c:idx val="8"/>
              <c:layout>
                <c:manualLayout>
                  <c:x val="-4.64518583181745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887-43C5-9D2A-39D97E4FB428}"/>
                </c:ext>
              </c:extLst>
            </c:dLbl>
            <c:dLbl>
              <c:idx val="9"/>
              <c:layout>
                <c:manualLayout>
                  <c:x val="-4.64518583181745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887-43C5-9D2A-39D97E4FB428}"/>
                </c:ext>
              </c:extLst>
            </c:dLbl>
            <c:dLbl>
              <c:idx val="10"/>
              <c:layout>
                <c:manualLayout>
                  <c:x val="-4.64518583181745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887-43C5-9D2A-39D97E4FB428}"/>
                </c:ext>
              </c:extLst>
            </c:dLbl>
            <c:dLbl>
              <c:idx val="11"/>
              <c:layout>
                <c:manualLayout>
                  <c:x val="-3.096790554545080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887-43C5-9D2A-39D97E4FB428}"/>
                </c:ext>
              </c:extLst>
            </c:dLbl>
            <c:dLbl>
              <c:idx val="12"/>
              <c:layout>
                <c:manualLayout>
                  <c:x val="-4.64518583181745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887-43C5-9D2A-39D97E4FB428}"/>
                </c:ext>
              </c:extLst>
            </c:dLbl>
            <c:dLbl>
              <c:idx val="13"/>
              <c:layout>
                <c:manualLayout>
                  <c:x val="-3.096790554544966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887-43C5-9D2A-39D97E4FB428}"/>
                </c:ext>
              </c:extLst>
            </c:dLbl>
            <c:dLbl>
              <c:idx val="14"/>
              <c:layout>
                <c:manualLayout>
                  <c:x val="-4.64518583181745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887-43C5-9D2A-39D97E4FB428}"/>
                </c:ext>
              </c:extLst>
            </c:dLbl>
            <c:dLbl>
              <c:idx val="15"/>
              <c:layout>
                <c:manualLayout>
                  <c:x val="-3.096790554545080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887-43C5-9D2A-39D97E4FB428}"/>
                </c:ext>
              </c:extLst>
            </c:dLbl>
            <c:dLbl>
              <c:idx val="16"/>
              <c:layout>
                <c:manualLayout>
                  <c:x val="-4.64518583181745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887-43C5-9D2A-39D97E4FB428}"/>
                </c:ext>
              </c:extLst>
            </c:dLbl>
            <c:dLbl>
              <c:idx val="17"/>
              <c:layout>
                <c:manualLayout>
                  <c:x val="-3.096790554544966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887-43C5-9D2A-39D97E4FB428}"/>
                </c:ext>
              </c:extLst>
            </c:dLbl>
            <c:dLbl>
              <c:idx val="18"/>
              <c:layout>
                <c:manualLayout>
                  <c:x val="-4.645185831817564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887-43C5-9D2A-39D97E4FB428}"/>
                </c:ext>
              </c:extLst>
            </c:dLbl>
            <c:dLbl>
              <c:idx val="19"/>
              <c:layout>
                <c:manualLayout>
                  <c:x val="-4.64518583181745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887-43C5-9D2A-39D97E4FB428}"/>
                </c:ext>
              </c:extLst>
            </c:dLbl>
            <c:dLbl>
              <c:idx val="20"/>
              <c:layout>
                <c:manualLayout>
                  <c:x val="-4.645185831817564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887-43C5-9D2A-39D97E4FB428}"/>
                </c:ext>
              </c:extLst>
            </c:dLbl>
            <c:dLbl>
              <c:idx val="21"/>
              <c:layout>
                <c:manualLayout>
                  <c:x val="-3.096790554545080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A887-43C5-9D2A-39D97E4FB428}"/>
                </c:ext>
              </c:extLst>
            </c:dLbl>
            <c:dLbl>
              <c:idx val="22"/>
              <c:layout>
                <c:manualLayout>
                  <c:x val="-3.096790554545080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A887-43C5-9D2A-39D97E4FB428}"/>
                </c:ext>
              </c:extLst>
            </c:dLbl>
            <c:dLbl>
              <c:idx val="23"/>
              <c:layout>
                <c:manualLayout>
                  <c:x val="-4.64518583181745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A887-43C5-9D2A-39D97E4FB428}"/>
                </c:ext>
              </c:extLst>
            </c:dLbl>
            <c:dLbl>
              <c:idx val="24"/>
              <c:layout>
                <c:manualLayout>
                  <c:x val="-3.096790554545080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A887-43C5-9D2A-39D97E4FB428}"/>
                </c:ext>
              </c:extLst>
            </c:dLbl>
            <c:dLbl>
              <c:idx val="25"/>
              <c:layout>
                <c:manualLayout>
                  <c:x val="-1.548395277272483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A887-43C5-9D2A-39D97E4FB428}"/>
                </c:ext>
              </c:extLst>
            </c:dLbl>
            <c:dLbl>
              <c:idx val="26"/>
              <c:layout>
                <c:manualLayout>
                  <c:x val="-4.64518583181745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887-43C5-9D2A-39D97E4FB428}"/>
                </c:ext>
              </c:extLst>
            </c:dLbl>
            <c:dLbl>
              <c:idx val="28"/>
              <c:layout>
                <c:manualLayout>
                  <c:x val="-4.64518583181745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A887-43C5-9D2A-39D97E4FB428}"/>
                </c:ext>
              </c:extLst>
            </c:dLbl>
            <c:dLbl>
              <c:idx val="29"/>
              <c:layout>
                <c:manualLayout>
                  <c:x val="-4.64518583181745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A887-43C5-9D2A-39D97E4FB428}"/>
                </c:ext>
              </c:extLst>
            </c:dLbl>
            <c:dLbl>
              <c:idx val="31"/>
              <c:layout>
                <c:manualLayout>
                  <c:x val="-4.64518583181745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A887-43C5-9D2A-39D97E4FB428}"/>
                </c:ext>
              </c:extLst>
            </c:dLbl>
            <c:dLbl>
              <c:idx val="33"/>
              <c:layout>
                <c:manualLayout>
                  <c:x val="-3.096790554544966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A887-43C5-9D2A-39D97E4FB428}"/>
                </c:ext>
              </c:extLst>
            </c:dLbl>
            <c:dLbl>
              <c:idx val="34"/>
              <c:layout>
                <c:manualLayout>
                  <c:x val="-4.645185831817564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A887-43C5-9D2A-39D97E4FB428}"/>
                </c:ext>
              </c:extLst>
            </c:dLbl>
            <c:dLbl>
              <c:idx val="35"/>
              <c:layout>
                <c:manualLayout>
                  <c:x val="-4.645185831817564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A887-43C5-9D2A-39D97E4FB428}"/>
                </c:ext>
              </c:extLst>
            </c:dLbl>
            <c:dLbl>
              <c:idx val="36"/>
              <c:layout>
                <c:manualLayout>
                  <c:x val="-4.64518583181745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A887-43C5-9D2A-39D97E4FB428}"/>
                </c:ext>
              </c:extLst>
            </c:dLbl>
            <c:dLbl>
              <c:idx val="37"/>
              <c:layout>
                <c:manualLayout>
                  <c:x val="-4.645185831817564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A887-43C5-9D2A-39D97E4FB428}"/>
                </c:ext>
              </c:extLst>
            </c:dLbl>
            <c:dLbl>
              <c:idx val="38"/>
              <c:layout>
                <c:manualLayout>
                  <c:x val="-3.096790554545080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A887-43C5-9D2A-39D97E4FB428}"/>
                </c:ext>
              </c:extLst>
            </c:dLbl>
            <c:dLbl>
              <c:idx val="39"/>
              <c:layout>
                <c:manualLayout>
                  <c:x val="-4.64518583181745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A887-43C5-9D2A-39D97E4FB428}"/>
                </c:ext>
              </c:extLst>
            </c:dLbl>
            <c:dLbl>
              <c:idx val="40"/>
              <c:layout>
                <c:manualLayout>
                  <c:x val="-3.096790554544966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A887-43C5-9D2A-39D97E4FB428}"/>
                </c:ext>
              </c:extLst>
            </c:dLbl>
            <c:dLbl>
              <c:idx val="43"/>
              <c:layout>
                <c:manualLayout>
                  <c:x val="-3.096790554544966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A887-43C5-9D2A-39D97E4FB428}"/>
                </c:ext>
              </c:extLst>
            </c:dLbl>
            <c:dLbl>
              <c:idx val="44"/>
              <c:layout>
                <c:manualLayout>
                  <c:x val="-4.64518583181745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A887-43C5-9D2A-39D97E4FB428}"/>
                </c:ext>
              </c:extLst>
            </c:dLbl>
            <c:dLbl>
              <c:idx val="45"/>
              <c:layout>
                <c:manualLayout>
                  <c:x val="-3.096790554544966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A887-43C5-9D2A-39D97E4FB428}"/>
                </c:ext>
              </c:extLst>
            </c:dLbl>
            <c:dLbl>
              <c:idx val="46"/>
              <c:layout>
                <c:manualLayout>
                  <c:x val="1.548395277272483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A887-43C5-9D2A-39D97E4FB428}"/>
                </c:ext>
              </c:extLst>
            </c:dLbl>
            <c:dLbl>
              <c:idx val="47"/>
              <c:layout>
                <c:manualLayout>
                  <c:x val="-1.54839527727259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A887-43C5-9D2A-39D97E4FB428}"/>
                </c:ext>
              </c:extLst>
            </c:dLbl>
            <c:dLbl>
              <c:idx val="48"/>
              <c:layout>
                <c:manualLayout>
                  <c:x val="-3.096790554544966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A887-43C5-9D2A-39D97E4FB428}"/>
                </c:ext>
              </c:extLst>
            </c:dLbl>
            <c:dLbl>
              <c:idx val="49"/>
              <c:layout>
                <c:manualLayout>
                  <c:x val="1.548395277272483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A887-43C5-9D2A-39D97E4FB428}"/>
                </c:ext>
              </c:extLst>
            </c:dLbl>
            <c:dLbl>
              <c:idx val="50"/>
              <c:layout>
                <c:manualLayout>
                  <c:x val="1.548395277272483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A887-43C5-9D2A-39D97E4FB428}"/>
                </c:ext>
              </c:extLst>
            </c:dLbl>
            <c:dLbl>
              <c:idx val="51"/>
              <c:layout>
                <c:manualLayout>
                  <c:x val="-3.096790554544966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A887-43C5-9D2A-39D97E4FB428}"/>
                </c:ext>
              </c:extLst>
            </c:dLbl>
            <c:dLbl>
              <c:idx val="52"/>
              <c:layout>
                <c:manualLayout>
                  <c:x val="-1.54839527727259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A887-43C5-9D2A-39D97E4FB428}"/>
                </c:ext>
              </c:extLst>
            </c:dLbl>
            <c:dLbl>
              <c:idx val="53"/>
              <c:layout>
                <c:manualLayout>
                  <c:x val="-3.096790554544966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A887-43C5-9D2A-39D97E4FB428}"/>
                </c:ext>
              </c:extLst>
            </c:dLbl>
            <c:dLbl>
              <c:idx val="54"/>
              <c:layout>
                <c:manualLayout>
                  <c:x val="-3.096790554545080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A887-43C5-9D2A-39D97E4FB428}"/>
                </c:ext>
              </c:extLst>
            </c:dLbl>
            <c:dLbl>
              <c:idx val="55"/>
              <c:layout>
                <c:manualLayout>
                  <c:x val="3.096790554544966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A887-43C5-9D2A-39D97E4FB428}"/>
                </c:ext>
              </c:extLst>
            </c:dLbl>
            <c:dLbl>
              <c:idx val="56"/>
              <c:layout>
                <c:manualLayout>
                  <c:x val="-4.64518583181745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A887-43C5-9D2A-39D97E4FB428}"/>
                </c:ext>
              </c:extLst>
            </c:dLbl>
            <c:dLbl>
              <c:idx val="57"/>
              <c:layout>
                <c:manualLayout>
                  <c:x val="-4.645185831817564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A887-43C5-9D2A-39D97E4FB428}"/>
                </c:ext>
              </c:extLst>
            </c:dLbl>
            <c:dLbl>
              <c:idx val="58"/>
              <c:layout>
                <c:manualLayout>
                  <c:x val="-1.54839527727259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A887-43C5-9D2A-39D97E4FB428}"/>
                </c:ext>
              </c:extLst>
            </c:dLbl>
            <c:dLbl>
              <c:idx val="59"/>
              <c:layout>
                <c:manualLayout>
                  <c:x val="1.548395277272369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A887-43C5-9D2A-39D97E4FB428}"/>
                </c:ext>
              </c:extLst>
            </c:dLbl>
            <c:dLbl>
              <c:idx val="60"/>
              <c:layout>
                <c:manualLayout>
                  <c:x val="3.096790554544966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A887-43C5-9D2A-39D97E4FB428}"/>
                </c:ext>
              </c:extLst>
            </c:dLbl>
            <c:dLbl>
              <c:idx val="62"/>
              <c:layout>
                <c:manualLayout>
                  <c:x val="-3.096790554545080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A887-43C5-9D2A-39D97E4FB428}"/>
                </c:ext>
              </c:extLst>
            </c:dLbl>
            <c:dLbl>
              <c:idx val="63"/>
              <c:layout>
                <c:manualLayout>
                  <c:x val="4.64518583181745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A887-43C5-9D2A-39D97E4FB428}"/>
                </c:ext>
              </c:extLst>
            </c:dLbl>
            <c:dLbl>
              <c:idx val="64"/>
              <c:layout>
                <c:manualLayout>
                  <c:x val="1.548395277272369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A887-43C5-9D2A-39D97E4FB428}"/>
                </c:ext>
              </c:extLst>
            </c:dLbl>
            <c:dLbl>
              <c:idx val="65"/>
              <c:layout>
                <c:manualLayout>
                  <c:x val="3.096790554544853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A887-43C5-9D2A-39D97E4FB428}"/>
                </c:ext>
              </c:extLst>
            </c:dLbl>
            <c:dLbl>
              <c:idx val="67"/>
              <c:layout>
                <c:manualLayout>
                  <c:x val="-3.096790554544966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A887-43C5-9D2A-39D97E4FB428}"/>
                </c:ext>
              </c:extLst>
            </c:dLbl>
            <c:dLbl>
              <c:idx val="68"/>
              <c:layout>
                <c:manualLayout>
                  <c:x val="7.741976386362417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A887-43C5-9D2A-39D97E4FB428}"/>
                </c:ext>
              </c:extLst>
            </c:dLbl>
            <c:dLbl>
              <c:idx val="69"/>
              <c:layout>
                <c:manualLayout>
                  <c:x val="-4.645185831817564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A887-43C5-9D2A-39D97E4FB428}"/>
                </c:ext>
              </c:extLst>
            </c:dLbl>
            <c:dLbl>
              <c:idx val="70"/>
              <c:layout>
                <c:manualLayout>
                  <c:x val="-4.645185831817564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A887-43C5-9D2A-39D97E4FB428}"/>
                </c:ext>
              </c:extLst>
            </c:dLbl>
            <c:dLbl>
              <c:idx val="71"/>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A887-43C5-9D2A-39D97E4FB428}"/>
                </c:ext>
              </c:extLst>
            </c:dLbl>
            <c:dLbl>
              <c:idx val="72"/>
              <c:layout>
                <c:manualLayout>
                  <c:x val="-4.64518583181745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A887-43C5-9D2A-39D97E4FB428}"/>
                </c:ext>
              </c:extLst>
            </c:dLbl>
            <c:dLbl>
              <c:idx val="73"/>
              <c:layout>
                <c:manualLayout>
                  <c:x val="3.096790554544966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A887-43C5-9D2A-39D97E4FB428}"/>
                </c:ext>
              </c:extLst>
            </c:dLbl>
            <c:numFmt formatCode="#,##0_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市区町村別_年齢調整高血圧性疾患医療費!$C$5:$C$78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市区町村別_年齢調整高血圧性疾患医療費!$E$5:$E$78</c:f>
              <c:numCache>
                <c:formatCode>General</c:formatCode>
                <c:ptCount val="74"/>
                <c:pt idx="0">
                  <c:v>28834.956145930384</c:v>
                </c:pt>
                <c:pt idx="1">
                  <c:v>28893.45571054094</c:v>
                </c:pt>
                <c:pt idx="2">
                  <c:v>28854.892388388998</c:v>
                </c:pt>
                <c:pt idx="3">
                  <c:v>28883.299878144939</c:v>
                </c:pt>
                <c:pt idx="4">
                  <c:v>28723.962314733402</c:v>
                </c:pt>
                <c:pt idx="5">
                  <c:v>28867.285814672301</c:v>
                </c:pt>
                <c:pt idx="6">
                  <c:v>28675.732830478799</c:v>
                </c:pt>
                <c:pt idx="7">
                  <c:v>28998.776596040214</c:v>
                </c:pt>
                <c:pt idx="8">
                  <c:v>28865.980534817303</c:v>
                </c:pt>
                <c:pt idx="9">
                  <c:v>28715.444970138611</c:v>
                </c:pt>
                <c:pt idx="10">
                  <c:v>28852.532664108468</c:v>
                </c:pt>
                <c:pt idx="11">
                  <c:v>29053.388586314035</c:v>
                </c:pt>
                <c:pt idx="12">
                  <c:v>28980.113617112227</c:v>
                </c:pt>
                <c:pt idx="13">
                  <c:v>29090.988127879005</c:v>
                </c:pt>
                <c:pt idx="14">
                  <c:v>28840.465789688154</c:v>
                </c:pt>
                <c:pt idx="15">
                  <c:v>29171.270409457971</c:v>
                </c:pt>
                <c:pt idx="16">
                  <c:v>29084.834224574002</c:v>
                </c:pt>
                <c:pt idx="17">
                  <c:v>29112.230175663051</c:v>
                </c:pt>
                <c:pt idx="18">
                  <c:v>28859.508801187432</c:v>
                </c:pt>
                <c:pt idx="19">
                  <c:v>28754.937826620873</c:v>
                </c:pt>
                <c:pt idx="20">
                  <c:v>28863.523632148794</c:v>
                </c:pt>
                <c:pt idx="21">
                  <c:v>28591.538057149955</c:v>
                </c:pt>
                <c:pt idx="22">
                  <c:v>28925.998776362605</c:v>
                </c:pt>
                <c:pt idx="23">
                  <c:v>28776.175325595141</c:v>
                </c:pt>
                <c:pt idx="24">
                  <c:v>28970.135952380526</c:v>
                </c:pt>
                <c:pt idx="25">
                  <c:v>28522.266364921157</c:v>
                </c:pt>
                <c:pt idx="26">
                  <c:v>28854.875341524115</c:v>
                </c:pt>
                <c:pt idx="27">
                  <c:v>28349.280804657836</c:v>
                </c:pt>
                <c:pt idx="28">
                  <c:v>28620.253600325465</c:v>
                </c:pt>
                <c:pt idx="29">
                  <c:v>28736.11262379877</c:v>
                </c:pt>
                <c:pt idx="30">
                  <c:v>28329.267553235335</c:v>
                </c:pt>
                <c:pt idx="31">
                  <c:v>28719.676781012895</c:v>
                </c:pt>
                <c:pt idx="32">
                  <c:v>28269.91049553642</c:v>
                </c:pt>
                <c:pt idx="33">
                  <c:v>28605.890754519489</c:v>
                </c:pt>
                <c:pt idx="34">
                  <c:v>28758.665558168897</c:v>
                </c:pt>
                <c:pt idx="35">
                  <c:v>28824.559025996703</c:v>
                </c:pt>
                <c:pt idx="36">
                  <c:v>28672.895180576827</c:v>
                </c:pt>
                <c:pt idx="37">
                  <c:v>28614.013297112138</c:v>
                </c:pt>
                <c:pt idx="38">
                  <c:v>28580.855562487435</c:v>
                </c:pt>
                <c:pt idx="39">
                  <c:v>28652.700574070623</c:v>
                </c:pt>
                <c:pt idx="40">
                  <c:v>28687.894170033403</c:v>
                </c:pt>
                <c:pt idx="41">
                  <c:v>28364.901358830193</c:v>
                </c:pt>
                <c:pt idx="42">
                  <c:v>28439.064671457403</c:v>
                </c:pt>
                <c:pt idx="43">
                  <c:v>28570.391354057727</c:v>
                </c:pt>
                <c:pt idx="44">
                  <c:v>28634.611450290799</c:v>
                </c:pt>
                <c:pt idx="45">
                  <c:v>28586.454164341008</c:v>
                </c:pt>
                <c:pt idx="46">
                  <c:v>28368.151784155521</c:v>
                </c:pt>
                <c:pt idx="47">
                  <c:v>28499.137856300047</c:v>
                </c:pt>
                <c:pt idx="48">
                  <c:v>28552.917873591807</c:v>
                </c:pt>
                <c:pt idx="49">
                  <c:v>28364.943708056664</c:v>
                </c:pt>
                <c:pt idx="50">
                  <c:v>28355.173965139784</c:v>
                </c:pt>
                <c:pt idx="51">
                  <c:v>28561.23110983102</c:v>
                </c:pt>
                <c:pt idx="52">
                  <c:v>28469.120185907228</c:v>
                </c:pt>
                <c:pt idx="53">
                  <c:v>28542.865494096171</c:v>
                </c:pt>
                <c:pt idx="54">
                  <c:v>28529.812821836007</c:v>
                </c:pt>
                <c:pt idx="55">
                  <c:v>28281.496589459526</c:v>
                </c:pt>
                <c:pt idx="56">
                  <c:v>28672.034352621205</c:v>
                </c:pt>
                <c:pt idx="57">
                  <c:v>28697.367286054632</c:v>
                </c:pt>
                <c:pt idx="58">
                  <c:v>28532.60331043676</c:v>
                </c:pt>
                <c:pt idx="59">
                  <c:v>28399.571371158956</c:v>
                </c:pt>
                <c:pt idx="60">
                  <c:v>28322.449928686659</c:v>
                </c:pt>
                <c:pt idx="61">
                  <c:v>28392.698345064851</c:v>
                </c:pt>
                <c:pt idx="62">
                  <c:v>28578.689035848885</c:v>
                </c:pt>
                <c:pt idx="63">
                  <c:v>28245.622257844625</c:v>
                </c:pt>
                <c:pt idx="64">
                  <c:v>28361.932634761557</c:v>
                </c:pt>
                <c:pt idx="65">
                  <c:v>28283.540610973854</c:v>
                </c:pt>
                <c:pt idx="66">
                  <c:v>28439.575878422838</c:v>
                </c:pt>
                <c:pt idx="67">
                  <c:v>28726.483662090504</c:v>
                </c:pt>
                <c:pt idx="68">
                  <c:v>28117.222779114363</c:v>
                </c:pt>
                <c:pt idx="69">
                  <c:v>28822.326062310451</c:v>
                </c:pt>
                <c:pt idx="70">
                  <c:v>28735.930182782049</c:v>
                </c:pt>
                <c:pt idx="71">
                  <c:v>28426.878643668984</c:v>
                </c:pt>
                <c:pt idx="72">
                  <c:v>28752.884763170689</c:v>
                </c:pt>
                <c:pt idx="73">
                  <c:v>28301.425253559944</c:v>
                </c:pt>
              </c:numCache>
            </c:numRef>
          </c:val>
          <c:extLst>
            <c:ext xmlns:c16="http://schemas.microsoft.com/office/drawing/2014/chart" uri="{C3380CC4-5D6E-409C-BE32-E72D297353CC}">
              <c16:uniqueId val="{0000001A-03D7-49A7-9530-E68E9ADADFEF}"/>
            </c:ext>
          </c:extLst>
        </c:ser>
        <c:dLbls>
          <c:showLegendKey val="0"/>
          <c:showVal val="0"/>
          <c:showCatName val="0"/>
          <c:showSerName val="0"/>
          <c:showPercent val="0"/>
          <c:showBubbleSize val="0"/>
        </c:dLbls>
        <c:gapWidth val="150"/>
        <c:axId val="461641696"/>
        <c:axId val="461642256"/>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2588105726872259"/>
                  <c:y val="-0.86663298932613164"/>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AB87-4CBC-A87A-8E5AA9E1170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市区町村別_年齢調整高血圧性疾患医療費!$O$5:$O$78</c:f>
              <c:numCache>
                <c:formatCode>General</c:formatCode>
                <c:ptCount val="74"/>
                <c:pt idx="0">
                  <c:v>28557.043912478035</c:v>
                </c:pt>
                <c:pt idx="1">
                  <c:v>28557.043912478035</c:v>
                </c:pt>
                <c:pt idx="2">
                  <c:v>28557.043912478035</c:v>
                </c:pt>
                <c:pt idx="3">
                  <c:v>28557.043912478035</c:v>
                </c:pt>
                <c:pt idx="4">
                  <c:v>28557.043912478035</c:v>
                </c:pt>
                <c:pt idx="5">
                  <c:v>28557.043912478035</c:v>
                </c:pt>
                <c:pt idx="6">
                  <c:v>28557.043912478035</c:v>
                </c:pt>
                <c:pt idx="7">
                  <c:v>28557.043912478035</c:v>
                </c:pt>
                <c:pt idx="8">
                  <c:v>28557.043912478035</c:v>
                </c:pt>
                <c:pt idx="9">
                  <c:v>28557.043912478035</c:v>
                </c:pt>
                <c:pt idx="10">
                  <c:v>28557.043912478035</c:v>
                </c:pt>
                <c:pt idx="11">
                  <c:v>28557.043912478035</c:v>
                </c:pt>
                <c:pt idx="12">
                  <c:v>28557.043912478035</c:v>
                </c:pt>
                <c:pt idx="13">
                  <c:v>28557.043912478035</c:v>
                </c:pt>
                <c:pt idx="14">
                  <c:v>28557.043912478035</c:v>
                </c:pt>
                <c:pt idx="15">
                  <c:v>28557.043912478035</c:v>
                </c:pt>
                <c:pt idx="16">
                  <c:v>28557.043912478035</c:v>
                </c:pt>
                <c:pt idx="17">
                  <c:v>28557.043912478035</c:v>
                </c:pt>
                <c:pt idx="18">
                  <c:v>28557.043912478035</c:v>
                </c:pt>
                <c:pt idx="19">
                  <c:v>28557.043912478035</c:v>
                </c:pt>
                <c:pt idx="20">
                  <c:v>28557.043912478035</c:v>
                </c:pt>
                <c:pt idx="21">
                  <c:v>28557.043912478035</c:v>
                </c:pt>
                <c:pt idx="22">
                  <c:v>28557.043912478035</c:v>
                </c:pt>
                <c:pt idx="23">
                  <c:v>28557.043912478035</c:v>
                </c:pt>
                <c:pt idx="24">
                  <c:v>28557.043912478035</c:v>
                </c:pt>
                <c:pt idx="25">
                  <c:v>28557.043912478035</c:v>
                </c:pt>
                <c:pt idx="26">
                  <c:v>28557.043912478035</c:v>
                </c:pt>
                <c:pt idx="27">
                  <c:v>28557.043912478035</c:v>
                </c:pt>
                <c:pt idx="28">
                  <c:v>28557.043912478035</c:v>
                </c:pt>
                <c:pt idx="29">
                  <c:v>28557.043912478035</c:v>
                </c:pt>
                <c:pt idx="30">
                  <c:v>28557.043912478035</c:v>
                </c:pt>
                <c:pt idx="31">
                  <c:v>28557.043912478035</c:v>
                </c:pt>
                <c:pt idx="32">
                  <c:v>28557.043912478035</c:v>
                </c:pt>
                <c:pt idx="33">
                  <c:v>28557.043912478035</c:v>
                </c:pt>
                <c:pt idx="34">
                  <c:v>28557.043912478035</c:v>
                </c:pt>
                <c:pt idx="35">
                  <c:v>28557.043912478035</c:v>
                </c:pt>
                <c:pt idx="36">
                  <c:v>28557.043912478035</c:v>
                </c:pt>
                <c:pt idx="37">
                  <c:v>28557.043912478035</c:v>
                </c:pt>
                <c:pt idx="38">
                  <c:v>28557.043912478035</c:v>
                </c:pt>
                <c:pt idx="39">
                  <c:v>28557.043912478035</c:v>
                </c:pt>
                <c:pt idx="40">
                  <c:v>28557.043912478035</c:v>
                </c:pt>
                <c:pt idx="41">
                  <c:v>28557.043912478035</c:v>
                </c:pt>
                <c:pt idx="42">
                  <c:v>28557.043912478035</c:v>
                </c:pt>
                <c:pt idx="43">
                  <c:v>28557.043912478035</c:v>
                </c:pt>
                <c:pt idx="44">
                  <c:v>28557.043912478035</c:v>
                </c:pt>
                <c:pt idx="45">
                  <c:v>28557.043912478035</c:v>
                </c:pt>
                <c:pt idx="46">
                  <c:v>28557.043912478035</c:v>
                </c:pt>
                <c:pt idx="47">
                  <c:v>28557.043912478035</c:v>
                </c:pt>
                <c:pt idx="48">
                  <c:v>28557.043912478035</c:v>
                </c:pt>
                <c:pt idx="49">
                  <c:v>28557.043912478035</c:v>
                </c:pt>
                <c:pt idx="50">
                  <c:v>28557.043912478035</c:v>
                </c:pt>
                <c:pt idx="51">
                  <c:v>28557.043912478035</c:v>
                </c:pt>
                <c:pt idx="52">
                  <c:v>28557.043912478035</c:v>
                </c:pt>
                <c:pt idx="53">
                  <c:v>28557.043912478035</c:v>
                </c:pt>
                <c:pt idx="54">
                  <c:v>28557.043912478035</c:v>
                </c:pt>
                <c:pt idx="55">
                  <c:v>28557.043912478035</c:v>
                </c:pt>
                <c:pt idx="56">
                  <c:v>28557.043912478035</c:v>
                </c:pt>
                <c:pt idx="57">
                  <c:v>28557.043912478035</c:v>
                </c:pt>
                <c:pt idx="58">
                  <c:v>28557.043912478035</c:v>
                </c:pt>
                <c:pt idx="59">
                  <c:v>28557.043912478035</c:v>
                </c:pt>
                <c:pt idx="60">
                  <c:v>28557.043912478035</c:v>
                </c:pt>
                <c:pt idx="61">
                  <c:v>28557.043912478035</c:v>
                </c:pt>
                <c:pt idx="62">
                  <c:v>28557.043912478035</c:v>
                </c:pt>
                <c:pt idx="63">
                  <c:v>28557.043912478035</c:v>
                </c:pt>
                <c:pt idx="64">
                  <c:v>28557.043912478035</c:v>
                </c:pt>
                <c:pt idx="65">
                  <c:v>28557.043912478035</c:v>
                </c:pt>
                <c:pt idx="66">
                  <c:v>28557.043912478035</c:v>
                </c:pt>
                <c:pt idx="67">
                  <c:v>28557.043912478035</c:v>
                </c:pt>
                <c:pt idx="68">
                  <c:v>28557.043912478035</c:v>
                </c:pt>
                <c:pt idx="69">
                  <c:v>28557.043912478035</c:v>
                </c:pt>
                <c:pt idx="70">
                  <c:v>28557.043912478035</c:v>
                </c:pt>
                <c:pt idx="71">
                  <c:v>28557.043912478035</c:v>
                </c:pt>
                <c:pt idx="72">
                  <c:v>28557.043912478035</c:v>
                </c:pt>
                <c:pt idx="73">
                  <c:v>28557.043912478035</c:v>
                </c:pt>
              </c:numCache>
            </c:numRef>
          </c:xVal>
          <c:yVal>
            <c:numRef>
              <c:f>市区町村別_年齢調整高血圧性疾患医療費!$R$5:$R$78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B-03D7-49A7-9530-E68E9ADADFEF}"/>
            </c:ext>
          </c:extLst>
        </c:ser>
        <c:dLbls>
          <c:showLegendKey val="0"/>
          <c:showVal val="0"/>
          <c:showCatName val="0"/>
          <c:showSerName val="0"/>
          <c:showPercent val="0"/>
          <c:showBubbleSize val="0"/>
        </c:dLbls>
        <c:axId val="461643376"/>
        <c:axId val="461642816"/>
      </c:scatterChart>
      <c:catAx>
        <c:axId val="461641696"/>
        <c:scaling>
          <c:orientation val="maxMin"/>
        </c:scaling>
        <c:delete val="0"/>
        <c:axPos val="l"/>
        <c:numFmt formatCode="General" sourceLinked="0"/>
        <c:majorTickMark val="none"/>
        <c:minorTickMark val="none"/>
        <c:tickLblPos val="nextTo"/>
        <c:spPr>
          <a:ln>
            <a:solidFill>
              <a:srgbClr val="7F7F7F"/>
            </a:solidFill>
          </a:ln>
        </c:spPr>
        <c:crossAx val="461642256"/>
        <c:crosses val="autoZero"/>
        <c:auto val="1"/>
        <c:lblAlgn val="ctr"/>
        <c:lblOffset val="100"/>
        <c:noMultiLvlLbl val="0"/>
      </c:catAx>
      <c:valAx>
        <c:axId val="461642256"/>
        <c:scaling>
          <c:orientation val="minMax"/>
          <c:max val="35000"/>
          <c:min val="0"/>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89287536231884046"/>
              <c:y val="2.2323590982286635E-2"/>
            </c:manualLayout>
          </c:layout>
          <c:overlay val="0"/>
        </c:title>
        <c:numFmt formatCode="#,##0_ " sourceLinked="0"/>
        <c:majorTickMark val="out"/>
        <c:minorTickMark val="none"/>
        <c:tickLblPos val="nextTo"/>
        <c:spPr>
          <a:ln>
            <a:solidFill>
              <a:srgbClr val="7F7F7F"/>
            </a:solidFill>
          </a:ln>
        </c:spPr>
        <c:crossAx val="461641696"/>
        <c:crosses val="autoZero"/>
        <c:crossBetween val="between"/>
      </c:valAx>
      <c:valAx>
        <c:axId val="461642816"/>
        <c:scaling>
          <c:orientation val="minMax"/>
          <c:max val="50"/>
          <c:min val="0"/>
        </c:scaling>
        <c:delete val="1"/>
        <c:axPos val="r"/>
        <c:numFmt formatCode="General" sourceLinked="1"/>
        <c:majorTickMark val="out"/>
        <c:minorTickMark val="none"/>
        <c:tickLblPos val="nextTo"/>
        <c:crossAx val="461643376"/>
        <c:crosses val="max"/>
        <c:crossBetween val="midCat"/>
      </c:valAx>
      <c:valAx>
        <c:axId val="461643376"/>
        <c:scaling>
          <c:orientation val="minMax"/>
        </c:scaling>
        <c:delete val="1"/>
        <c:axPos val="b"/>
        <c:numFmt formatCode="General" sourceLinked="1"/>
        <c:majorTickMark val="out"/>
        <c:minorTickMark val="none"/>
        <c:tickLblPos val="nextTo"/>
        <c:crossAx val="461642816"/>
        <c:crosses val="autoZero"/>
        <c:crossBetween val="midCat"/>
      </c:valAx>
      <c:spPr>
        <a:ln>
          <a:solidFill>
            <a:srgbClr val="7F7F7F"/>
          </a:solidFill>
        </a:ln>
      </c:spPr>
    </c:plotArea>
    <c:legend>
      <c:legendPos val="r"/>
      <c:layout>
        <c:manualLayout>
          <c:xMode val="edge"/>
          <c:yMode val="edge"/>
          <c:x val="0.17252727568078444"/>
          <c:y val="1.2600679816983661E-2"/>
          <c:w val="0.6149886289798570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11352657004831"/>
          <c:y val="7.9407769756184382E-2"/>
          <c:w val="0.77097801932367138"/>
          <c:h val="0.87862598058127572"/>
        </c:manualLayout>
      </c:layout>
      <c:barChart>
        <c:barDir val="bar"/>
        <c:grouping val="clustered"/>
        <c:varyColors val="0"/>
        <c:ser>
          <c:idx val="0"/>
          <c:order val="0"/>
          <c:tx>
            <c:strRef>
              <c:f>市区町村別_年齢調整高血圧性疾患医療費!$N$3:$N$4</c:f>
              <c:strCache>
                <c:ptCount val="2"/>
                <c:pt idx="0">
                  <c:v>年齢調整前被保険者一人当たりの高血圧性疾患医療費</c:v>
                </c:pt>
              </c:strCache>
            </c:strRef>
          </c:tx>
          <c:spPr>
            <a:solidFill>
              <a:schemeClr val="accent4">
                <a:lumMod val="60000"/>
                <a:lumOff val="40000"/>
              </a:schemeClr>
            </a:solidFill>
            <a:ln>
              <a:noFill/>
            </a:ln>
          </c:spPr>
          <c:invertIfNegative val="0"/>
          <c:dLbls>
            <c:dLbl>
              <c:idx val="1"/>
              <c:layout>
                <c:manualLayout>
                  <c:x val="1.249143416544297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F15-4ED4-9EA5-3918C5164B1D}"/>
                </c:ext>
              </c:extLst>
            </c:dLbl>
            <c:dLbl>
              <c:idx val="6"/>
              <c:layout>
                <c:manualLayout>
                  <c:x val="1.839537444933920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F15-4ED4-9EA5-3918C5164B1D}"/>
                </c:ext>
              </c:extLst>
            </c:dLbl>
            <c:dLbl>
              <c:idx val="8"/>
              <c:layout>
                <c:manualLayout>
                  <c:x val="3.662289868363802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F15-4ED4-9EA5-3918C5164B1D}"/>
                </c:ext>
              </c:extLst>
            </c:dLbl>
            <c:dLbl>
              <c:idx val="9"/>
              <c:layout>
                <c:manualLayout>
                  <c:x val="4.727242656157192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F15-4ED4-9EA5-3918C5164B1D}"/>
                </c:ext>
              </c:extLst>
            </c:dLbl>
            <c:dLbl>
              <c:idx val="14"/>
              <c:layout>
                <c:manualLayout>
                  <c:x val="1.92471796169717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F15-4ED4-9EA5-3918C5164B1D}"/>
                </c:ext>
              </c:extLst>
            </c:dLbl>
            <c:dLbl>
              <c:idx val="19"/>
              <c:layout>
                <c:manualLayout>
                  <c:x val="1.053671071953010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F15-4ED4-9EA5-3918C5164B1D}"/>
                </c:ext>
              </c:extLst>
            </c:dLbl>
            <c:dLbl>
              <c:idx val="21"/>
              <c:layout>
                <c:manualLayout>
                  <c:x val="2.392515916759154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F15-4ED4-9EA5-3918C5164B1D}"/>
                </c:ext>
              </c:extLst>
            </c:dLbl>
            <c:dLbl>
              <c:idx val="25"/>
              <c:layout>
                <c:manualLayout>
                  <c:x val="3.092582146503321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F15-4ED4-9EA5-3918C5164B1D}"/>
                </c:ext>
              </c:extLst>
            </c:dLbl>
            <c:dLbl>
              <c:idx val="26"/>
              <c:layout>
                <c:manualLayout>
                  <c:x val="4.255706910295696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F15-4ED4-9EA5-3918C5164B1D}"/>
                </c:ext>
              </c:extLst>
            </c:dLbl>
            <c:dLbl>
              <c:idx val="27"/>
              <c:layout>
                <c:manualLayout>
                  <c:x val="3.286764043038817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F15-4ED4-9EA5-3918C5164B1D}"/>
                </c:ext>
              </c:extLst>
            </c:dLbl>
            <c:dLbl>
              <c:idx val="28"/>
              <c:layout>
                <c:manualLayout>
                  <c:x val="3.305697297088652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F15-4ED4-9EA5-3918C5164B1D}"/>
                </c:ext>
              </c:extLst>
            </c:dLbl>
            <c:dLbl>
              <c:idx val="29"/>
              <c:layout>
                <c:manualLayout>
                  <c:x val="1.908056698133327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F15-4ED4-9EA5-3918C5164B1D}"/>
                </c:ext>
              </c:extLst>
            </c:dLbl>
            <c:dLbl>
              <c:idx val="31"/>
              <c:layout>
                <c:manualLayout>
                  <c:x val="2.870281313953173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F15-4ED4-9EA5-3918C5164B1D}"/>
                </c:ext>
              </c:extLst>
            </c:dLbl>
            <c:dLbl>
              <c:idx val="32"/>
              <c:layout>
                <c:manualLayout>
                  <c:x val="1.554087126774351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FF15-4ED4-9EA5-3918C5164B1D}"/>
                </c:ext>
              </c:extLst>
            </c:dLbl>
            <c:dLbl>
              <c:idx val="33"/>
              <c:layout>
                <c:manualLayout>
                  <c:x val="1.370814977973568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F15-4ED4-9EA5-3918C5164B1D}"/>
                </c:ext>
              </c:extLst>
            </c:dLbl>
            <c:dLbl>
              <c:idx val="34"/>
              <c:layout>
                <c:manualLayout>
                  <c:x val="7.770435633871757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FF15-4ED4-9EA5-3918C5164B1D}"/>
                </c:ext>
              </c:extLst>
            </c:dLbl>
            <c:dLbl>
              <c:idx val="36"/>
              <c:layout>
                <c:manualLayout>
                  <c:x val="3.523649588708635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F15-4ED4-9EA5-3918C5164B1D}"/>
                </c:ext>
              </c:extLst>
            </c:dLbl>
            <c:dLbl>
              <c:idx val="38"/>
              <c:layout>
                <c:manualLayout>
                  <c:x val="3.532774195660388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F15-4ED4-9EA5-3918C5164B1D}"/>
                </c:ext>
              </c:extLst>
            </c:dLbl>
            <c:dLbl>
              <c:idx val="39"/>
              <c:layout>
                <c:manualLayout>
                  <c:x val="7.770435633871643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FF15-4ED4-9EA5-3918C5164B1D}"/>
                </c:ext>
              </c:extLst>
            </c:dLbl>
            <c:dLbl>
              <c:idx val="43"/>
              <c:layout>
                <c:manualLayout>
                  <c:x val="1.190730669697290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F15-4ED4-9EA5-3918C5164B1D}"/>
                </c:ext>
              </c:extLst>
            </c:dLbl>
            <c:dLbl>
              <c:idx val="45"/>
              <c:layout>
                <c:manualLayout>
                  <c:x val="4.416749504742707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F15-4ED4-9EA5-3918C5164B1D}"/>
                </c:ext>
              </c:extLst>
            </c:dLbl>
            <c:dLbl>
              <c:idx val="48"/>
              <c:layout>
                <c:manualLayout>
                  <c:x val="3.1081742535487029E-3"/>
                  <c:y val="7.4855531010117556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420-42CD-B128-F65539B72E56}"/>
                </c:ext>
              </c:extLst>
            </c:dLbl>
            <c:dLbl>
              <c:idx val="49"/>
              <c:layout>
                <c:manualLayout>
                  <c:x val="4.337413062772654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204-4263-9F50-FAEEFD549C69}"/>
                </c:ext>
              </c:extLst>
            </c:dLbl>
            <c:dLbl>
              <c:idx val="50"/>
              <c:layout>
                <c:manualLayout>
                  <c:x val="3.15619788011071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F15-4ED4-9EA5-3918C5164B1D}"/>
                </c:ext>
              </c:extLst>
            </c:dLbl>
            <c:dLbl>
              <c:idx val="51"/>
              <c:layout>
                <c:manualLayout>
                  <c:x val="2.521909439436429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F15-4ED4-9EA5-3918C5164B1D}"/>
                </c:ext>
              </c:extLst>
            </c:dLbl>
            <c:dLbl>
              <c:idx val="53"/>
              <c:layout>
                <c:manualLayout>
                  <c:x val="2.944267584778836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F15-4ED4-9EA5-3918C5164B1D}"/>
                </c:ext>
              </c:extLst>
            </c:dLbl>
            <c:dLbl>
              <c:idx val="54"/>
              <c:layout>
                <c:manualLayout>
                  <c:x val="1.389981792317105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F15-4ED4-9EA5-3918C5164B1D}"/>
                </c:ext>
              </c:extLst>
            </c:dLbl>
            <c:dLbl>
              <c:idx val="55"/>
              <c:layout>
                <c:manualLayout>
                  <c:x val="1.298173832679382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F15-4ED4-9EA5-3918C5164B1D}"/>
                </c:ext>
              </c:extLst>
            </c:dLbl>
            <c:dLbl>
              <c:idx val="57"/>
              <c:layout>
                <c:manualLayout>
                  <c:x val="4.66226138032305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FF15-4ED4-9EA5-3918C5164B1D}"/>
                </c:ext>
              </c:extLst>
            </c:dLbl>
            <c:dLbl>
              <c:idx val="59"/>
              <c:layout>
                <c:manualLayout>
                  <c:x val="1.129472431594153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FF15-4ED4-9EA5-3918C5164B1D}"/>
                </c:ext>
              </c:extLst>
            </c:dLbl>
            <c:dLbl>
              <c:idx val="62"/>
              <c:layout>
                <c:manualLayout>
                  <c:x val="3.508331975432198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FF15-4ED4-9EA5-3918C5164B1D}"/>
                </c:ext>
              </c:extLst>
            </c:dLbl>
            <c:dLbl>
              <c:idx val="63"/>
              <c:layout>
                <c:manualLayout>
                  <c:x val="2.109506521223444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FF15-4ED4-9EA5-3918C5164B1D}"/>
                </c:ext>
              </c:extLst>
            </c:dLbl>
            <c:dLbl>
              <c:idx val="71"/>
              <c:layout>
                <c:manualLayout>
                  <c:x val="4.382938377510518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FF15-4ED4-9EA5-3918C5164B1D}"/>
                </c:ext>
              </c:extLst>
            </c:dLbl>
            <c:dLbl>
              <c:idx val="72"/>
              <c:layout>
                <c:manualLayout>
                  <c:x val="6.216348507097405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FF15-4ED4-9EA5-3918C5164B1D}"/>
                </c:ext>
              </c:extLst>
            </c:dLbl>
            <c:dLbl>
              <c:idx val="73"/>
              <c:layout>
                <c:manualLayout>
                  <c:x val="3.304866676910982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FF15-4ED4-9EA5-3918C5164B1D}"/>
                </c:ext>
              </c:extLst>
            </c:dLbl>
            <c:numFmt formatCode="#,##0_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市区町村別_年齢調整高血圧性疾患医療費!$C$5:$C$78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市区町村別_年齢調整高血圧性疾患医療費!$D$5:$D$78</c:f>
              <c:numCache>
                <c:formatCode>General</c:formatCode>
                <c:ptCount val="74"/>
                <c:pt idx="0">
                  <c:v>29336.182725416427</c:v>
                </c:pt>
                <c:pt idx="1">
                  <c:v>27788.070892467247</c:v>
                </c:pt>
                <c:pt idx="2">
                  <c:v>25837.658392434987</c:v>
                </c:pt>
                <c:pt idx="3">
                  <c:v>30805.742541966425</c:v>
                </c:pt>
                <c:pt idx="4">
                  <c:v>23892.429978586722</c:v>
                </c:pt>
                <c:pt idx="5">
                  <c:v>28896.75614529513</c:v>
                </c:pt>
                <c:pt idx="6">
                  <c:v>27520.049467806664</c:v>
                </c:pt>
                <c:pt idx="7">
                  <c:v>25958.151076115486</c:v>
                </c:pt>
                <c:pt idx="8">
                  <c:v>26692.455292411792</c:v>
                </c:pt>
                <c:pt idx="9">
                  <c:v>26208.995743775271</c:v>
                </c:pt>
                <c:pt idx="10">
                  <c:v>28945.846061210083</c:v>
                </c:pt>
                <c:pt idx="11">
                  <c:v>30135.845110004819</c:v>
                </c:pt>
                <c:pt idx="12">
                  <c:v>31297.69833395732</c:v>
                </c:pt>
                <c:pt idx="13">
                  <c:v>28664.386474023977</c:v>
                </c:pt>
                <c:pt idx="14">
                  <c:v>27622.232450356081</c:v>
                </c:pt>
                <c:pt idx="15">
                  <c:v>28730.088887625112</c:v>
                </c:pt>
                <c:pt idx="16">
                  <c:v>28564.1818765551</c:v>
                </c:pt>
                <c:pt idx="17">
                  <c:v>29689.87791476816</c:v>
                </c:pt>
                <c:pt idx="18">
                  <c:v>30628.225342157682</c:v>
                </c:pt>
                <c:pt idx="19">
                  <c:v>28017.910481634026</c:v>
                </c:pt>
                <c:pt idx="20">
                  <c:v>29337.48959530193</c:v>
                </c:pt>
                <c:pt idx="21">
                  <c:v>27409.86533483124</c:v>
                </c:pt>
                <c:pt idx="22">
                  <c:v>29812.436807976999</c:v>
                </c:pt>
                <c:pt idx="23">
                  <c:v>24101.590475536952</c:v>
                </c:pt>
                <c:pt idx="24">
                  <c:v>24844.810931899643</c:v>
                </c:pt>
                <c:pt idx="25">
                  <c:v>27092.059594270027</c:v>
                </c:pt>
                <c:pt idx="26">
                  <c:v>26423.058694459683</c:v>
                </c:pt>
                <c:pt idx="27">
                  <c:v>26862.930363103063</c:v>
                </c:pt>
                <c:pt idx="28">
                  <c:v>26854.33660190061</c:v>
                </c:pt>
                <c:pt idx="29">
                  <c:v>27629.796777405631</c:v>
                </c:pt>
                <c:pt idx="30">
                  <c:v>23956.591893804118</c:v>
                </c:pt>
                <c:pt idx="31">
                  <c:v>27122.424385864688</c:v>
                </c:pt>
                <c:pt idx="32">
                  <c:v>28470.477894736843</c:v>
                </c:pt>
                <c:pt idx="33">
                  <c:v>27803.390445818837</c:v>
                </c:pt>
                <c:pt idx="34">
                  <c:v>28139.10241351695</c:v>
                </c:pt>
                <c:pt idx="35">
                  <c:v>25527.139632724997</c:v>
                </c:pt>
                <c:pt idx="36">
                  <c:v>26755.390800995483</c:v>
                </c:pt>
                <c:pt idx="37">
                  <c:v>28685.491139910078</c:v>
                </c:pt>
                <c:pt idx="38">
                  <c:v>26751.246253722642</c:v>
                </c:pt>
                <c:pt idx="39">
                  <c:v>28114.460389184464</c:v>
                </c:pt>
                <c:pt idx="40">
                  <c:v>29085.278793382557</c:v>
                </c:pt>
                <c:pt idx="41">
                  <c:v>26062.83980568012</c:v>
                </c:pt>
                <c:pt idx="42">
                  <c:v>24962.971002525745</c:v>
                </c:pt>
                <c:pt idx="43">
                  <c:v>27884.89057058666</c:v>
                </c:pt>
                <c:pt idx="44">
                  <c:v>29460.023659205406</c:v>
                </c:pt>
                <c:pt idx="45">
                  <c:v>26349.948350285289</c:v>
                </c:pt>
                <c:pt idx="46">
                  <c:v>25519.236345824149</c:v>
                </c:pt>
                <c:pt idx="47">
                  <c:v>25120.16859006523</c:v>
                </c:pt>
                <c:pt idx="48">
                  <c:v>28280.116757052361</c:v>
                </c:pt>
                <c:pt idx="49">
                  <c:v>26385.970865983523</c:v>
                </c:pt>
                <c:pt idx="50">
                  <c:v>26922.201294113271</c:v>
                </c:pt>
                <c:pt idx="51">
                  <c:v>27280.5756182771</c:v>
                </c:pt>
                <c:pt idx="52">
                  <c:v>29044.270765911544</c:v>
                </c:pt>
                <c:pt idx="53">
                  <c:v>27088.835766423359</c:v>
                </c:pt>
                <c:pt idx="54">
                  <c:v>27794.433368111542</c:v>
                </c:pt>
                <c:pt idx="55">
                  <c:v>27836.113990791622</c:v>
                </c:pt>
                <c:pt idx="56">
                  <c:v>28522.056491885145</c:v>
                </c:pt>
                <c:pt idx="57">
                  <c:v>28246.726940557881</c:v>
                </c:pt>
                <c:pt idx="58">
                  <c:v>30201.963372796567</c:v>
                </c:pt>
                <c:pt idx="59">
                  <c:v>27912.697133125177</c:v>
                </c:pt>
                <c:pt idx="60">
                  <c:v>25869.267686012707</c:v>
                </c:pt>
                <c:pt idx="61">
                  <c:v>25189.248792270533</c:v>
                </c:pt>
                <c:pt idx="62">
                  <c:v>26762.344407530454</c:v>
                </c:pt>
                <c:pt idx="63">
                  <c:v>27538.346966077403</c:v>
                </c:pt>
                <c:pt idx="64">
                  <c:v>26004.776136581622</c:v>
                </c:pt>
                <c:pt idx="65">
                  <c:v>24951.641389615241</c:v>
                </c:pt>
                <c:pt idx="66">
                  <c:v>21232.133713283649</c:v>
                </c:pt>
                <c:pt idx="67">
                  <c:v>30348.596605744126</c:v>
                </c:pt>
                <c:pt idx="68">
                  <c:v>25097.52593601089</c:v>
                </c:pt>
                <c:pt idx="69">
                  <c:v>31660.251215559158</c:v>
                </c:pt>
                <c:pt idx="70">
                  <c:v>29201.779914529914</c:v>
                </c:pt>
                <c:pt idx="71">
                  <c:v>26365.304161304161</c:v>
                </c:pt>
                <c:pt idx="72">
                  <c:v>28121.89977938859</c:v>
                </c:pt>
                <c:pt idx="73">
                  <c:v>26854.714088397792</c:v>
                </c:pt>
              </c:numCache>
            </c:numRef>
          </c:val>
          <c:extLst>
            <c:ext xmlns:c16="http://schemas.microsoft.com/office/drawing/2014/chart" uri="{C3380CC4-5D6E-409C-BE32-E72D297353CC}">
              <c16:uniqueId val="{0000001A-03D7-49A7-9530-E68E9ADADFEF}"/>
            </c:ext>
          </c:extLst>
        </c:ser>
        <c:dLbls>
          <c:showLegendKey val="0"/>
          <c:showVal val="0"/>
          <c:showCatName val="0"/>
          <c:showSerName val="0"/>
          <c:showPercent val="0"/>
          <c:showBubbleSize val="0"/>
        </c:dLbls>
        <c:gapWidth val="150"/>
        <c:axId val="461456336"/>
        <c:axId val="461471456"/>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4142196094978196"/>
                  <c:y val="-0.86147625707304532"/>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13A3-49E6-A099-1CBDE161C61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市区町村別_年齢調整高血圧性疾患医療費!$N$5:$N$78</c:f>
              <c:numCache>
                <c:formatCode>General</c:formatCode>
                <c:ptCount val="74"/>
                <c:pt idx="0">
                  <c:v>28557.043912478035</c:v>
                </c:pt>
                <c:pt idx="1">
                  <c:v>28557.043912478035</c:v>
                </c:pt>
                <c:pt idx="2">
                  <c:v>28557.043912478035</c:v>
                </c:pt>
                <c:pt idx="3">
                  <c:v>28557.043912478035</c:v>
                </c:pt>
                <c:pt idx="4">
                  <c:v>28557.043912478035</c:v>
                </c:pt>
                <c:pt idx="5">
                  <c:v>28557.043912478035</c:v>
                </c:pt>
                <c:pt idx="6">
                  <c:v>28557.043912478035</c:v>
                </c:pt>
                <c:pt idx="7">
                  <c:v>28557.043912478035</c:v>
                </c:pt>
                <c:pt idx="8">
                  <c:v>28557.043912478035</c:v>
                </c:pt>
                <c:pt idx="9">
                  <c:v>28557.043912478035</c:v>
                </c:pt>
                <c:pt idx="10">
                  <c:v>28557.043912478035</c:v>
                </c:pt>
                <c:pt idx="11">
                  <c:v>28557.043912478035</c:v>
                </c:pt>
                <c:pt idx="12">
                  <c:v>28557.043912478035</c:v>
                </c:pt>
                <c:pt idx="13">
                  <c:v>28557.043912478035</c:v>
                </c:pt>
                <c:pt idx="14">
                  <c:v>28557.043912478035</c:v>
                </c:pt>
                <c:pt idx="15">
                  <c:v>28557.043912478035</c:v>
                </c:pt>
                <c:pt idx="16">
                  <c:v>28557.043912478035</c:v>
                </c:pt>
                <c:pt idx="17">
                  <c:v>28557.043912478035</c:v>
                </c:pt>
                <c:pt idx="18">
                  <c:v>28557.043912478035</c:v>
                </c:pt>
                <c:pt idx="19">
                  <c:v>28557.043912478035</c:v>
                </c:pt>
                <c:pt idx="20">
                  <c:v>28557.043912478035</c:v>
                </c:pt>
                <c:pt idx="21">
                  <c:v>28557.043912478035</c:v>
                </c:pt>
                <c:pt idx="22">
                  <c:v>28557.043912478035</c:v>
                </c:pt>
                <c:pt idx="23">
                  <c:v>28557.043912478035</c:v>
                </c:pt>
                <c:pt idx="24">
                  <c:v>28557.043912478035</c:v>
                </c:pt>
                <c:pt idx="25">
                  <c:v>28557.043912478035</c:v>
                </c:pt>
                <c:pt idx="26">
                  <c:v>28557.043912478035</c:v>
                </c:pt>
                <c:pt idx="27">
                  <c:v>28557.043912478035</c:v>
                </c:pt>
                <c:pt idx="28">
                  <c:v>28557.043912478035</c:v>
                </c:pt>
                <c:pt idx="29">
                  <c:v>28557.043912478035</c:v>
                </c:pt>
                <c:pt idx="30">
                  <c:v>28557.043912478035</c:v>
                </c:pt>
                <c:pt idx="31">
                  <c:v>28557.043912478035</c:v>
                </c:pt>
                <c:pt idx="32">
                  <c:v>28557.043912478035</c:v>
                </c:pt>
                <c:pt idx="33">
                  <c:v>28557.043912478035</c:v>
                </c:pt>
                <c:pt idx="34">
                  <c:v>28557.043912478035</c:v>
                </c:pt>
                <c:pt idx="35">
                  <c:v>28557.043912478035</c:v>
                </c:pt>
                <c:pt idx="36">
                  <c:v>28557.043912478035</c:v>
                </c:pt>
                <c:pt idx="37">
                  <c:v>28557.043912478035</c:v>
                </c:pt>
                <c:pt idx="38">
                  <c:v>28557.043912478035</c:v>
                </c:pt>
                <c:pt idx="39">
                  <c:v>28557.043912478035</c:v>
                </c:pt>
                <c:pt idx="40">
                  <c:v>28557.043912478035</c:v>
                </c:pt>
                <c:pt idx="41">
                  <c:v>28557.043912478035</c:v>
                </c:pt>
                <c:pt idx="42">
                  <c:v>28557.043912478035</c:v>
                </c:pt>
                <c:pt idx="43">
                  <c:v>28557.043912478035</c:v>
                </c:pt>
                <c:pt idx="44">
                  <c:v>28557.043912478035</c:v>
                </c:pt>
                <c:pt idx="45">
                  <c:v>28557.043912478035</c:v>
                </c:pt>
                <c:pt idx="46">
                  <c:v>28557.043912478035</c:v>
                </c:pt>
                <c:pt idx="47">
                  <c:v>28557.043912478035</c:v>
                </c:pt>
                <c:pt idx="48">
                  <c:v>28557.043912478035</c:v>
                </c:pt>
                <c:pt idx="49">
                  <c:v>28557.043912478035</c:v>
                </c:pt>
                <c:pt idx="50">
                  <c:v>28557.043912478035</c:v>
                </c:pt>
                <c:pt idx="51">
                  <c:v>28557.043912478035</c:v>
                </c:pt>
                <c:pt idx="52">
                  <c:v>28557.043912478035</c:v>
                </c:pt>
                <c:pt idx="53">
                  <c:v>28557.043912478035</c:v>
                </c:pt>
                <c:pt idx="54">
                  <c:v>28557.043912478035</c:v>
                </c:pt>
                <c:pt idx="55">
                  <c:v>28557.043912478035</c:v>
                </c:pt>
                <c:pt idx="56">
                  <c:v>28557.043912478035</c:v>
                </c:pt>
                <c:pt idx="57">
                  <c:v>28557.043912478035</c:v>
                </c:pt>
                <c:pt idx="58">
                  <c:v>28557.043912478035</c:v>
                </c:pt>
                <c:pt idx="59">
                  <c:v>28557.043912478035</c:v>
                </c:pt>
                <c:pt idx="60">
                  <c:v>28557.043912478035</c:v>
                </c:pt>
                <c:pt idx="61">
                  <c:v>28557.043912478035</c:v>
                </c:pt>
                <c:pt idx="62">
                  <c:v>28557.043912478035</c:v>
                </c:pt>
                <c:pt idx="63">
                  <c:v>28557.043912478035</c:v>
                </c:pt>
                <c:pt idx="64">
                  <c:v>28557.043912478035</c:v>
                </c:pt>
                <c:pt idx="65">
                  <c:v>28557.043912478035</c:v>
                </c:pt>
                <c:pt idx="66">
                  <c:v>28557.043912478035</c:v>
                </c:pt>
                <c:pt idx="67">
                  <c:v>28557.043912478035</c:v>
                </c:pt>
                <c:pt idx="68">
                  <c:v>28557.043912478035</c:v>
                </c:pt>
                <c:pt idx="69">
                  <c:v>28557.043912478035</c:v>
                </c:pt>
                <c:pt idx="70">
                  <c:v>28557.043912478035</c:v>
                </c:pt>
                <c:pt idx="71">
                  <c:v>28557.043912478035</c:v>
                </c:pt>
                <c:pt idx="72">
                  <c:v>28557.043912478035</c:v>
                </c:pt>
                <c:pt idx="73">
                  <c:v>28557.043912478035</c:v>
                </c:pt>
              </c:numCache>
            </c:numRef>
          </c:xVal>
          <c:yVal>
            <c:numRef>
              <c:f>市区町村別_年齢調整高血圧性疾患医療費!$R$5:$R$78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B-03D7-49A7-9530-E68E9ADADFEF}"/>
            </c:ext>
          </c:extLst>
        </c:ser>
        <c:dLbls>
          <c:showLegendKey val="0"/>
          <c:showVal val="0"/>
          <c:showCatName val="0"/>
          <c:showSerName val="0"/>
          <c:showPercent val="0"/>
          <c:showBubbleSize val="0"/>
        </c:dLbls>
        <c:axId val="461501696"/>
        <c:axId val="461486576"/>
      </c:scatterChart>
      <c:catAx>
        <c:axId val="461456336"/>
        <c:scaling>
          <c:orientation val="maxMin"/>
        </c:scaling>
        <c:delete val="0"/>
        <c:axPos val="l"/>
        <c:numFmt formatCode="General" sourceLinked="0"/>
        <c:majorTickMark val="none"/>
        <c:minorTickMark val="none"/>
        <c:tickLblPos val="nextTo"/>
        <c:spPr>
          <a:ln>
            <a:solidFill>
              <a:srgbClr val="7F7F7F"/>
            </a:solidFill>
          </a:ln>
        </c:spPr>
        <c:crossAx val="461471456"/>
        <c:crosses val="autoZero"/>
        <c:auto val="1"/>
        <c:lblAlgn val="ctr"/>
        <c:lblOffset val="100"/>
        <c:noMultiLvlLbl val="0"/>
      </c:catAx>
      <c:valAx>
        <c:axId val="461471456"/>
        <c:scaling>
          <c:orientation val="minMax"/>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88980772946859887"/>
              <c:y val="2.5391223832528179E-2"/>
            </c:manualLayout>
          </c:layout>
          <c:overlay val="0"/>
        </c:title>
        <c:numFmt formatCode="#,##0_ " sourceLinked="0"/>
        <c:majorTickMark val="out"/>
        <c:minorTickMark val="none"/>
        <c:tickLblPos val="nextTo"/>
        <c:spPr>
          <a:ln>
            <a:solidFill>
              <a:srgbClr val="7F7F7F"/>
            </a:solidFill>
          </a:ln>
        </c:spPr>
        <c:crossAx val="461456336"/>
        <c:crosses val="autoZero"/>
        <c:crossBetween val="between"/>
      </c:valAx>
      <c:valAx>
        <c:axId val="461486576"/>
        <c:scaling>
          <c:orientation val="minMax"/>
          <c:max val="50"/>
          <c:min val="0"/>
        </c:scaling>
        <c:delete val="1"/>
        <c:axPos val="r"/>
        <c:numFmt formatCode="General" sourceLinked="1"/>
        <c:majorTickMark val="out"/>
        <c:minorTickMark val="none"/>
        <c:tickLblPos val="nextTo"/>
        <c:crossAx val="461501696"/>
        <c:crosses val="max"/>
        <c:crossBetween val="midCat"/>
      </c:valAx>
      <c:valAx>
        <c:axId val="461501696"/>
        <c:scaling>
          <c:orientation val="minMax"/>
        </c:scaling>
        <c:delete val="1"/>
        <c:axPos val="b"/>
        <c:numFmt formatCode="General" sourceLinked="1"/>
        <c:majorTickMark val="out"/>
        <c:minorTickMark val="none"/>
        <c:tickLblPos val="nextTo"/>
        <c:crossAx val="461486576"/>
        <c:crosses val="autoZero"/>
        <c:crossBetween val="midCat"/>
      </c:valAx>
      <c:spPr>
        <a:ln>
          <a:solidFill>
            <a:srgbClr val="7F7F7F"/>
          </a:solidFill>
        </a:ln>
      </c:spPr>
    </c:plotArea>
    <c:legend>
      <c:legendPos val="r"/>
      <c:layout>
        <c:manualLayout>
          <c:xMode val="edge"/>
          <c:yMode val="edge"/>
          <c:x val="0.17252727568078444"/>
          <c:y val="1.2600679816983661E-2"/>
          <c:w val="0.6149886289798570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7586587911547"/>
          <c:y val="7.2786570031507569E-2"/>
          <c:w val="0.78934432367149765"/>
          <c:h val="0.89056471836419748"/>
        </c:manualLayout>
      </c:layout>
      <c:barChart>
        <c:barDir val="bar"/>
        <c:grouping val="clustered"/>
        <c:varyColors val="0"/>
        <c:ser>
          <c:idx val="0"/>
          <c:order val="0"/>
          <c:tx>
            <c:strRef>
              <c:f>市区町村別_生活習慣病の状況!$N$4</c:f>
              <c:strCache>
                <c:ptCount val="1"/>
                <c:pt idx="0">
                  <c:v>前年度との差分(生活習慣病患者割合)</c:v>
                </c:pt>
              </c:strCache>
            </c:strRef>
          </c:tx>
          <c:spPr>
            <a:solidFill>
              <a:schemeClr val="accent1"/>
            </a:solidFill>
            <a:ln>
              <a:noFill/>
            </a:ln>
          </c:spPr>
          <c:invertIfNegative val="0"/>
          <c:dLbls>
            <c:numFmt formatCode="#,##0.0_ ;[Red]\-#,##0.0\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市区町村別_生活習慣病の状況!$K$5:$K$78</c:f>
              <c:strCache>
                <c:ptCount val="74"/>
                <c:pt idx="0">
                  <c:v>田尻町</c:v>
                </c:pt>
                <c:pt idx="1">
                  <c:v>太子町</c:v>
                </c:pt>
                <c:pt idx="2">
                  <c:v>泉佐野市</c:v>
                </c:pt>
                <c:pt idx="3">
                  <c:v>泉大津市</c:v>
                </c:pt>
                <c:pt idx="4">
                  <c:v>高槻市</c:v>
                </c:pt>
                <c:pt idx="5">
                  <c:v>東大阪市</c:v>
                </c:pt>
                <c:pt idx="6">
                  <c:v>松原市</c:v>
                </c:pt>
                <c:pt idx="7">
                  <c:v>枚方市</c:v>
                </c:pt>
                <c:pt idx="8">
                  <c:v>守口市</c:v>
                </c:pt>
                <c:pt idx="9">
                  <c:v>高石市</c:v>
                </c:pt>
                <c:pt idx="10">
                  <c:v>八尾市</c:v>
                </c:pt>
                <c:pt idx="11">
                  <c:v>柏原市</c:v>
                </c:pt>
                <c:pt idx="12">
                  <c:v>阪南市</c:v>
                </c:pt>
                <c:pt idx="13">
                  <c:v>泉南市</c:v>
                </c:pt>
                <c:pt idx="14">
                  <c:v>岸和田市</c:v>
                </c:pt>
                <c:pt idx="15">
                  <c:v>交野市</c:v>
                </c:pt>
                <c:pt idx="16">
                  <c:v>平野区</c:v>
                </c:pt>
                <c:pt idx="17">
                  <c:v>摂津市</c:v>
                </c:pt>
                <c:pt idx="18">
                  <c:v>門真市</c:v>
                </c:pt>
                <c:pt idx="19">
                  <c:v>四條畷市</c:v>
                </c:pt>
                <c:pt idx="20">
                  <c:v>大阪狭山市</c:v>
                </c:pt>
                <c:pt idx="21">
                  <c:v>大正区</c:v>
                </c:pt>
                <c:pt idx="22">
                  <c:v>大阪市</c:v>
                </c:pt>
                <c:pt idx="23">
                  <c:v>吹田市</c:v>
                </c:pt>
                <c:pt idx="24">
                  <c:v>河南町</c:v>
                </c:pt>
                <c:pt idx="25">
                  <c:v>池田市</c:v>
                </c:pt>
                <c:pt idx="26">
                  <c:v>鶴見区</c:v>
                </c:pt>
                <c:pt idx="27">
                  <c:v>熊取町</c:v>
                </c:pt>
                <c:pt idx="28">
                  <c:v>貝塚市</c:v>
                </c:pt>
                <c:pt idx="29">
                  <c:v>寝屋川市</c:v>
                </c:pt>
                <c:pt idx="30">
                  <c:v>大東市</c:v>
                </c:pt>
                <c:pt idx="31">
                  <c:v>茨木市</c:v>
                </c:pt>
                <c:pt idx="32">
                  <c:v>此花区</c:v>
                </c:pt>
                <c:pt idx="33">
                  <c:v>岬町</c:v>
                </c:pt>
                <c:pt idx="34">
                  <c:v>羽曳野市</c:v>
                </c:pt>
                <c:pt idx="35">
                  <c:v>西淀川区</c:v>
                </c:pt>
                <c:pt idx="36">
                  <c:v>河内長野市</c:v>
                </c:pt>
                <c:pt idx="37">
                  <c:v>島本町</c:v>
                </c:pt>
                <c:pt idx="38">
                  <c:v>忠岡町</c:v>
                </c:pt>
                <c:pt idx="39">
                  <c:v>堺市</c:v>
                </c:pt>
                <c:pt idx="40">
                  <c:v>堺市美原区</c:v>
                </c:pt>
                <c:pt idx="41">
                  <c:v>富田林市</c:v>
                </c:pt>
                <c:pt idx="42">
                  <c:v>箕面市</c:v>
                </c:pt>
                <c:pt idx="43">
                  <c:v>和泉市</c:v>
                </c:pt>
                <c:pt idx="44">
                  <c:v>東淀川区</c:v>
                </c:pt>
                <c:pt idx="45">
                  <c:v>能勢町</c:v>
                </c:pt>
                <c:pt idx="46">
                  <c:v>藤井寺市</c:v>
                </c:pt>
                <c:pt idx="47">
                  <c:v>豊中市</c:v>
                </c:pt>
                <c:pt idx="48">
                  <c:v>豊能町</c:v>
                </c:pt>
                <c:pt idx="49">
                  <c:v>住之江区</c:v>
                </c:pt>
                <c:pt idx="50">
                  <c:v>淀川区</c:v>
                </c:pt>
                <c:pt idx="51">
                  <c:v>千早赤阪村</c:v>
                </c:pt>
                <c:pt idx="52">
                  <c:v>港区</c:v>
                </c:pt>
                <c:pt idx="53">
                  <c:v>堺市東区</c:v>
                </c:pt>
                <c:pt idx="54">
                  <c:v>堺市西区</c:v>
                </c:pt>
                <c:pt idx="55">
                  <c:v>堺市中区</c:v>
                </c:pt>
                <c:pt idx="56">
                  <c:v>東住吉区</c:v>
                </c:pt>
                <c:pt idx="57">
                  <c:v>生野区</c:v>
                </c:pt>
                <c:pt idx="58">
                  <c:v>堺市北区</c:v>
                </c:pt>
                <c:pt idx="59">
                  <c:v>住吉区</c:v>
                </c:pt>
                <c:pt idx="60">
                  <c:v>城東区</c:v>
                </c:pt>
                <c:pt idx="61">
                  <c:v>旭区</c:v>
                </c:pt>
                <c:pt idx="62">
                  <c:v>福島区</c:v>
                </c:pt>
                <c:pt idx="63">
                  <c:v>東成区</c:v>
                </c:pt>
                <c:pt idx="64">
                  <c:v>堺市南区</c:v>
                </c:pt>
                <c:pt idx="65">
                  <c:v>堺市堺区</c:v>
                </c:pt>
                <c:pt idx="66">
                  <c:v>北区</c:v>
                </c:pt>
                <c:pt idx="67">
                  <c:v>阿倍野区</c:v>
                </c:pt>
                <c:pt idx="68">
                  <c:v>都島区</c:v>
                </c:pt>
                <c:pt idx="69">
                  <c:v>西区</c:v>
                </c:pt>
                <c:pt idx="70">
                  <c:v>西成区</c:v>
                </c:pt>
                <c:pt idx="71">
                  <c:v>中央区</c:v>
                </c:pt>
                <c:pt idx="72">
                  <c:v>天王寺区</c:v>
                </c:pt>
                <c:pt idx="73">
                  <c:v>浪速区</c:v>
                </c:pt>
              </c:strCache>
            </c:strRef>
          </c:cat>
          <c:val>
            <c:numRef>
              <c:f>市区町村別_生活習慣病の状況!$N$5:$N$78</c:f>
              <c:numCache>
                <c:formatCode>General</c:formatCode>
                <c:ptCount val="74"/>
                <c:pt idx="0">
                  <c:v>-0.9000000000000008</c:v>
                </c:pt>
                <c:pt idx="1">
                  <c:v>0.60000000000000053</c:v>
                </c:pt>
                <c:pt idx="2">
                  <c:v>-0.50000000000000044</c:v>
                </c:pt>
                <c:pt idx="3">
                  <c:v>-0.30000000000000027</c:v>
                </c:pt>
                <c:pt idx="4">
                  <c:v>-0.30000000000000027</c:v>
                </c:pt>
                <c:pt idx="5">
                  <c:v>-0.10000000000000009</c:v>
                </c:pt>
                <c:pt idx="6">
                  <c:v>-0.20000000000000018</c:v>
                </c:pt>
                <c:pt idx="7">
                  <c:v>-0.30000000000000027</c:v>
                </c:pt>
                <c:pt idx="8">
                  <c:v>-0.20000000000000018</c:v>
                </c:pt>
                <c:pt idx="9">
                  <c:v>0.30000000000000027</c:v>
                </c:pt>
                <c:pt idx="10">
                  <c:v>-0.20000000000000018</c:v>
                </c:pt>
                <c:pt idx="11">
                  <c:v>-0.80000000000000071</c:v>
                </c:pt>
                <c:pt idx="12">
                  <c:v>-0.80000000000000071</c:v>
                </c:pt>
                <c:pt idx="13">
                  <c:v>-0.30000000000000027</c:v>
                </c:pt>
                <c:pt idx="14">
                  <c:v>-0.20000000000000018</c:v>
                </c:pt>
                <c:pt idx="15">
                  <c:v>0.10000000000000009</c:v>
                </c:pt>
                <c:pt idx="16">
                  <c:v>-0.9000000000000008</c:v>
                </c:pt>
                <c:pt idx="17">
                  <c:v>-0.40000000000000036</c:v>
                </c:pt>
                <c:pt idx="18">
                  <c:v>0.10000000000000009</c:v>
                </c:pt>
                <c:pt idx="19">
                  <c:v>-0.40000000000000036</c:v>
                </c:pt>
                <c:pt idx="20">
                  <c:v>-0.50000000000000044</c:v>
                </c:pt>
                <c:pt idx="21">
                  <c:v>-0.10000000000000009</c:v>
                </c:pt>
                <c:pt idx="22">
                  <c:v>-0.40000000000000036</c:v>
                </c:pt>
                <c:pt idx="23">
                  <c:v>0.10000000000000009</c:v>
                </c:pt>
                <c:pt idx="24">
                  <c:v>-0.70000000000000062</c:v>
                </c:pt>
                <c:pt idx="25">
                  <c:v>0.10000000000000009</c:v>
                </c:pt>
                <c:pt idx="26">
                  <c:v>-0.60000000000000053</c:v>
                </c:pt>
                <c:pt idx="27">
                  <c:v>-0.59999999999998943</c:v>
                </c:pt>
                <c:pt idx="28">
                  <c:v>0.30000000000000027</c:v>
                </c:pt>
                <c:pt idx="29">
                  <c:v>-0.10000000000000009</c:v>
                </c:pt>
                <c:pt idx="30">
                  <c:v>-0.39999999999998925</c:v>
                </c:pt>
                <c:pt idx="31">
                  <c:v>0.40000000000000036</c:v>
                </c:pt>
                <c:pt idx="32">
                  <c:v>-0.49999999999998934</c:v>
                </c:pt>
                <c:pt idx="33">
                  <c:v>-0.59999999999998943</c:v>
                </c:pt>
                <c:pt idx="34">
                  <c:v>-0.40000000000000036</c:v>
                </c:pt>
                <c:pt idx="35">
                  <c:v>-0.79999999999998961</c:v>
                </c:pt>
                <c:pt idx="36">
                  <c:v>-0.30000000000000027</c:v>
                </c:pt>
                <c:pt idx="37">
                  <c:v>-0.30000000000000027</c:v>
                </c:pt>
                <c:pt idx="38">
                  <c:v>-0.10000000000000009</c:v>
                </c:pt>
                <c:pt idx="39">
                  <c:v>0.10000000000000009</c:v>
                </c:pt>
                <c:pt idx="40">
                  <c:v>0.30000000000000027</c:v>
                </c:pt>
                <c:pt idx="41">
                  <c:v>-0.50000000000000044</c:v>
                </c:pt>
                <c:pt idx="42">
                  <c:v>-0.20000000000000018</c:v>
                </c:pt>
                <c:pt idx="43">
                  <c:v>-0.30000000000000027</c:v>
                </c:pt>
                <c:pt idx="44">
                  <c:v>-0.30000000000000027</c:v>
                </c:pt>
                <c:pt idx="45">
                  <c:v>1.0000000000000009</c:v>
                </c:pt>
                <c:pt idx="46">
                  <c:v>-0.99999999999998979</c:v>
                </c:pt>
                <c:pt idx="47">
                  <c:v>-0.10000000000000009</c:v>
                </c:pt>
                <c:pt idx="48">
                  <c:v>1.3000000000000012</c:v>
                </c:pt>
                <c:pt idx="49">
                  <c:v>-0.80000000000000071</c:v>
                </c:pt>
                <c:pt idx="50">
                  <c:v>-0.80000000000000071</c:v>
                </c:pt>
                <c:pt idx="51">
                  <c:v>1.0000000000000009</c:v>
                </c:pt>
                <c:pt idx="52">
                  <c:v>-0.40000000000000036</c:v>
                </c:pt>
                <c:pt idx="53">
                  <c:v>-0.30000000000000027</c:v>
                </c:pt>
                <c:pt idx="54">
                  <c:v>-0.20000000000000018</c:v>
                </c:pt>
                <c:pt idx="55">
                  <c:v>0</c:v>
                </c:pt>
                <c:pt idx="56">
                  <c:v>-0.50000000000000044</c:v>
                </c:pt>
                <c:pt idx="57">
                  <c:v>-0.30000000000000027</c:v>
                </c:pt>
                <c:pt idx="58">
                  <c:v>-0.10000000000000009</c:v>
                </c:pt>
                <c:pt idx="59">
                  <c:v>-0.80000000000000071</c:v>
                </c:pt>
                <c:pt idx="60">
                  <c:v>-0.60000000000000053</c:v>
                </c:pt>
                <c:pt idx="61">
                  <c:v>-0.40000000000000036</c:v>
                </c:pt>
                <c:pt idx="62">
                  <c:v>-0.10000000000000009</c:v>
                </c:pt>
                <c:pt idx="63">
                  <c:v>0.10000000000000009</c:v>
                </c:pt>
                <c:pt idx="64">
                  <c:v>0.20000000000000018</c:v>
                </c:pt>
                <c:pt idx="65">
                  <c:v>0</c:v>
                </c:pt>
                <c:pt idx="66">
                  <c:v>-1.0000000000000009</c:v>
                </c:pt>
                <c:pt idx="67">
                  <c:v>-0.30000000000000027</c:v>
                </c:pt>
                <c:pt idx="68">
                  <c:v>-0.9000000000000008</c:v>
                </c:pt>
                <c:pt idx="69">
                  <c:v>-0.9000000000000008</c:v>
                </c:pt>
                <c:pt idx="70">
                  <c:v>-0.20000000000000018</c:v>
                </c:pt>
                <c:pt idx="71">
                  <c:v>-1.100000000000001</c:v>
                </c:pt>
                <c:pt idx="72">
                  <c:v>-0.30000000000000027</c:v>
                </c:pt>
                <c:pt idx="73">
                  <c:v>-0.9000000000000008</c:v>
                </c:pt>
              </c:numCache>
            </c:numRef>
          </c:val>
          <c:extLst>
            <c:ext xmlns:c16="http://schemas.microsoft.com/office/drawing/2014/chart" uri="{C3380CC4-5D6E-409C-BE32-E72D297353CC}">
              <c16:uniqueId val="{00000000-7FBF-4BD3-89E0-E0D3DAF5461D}"/>
            </c:ext>
          </c:extLst>
        </c:ser>
        <c:dLbls>
          <c:showLegendKey val="0"/>
          <c:showVal val="0"/>
          <c:showCatName val="0"/>
          <c:showSerName val="0"/>
          <c:showPercent val="0"/>
          <c:showBubbleSize val="0"/>
        </c:dLbls>
        <c:gapWidth val="150"/>
        <c:axId val="383347472"/>
        <c:axId val="383360352"/>
      </c:barChart>
      <c:scatterChart>
        <c:scatterStyle val="lineMarker"/>
        <c:varyColors val="0"/>
        <c:ser>
          <c:idx val="1"/>
          <c:order val="1"/>
          <c:tx>
            <c:strRef>
              <c:f>市区町村別_生活習慣病の状況!$B$79</c:f>
              <c:strCache>
                <c:ptCount val="1"/>
                <c:pt idx="0">
                  <c:v>広域連合全体</c:v>
                </c:pt>
              </c:strCache>
            </c:strRef>
          </c:tx>
          <c:spPr>
            <a:ln w="28575" cmpd="sng">
              <a:solidFill>
                <a:srgbClr val="BE4B48"/>
              </a:solidFill>
              <a:prstDash val="solid"/>
            </a:ln>
          </c:spPr>
          <c:marker>
            <c:symbol val="none"/>
          </c:marker>
          <c:dPt>
            <c:idx val="1"/>
            <c:bubble3D val="0"/>
            <c:extLst>
              <c:ext xmlns:c16="http://schemas.microsoft.com/office/drawing/2014/chart" uri="{C3380CC4-5D6E-409C-BE32-E72D297353CC}">
                <c16:uniqueId val="{00000001-7FBF-4BD3-89E0-E0D3DAF5461D}"/>
              </c:ext>
            </c:extLst>
          </c:dPt>
          <c:dLbls>
            <c:dLbl>
              <c:idx val="0"/>
              <c:layout>
                <c:manualLayout>
                  <c:x val="1.6199094468918259E-2"/>
                  <c:y val="-0.8380258969907407"/>
                </c:manualLayout>
              </c:layout>
              <c:tx>
                <c:rich>
                  <a:bodyPr/>
                  <a:lstStyle/>
                  <a:p>
                    <a:pPr>
                      <a:defRPr sz="800"/>
                    </a:pPr>
                    <a:fld id="{CC6698B2-3213-4553-BF3D-285B83313B30}" type="SERIESNAME">
                      <a:rPr lang="ja-JP" altLang="en-US" sz="1000"/>
                      <a:pPr>
                        <a:defRPr sz="800"/>
                      </a:pPr>
                      <a:t>[系列名]</a:t>
                    </a:fld>
                    <a:r>
                      <a:rPr lang="ja-JP" altLang="en-US" sz="1000" baseline="0"/>
                      <a:t>
</a:t>
                    </a:r>
                    <a:fld id="{77901543-651B-4857-8C8F-E039C9952428}" type="XVALUE">
                      <a:rPr lang="en-US" altLang="ja-JP" sz="1000" baseline="0"/>
                      <a:pPr>
                        <a:defRPr sz="800"/>
                      </a:pPr>
                      <a:t>[X 値]</a:t>
                    </a:fld>
                    <a:endParaRPr lang="ja-JP" altLang="en-US" sz="1000" baseline="0"/>
                  </a:p>
                </c:rich>
              </c:tx>
              <c:spPr/>
              <c:showLegendKey val="0"/>
              <c:showVal val="0"/>
              <c:showCatName val="1"/>
              <c:showSerName val="1"/>
              <c:showPercent val="0"/>
              <c:showBubbleSize val="0"/>
              <c:separator>
</c:separator>
              <c:extLst>
                <c:ext xmlns:c15="http://schemas.microsoft.com/office/drawing/2012/chart" uri="{CE6537A1-D6FC-4f65-9D91-7224C49458BB}">
                  <c15:layout>
                    <c:manualLayout>
                      <c:w val="0.16628732256485559"/>
                      <c:h val="4.79761445473251E-2"/>
                    </c:manualLayout>
                  </c15:layout>
                  <c15:dlblFieldTable/>
                  <c15:showDataLabelsRange val="0"/>
                </c:ext>
                <c:ext xmlns:c16="http://schemas.microsoft.com/office/drawing/2014/chart" uri="{C3380CC4-5D6E-409C-BE32-E72D297353CC}">
                  <c16:uniqueId val="{00000002-7FBF-4BD3-89E0-E0D3DAF5461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市区町村別_生活習慣病の状況!$V$5:$V$78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numCache>
            </c:numRef>
          </c:xVal>
          <c:yVal>
            <c:numRef>
              <c:f>市区町村別_生活習慣病の状況!$Z$5:$Z$78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03-7FBF-4BD3-89E0-E0D3DAF5461D}"/>
            </c:ext>
          </c:extLst>
        </c:ser>
        <c:dLbls>
          <c:showLegendKey val="0"/>
          <c:showVal val="0"/>
          <c:showCatName val="0"/>
          <c:showSerName val="0"/>
          <c:showPercent val="0"/>
          <c:showBubbleSize val="0"/>
        </c:dLbls>
        <c:axId val="383331232"/>
        <c:axId val="383359792"/>
      </c:scatterChart>
      <c:catAx>
        <c:axId val="383347472"/>
        <c:scaling>
          <c:orientation val="maxMin"/>
        </c:scaling>
        <c:delete val="0"/>
        <c:axPos val="l"/>
        <c:numFmt formatCode="General" sourceLinked="0"/>
        <c:majorTickMark val="none"/>
        <c:minorTickMark val="none"/>
        <c:tickLblPos val="low"/>
        <c:spPr>
          <a:ln>
            <a:solidFill>
              <a:srgbClr val="7F7F7F"/>
            </a:solidFill>
          </a:ln>
        </c:spPr>
        <c:crossAx val="383360352"/>
        <c:crossesAt val="0"/>
        <c:auto val="1"/>
        <c:lblAlgn val="ctr"/>
        <c:lblOffset val="100"/>
        <c:noMultiLvlLbl val="0"/>
      </c:catAx>
      <c:valAx>
        <c:axId val="383360352"/>
        <c:scaling>
          <c:orientation val="minMax"/>
        </c:scaling>
        <c:delete val="0"/>
        <c:axPos val="t"/>
        <c:majorGridlines>
          <c:spPr>
            <a:ln>
              <a:solidFill>
                <a:srgbClr val="D9D9D9"/>
              </a:solidFill>
            </a:ln>
          </c:spPr>
        </c:majorGridlines>
        <c:title>
          <c:tx>
            <c:rich>
              <a:bodyPr/>
              <a:lstStyle/>
              <a:p>
                <a:pPr>
                  <a:defRPr/>
                </a:pPr>
                <a:r>
                  <a:rPr lang="en-US" altLang="ja-JP"/>
                  <a:t>(pt)</a:t>
                </a:r>
                <a:endParaRPr lang="ja-JP"/>
              </a:p>
            </c:rich>
          </c:tx>
          <c:layout>
            <c:manualLayout>
              <c:xMode val="edge"/>
              <c:yMode val="edge"/>
              <c:x val="0.90969260890846804"/>
              <c:y val="2.4555603780864198E-2"/>
            </c:manualLayout>
          </c:layout>
          <c:overlay val="0"/>
        </c:title>
        <c:numFmt formatCode="#,##0.0_ ;[Red]\-#,##0.0\ " sourceLinked="0"/>
        <c:majorTickMark val="out"/>
        <c:minorTickMark val="none"/>
        <c:tickLblPos val="nextTo"/>
        <c:spPr>
          <a:ln>
            <a:solidFill>
              <a:srgbClr val="7F7F7F"/>
            </a:solidFill>
          </a:ln>
        </c:spPr>
        <c:crossAx val="383347472"/>
        <c:crosses val="autoZero"/>
        <c:crossBetween val="between"/>
      </c:valAx>
      <c:valAx>
        <c:axId val="383359792"/>
        <c:scaling>
          <c:orientation val="minMax"/>
          <c:max val="50"/>
          <c:min val="0"/>
        </c:scaling>
        <c:delete val="1"/>
        <c:axPos val="r"/>
        <c:numFmt formatCode="General" sourceLinked="1"/>
        <c:majorTickMark val="out"/>
        <c:minorTickMark val="none"/>
        <c:tickLblPos val="nextTo"/>
        <c:crossAx val="383331232"/>
        <c:crosses val="max"/>
        <c:crossBetween val="midCat"/>
      </c:valAx>
      <c:valAx>
        <c:axId val="383331232"/>
        <c:scaling>
          <c:orientation val="minMax"/>
        </c:scaling>
        <c:delete val="1"/>
        <c:axPos val="b"/>
        <c:numFmt formatCode="General" sourceLinked="1"/>
        <c:majorTickMark val="out"/>
        <c:minorTickMark val="none"/>
        <c:tickLblPos val="nextTo"/>
        <c:crossAx val="383359792"/>
        <c:crosses val="autoZero"/>
        <c:crossBetween val="midCat"/>
      </c:valAx>
      <c:spPr>
        <a:ln>
          <a:solidFill>
            <a:srgbClr val="7F7F7F"/>
          </a:solidFill>
        </a:ln>
      </c:spPr>
    </c:plotArea>
    <c:legend>
      <c:legendPos val="r"/>
      <c:layout>
        <c:manualLayout>
          <c:xMode val="edge"/>
          <c:yMode val="edge"/>
          <c:x val="0.1681161025459271"/>
          <c:y val="1.3454459233539095E-2"/>
          <c:w val="0.63560202906255536"/>
          <c:h val="3.4145960419188395E-2"/>
        </c:manualLayout>
      </c:layout>
      <c:overlay val="1"/>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11352657004831"/>
          <c:y val="7.9407769756184382E-2"/>
          <c:w val="0.77097801932367138"/>
          <c:h val="0.87862598058127572"/>
        </c:manualLayout>
      </c:layout>
      <c:barChart>
        <c:barDir val="bar"/>
        <c:grouping val="clustered"/>
        <c:varyColors val="0"/>
        <c:ser>
          <c:idx val="0"/>
          <c:order val="0"/>
          <c:tx>
            <c:strRef>
              <c:f>市区町村別_年齢調整高血圧性疾患医療費!$L$4</c:f>
              <c:strCache>
                <c:ptCount val="1"/>
                <c:pt idx="0">
                  <c:v>前年度との差分(年齢調整後被保険者一人当たりの高血圧性疾患医療費)</c:v>
                </c:pt>
              </c:strCache>
            </c:strRef>
          </c:tx>
          <c:spPr>
            <a:solidFill>
              <a:schemeClr val="accent1"/>
            </a:solidFill>
            <a:ln>
              <a:noFill/>
            </a:ln>
          </c:spPr>
          <c:invertIfNegative val="0"/>
          <c:dLbls>
            <c:dLbl>
              <c:idx val="2"/>
              <c:layout>
                <c:manualLayout>
                  <c:x val="-4.662016642192796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5D-42B3-851E-8C2796ADF6CF}"/>
                </c:ext>
              </c:extLst>
            </c:dLbl>
            <c:dLbl>
              <c:idx val="4"/>
              <c:layout>
                <c:manualLayout>
                  <c:x val="-3.108051884483602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FD7-40BB-97CD-B46DA7A36A77}"/>
                </c:ext>
              </c:extLst>
            </c:dLbl>
            <c:dLbl>
              <c:idx val="5"/>
              <c:layout>
                <c:manualLayout>
                  <c:x val="1.551415266847725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227-435E-A9AE-9C80AFBB5965}"/>
                </c:ext>
              </c:extLst>
            </c:dLbl>
            <c:dLbl>
              <c:idx val="7"/>
              <c:layout>
                <c:manualLayout>
                  <c:x val="-3.108051884483602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75D-42B3-851E-8C2796ADF6CF}"/>
                </c:ext>
              </c:extLst>
            </c:dLbl>
            <c:dLbl>
              <c:idx val="12"/>
              <c:layout>
                <c:manualLayout>
                  <c:x val="1.396272518662691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227-435E-A9AE-9C80AFBB5965}"/>
                </c:ext>
              </c:extLst>
            </c:dLbl>
            <c:dLbl>
              <c:idx val="18"/>
              <c:layout>
                <c:manualLayout>
                  <c:x val="9.308442741075959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227-435E-A9AE-9C80AFBB5965}"/>
                </c:ext>
              </c:extLst>
            </c:dLbl>
            <c:dLbl>
              <c:idx val="20"/>
              <c:layout>
                <c:manualLayout>
                  <c:x val="2.48255017131669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227-435E-A9AE-9C80AFBB5965}"/>
                </c:ext>
              </c:extLst>
            </c:dLbl>
            <c:dLbl>
              <c:idx val="22"/>
              <c:layout>
                <c:manualLayout>
                  <c:x val="3.5759177679882528E-2"/>
                  <c:y val="8.0375514403292187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227-435E-A9AE-9C80AFBB5965}"/>
                </c:ext>
              </c:extLst>
            </c:dLbl>
            <c:dLbl>
              <c:idx val="23"/>
              <c:layout>
                <c:manualLayout>
                  <c:x val="-3.108051884483545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75D-42B3-851E-8C2796ADF6CF}"/>
                </c:ext>
              </c:extLst>
            </c:dLbl>
            <c:dLbl>
              <c:idx val="25"/>
              <c:layout>
                <c:manualLayout>
                  <c:x val="6.205587777375225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227-435E-A9AE-9C80AFBB5965}"/>
                </c:ext>
              </c:extLst>
            </c:dLbl>
            <c:dLbl>
              <c:idx val="27"/>
              <c:layout>
                <c:manualLayout>
                  <c:x val="2.17198625958786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227-435E-A9AE-9C80AFBB5965}"/>
                </c:ext>
              </c:extLst>
            </c:dLbl>
            <c:dLbl>
              <c:idx val="30"/>
              <c:layout>
                <c:manualLayout>
                  <c:x val="2.4822961859631541E-2"/>
                  <c:y val="1.6352447573031054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227-435E-A9AE-9C80AFBB5965}"/>
                </c:ext>
              </c:extLst>
            </c:dLbl>
            <c:dLbl>
              <c:idx val="31"/>
              <c:layout>
                <c:manualLayout>
                  <c:x val="2.792606112338447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227-435E-A9AE-9C80AFBB5965}"/>
                </c:ext>
              </c:extLst>
            </c:dLbl>
            <c:dLbl>
              <c:idx val="38"/>
              <c:layout>
                <c:manualLayout>
                  <c:x val="1.706558015032759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227-435E-A9AE-9C80AFBB5965}"/>
                </c:ext>
              </c:extLst>
            </c:dLbl>
            <c:dLbl>
              <c:idx val="39"/>
              <c:layout>
                <c:manualLayout>
                  <c:x val="7.757015259225620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227-435E-A9AE-9C80AFBB5965}"/>
                </c:ext>
              </c:extLst>
            </c:dLbl>
            <c:dLbl>
              <c:idx val="40"/>
              <c:layout>
                <c:manualLayout>
                  <c:x val="1.861700763217793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227-435E-A9AE-9C80AFBB5965}"/>
                </c:ext>
              </c:extLst>
            </c:dLbl>
            <c:dLbl>
              <c:idx val="41"/>
              <c:layout>
                <c:manualLayout>
                  <c:x val="3.102732813674605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227-435E-A9AE-9C80AFBB5965}"/>
                </c:ext>
              </c:extLst>
            </c:dLbl>
            <c:dLbl>
              <c:idx val="42"/>
              <c:layout>
                <c:manualLayout>
                  <c:x val="3.102732813674548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227-435E-A9AE-9C80AFBB5965}"/>
                </c:ext>
              </c:extLst>
            </c:dLbl>
            <c:dLbl>
              <c:idx val="43"/>
              <c:layout>
                <c:manualLayout>
                  <c:x val="2.0168923714132782E-2"/>
                  <c:y val="3.2704895146062108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227-435E-A9AE-9C80AFBB5965}"/>
                </c:ext>
              </c:extLst>
            </c:dLbl>
            <c:dLbl>
              <c:idx val="44"/>
              <c:layout>
                <c:manualLayout>
                  <c:x val="3.102732813674605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227-435E-A9AE-9C80AFBB5965}"/>
                </c:ext>
              </c:extLst>
            </c:dLbl>
            <c:dLbl>
              <c:idx val="46"/>
              <c:layout>
                <c:manualLayout>
                  <c:x val="3.7312775330396473E-2"/>
                  <c:y val="8.0375514403292187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227-435E-A9AE-9C80AFBB5965}"/>
                </c:ext>
              </c:extLst>
            </c:dLbl>
            <c:dLbl>
              <c:idx val="48"/>
              <c:layout>
                <c:manualLayout>
                  <c:x val="2.482271755957928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227-435E-A9AE-9C80AFBB5965}"/>
                </c:ext>
              </c:extLst>
            </c:dLbl>
            <c:dLbl>
              <c:idx val="49"/>
              <c:layout>
                <c:manualLayout>
                  <c:x val="2.637414504142962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227-435E-A9AE-9C80AFBB5965}"/>
                </c:ext>
              </c:extLst>
            </c:dLbl>
            <c:dLbl>
              <c:idx val="53"/>
              <c:layout>
                <c:manualLayout>
                  <c:x val="3.102977113726804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227-435E-A9AE-9C80AFBB5965}"/>
                </c:ext>
              </c:extLst>
            </c:dLbl>
            <c:dLbl>
              <c:idx val="54"/>
              <c:layout>
                <c:manualLayout>
                  <c:x val="-7.756038059016540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227-435E-A9AE-9C80AFBB5965}"/>
                </c:ext>
              </c:extLst>
            </c:dLbl>
            <c:dLbl>
              <c:idx val="55"/>
              <c:layout>
                <c:manualLayout>
                  <c:x val="2.947700000513035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227-435E-A9AE-9C80AFBB5965}"/>
                </c:ext>
              </c:extLst>
            </c:dLbl>
            <c:dLbl>
              <c:idx val="58"/>
              <c:layout>
                <c:manualLayout>
                  <c:x val="3.102977113726861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227-435E-A9AE-9C80AFBB5965}"/>
                </c:ext>
              </c:extLst>
            </c:dLbl>
            <c:dLbl>
              <c:idx val="59"/>
              <c:layout>
                <c:manualLayout>
                  <c:x val="9.308442741075959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5227-435E-A9AE-9C80AFBB5965}"/>
                </c:ext>
              </c:extLst>
            </c:dLbl>
            <c:dLbl>
              <c:idx val="60"/>
              <c:layout>
                <c:manualLayout>
                  <c:x val="-7.758810572687167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5227-435E-A9AE-9C80AFBB5965}"/>
                </c:ext>
              </c:extLst>
            </c:dLbl>
            <c:dLbl>
              <c:idx val="61"/>
              <c:layout>
                <c:manualLayout>
                  <c:x val="3.2654185022026432E-2"/>
                  <c:y val="8.0375514403292187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5227-435E-A9AE-9C80AFBB5965}"/>
                </c:ext>
              </c:extLst>
            </c:dLbl>
            <c:dLbl>
              <c:idx val="62"/>
              <c:layout>
                <c:manualLayout>
                  <c:x val="1.551688693098384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5227-435E-A9AE-9C80AFBB5965}"/>
                </c:ext>
              </c:extLst>
            </c:dLbl>
            <c:dLbl>
              <c:idx val="66"/>
              <c:layout>
                <c:manualLayout>
                  <c:x val="4.662750856583455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2FD7-40BB-97CD-B46DA7A36A77}"/>
                </c:ext>
              </c:extLst>
            </c:dLbl>
            <c:dLbl>
              <c:idx val="68"/>
              <c:layout>
                <c:manualLayout>
                  <c:x val="1.551415266847725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5227-435E-A9AE-9C80AFBB5965}"/>
                </c:ext>
              </c:extLst>
            </c:dLbl>
            <c:dLbl>
              <c:idx val="70"/>
              <c:layout>
                <c:manualLayout>
                  <c:x val="3.102732813674548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5227-435E-A9AE-9C80AFBB5965}"/>
                </c:ext>
              </c:extLst>
            </c:dLbl>
            <c:dLbl>
              <c:idx val="72"/>
              <c:layout>
                <c:manualLayout>
                  <c:x val="6.205587777375225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5227-435E-A9AE-9C80AFBB5965}"/>
                </c:ext>
              </c:extLst>
            </c:dLbl>
            <c:numFmt formatCode="#,##0_ ;[Red]\-#,##0\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市区町村別_年齢調整高血圧性疾患医療費!$I$5:$I$78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市区町村別_年齢調整高血圧性疾患医療費!$L$5:$L$78</c:f>
              <c:numCache>
                <c:formatCode>General</c:formatCode>
                <c:ptCount val="74"/>
                <c:pt idx="0">
                  <c:v>-1194</c:v>
                </c:pt>
                <c:pt idx="1">
                  <c:v>-1190</c:v>
                </c:pt>
                <c:pt idx="2">
                  <c:v>-1257</c:v>
                </c:pt>
                <c:pt idx="3">
                  <c:v>-1205</c:v>
                </c:pt>
                <c:pt idx="4">
                  <c:v>-1246</c:v>
                </c:pt>
                <c:pt idx="5">
                  <c:v>-1134</c:v>
                </c:pt>
                <c:pt idx="6">
                  <c:v>-1176</c:v>
                </c:pt>
                <c:pt idx="7">
                  <c:v>-1246</c:v>
                </c:pt>
                <c:pt idx="8">
                  <c:v>-1222</c:v>
                </c:pt>
                <c:pt idx="9">
                  <c:v>-1172</c:v>
                </c:pt>
                <c:pt idx="10">
                  <c:v>-1166</c:v>
                </c:pt>
                <c:pt idx="11">
                  <c:v>-1201</c:v>
                </c:pt>
                <c:pt idx="12">
                  <c:v>-1137</c:v>
                </c:pt>
                <c:pt idx="13">
                  <c:v>-1175</c:v>
                </c:pt>
                <c:pt idx="14">
                  <c:v>-1172</c:v>
                </c:pt>
                <c:pt idx="15">
                  <c:v>-1227</c:v>
                </c:pt>
                <c:pt idx="16">
                  <c:v>-1192</c:v>
                </c:pt>
                <c:pt idx="17">
                  <c:v>-1186</c:v>
                </c:pt>
                <c:pt idx="18">
                  <c:v>-1152</c:v>
                </c:pt>
                <c:pt idx="19">
                  <c:v>-1217</c:v>
                </c:pt>
                <c:pt idx="20">
                  <c:v>-1117</c:v>
                </c:pt>
                <c:pt idx="21">
                  <c:v>-1225</c:v>
                </c:pt>
                <c:pt idx="22">
                  <c:v>-1093</c:v>
                </c:pt>
                <c:pt idx="23">
                  <c:v>-1265</c:v>
                </c:pt>
                <c:pt idx="24">
                  <c:v>-1215</c:v>
                </c:pt>
                <c:pt idx="25">
                  <c:v>-1158</c:v>
                </c:pt>
                <c:pt idx="26">
                  <c:v>-1194</c:v>
                </c:pt>
                <c:pt idx="27">
                  <c:v>-1118</c:v>
                </c:pt>
                <c:pt idx="28">
                  <c:v>-1185</c:v>
                </c:pt>
                <c:pt idx="29">
                  <c:v>-1181</c:v>
                </c:pt>
                <c:pt idx="30">
                  <c:v>-1112</c:v>
                </c:pt>
                <c:pt idx="31">
                  <c:v>-1107</c:v>
                </c:pt>
                <c:pt idx="32">
                  <c:v>-1228</c:v>
                </c:pt>
                <c:pt idx="33">
                  <c:v>-1173</c:v>
                </c:pt>
                <c:pt idx="34">
                  <c:v>-1174</c:v>
                </c:pt>
                <c:pt idx="35">
                  <c:v>-1171</c:v>
                </c:pt>
                <c:pt idx="36">
                  <c:v>-1222</c:v>
                </c:pt>
                <c:pt idx="37">
                  <c:v>-1183</c:v>
                </c:pt>
                <c:pt idx="38">
                  <c:v>-1132</c:v>
                </c:pt>
                <c:pt idx="39">
                  <c:v>-1155</c:v>
                </c:pt>
                <c:pt idx="40">
                  <c:v>-1128</c:v>
                </c:pt>
                <c:pt idx="41">
                  <c:v>-1167</c:v>
                </c:pt>
                <c:pt idx="42">
                  <c:v>-1169</c:v>
                </c:pt>
                <c:pt idx="43">
                  <c:v>-1124</c:v>
                </c:pt>
                <c:pt idx="44">
                  <c:v>-1164</c:v>
                </c:pt>
                <c:pt idx="45">
                  <c:v>-1207</c:v>
                </c:pt>
                <c:pt idx="46">
                  <c:v>-1089</c:v>
                </c:pt>
                <c:pt idx="47">
                  <c:v>-1175</c:v>
                </c:pt>
                <c:pt idx="48">
                  <c:v>-1115</c:v>
                </c:pt>
                <c:pt idx="49">
                  <c:v>-1111</c:v>
                </c:pt>
                <c:pt idx="50">
                  <c:v>-1207</c:v>
                </c:pt>
                <c:pt idx="51">
                  <c:v>-1196</c:v>
                </c:pt>
                <c:pt idx="52">
                  <c:v>-1198</c:v>
                </c:pt>
                <c:pt idx="53">
                  <c:v>-1157</c:v>
                </c:pt>
                <c:pt idx="54">
                  <c:v>-1084</c:v>
                </c:pt>
                <c:pt idx="55">
                  <c:v>-1106</c:v>
                </c:pt>
                <c:pt idx="56">
                  <c:v>-1179</c:v>
                </c:pt>
                <c:pt idx="57">
                  <c:v>-1169</c:v>
                </c:pt>
                <c:pt idx="58">
                  <c:v>-1159</c:v>
                </c:pt>
                <c:pt idx="59">
                  <c:v>-1148</c:v>
                </c:pt>
                <c:pt idx="60">
                  <c:v>-1083</c:v>
                </c:pt>
                <c:pt idx="61">
                  <c:v>-1097</c:v>
                </c:pt>
                <c:pt idx="62">
                  <c:v>-1136</c:v>
                </c:pt>
                <c:pt idx="63">
                  <c:v>-1179</c:v>
                </c:pt>
                <c:pt idx="64">
                  <c:v>-1185</c:v>
                </c:pt>
                <c:pt idx="65">
                  <c:v>-1184</c:v>
                </c:pt>
                <c:pt idx="66">
                  <c:v>-1363</c:v>
                </c:pt>
                <c:pt idx="67">
                  <c:v>-1178</c:v>
                </c:pt>
                <c:pt idx="68">
                  <c:v>-1133</c:v>
                </c:pt>
                <c:pt idx="69">
                  <c:v>-1181</c:v>
                </c:pt>
                <c:pt idx="70">
                  <c:v>-1157</c:v>
                </c:pt>
                <c:pt idx="71">
                  <c:v>-1198</c:v>
                </c:pt>
                <c:pt idx="72">
                  <c:v>-1156</c:v>
                </c:pt>
                <c:pt idx="73">
                  <c:v>-1227</c:v>
                </c:pt>
              </c:numCache>
            </c:numRef>
          </c:val>
          <c:extLst>
            <c:ext xmlns:c16="http://schemas.microsoft.com/office/drawing/2014/chart" uri="{C3380CC4-5D6E-409C-BE32-E72D297353CC}">
              <c16:uniqueId val="{0000002B-F75D-42B3-851E-8C2796ADF6CF}"/>
            </c:ext>
          </c:extLst>
        </c:ser>
        <c:dLbls>
          <c:showLegendKey val="0"/>
          <c:showVal val="0"/>
          <c:showCatName val="0"/>
          <c:showSerName val="0"/>
          <c:showPercent val="0"/>
          <c:showBubbleSize val="0"/>
        </c:dLbls>
        <c:gapWidth val="150"/>
        <c:axId val="461456336"/>
        <c:axId val="461471456"/>
      </c:barChart>
      <c:scatterChart>
        <c:scatterStyle val="lineMarker"/>
        <c:varyColors val="0"/>
        <c:ser>
          <c:idx val="1"/>
          <c:order val="1"/>
          <c:tx>
            <c:strRef>
              <c:f>市区町村別_年齢調整高血圧性疾患医療費!$B$79</c:f>
              <c:strCache>
                <c:ptCount val="1"/>
                <c:pt idx="0">
                  <c:v>広域連合全体</c:v>
                </c:pt>
              </c:strCache>
            </c:strRef>
          </c:tx>
          <c:spPr>
            <a:ln w="28575">
              <a:solidFill>
                <a:srgbClr val="BE4B48"/>
              </a:solidFill>
            </a:ln>
          </c:spPr>
          <c:marker>
            <c:symbol val="none"/>
          </c:marker>
          <c:dLbls>
            <c:dLbl>
              <c:idx val="0"/>
              <c:layout>
                <c:manualLayout>
                  <c:x val="-0.19877290526752447"/>
                  <c:y val="-0.86149386967181052"/>
                </c:manualLayout>
              </c:layout>
              <c:tx>
                <c:rich>
                  <a:bodyPr/>
                  <a:lstStyle/>
                  <a:p>
                    <a:fld id="{48543996-5594-480C-8654-5504B06E7968}" type="SERIESNAME">
                      <a:rPr lang="ja-JP" altLang="en-US"/>
                      <a:pPr/>
                      <a:t>[系列名]</a:t>
                    </a:fld>
                    <a:r>
                      <a:rPr lang="ja-JP" altLang="en-US" baseline="0"/>
                      <a:t>
</a:t>
                    </a:r>
                    <a:fld id="{30F5E78E-808E-4A65-85B4-98C696AC71EC}" type="XVALUE">
                      <a:rPr lang="en-US" altLang="ja-JP" baseline="0">
                        <a:solidFill>
                          <a:srgbClr val="FF0000"/>
                        </a:solidFill>
                      </a:rPr>
                      <a:pPr/>
                      <a:t>[X 値]</a:t>
                    </a:fld>
                    <a:endParaRPr lang="ja-JP" altLang="en-US" baseline="0"/>
                  </a:p>
                </c:rich>
              </c:tx>
              <c:showLegendKey val="0"/>
              <c:showVal val="0"/>
              <c:showCatName val="1"/>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2C-F75D-42B3-851E-8C2796ADF6CF}"/>
                </c:ext>
              </c:extLst>
            </c:dLbl>
            <c:numFmt formatCode="#,##0_ ;[Red]\-#,##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市区町村別_年齢調整高血圧性疾患医療費!$Q$5:$Q$78</c:f>
              <c:numCache>
                <c:formatCode>General</c:formatCode>
                <c:ptCount val="74"/>
                <c:pt idx="0">
                  <c:v>-1177</c:v>
                </c:pt>
                <c:pt idx="1">
                  <c:v>-1177</c:v>
                </c:pt>
                <c:pt idx="2">
                  <c:v>-1177</c:v>
                </c:pt>
                <c:pt idx="3">
                  <c:v>-1177</c:v>
                </c:pt>
                <c:pt idx="4">
                  <c:v>-1177</c:v>
                </c:pt>
                <c:pt idx="5">
                  <c:v>-1177</c:v>
                </c:pt>
                <c:pt idx="6">
                  <c:v>-1177</c:v>
                </c:pt>
                <c:pt idx="7">
                  <c:v>-1177</c:v>
                </c:pt>
                <c:pt idx="8">
                  <c:v>-1177</c:v>
                </c:pt>
                <c:pt idx="9">
                  <c:v>-1177</c:v>
                </c:pt>
                <c:pt idx="10">
                  <c:v>-1177</c:v>
                </c:pt>
                <c:pt idx="11">
                  <c:v>-1177</c:v>
                </c:pt>
                <c:pt idx="12">
                  <c:v>-1177</c:v>
                </c:pt>
                <c:pt idx="13">
                  <c:v>-1177</c:v>
                </c:pt>
                <c:pt idx="14">
                  <c:v>-1177</c:v>
                </c:pt>
                <c:pt idx="15">
                  <c:v>-1177</c:v>
                </c:pt>
                <c:pt idx="16">
                  <c:v>-1177</c:v>
                </c:pt>
                <c:pt idx="17">
                  <c:v>-1177</c:v>
                </c:pt>
                <c:pt idx="18">
                  <c:v>-1177</c:v>
                </c:pt>
                <c:pt idx="19">
                  <c:v>-1177</c:v>
                </c:pt>
                <c:pt idx="20">
                  <c:v>-1177</c:v>
                </c:pt>
                <c:pt idx="21">
                  <c:v>-1177</c:v>
                </c:pt>
                <c:pt idx="22">
                  <c:v>-1177</c:v>
                </c:pt>
                <c:pt idx="23">
                  <c:v>-1177</c:v>
                </c:pt>
                <c:pt idx="24">
                  <c:v>-1177</c:v>
                </c:pt>
                <c:pt idx="25">
                  <c:v>-1177</c:v>
                </c:pt>
                <c:pt idx="26">
                  <c:v>-1177</c:v>
                </c:pt>
                <c:pt idx="27">
                  <c:v>-1177</c:v>
                </c:pt>
                <c:pt idx="28">
                  <c:v>-1177</c:v>
                </c:pt>
                <c:pt idx="29">
                  <c:v>-1177</c:v>
                </c:pt>
                <c:pt idx="30">
                  <c:v>-1177</c:v>
                </c:pt>
                <c:pt idx="31">
                  <c:v>-1177</c:v>
                </c:pt>
                <c:pt idx="32">
                  <c:v>-1177</c:v>
                </c:pt>
                <c:pt idx="33">
                  <c:v>-1177</c:v>
                </c:pt>
                <c:pt idx="34">
                  <c:v>-1177</c:v>
                </c:pt>
                <c:pt idx="35">
                  <c:v>-1177</c:v>
                </c:pt>
                <c:pt idx="36">
                  <c:v>-1177</c:v>
                </c:pt>
                <c:pt idx="37">
                  <c:v>-1177</c:v>
                </c:pt>
                <c:pt idx="38">
                  <c:v>-1177</c:v>
                </c:pt>
                <c:pt idx="39">
                  <c:v>-1177</c:v>
                </c:pt>
                <c:pt idx="40">
                  <c:v>-1177</c:v>
                </c:pt>
                <c:pt idx="41">
                  <c:v>-1177</c:v>
                </c:pt>
                <c:pt idx="42">
                  <c:v>-1177</c:v>
                </c:pt>
                <c:pt idx="43">
                  <c:v>-1177</c:v>
                </c:pt>
                <c:pt idx="44">
                  <c:v>-1177</c:v>
                </c:pt>
                <c:pt idx="45">
                  <c:v>-1177</c:v>
                </c:pt>
                <c:pt idx="46">
                  <c:v>-1177</c:v>
                </c:pt>
                <c:pt idx="47">
                  <c:v>-1177</c:v>
                </c:pt>
                <c:pt idx="48">
                  <c:v>-1177</c:v>
                </c:pt>
                <c:pt idx="49">
                  <c:v>-1177</c:v>
                </c:pt>
                <c:pt idx="50">
                  <c:v>-1177</c:v>
                </c:pt>
                <c:pt idx="51">
                  <c:v>-1177</c:v>
                </c:pt>
                <c:pt idx="52">
                  <c:v>-1177</c:v>
                </c:pt>
                <c:pt idx="53">
                  <c:v>-1177</c:v>
                </c:pt>
                <c:pt idx="54">
                  <c:v>-1177</c:v>
                </c:pt>
                <c:pt idx="55">
                  <c:v>-1177</c:v>
                </c:pt>
                <c:pt idx="56">
                  <c:v>-1177</c:v>
                </c:pt>
                <c:pt idx="57">
                  <c:v>-1177</c:v>
                </c:pt>
                <c:pt idx="58">
                  <c:v>-1177</c:v>
                </c:pt>
                <c:pt idx="59">
                  <c:v>-1177</c:v>
                </c:pt>
                <c:pt idx="60">
                  <c:v>-1177</c:v>
                </c:pt>
                <c:pt idx="61">
                  <c:v>-1177</c:v>
                </c:pt>
                <c:pt idx="62">
                  <c:v>-1177</c:v>
                </c:pt>
                <c:pt idx="63">
                  <c:v>-1177</c:v>
                </c:pt>
                <c:pt idx="64">
                  <c:v>-1177</c:v>
                </c:pt>
                <c:pt idx="65">
                  <c:v>-1177</c:v>
                </c:pt>
                <c:pt idx="66">
                  <c:v>-1177</c:v>
                </c:pt>
                <c:pt idx="67">
                  <c:v>-1177</c:v>
                </c:pt>
                <c:pt idx="68">
                  <c:v>-1177</c:v>
                </c:pt>
                <c:pt idx="69">
                  <c:v>-1177</c:v>
                </c:pt>
                <c:pt idx="70">
                  <c:v>-1177</c:v>
                </c:pt>
                <c:pt idx="71">
                  <c:v>-1177</c:v>
                </c:pt>
                <c:pt idx="72">
                  <c:v>-1177</c:v>
                </c:pt>
                <c:pt idx="73">
                  <c:v>-1177</c:v>
                </c:pt>
              </c:numCache>
            </c:numRef>
          </c:xVal>
          <c:yVal>
            <c:numRef>
              <c:f>市区町村別_年齢調整高血圧性疾患医療費!$R$5:$R$78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2D-F75D-42B3-851E-8C2796ADF6CF}"/>
            </c:ext>
          </c:extLst>
        </c:ser>
        <c:dLbls>
          <c:showLegendKey val="0"/>
          <c:showVal val="0"/>
          <c:showCatName val="0"/>
          <c:showSerName val="0"/>
          <c:showPercent val="0"/>
          <c:showBubbleSize val="0"/>
        </c:dLbls>
        <c:axId val="461501696"/>
        <c:axId val="461486576"/>
      </c:scatterChart>
      <c:catAx>
        <c:axId val="461456336"/>
        <c:scaling>
          <c:orientation val="maxMin"/>
        </c:scaling>
        <c:delete val="0"/>
        <c:axPos val="l"/>
        <c:numFmt formatCode="General" sourceLinked="0"/>
        <c:majorTickMark val="none"/>
        <c:minorTickMark val="none"/>
        <c:tickLblPos val="low"/>
        <c:spPr>
          <a:ln>
            <a:solidFill>
              <a:srgbClr val="7F7F7F"/>
            </a:solidFill>
          </a:ln>
        </c:spPr>
        <c:crossAx val="461471456"/>
        <c:crosses val="autoZero"/>
        <c:auto val="1"/>
        <c:lblAlgn val="ctr"/>
        <c:lblOffset val="100"/>
        <c:noMultiLvlLbl val="0"/>
      </c:catAx>
      <c:valAx>
        <c:axId val="461471456"/>
        <c:scaling>
          <c:orientation val="minMax"/>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88980772946859887"/>
              <c:y val="2.5391223832528179E-2"/>
            </c:manualLayout>
          </c:layout>
          <c:overlay val="0"/>
        </c:title>
        <c:numFmt formatCode="#,##0_ ;[Red]\-#,##0\ " sourceLinked="0"/>
        <c:majorTickMark val="out"/>
        <c:minorTickMark val="none"/>
        <c:tickLblPos val="nextTo"/>
        <c:spPr>
          <a:ln>
            <a:solidFill>
              <a:srgbClr val="7F7F7F"/>
            </a:solidFill>
          </a:ln>
        </c:spPr>
        <c:crossAx val="461456336"/>
        <c:crosses val="autoZero"/>
        <c:crossBetween val="between"/>
      </c:valAx>
      <c:valAx>
        <c:axId val="461486576"/>
        <c:scaling>
          <c:orientation val="minMax"/>
          <c:max val="50"/>
          <c:min val="0"/>
        </c:scaling>
        <c:delete val="1"/>
        <c:axPos val="r"/>
        <c:numFmt formatCode="General" sourceLinked="1"/>
        <c:majorTickMark val="out"/>
        <c:minorTickMark val="none"/>
        <c:tickLblPos val="nextTo"/>
        <c:crossAx val="461501696"/>
        <c:crosses val="max"/>
        <c:crossBetween val="midCat"/>
      </c:valAx>
      <c:valAx>
        <c:axId val="461501696"/>
        <c:scaling>
          <c:orientation val="minMax"/>
        </c:scaling>
        <c:delete val="1"/>
        <c:axPos val="b"/>
        <c:numFmt formatCode="General" sourceLinked="1"/>
        <c:majorTickMark val="out"/>
        <c:minorTickMark val="none"/>
        <c:tickLblPos val="nextTo"/>
        <c:crossAx val="461486576"/>
        <c:crosses val="autoZero"/>
        <c:crossBetween val="midCat"/>
      </c:valAx>
      <c:spPr>
        <a:ln>
          <a:solidFill>
            <a:srgbClr val="7F7F7F"/>
          </a:solidFill>
        </a:ln>
      </c:spPr>
    </c:plotArea>
    <c:legend>
      <c:legendPos val="r"/>
      <c:layout>
        <c:manualLayout>
          <c:xMode val="edge"/>
          <c:yMode val="edge"/>
          <c:x val="0.17252727568078444"/>
          <c:y val="1.2600679816983661E-2"/>
          <c:w val="0.6149886289798570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24263285024154"/>
          <c:y val="7.2786609996886034E-2"/>
          <c:w val="0.79241195652173924"/>
          <c:h val="0.8956963734567901"/>
        </c:manualLayout>
      </c:layout>
      <c:barChart>
        <c:barDir val="bar"/>
        <c:grouping val="clustered"/>
        <c:varyColors val="0"/>
        <c:ser>
          <c:idx val="0"/>
          <c:order val="0"/>
          <c:tx>
            <c:strRef>
              <c:f>市区町村別_生活習慣病の状況!$O$3</c:f>
              <c:strCache>
                <c:ptCount val="1"/>
                <c:pt idx="0">
                  <c:v>患者一人当たりの生活習慣病医療費</c:v>
                </c:pt>
              </c:strCache>
            </c:strRef>
          </c:tx>
          <c:spPr>
            <a:solidFill>
              <a:srgbClr val="B3A2C7"/>
            </a:solidFill>
            <a:ln>
              <a:noFill/>
            </a:ln>
          </c:spPr>
          <c:invertIfNegative val="0"/>
          <c:dLbls>
            <c:dLbl>
              <c:idx val="0"/>
              <c:layout>
                <c:manualLayout>
                  <c:x val="-3.108174253548816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A71-475C-A034-66E5588E1996}"/>
                </c:ext>
              </c:extLst>
            </c:dLbl>
            <c:dLbl>
              <c:idx val="1"/>
              <c:layout>
                <c:manualLayout>
                  <c:x val="-3.108174253548816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A71-475C-A034-66E5588E1996}"/>
                </c:ext>
              </c:extLst>
            </c:dLbl>
            <c:dLbl>
              <c:idx val="2"/>
              <c:layout>
                <c:manualLayout>
                  <c:x val="-3.10817425354870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A71-475C-A034-66E5588E1996}"/>
                </c:ext>
              </c:extLst>
            </c:dLbl>
            <c:dLbl>
              <c:idx val="3"/>
              <c:layout>
                <c:manualLayout>
                  <c:x val="-3.10817425354870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A71-475C-A034-66E5588E1996}"/>
                </c:ext>
              </c:extLst>
            </c:dLbl>
            <c:dLbl>
              <c:idx val="4"/>
              <c:layout>
                <c:manualLayout>
                  <c:x val="-3.10817425354870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A71-475C-A034-66E5588E1996}"/>
                </c:ext>
              </c:extLst>
            </c:dLbl>
            <c:dLbl>
              <c:idx val="5"/>
              <c:layout>
                <c:manualLayout>
                  <c:x val="-3.10817425354870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A71-475C-A034-66E5588E1996}"/>
                </c:ext>
              </c:extLst>
            </c:dLbl>
            <c:dLbl>
              <c:idx val="6"/>
              <c:layout>
                <c:manualLayout>
                  <c:x val="-3.10817425354870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A71-475C-A034-66E5588E1996}"/>
                </c:ext>
              </c:extLst>
            </c:dLbl>
            <c:dLbl>
              <c:idx val="7"/>
              <c:layout>
                <c:manualLayout>
                  <c:x val="-3.10817425354870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A71-475C-A034-66E5588E1996}"/>
                </c:ext>
              </c:extLst>
            </c:dLbl>
            <c:dLbl>
              <c:idx val="8"/>
              <c:layout>
                <c:manualLayout>
                  <c:x val="-4.66226138032305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A71-475C-A034-66E5588E1996}"/>
                </c:ext>
              </c:extLst>
            </c:dLbl>
            <c:dLbl>
              <c:idx val="9"/>
              <c:layout>
                <c:manualLayout>
                  <c:x val="-3.108174253548816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A71-475C-A034-66E5588E1996}"/>
                </c:ext>
              </c:extLst>
            </c:dLbl>
            <c:dLbl>
              <c:idx val="10"/>
              <c:layout>
                <c:manualLayout>
                  <c:x val="-3.10817425354870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A71-475C-A034-66E5588E1996}"/>
                </c:ext>
              </c:extLst>
            </c:dLbl>
            <c:dLbl>
              <c:idx val="11"/>
              <c:layout>
                <c:manualLayout>
                  <c:x val="-3.10817425354870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A71-475C-A034-66E5588E1996}"/>
                </c:ext>
              </c:extLst>
            </c:dLbl>
            <c:dLbl>
              <c:idx val="12"/>
              <c:layout>
                <c:manualLayout>
                  <c:x val="-3.10817425354870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A71-475C-A034-66E5588E1996}"/>
                </c:ext>
              </c:extLst>
            </c:dLbl>
            <c:dLbl>
              <c:idx val="13"/>
              <c:layout>
                <c:manualLayout>
                  <c:x val="-1.554087126774465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A71-475C-A034-66E5588E1996}"/>
                </c:ext>
              </c:extLst>
            </c:dLbl>
            <c:dLbl>
              <c:idx val="14"/>
              <c:layout>
                <c:manualLayout>
                  <c:x val="-4.66226138032305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A71-475C-A034-66E5588E1996}"/>
                </c:ext>
              </c:extLst>
            </c:dLbl>
            <c:dLbl>
              <c:idx val="15"/>
              <c:layout>
                <c:manualLayout>
                  <c:x val="-4.66226138032305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A71-475C-A034-66E5588E1996}"/>
                </c:ext>
              </c:extLst>
            </c:dLbl>
            <c:dLbl>
              <c:idx val="16"/>
              <c:layout>
                <c:manualLayout>
                  <c:x val="-4.66226138032305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A71-475C-A034-66E5588E1996}"/>
                </c:ext>
              </c:extLst>
            </c:dLbl>
            <c:dLbl>
              <c:idx val="17"/>
              <c:layout>
                <c:manualLayout>
                  <c:x val="-4.66226138032305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A71-475C-A034-66E5588E1996}"/>
                </c:ext>
              </c:extLst>
            </c:dLbl>
            <c:dLbl>
              <c:idx val="18"/>
              <c:layout>
                <c:manualLayout>
                  <c:x val="-3.108174253548816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A71-475C-A034-66E5588E1996}"/>
                </c:ext>
              </c:extLst>
            </c:dLbl>
            <c:dLbl>
              <c:idx val="19"/>
              <c:layout>
                <c:manualLayout>
                  <c:x val="-4.662261380323167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A71-475C-A034-66E5588E1996}"/>
                </c:ext>
              </c:extLst>
            </c:dLbl>
            <c:dLbl>
              <c:idx val="20"/>
              <c:layout>
                <c:manualLayout>
                  <c:x val="-4.66226138032305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A71-475C-A034-66E5588E1996}"/>
                </c:ext>
              </c:extLst>
            </c:dLbl>
            <c:dLbl>
              <c:idx val="21"/>
              <c:layout>
                <c:manualLayout>
                  <c:x val="-4.66226138032305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A71-475C-A034-66E5588E1996}"/>
                </c:ext>
              </c:extLst>
            </c:dLbl>
            <c:dLbl>
              <c:idx val="22"/>
              <c:layout>
                <c:manualLayout>
                  <c:x val="-4.66226138032305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A71-475C-A034-66E5588E1996}"/>
                </c:ext>
              </c:extLst>
            </c:dLbl>
            <c:dLbl>
              <c:idx val="23"/>
              <c:layout>
                <c:manualLayout>
                  <c:x val="-3.10817425354870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A71-475C-A034-66E5588E1996}"/>
                </c:ext>
              </c:extLst>
            </c:dLbl>
            <c:dLbl>
              <c:idx val="24"/>
              <c:layout>
                <c:manualLayout>
                  <c:x val="-6.216348507097405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A71-475C-A034-66E5588E1996}"/>
                </c:ext>
              </c:extLst>
            </c:dLbl>
            <c:dLbl>
              <c:idx val="25"/>
              <c:layout>
                <c:manualLayout>
                  <c:x val="-6.216348507097405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A71-475C-A034-66E5588E1996}"/>
                </c:ext>
              </c:extLst>
            </c:dLbl>
            <c:dLbl>
              <c:idx val="26"/>
              <c:layout>
                <c:manualLayout>
                  <c:x val="-4.66226138032305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A71-475C-A034-66E5588E1996}"/>
                </c:ext>
              </c:extLst>
            </c:dLbl>
            <c:dLbl>
              <c:idx val="27"/>
              <c:layout>
                <c:manualLayout>
                  <c:x val="-3.10817425354870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A71-475C-A034-66E5588E1996}"/>
                </c:ext>
              </c:extLst>
            </c:dLbl>
            <c:dLbl>
              <c:idx val="28"/>
              <c:layout>
                <c:manualLayout>
                  <c:x val="-4.66226138032305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A71-475C-A034-66E5588E1996}"/>
                </c:ext>
              </c:extLst>
            </c:dLbl>
            <c:dLbl>
              <c:idx val="29"/>
              <c:layout>
                <c:manualLayout>
                  <c:x val="-3.10817425354870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A71-475C-A034-66E5588E1996}"/>
                </c:ext>
              </c:extLst>
            </c:dLbl>
            <c:dLbl>
              <c:idx val="30"/>
              <c:layout>
                <c:manualLayout>
                  <c:x val="-6.216348507097405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A71-475C-A034-66E5588E1996}"/>
                </c:ext>
              </c:extLst>
            </c:dLbl>
            <c:dLbl>
              <c:idx val="31"/>
              <c:layout>
                <c:manualLayout>
                  <c:x val="-6.216348507097405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A71-475C-A034-66E5588E1996}"/>
                </c:ext>
              </c:extLst>
            </c:dLbl>
            <c:dLbl>
              <c:idx val="32"/>
              <c:layout>
                <c:manualLayout>
                  <c:x val="-4.662261380323167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A71-475C-A034-66E5588E1996}"/>
                </c:ext>
              </c:extLst>
            </c:dLbl>
            <c:dLbl>
              <c:idx val="33"/>
              <c:layout>
                <c:manualLayout>
                  <c:x val="-3.108174253548816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A71-475C-A034-66E5588E1996}"/>
                </c:ext>
              </c:extLst>
            </c:dLbl>
            <c:dLbl>
              <c:idx val="34"/>
              <c:layout>
                <c:manualLayout>
                  <c:x val="-3.108174253548816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3A71-475C-A034-66E5588E1996}"/>
                </c:ext>
              </c:extLst>
            </c:dLbl>
            <c:dLbl>
              <c:idx val="35"/>
              <c:layout>
                <c:manualLayout>
                  <c:x val="-3.10817425354870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3A71-475C-A034-66E5588E1996}"/>
                </c:ext>
              </c:extLst>
            </c:dLbl>
            <c:dLbl>
              <c:idx val="36"/>
              <c:layout>
                <c:manualLayout>
                  <c:x val="-4.66226138032305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3A71-475C-A034-66E5588E1996}"/>
                </c:ext>
              </c:extLst>
            </c:dLbl>
            <c:dLbl>
              <c:idx val="37"/>
              <c:layout>
                <c:manualLayout>
                  <c:x val="-3.108174253548816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3A71-475C-A034-66E5588E1996}"/>
                </c:ext>
              </c:extLst>
            </c:dLbl>
            <c:dLbl>
              <c:idx val="38"/>
              <c:layout>
                <c:manualLayout>
                  <c:x val="-3.10817425354870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3A71-475C-A034-66E5588E1996}"/>
                </c:ext>
              </c:extLst>
            </c:dLbl>
            <c:dLbl>
              <c:idx val="39"/>
              <c:layout>
                <c:manualLayout>
                  <c:x val="-3.10817425354870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3A71-475C-A034-66E5588E1996}"/>
                </c:ext>
              </c:extLst>
            </c:dLbl>
            <c:dLbl>
              <c:idx val="40"/>
              <c:layout>
                <c:manualLayout>
                  <c:x val="-4.66226138032305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3A71-475C-A034-66E5588E1996}"/>
                </c:ext>
              </c:extLst>
            </c:dLbl>
            <c:dLbl>
              <c:idx val="41"/>
              <c:layout>
                <c:manualLayout>
                  <c:x val="-3.10817425354870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3A71-475C-A034-66E5588E1996}"/>
                </c:ext>
              </c:extLst>
            </c:dLbl>
            <c:dLbl>
              <c:idx val="42"/>
              <c:layout>
                <c:manualLayout>
                  <c:x val="-1.554087126774351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3A71-475C-A034-66E5588E1996}"/>
                </c:ext>
              </c:extLst>
            </c:dLbl>
            <c:dLbl>
              <c:idx val="43"/>
              <c:layout>
                <c:manualLayout>
                  <c:x val="-1.554087126774351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3A71-475C-A034-66E5588E1996}"/>
                </c:ext>
              </c:extLst>
            </c:dLbl>
            <c:dLbl>
              <c:idx val="44"/>
              <c:layout>
                <c:manualLayout>
                  <c:x val="-1.4806656877255423E-5"/>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A71-475C-A034-66E5588E1996}"/>
                </c:ext>
              </c:extLst>
            </c:dLbl>
            <c:dLbl>
              <c:idx val="45"/>
              <c:layout>
                <c:manualLayout>
                  <c:x val="3.245349975526187E-3"/>
                  <c:y val="2.465629130694224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7F0-4757-8F21-800C48D07463}"/>
                </c:ext>
              </c:extLst>
            </c:dLbl>
            <c:dLbl>
              <c:idx val="46"/>
              <c:layout>
                <c:manualLayout>
                  <c:x val="3.3901125795398925E-3"/>
                  <c:y val="-7.6543202311073518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F0-4757-8F21-800C48D07463}"/>
                </c:ext>
              </c:extLst>
            </c:dLbl>
            <c:dLbl>
              <c:idx val="47"/>
              <c:layout>
                <c:manualLayout>
                  <c:x val="3.4011257953988094E-3"/>
                  <c:y val="2.4253377949847411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51-4E7B-8235-B1719A6B9A0A}"/>
                </c:ext>
              </c:extLst>
            </c:dLbl>
            <c:dLbl>
              <c:idx val="48"/>
              <c:layout>
                <c:manualLayout>
                  <c:x val="6.3671071953009138E-3"/>
                  <c:y val="-1.024551091123077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E51-4E7B-8235-B1719A6B9A0A}"/>
                </c:ext>
              </c:extLst>
            </c:dLbl>
            <c:dLbl>
              <c:idx val="49"/>
              <c:layout>
                <c:manualLayout>
                  <c:x val="7.7873225648554907E-3"/>
                  <c:y val="-1.024543529194720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E51-4E7B-8235-B1719A6B9A0A}"/>
                </c:ext>
              </c:extLst>
            </c:dLbl>
            <c:dLbl>
              <c:idx val="50"/>
              <c:layout>
                <c:manualLayout>
                  <c:x val="9.479686735193343E-3"/>
                  <c:y val="-1.043125497235131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E51-4E7B-8235-B1719A6B9A0A}"/>
                </c:ext>
              </c:extLst>
            </c:dLbl>
            <c:dLbl>
              <c:idx val="51"/>
              <c:layout>
                <c:manualLayout>
                  <c:x val="1.087971120900625E-2"/>
                  <c:y val="-1.024381840008388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E51-4E7B-8235-B1719A6B9A0A}"/>
                </c:ext>
              </c:extLst>
            </c:dLbl>
            <c:dLbl>
              <c:idx val="52"/>
              <c:layout>
                <c:manualLayout>
                  <c:x val="1.7099975526186979E-2"/>
                  <c:y val="-1.024543529194720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E51-4E7B-8235-B1719A6B9A0A}"/>
                </c:ext>
              </c:extLst>
            </c:dLbl>
            <c:dLbl>
              <c:idx val="53"/>
              <c:layout>
                <c:manualLayout>
                  <c:x val="1.7247063142437593E-2"/>
                  <c:y val="-1.024386715847749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E51-4E7B-8235-B1719A6B9A0A}"/>
                </c:ext>
              </c:extLst>
            </c:dLbl>
            <c:dLbl>
              <c:idx val="54"/>
              <c:layout>
                <c:manualLayout>
                  <c:x val="2.0072931962799804E-2"/>
                  <c:y val="-1.043461163995601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E51-4E7B-8235-B1719A6B9A0A}"/>
                </c:ext>
              </c:extLst>
            </c:dLbl>
            <c:dLbl>
              <c:idx val="55"/>
              <c:layout>
                <c:manualLayout>
                  <c:x val="2.1917400881057269E-2"/>
                  <c:y val="-1.024381840008388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E51-4E7B-8235-B1719A6B9A0A}"/>
                </c:ext>
              </c:extLst>
            </c:dLbl>
            <c:dLbl>
              <c:idx val="56"/>
              <c:layout>
                <c:manualLayout>
                  <c:x val="2.3465491923641703E-2"/>
                  <c:y val="2.4253377949847411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E51-4E7B-8235-B1719A6B9A0A}"/>
                </c:ext>
              </c:extLst>
            </c:dLbl>
            <c:dLbl>
              <c:idx val="57"/>
              <c:layout>
                <c:manualLayout>
                  <c:x val="2.3477484092021536E-2"/>
                  <c:y val="-1.8917634800880981E-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E51-4E7B-8235-B1719A6B9A0A}"/>
                </c:ext>
              </c:extLst>
            </c:dLbl>
            <c:dLbl>
              <c:idx val="58"/>
              <c:layout>
                <c:manualLayout>
                  <c:x val="2.4888399412628489E-2"/>
                  <c:y val="8.0844593166158032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E51-4E7B-8235-B1719A6B9A0A}"/>
                </c:ext>
              </c:extLst>
            </c:dLbl>
            <c:dLbl>
              <c:idx val="59"/>
              <c:layout>
                <c:manualLayout>
                  <c:x val="2.6591164953499755E-2"/>
                  <c:y val="1.643752754816725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E51-4E7B-8235-B1719A6B9A0A}"/>
                </c:ext>
              </c:extLst>
            </c:dLbl>
            <c:dLbl>
              <c:idx val="60"/>
              <c:layout>
                <c:manualLayout>
                  <c:x val="2.8145252080274106E-2"/>
                  <c:y val="8.2187637664293094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E51-4E7B-8235-B1719A6B9A0A}"/>
                </c:ext>
              </c:extLst>
            </c:dLbl>
            <c:dLbl>
              <c:idx val="61"/>
              <c:layout>
                <c:manualLayout>
                  <c:x val="3.1250978952520804E-2"/>
                  <c:y val="3.2337837281521691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E51-4E7B-8235-B1719A6B9A0A}"/>
                </c:ext>
              </c:extLst>
            </c:dLbl>
            <c:dLbl>
              <c:idx val="62"/>
              <c:layout>
                <c:manualLayout>
                  <c:x val="3.7466348507097409E-2"/>
                  <c:y val="2.4253377949847411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E51-4E7B-8235-B1719A6B9A0A}"/>
                </c:ext>
              </c:extLst>
            </c:dLbl>
            <c:dLbl>
              <c:idx val="63"/>
              <c:layout>
                <c:manualLayout>
                  <c:x val="4.056852667645619E-2"/>
                  <c:y val="2.425337796490588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E51-4E7B-8235-B1719A6B9A0A}"/>
                </c:ext>
              </c:extLst>
            </c:dLbl>
            <c:dLbl>
              <c:idx val="64"/>
              <c:layout>
                <c:manualLayout>
                  <c:x val="4.2130567792462069E-2"/>
                  <c:y val="1.643752754816725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E51-4E7B-8235-B1719A6B9A0A}"/>
                </c:ext>
              </c:extLst>
            </c:dLbl>
            <c:dLbl>
              <c:idx val="65"/>
              <c:layout>
                <c:manualLayout>
                  <c:x val="4.5250734214390603E-2"/>
                  <c:y val="-1.8985344300298618E-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E51-4E7B-8235-B1719A6B9A0A}"/>
                </c:ext>
              </c:extLst>
            </c:dLbl>
            <c:dLbl>
              <c:idx val="66"/>
              <c:layout>
                <c:manualLayout>
                  <c:x val="4.681179637787556E-2"/>
                  <c:y val="1.6168918633231606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E51-4E7B-8235-B1719A6B9A0A}"/>
                </c:ext>
              </c:extLst>
            </c:dLbl>
            <c:dLbl>
              <c:idx val="67"/>
              <c:layout>
                <c:manualLayout>
                  <c:x val="-3.3990455212922171E-3"/>
                  <c:y val="3.2150205776287981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E51-4E7B-8235-B1719A6B9A0A}"/>
                </c:ext>
              </c:extLst>
            </c:dLbl>
            <c:dLbl>
              <c:idx val="68"/>
              <c:layout>
                <c:manualLayout>
                  <c:x val="-3.100709740577582E-3"/>
                  <c:y val="1.607510288065843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3A71-475C-A034-66E5588E1996}"/>
                </c:ext>
              </c:extLst>
            </c:dLbl>
            <c:dLbl>
              <c:idx val="69"/>
              <c:layout>
                <c:manualLayout>
                  <c:x val="-3.10817425354870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3A71-475C-A034-66E5588E1996}"/>
                </c:ext>
              </c:extLst>
            </c:dLbl>
            <c:dLbl>
              <c:idx val="70"/>
              <c:layout>
                <c:manualLayout>
                  <c:x val="-3.10817425354870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3A71-475C-A034-66E5588E1996}"/>
                </c:ext>
              </c:extLst>
            </c:dLbl>
            <c:dLbl>
              <c:idx val="71"/>
              <c:layout>
                <c:manualLayout>
                  <c:x val="-4.662261380323167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3A71-475C-A034-66E5588E1996}"/>
                </c:ext>
              </c:extLst>
            </c:dLbl>
            <c:dLbl>
              <c:idx val="72"/>
              <c:layout>
                <c:manualLayout>
                  <c:x val="-4.66226138032305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3A71-475C-A034-66E5588E1996}"/>
                </c:ext>
              </c:extLst>
            </c:dLbl>
            <c:dLbl>
              <c:idx val="73"/>
              <c:layout>
                <c:manualLayout>
                  <c:x val="-3.10817425354870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3A71-475C-A034-66E5588E1996}"/>
                </c:ext>
              </c:extLst>
            </c:dLbl>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市区町村別_生活習慣病の状況!$O$5:$O$78</c:f>
              <c:strCache>
                <c:ptCount val="74"/>
                <c:pt idx="0">
                  <c:v>忠岡町</c:v>
                </c:pt>
                <c:pt idx="1">
                  <c:v>能勢町</c:v>
                </c:pt>
                <c:pt idx="2">
                  <c:v>福島区</c:v>
                </c:pt>
                <c:pt idx="3">
                  <c:v>大正区</c:v>
                </c:pt>
                <c:pt idx="4">
                  <c:v>浪速区</c:v>
                </c:pt>
                <c:pt idx="5">
                  <c:v>港区</c:v>
                </c:pt>
                <c:pt idx="6">
                  <c:v>此花区</c:v>
                </c:pt>
                <c:pt idx="7">
                  <c:v>住之江区</c:v>
                </c:pt>
                <c:pt idx="8">
                  <c:v>生野区</c:v>
                </c:pt>
                <c:pt idx="9">
                  <c:v>住吉区</c:v>
                </c:pt>
                <c:pt idx="10">
                  <c:v>淀川区</c:v>
                </c:pt>
                <c:pt idx="11">
                  <c:v>東淀川区</c:v>
                </c:pt>
                <c:pt idx="12">
                  <c:v>都島区</c:v>
                </c:pt>
                <c:pt idx="13">
                  <c:v>東住吉区</c:v>
                </c:pt>
                <c:pt idx="14">
                  <c:v>大阪市</c:v>
                </c:pt>
                <c:pt idx="15">
                  <c:v>堺市北区</c:v>
                </c:pt>
                <c:pt idx="16">
                  <c:v>大東市</c:v>
                </c:pt>
                <c:pt idx="17">
                  <c:v>摂津市</c:v>
                </c:pt>
                <c:pt idx="18">
                  <c:v>西成区</c:v>
                </c:pt>
                <c:pt idx="19">
                  <c:v>平野区</c:v>
                </c:pt>
                <c:pt idx="20">
                  <c:v>岸和田市</c:v>
                </c:pt>
                <c:pt idx="21">
                  <c:v>堺市中区</c:v>
                </c:pt>
                <c:pt idx="22">
                  <c:v>東成区</c:v>
                </c:pt>
                <c:pt idx="23">
                  <c:v>貝塚市</c:v>
                </c:pt>
                <c:pt idx="24">
                  <c:v>鶴見区</c:v>
                </c:pt>
                <c:pt idx="25">
                  <c:v>旭区</c:v>
                </c:pt>
                <c:pt idx="26">
                  <c:v>西区</c:v>
                </c:pt>
                <c:pt idx="27">
                  <c:v>泉大津市</c:v>
                </c:pt>
                <c:pt idx="28">
                  <c:v>天王寺区</c:v>
                </c:pt>
                <c:pt idx="29">
                  <c:v>門真市</c:v>
                </c:pt>
                <c:pt idx="30">
                  <c:v>四條畷市</c:v>
                </c:pt>
                <c:pt idx="31">
                  <c:v>城東区</c:v>
                </c:pt>
                <c:pt idx="32">
                  <c:v>泉佐野市</c:v>
                </c:pt>
                <c:pt idx="33">
                  <c:v>池田市</c:v>
                </c:pt>
                <c:pt idx="34">
                  <c:v>堺市美原区</c:v>
                </c:pt>
                <c:pt idx="35">
                  <c:v>泉南市</c:v>
                </c:pt>
                <c:pt idx="36">
                  <c:v>堺市</c:v>
                </c:pt>
                <c:pt idx="37">
                  <c:v>北区</c:v>
                </c:pt>
                <c:pt idx="38">
                  <c:v>和泉市</c:v>
                </c:pt>
                <c:pt idx="39">
                  <c:v>守口市</c:v>
                </c:pt>
                <c:pt idx="40">
                  <c:v>豊中市</c:v>
                </c:pt>
                <c:pt idx="41">
                  <c:v>堺市堺区</c:v>
                </c:pt>
                <c:pt idx="42">
                  <c:v>堺市西区</c:v>
                </c:pt>
                <c:pt idx="43">
                  <c:v>阪南市</c:v>
                </c:pt>
                <c:pt idx="44">
                  <c:v>寝屋川市</c:v>
                </c:pt>
                <c:pt idx="45">
                  <c:v>堺市南区</c:v>
                </c:pt>
                <c:pt idx="46">
                  <c:v>西淀川区</c:v>
                </c:pt>
                <c:pt idx="47">
                  <c:v>中央区</c:v>
                </c:pt>
                <c:pt idx="48">
                  <c:v>堺市東区</c:v>
                </c:pt>
                <c:pt idx="49">
                  <c:v>東大阪市</c:v>
                </c:pt>
                <c:pt idx="50">
                  <c:v>阿倍野区</c:v>
                </c:pt>
                <c:pt idx="51">
                  <c:v>田尻町</c:v>
                </c:pt>
                <c:pt idx="52">
                  <c:v>岬町</c:v>
                </c:pt>
                <c:pt idx="53">
                  <c:v>富田林市</c:v>
                </c:pt>
                <c:pt idx="54">
                  <c:v>藤井寺市</c:v>
                </c:pt>
                <c:pt idx="55">
                  <c:v>千早赤阪村</c:v>
                </c:pt>
                <c:pt idx="56">
                  <c:v>吹田市</c:v>
                </c:pt>
                <c:pt idx="57">
                  <c:v>八尾市</c:v>
                </c:pt>
                <c:pt idx="58">
                  <c:v>高石市</c:v>
                </c:pt>
                <c:pt idx="59">
                  <c:v>熊取町</c:v>
                </c:pt>
                <c:pt idx="60">
                  <c:v>枚方市</c:v>
                </c:pt>
                <c:pt idx="61">
                  <c:v>茨木市</c:v>
                </c:pt>
                <c:pt idx="62">
                  <c:v>箕面市</c:v>
                </c:pt>
                <c:pt idx="63">
                  <c:v>河南町</c:v>
                </c:pt>
                <c:pt idx="64">
                  <c:v>高槻市</c:v>
                </c:pt>
                <c:pt idx="65">
                  <c:v>大阪狭山市</c:v>
                </c:pt>
                <c:pt idx="66">
                  <c:v>河内長野市</c:v>
                </c:pt>
                <c:pt idx="67">
                  <c:v>柏原市</c:v>
                </c:pt>
                <c:pt idx="68">
                  <c:v>羽曳野市</c:v>
                </c:pt>
                <c:pt idx="69">
                  <c:v>交野市</c:v>
                </c:pt>
                <c:pt idx="70">
                  <c:v>松原市</c:v>
                </c:pt>
                <c:pt idx="71">
                  <c:v>島本町</c:v>
                </c:pt>
                <c:pt idx="72">
                  <c:v>豊能町</c:v>
                </c:pt>
                <c:pt idx="73">
                  <c:v>太子町</c:v>
                </c:pt>
              </c:strCache>
            </c:strRef>
          </c:cat>
          <c:val>
            <c:numRef>
              <c:f>市区町村別_生活習慣病の状況!$P$5:$P$78</c:f>
              <c:numCache>
                <c:formatCode>General</c:formatCode>
                <c:ptCount val="74"/>
                <c:pt idx="0">
                  <c:v>224442.14459295262</c:v>
                </c:pt>
                <c:pt idx="1">
                  <c:v>222080.33187772924</c:v>
                </c:pt>
                <c:pt idx="2">
                  <c:v>219523.49834710744</c:v>
                </c:pt>
                <c:pt idx="3">
                  <c:v>217970.42812801027</c:v>
                </c:pt>
                <c:pt idx="4">
                  <c:v>216879.25352112675</c:v>
                </c:pt>
                <c:pt idx="5">
                  <c:v>216217.97444968554</c:v>
                </c:pt>
                <c:pt idx="6">
                  <c:v>215649.57336021823</c:v>
                </c:pt>
                <c:pt idx="7">
                  <c:v>215009.06239687098</c:v>
                </c:pt>
                <c:pt idx="8">
                  <c:v>214410.48858312081</c:v>
                </c:pt>
                <c:pt idx="9">
                  <c:v>212891.17105128989</c:v>
                </c:pt>
                <c:pt idx="10">
                  <c:v>210328.64881234529</c:v>
                </c:pt>
                <c:pt idx="11">
                  <c:v>209590.29918329371</c:v>
                </c:pt>
                <c:pt idx="12">
                  <c:v>209582.23815563004</c:v>
                </c:pt>
                <c:pt idx="13">
                  <c:v>207451.46288234295</c:v>
                </c:pt>
                <c:pt idx="14">
                  <c:v>207439.74593855866</c:v>
                </c:pt>
                <c:pt idx="15">
                  <c:v>207070.42942212097</c:v>
                </c:pt>
                <c:pt idx="16">
                  <c:v>206950.85361311151</c:v>
                </c:pt>
                <c:pt idx="17">
                  <c:v>205941.57408583612</c:v>
                </c:pt>
                <c:pt idx="18">
                  <c:v>205790.90773173858</c:v>
                </c:pt>
                <c:pt idx="19">
                  <c:v>205705.77952491224</c:v>
                </c:pt>
                <c:pt idx="20">
                  <c:v>205516.87161764127</c:v>
                </c:pt>
                <c:pt idx="21">
                  <c:v>205394.61152689822</c:v>
                </c:pt>
                <c:pt idx="22">
                  <c:v>204888.72976042959</c:v>
                </c:pt>
                <c:pt idx="23">
                  <c:v>204730.77650121175</c:v>
                </c:pt>
                <c:pt idx="24">
                  <c:v>204680.1858622313</c:v>
                </c:pt>
                <c:pt idx="25">
                  <c:v>204057.98049812031</c:v>
                </c:pt>
                <c:pt idx="26">
                  <c:v>203608.18220640571</c:v>
                </c:pt>
                <c:pt idx="27">
                  <c:v>202952.07969700202</c:v>
                </c:pt>
                <c:pt idx="28">
                  <c:v>202870.41975484608</c:v>
                </c:pt>
                <c:pt idx="29">
                  <c:v>202721.30657146176</c:v>
                </c:pt>
                <c:pt idx="30">
                  <c:v>202669.9972280887</c:v>
                </c:pt>
                <c:pt idx="31">
                  <c:v>202394.2596954898</c:v>
                </c:pt>
                <c:pt idx="32">
                  <c:v>201253.02582518337</c:v>
                </c:pt>
                <c:pt idx="33">
                  <c:v>200704.76725824483</c:v>
                </c:pt>
                <c:pt idx="34">
                  <c:v>200202.61196372515</c:v>
                </c:pt>
                <c:pt idx="35">
                  <c:v>199591.16897347174</c:v>
                </c:pt>
                <c:pt idx="36">
                  <c:v>199325.54358532929</c:v>
                </c:pt>
                <c:pt idx="37">
                  <c:v>199094.60906818992</c:v>
                </c:pt>
                <c:pt idx="38">
                  <c:v>198888.48359176118</c:v>
                </c:pt>
                <c:pt idx="39">
                  <c:v>197639.82881542965</c:v>
                </c:pt>
                <c:pt idx="40">
                  <c:v>197482.00911621706</c:v>
                </c:pt>
                <c:pt idx="41">
                  <c:v>197280.54685284171</c:v>
                </c:pt>
                <c:pt idx="42">
                  <c:v>196890.14991998172</c:v>
                </c:pt>
                <c:pt idx="43">
                  <c:v>196680.73199953474</c:v>
                </c:pt>
                <c:pt idx="44">
                  <c:v>196087.19098744896</c:v>
                </c:pt>
                <c:pt idx="45">
                  <c:v>194957.45271472592</c:v>
                </c:pt>
                <c:pt idx="46">
                  <c:v>194873.66090238764</c:v>
                </c:pt>
                <c:pt idx="47">
                  <c:v>194743.11154051172</c:v>
                </c:pt>
                <c:pt idx="48">
                  <c:v>193990.51894400487</c:v>
                </c:pt>
                <c:pt idx="49">
                  <c:v>193465.05521277562</c:v>
                </c:pt>
                <c:pt idx="50">
                  <c:v>192940.63130111524</c:v>
                </c:pt>
                <c:pt idx="51">
                  <c:v>192353.49240986718</c:v>
                </c:pt>
                <c:pt idx="52">
                  <c:v>190707.13747521481</c:v>
                </c:pt>
                <c:pt idx="53">
                  <c:v>190364.83680641183</c:v>
                </c:pt>
                <c:pt idx="54">
                  <c:v>189608.73368117228</c:v>
                </c:pt>
                <c:pt idx="55">
                  <c:v>189049.63951473136</c:v>
                </c:pt>
                <c:pt idx="56">
                  <c:v>188433.10375800356</c:v>
                </c:pt>
                <c:pt idx="57">
                  <c:v>188316.3715566422</c:v>
                </c:pt>
                <c:pt idx="58">
                  <c:v>187908.75028448604</c:v>
                </c:pt>
                <c:pt idx="59">
                  <c:v>187248.04927099045</c:v>
                </c:pt>
                <c:pt idx="60">
                  <c:v>186844.9269723105</c:v>
                </c:pt>
                <c:pt idx="61">
                  <c:v>185817.67752589702</c:v>
                </c:pt>
                <c:pt idx="62">
                  <c:v>184287.71584668191</c:v>
                </c:pt>
                <c:pt idx="63">
                  <c:v>183052.33823529413</c:v>
                </c:pt>
                <c:pt idx="64">
                  <c:v>182800.26686776892</c:v>
                </c:pt>
                <c:pt idx="65">
                  <c:v>181798.78819315796</c:v>
                </c:pt>
                <c:pt idx="66">
                  <c:v>181101.44976292618</c:v>
                </c:pt>
                <c:pt idx="67">
                  <c:v>178945.62977176328</c:v>
                </c:pt>
                <c:pt idx="68">
                  <c:v>177210.87940925179</c:v>
                </c:pt>
                <c:pt idx="69">
                  <c:v>176424.0348463188</c:v>
                </c:pt>
                <c:pt idx="70">
                  <c:v>175695.54332189885</c:v>
                </c:pt>
                <c:pt idx="71">
                  <c:v>175106.63560732114</c:v>
                </c:pt>
                <c:pt idx="72">
                  <c:v>174772.40789166471</c:v>
                </c:pt>
                <c:pt idx="73">
                  <c:v>156457.48252826309</c:v>
                </c:pt>
              </c:numCache>
            </c:numRef>
          </c:val>
          <c:extLst>
            <c:ext xmlns:c16="http://schemas.microsoft.com/office/drawing/2014/chart" uri="{C3380CC4-5D6E-409C-BE32-E72D297353CC}">
              <c16:uniqueId val="{00000015-1A7D-4F94-AD89-5F927158D746}"/>
            </c:ext>
          </c:extLst>
        </c:ser>
        <c:dLbls>
          <c:showLegendKey val="0"/>
          <c:showVal val="0"/>
          <c:showCatName val="0"/>
          <c:showSerName val="0"/>
          <c:showPercent val="0"/>
          <c:showBubbleSize val="0"/>
        </c:dLbls>
        <c:gapWidth val="150"/>
        <c:axId val="383337392"/>
        <c:axId val="383336832"/>
      </c:barChart>
      <c:scatterChart>
        <c:scatterStyle val="lineMarker"/>
        <c:varyColors val="0"/>
        <c:ser>
          <c:idx val="1"/>
          <c:order val="1"/>
          <c:tx>
            <c:v>広域連合全体</c:v>
          </c:tx>
          <c:spPr>
            <a:ln w="28575" cmpd="sng">
              <a:solidFill>
                <a:srgbClr val="BE4B48"/>
              </a:solidFill>
              <a:prstDash val="solid"/>
            </a:ln>
          </c:spPr>
          <c:marker>
            <c:symbol val="none"/>
          </c:marker>
          <c:dPt>
            <c:idx val="1"/>
            <c:bubble3D val="0"/>
            <c:extLst>
              <c:ext xmlns:c16="http://schemas.microsoft.com/office/drawing/2014/chart" uri="{C3380CC4-5D6E-409C-BE32-E72D297353CC}">
                <c16:uniqueId val="{00000016-1A7D-4F94-AD89-5F927158D746}"/>
              </c:ext>
            </c:extLst>
          </c:dPt>
          <c:dLbls>
            <c:dLbl>
              <c:idx val="0"/>
              <c:layout>
                <c:manualLayout>
                  <c:x val="-0.20607537934410186"/>
                  <c:y val="-0.87786152906378601"/>
                </c:manualLayout>
              </c:layout>
              <c:tx>
                <c:rich>
                  <a:bodyPr/>
                  <a:lstStyle/>
                  <a:p>
                    <a:pPr>
                      <a:defRPr sz="800"/>
                    </a:pPr>
                    <a:fld id="{F58335EF-FF2A-4814-BE4F-18D8E855C592}" type="SERIESNAME">
                      <a:rPr lang="ja-JP" altLang="en-US" sz="1000"/>
                      <a:pPr>
                        <a:defRPr sz="800"/>
                      </a:pPr>
                      <a:t>[系列名]</a:t>
                    </a:fld>
                    <a:r>
                      <a:rPr lang="ja-JP" altLang="en-US" sz="1000" baseline="0"/>
                      <a:t>
</a:t>
                    </a:r>
                    <a:fld id="{6E662967-2AC9-4435-BF21-97D837D9F438}" type="XVALUE">
                      <a:rPr lang="en-US" altLang="ja-JP" sz="1000" baseline="0"/>
                      <a:pPr>
                        <a:defRPr sz="800"/>
                      </a:pPr>
                      <a:t>[X 値]</a:t>
                    </a:fld>
                    <a:endParaRPr lang="ja-JP" altLang="en-US" sz="1000" baseline="0"/>
                  </a:p>
                </c:rich>
              </c:tx>
              <c:numFmt formatCode="#,##0_);[Red]\(#,##0\)" sourceLinked="0"/>
              <c:spPr/>
              <c:showLegendKey val="0"/>
              <c:showVal val="0"/>
              <c:showCatName val="1"/>
              <c:showSerName val="1"/>
              <c:showPercent val="0"/>
              <c:showBubbleSize val="0"/>
              <c:separator>
</c:separator>
              <c:extLst>
                <c:ext xmlns:c15="http://schemas.microsoft.com/office/drawing/2012/chart" uri="{CE6537A1-D6FC-4f65-9D91-7224C49458BB}">
                  <c15:layout>
                    <c:manualLayout>
                      <c:w val="0.17872001957905043"/>
                      <c:h val="4.79761445473251E-2"/>
                    </c:manualLayout>
                  </c15:layout>
                  <c15:dlblFieldTable/>
                  <c15:showDataLabelsRange val="0"/>
                </c:ext>
                <c:ext xmlns:c16="http://schemas.microsoft.com/office/drawing/2014/chart" uri="{C3380CC4-5D6E-409C-BE32-E72D297353CC}">
                  <c16:uniqueId val="{00000001-320C-4157-8148-2C6F7292F3D1}"/>
                </c:ext>
              </c:extLst>
            </c:dLbl>
            <c:numFmt formatCode="#,##0_);[Red]\(#,##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市区町村別_生活習慣病の状況!$W$5:$W$78</c:f>
              <c:numCache>
                <c:formatCode>General</c:formatCode>
                <c:ptCount val="74"/>
                <c:pt idx="0">
                  <c:v>196630.30841197612</c:v>
                </c:pt>
                <c:pt idx="1">
                  <c:v>196630.30841197612</c:v>
                </c:pt>
                <c:pt idx="2">
                  <c:v>196630.30841197612</c:v>
                </c:pt>
                <c:pt idx="3">
                  <c:v>196630.30841197612</c:v>
                </c:pt>
                <c:pt idx="4">
                  <c:v>196630.30841197612</c:v>
                </c:pt>
                <c:pt idx="5">
                  <c:v>196630.30841197612</c:v>
                </c:pt>
                <c:pt idx="6">
                  <c:v>196630.30841197612</c:v>
                </c:pt>
                <c:pt idx="7">
                  <c:v>196630.30841197612</c:v>
                </c:pt>
                <c:pt idx="8">
                  <c:v>196630.30841197612</c:v>
                </c:pt>
                <c:pt idx="9">
                  <c:v>196630.30841197612</c:v>
                </c:pt>
                <c:pt idx="10">
                  <c:v>196630.30841197612</c:v>
                </c:pt>
                <c:pt idx="11">
                  <c:v>196630.30841197612</c:v>
                </c:pt>
                <c:pt idx="12">
                  <c:v>196630.30841197612</c:v>
                </c:pt>
                <c:pt idx="13">
                  <c:v>196630.30841197612</c:v>
                </c:pt>
                <c:pt idx="14">
                  <c:v>196630.30841197612</c:v>
                </c:pt>
                <c:pt idx="15">
                  <c:v>196630.30841197612</c:v>
                </c:pt>
                <c:pt idx="16">
                  <c:v>196630.30841197612</c:v>
                </c:pt>
                <c:pt idx="17">
                  <c:v>196630.30841197612</c:v>
                </c:pt>
                <c:pt idx="18">
                  <c:v>196630.30841197612</c:v>
                </c:pt>
                <c:pt idx="19">
                  <c:v>196630.30841197612</c:v>
                </c:pt>
                <c:pt idx="20">
                  <c:v>196630.30841197612</c:v>
                </c:pt>
                <c:pt idx="21">
                  <c:v>196630.30841197612</c:v>
                </c:pt>
                <c:pt idx="22">
                  <c:v>196630.30841197612</c:v>
                </c:pt>
                <c:pt idx="23">
                  <c:v>196630.30841197612</c:v>
                </c:pt>
                <c:pt idx="24">
                  <c:v>196630.30841197612</c:v>
                </c:pt>
                <c:pt idx="25">
                  <c:v>196630.30841197612</c:v>
                </c:pt>
                <c:pt idx="26">
                  <c:v>196630.30841197612</c:v>
                </c:pt>
                <c:pt idx="27">
                  <c:v>196630.30841197612</c:v>
                </c:pt>
                <c:pt idx="28">
                  <c:v>196630.30841197612</c:v>
                </c:pt>
                <c:pt idx="29">
                  <c:v>196630.30841197612</c:v>
                </c:pt>
                <c:pt idx="30">
                  <c:v>196630.30841197612</c:v>
                </c:pt>
                <c:pt idx="31">
                  <c:v>196630.30841197612</c:v>
                </c:pt>
                <c:pt idx="32">
                  <c:v>196630.30841197612</c:v>
                </c:pt>
                <c:pt idx="33">
                  <c:v>196630.30841197612</c:v>
                </c:pt>
                <c:pt idx="34">
                  <c:v>196630.30841197612</c:v>
                </c:pt>
                <c:pt idx="35">
                  <c:v>196630.30841197612</c:v>
                </c:pt>
                <c:pt idx="36">
                  <c:v>196630.30841197612</c:v>
                </c:pt>
                <c:pt idx="37">
                  <c:v>196630.30841197612</c:v>
                </c:pt>
                <c:pt idx="38">
                  <c:v>196630.30841197612</c:v>
                </c:pt>
                <c:pt idx="39">
                  <c:v>196630.30841197612</c:v>
                </c:pt>
                <c:pt idx="40">
                  <c:v>196630.30841197612</c:v>
                </c:pt>
                <c:pt idx="41">
                  <c:v>196630.30841197612</c:v>
                </c:pt>
                <c:pt idx="42">
                  <c:v>196630.30841197612</c:v>
                </c:pt>
                <c:pt idx="43">
                  <c:v>196630.30841197612</c:v>
                </c:pt>
                <c:pt idx="44">
                  <c:v>196630.30841197612</c:v>
                </c:pt>
                <c:pt idx="45">
                  <c:v>196630.30841197612</c:v>
                </c:pt>
                <c:pt idx="46">
                  <c:v>196630.30841197612</c:v>
                </c:pt>
                <c:pt idx="47">
                  <c:v>196630.30841197612</c:v>
                </c:pt>
                <c:pt idx="48">
                  <c:v>196630.30841197612</c:v>
                </c:pt>
                <c:pt idx="49">
                  <c:v>196630.30841197612</c:v>
                </c:pt>
                <c:pt idx="50">
                  <c:v>196630.30841197612</c:v>
                </c:pt>
                <c:pt idx="51">
                  <c:v>196630.30841197612</c:v>
                </c:pt>
                <c:pt idx="52">
                  <c:v>196630.30841197612</c:v>
                </c:pt>
                <c:pt idx="53">
                  <c:v>196630.30841197612</c:v>
                </c:pt>
                <c:pt idx="54">
                  <c:v>196630.30841197612</c:v>
                </c:pt>
                <c:pt idx="55">
                  <c:v>196630.30841197612</c:v>
                </c:pt>
                <c:pt idx="56">
                  <c:v>196630.30841197612</c:v>
                </c:pt>
                <c:pt idx="57">
                  <c:v>196630.30841197612</c:v>
                </c:pt>
                <c:pt idx="58">
                  <c:v>196630.30841197612</c:v>
                </c:pt>
                <c:pt idx="59">
                  <c:v>196630.30841197612</c:v>
                </c:pt>
                <c:pt idx="60">
                  <c:v>196630.30841197612</c:v>
                </c:pt>
                <c:pt idx="61">
                  <c:v>196630.30841197612</c:v>
                </c:pt>
                <c:pt idx="62">
                  <c:v>196630.30841197612</c:v>
                </c:pt>
                <c:pt idx="63">
                  <c:v>196630.30841197612</c:v>
                </c:pt>
                <c:pt idx="64">
                  <c:v>196630.30841197612</c:v>
                </c:pt>
                <c:pt idx="65">
                  <c:v>196630.30841197612</c:v>
                </c:pt>
                <c:pt idx="66">
                  <c:v>196630.30841197612</c:v>
                </c:pt>
                <c:pt idx="67">
                  <c:v>196630.30841197612</c:v>
                </c:pt>
                <c:pt idx="68">
                  <c:v>196630.30841197612</c:v>
                </c:pt>
                <c:pt idx="69">
                  <c:v>196630.30841197612</c:v>
                </c:pt>
                <c:pt idx="70">
                  <c:v>196630.30841197612</c:v>
                </c:pt>
                <c:pt idx="71">
                  <c:v>196630.30841197612</c:v>
                </c:pt>
                <c:pt idx="72">
                  <c:v>196630.30841197612</c:v>
                </c:pt>
                <c:pt idx="73">
                  <c:v>196630.30841197612</c:v>
                </c:pt>
              </c:numCache>
            </c:numRef>
          </c:xVal>
          <c:yVal>
            <c:numRef>
              <c:f>市区町村別_生活習慣病の状況!$Z$5:$Z$78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17-1A7D-4F94-AD89-5F927158D746}"/>
            </c:ext>
          </c:extLst>
        </c:ser>
        <c:dLbls>
          <c:showLegendKey val="0"/>
          <c:showVal val="0"/>
          <c:showCatName val="0"/>
          <c:showSerName val="0"/>
          <c:showPercent val="0"/>
          <c:showBubbleSize val="0"/>
        </c:dLbls>
        <c:axId val="383334592"/>
        <c:axId val="383335152"/>
      </c:scatterChart>
      <c:catAx>
        <c:axId val="383337392"/>
        <c:scaling>
          <c:orientation val="maxMin"/>
        </c:scaling>
        <c:delete val="0"/>
        <c:axPos val="l"/>
        <c:numFmt formatCode="General" sourceLinked="0"/>
        <c:majorTickMark val="none"/>
        <c:minorTickMark val="none"/>
        <c:tickLblPos val="nextTo"/>
        <c:spPr>
          <a:ln>
            <a:solidFill>
              <a:srgbClr val="7F7F7F"/>
            </a:solidFill>
          </a:ln>
        </c:spPr>
        <c:crossAx val="383336832"/>
        <c:crossesAt val="0"/>
        <c:auto val="1"/>
        <c:lblAlgn val="ctr"/>
        <c:lblOffset val="100"/>
        <c:noMultiLvlLbl val="0"/>
      </c:catAx>
      <c:valAx>
        <c:axId val="383336832"/>
        <c:scaling>
          <c:orientation val="minMax"/>
        </c:scaling>
        <c:delete val="0"/>
        <c:axPos val="t"/>
        <c:majorGridlines>
          <c:spPr>
            <a:ln>
              <a:solidFill>
                <a:srgbClr val="D9D9D9"/>
              </a:solidFill>
            </a:ln>
          </c:spPr>
        </c:majorGridlines>
        <c:title>
          <c:tx>
            <c:rich>
              <a:bodyPr/>
              <a:lstStyle/>
              <a:p>
                <a:pPr>
                  <a:defRPr/>
                </a:pPr>
                <a:r>
                  <a:rPr lang="en-US"/>
                  <a:t>(</a:t>
                </a:r>
                <a:r>
                  <a:rPr lang="ja-JP" altLang="en-US"/>
                  <a:t>円</a:t>
                </a:r>
                <a:r>
                  <a:rPr lang="en-US"/>
                  <a:t>)</a:t>
                </a:r>
                <a:endParaRPr lang="ja-JP"/>
              </a:p>
            </c:rich>
          </c:tx>
          <c:layout>
            <c:manualLayout>
              <c:xMode val="edge"/>
              <c:yMode val="edge"/>
              <c:x val="0.90969260890846804"/>
              <c:y val="2.4555603780864198E-2"/>
            </c:manualLayout>
          </c:layout>
          <c:overlay val="0"/>
        </c:title>
        <c:numFmt formatCode="General" sourceLinked="1"/>
        <c:majorTickMark val="out"/>
        <c:minorTickMark val="none"/>
        <c:tickLblPos val="nextTo"/>
        <c:spPr>
          <a:ln>
            <a:solidFill>
              <a:srgbClr val="7F7F7F"/>
            </a:solidFill>
          </a:ln>
        </c:spPr>
        <c:crossAx val="383337392"/>
        <c:crosses val="autoZero"/>
        <c:crossBetween val="between"/>
      </c:valAx>
      <c:valAx>
        <c:axId val="383335152"/>
        <c:scaling>
          <c:orientation val="minMax"/>
          <c:max val="50"/>
          <c:min val="0"/>
        </c:scaling>
        <c:delete val="1"/>
        <c:axPos val="r"/>
        <c:numFmt formatCode="General" sourceLinked="1"/>
        <c:majorTickMark val="out"/>
        <c:minorTickMark val="none"/>
        <c:tickLblPos val="nextTo"/>
        <c:crossAx val="383334592"/>
        <c:crosses val="max"/>
        <c:crossBetween val="midCat"/>
      </c:valAx>
      <c:valAx>
        <c:axId val="383334592"/>
        <c:scaling>
          <c:orientation val="minMax"/>
        </c:scaling>
        <c:delete val="1"/>
        <c:axPos val="b"/>
        <c:numFmt formatCode="General" sourceLinked="1"/>
        <c:majorTickMark val="out"/>
        <c:minorTickMark val="none"/>
        <c:tickLblPos val="nextTo"/>
        <c:crossAx val="383335152"/>
        <c:crosses val="autoZero"/>
        <c:crossBetween val="midCat"/>
      </c:valAx>
      <c:spPr>
        <a:ln>
          <a:solidFill>
            <a:srgbClr val="7F7F7F"/>
          </a:solidFill>
        </a:ln>
      </c:spPr>
    </c:plotArea>
    <c:legend>
      <c:legendPos val="r"/>
      <c:layout>
        <c:manualLayout>
          <c:xMode val="edge"/>
          <c:yMode val="edge"/>
          <c:x val="0.1681161025459271"/>
          <c:y val="1.3454459233539095E-2"/>
          <c:w val="0.63560202906255536"/>
          <c:h val="3.4145960419188395E-2"/>
        </c:manualLayout>
      </c:layout>
      <c:overlay val="1"/>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13448360254527"/>
          <c:y val="7.0745081018518521E-2"/>
          <c:w val="0.79241195652173924"/>
          <c:h val="0.8956963734567901"/>
        </c:manualLayout>
      </c:layout>
      <c:barChart>
        <c:barDir val="bar"/>
        <c:grouping val="clustered"/>
        <c:varyColors val="0"/>
        <c:ser>
          <c:idx val="0"/>
          <c:order val="0"/>
          <c:tx>
            <c:strRef>
              <c:f>市区町村別_生活習慣病の状況!$R$4</c:f>
              <c:strCache>
                <c:ptCount val="1"/>
                <c:pt idx="0">
                  <c:v>前年度との差分(患者一人当たりの生活習慣病医療費)</c:v>
                </c:pt>
              </c:strCache>
            </c:strRef>
          </c:tx>
          <c:spPr>
            <a:solidFill>
              <a:schemeClr val="accent1"/>
            </a:solidFill>
            <a:ln>
              <a:noFill/>
            </a:ln>
          </c:spPr>
          <c:invertIfNegative val="0"/>
          <c:dLbls>
            <c:dLbl>
              <c:idx val="1"/>
              <c:layout>
                <c:manualLayout>
                  <c:x val="-2.7194689182574644E-2"/>
                  <c:y val="-9.186680169753085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1AD-4CA7-8352-A0761F22AC11}"/>
                </c:ext>
              </c:extLst>
            </c:dLbl>
            <c:dLbl>
              <c:idx val="2"/>
              <c:layout>
                <c:manualLayout>
                  <c:x val="-3.108051884483488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1AD-4CA7-8352-A0761F22AC11}"/>
                </c:ext>
              </c:extLst>
            </c:dLbl>
            <c:dLbl>
              <c:idx val="5"/>
              <c:layout>
                <c:manualLayout>
                  <c:x val="1.243379833578077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1AD-4CA7-8352-A0761F22AC11}"/>
                </c:ext>
              </c:extLst>
            </c:dLbl>
            <c:dLbl>
              <c:idx val="6"/>
              <c:layout>
                <c:manualLayout>
                  <c:x val="3.108296622613803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1AD-4CA7-8352-A0761F22AC11}"/>
                </c:ext>
              </c:extLst>
            </c:dLbl>
            <c:dLbl>
              <c:idx val="10"/>
              <c:layout>
                <c:manualLayout>
                  <c:x val="-3.108051884483602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1AD-4CA7-8352-A0761F22AC11}"/>
                </c:ext>
              </c:extLst>
            </c:dLbl>
            <c:dLbl>
              <c:idx val="11"/>
              <c:layout>
                <c:manualLayout>
                  <c:x val="-3.108051884483488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1AD-4CA7-8352-A0761F22AC11}"/>
                </c:ext>
              </c:extLst>
            </c:dLbl>
            <c:dLbl>
              <c:idx val="12"/>
              <c:layout>
                <c:manualLayout>
                  <c:x val="2.9530102790014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1AD-4CA7-8352-A0761F22AC11}"/>
                </c:ext>
              </c:extLst>
            </c:dLbl>
            <c:dLbl>
              <c:idx val="15"/>
              <c:layout>
                <c:manualLayout>
                  <c:x val="4.662506118453255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1AD-4CA7-8352-A0761F22AC11}"/>
                </c:ext>
              </c:extLst>
            </c:dLbl>
            <c:dLbl>
              <c:idx val="33"/>
              <c:layout>
                <c:manualLayout>
                  <c:x val="1.243379833578077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1AD-4CA7-8352-A0761F22AC11}"/>
                </c:ext>
              </c:extLst>
            </c:dLbl>
            <c:dLbl>
              <c:idx val="40"/>
              <c:layout>
                <c:manualLayout>
                  <c:x val="-3.108051884483602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1AD-4CA7-8352-A0761F22AC11}"/>
                </c:ext>
              </c:extLst>
            </c:dLbl>
            <c:dLbl>
              <c:idx val="41"/>
              <c:layout>
                <c:manualLayout>
                  <c:x val="2.486747430249633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1AD-4CA7-8352-A0761F22AC11}"/>
                </c:ext>
              </c:extLst>
            </c:dLbl>
            <c:dLbl>
              <c:idx val="42"/>
              <c:layout>
                <c:manualLayout>
                  <c:x val="2.486747430249638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1AD-4CA7-8352-A0761F22AC11}"/>
                </c:ext>
              </c:extLst>
            </c:dLbl>
            <c:dLbl>
              <c:idx val="44"/>
              <c:layout>
                <c:manualLayout>
                  <c:x val="-6.215981399902105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1AD-4CA7-8352-A0761F22AC11}"/>
                </c:ext>
              </c:extLst>
            </c:dLbl>
            <c:dLbl>
              <c:idx val="49"/>
              <c:layout>
                <c:manualLayout>
                  <c:x val="2.020460107684782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1AD-4CA7-8352-A0761F22AC11}"/>
                </c:ext>
              </c:extLst>
            </c:dLbl>
            <c:dLbl>
              <c:idx val="53"/>
              <c:layout>
                <c:manualLayout>
                  <c:x val="3.108431228585413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1AD-4CA7-8352-A0761F22AC11}"/>
                </c:ext>
              </c:extLst>
            </c:dLbl>
            <c:dLbl>
              <c:idx val="54"/>
              <c:layout>
                <c:manualLayout>
                  <c:x val="-4.662016642192739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1AD-4CA7-8352-A0761F22AC11}"/>
                </c:ext>
              </c:extLst>
            </c:dLbl>
            <c:dLbl>
              <c:idx val="55"/>
              <c:layout>
                <c:manualLayout>
                  <c:x val="-7.769946157611356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1AD-4CA7-8352-A0761F22AC11}"/>
                </c:ext>
              </c:extLst>
            </c:dLbl>
            <c:dLbl>
              <c:idx val="56"/>
              <c:layout>
                <c:manualLayout>
                  <c:x val="4.66250611845331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1AD-4CA7-8352-A0761F22AC11}"/>
                </c:ext>
              </c:extLst>
            </c:dLbl>
            <c:dLbl>
              <c:idx val="57"/>
              <c:layout>
                <c:manualLayout>
                  <c:x val="-3.108051884483602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1AD-4CA7-8352-A0761F22AC11}"/>
                </c:ext>
              </c:extLst>
            </c:dLbl>
            <c:dLbl>
              <c:idx val="59"/>
              <c:layout>
                <c:manualLayout>
                  <c:x val="-6.215981399902105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1AD-4CA7-8352-A0761F22AC11}"/>
                </c:ext>
              </c:extLst>
            </c:dLbl>
            <c:dLbl>
              <c:idx val="60"/>
              <c:layout>
                <c:manualLayout>
                  <c:x val="-3.108051884483602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1AD-4CA7-8352-A0761F22AC11}"/>
                </c:ext>
              </c:extLst>
            </c:dLbl>
            <c:dLbl>
              <c:idx val="61"/>
              <c:layout>
                <c:manualLayout>
                  <c:x val="1.554087126774351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D1AD-4CA7-8352-A0761F22AC11}"/>
                </c:ext>
              </c:extLst>
            </c:dLbl>
            <c:dLbl>
              <c:idx val="62"/>
              <c:layout>
                <c:manualLayout>
                  <c:x val="-4.662016642192853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D1AD-4CA7-8352-A0761F22AC11}"/>
                </c:ext>
              </c:extLst>
            </c:dLbl>
            <c:dLbl>
              <c:idx val="64"/>
              <c:layout>
                <c:manualLayout>
                  <c:x val="2.642021536955468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D1AD-4CA7-8352-A0761F22AC11}"/>
                </c:ext>
              </c:extLst>
            </c:dLbl>
            <c:dLbl>
              <c:idx val="66"/>
              <c:layout>
                <c:manualLayout>
                  <c:x val="-1.553597650513893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D1AD-4CA7-8352-A0761F22AC11}"/>
                </c:ext>
              </c:extLst>
            </c:dLbl>
            <c:dLbl>
              <c:idx val="69"/>
              <c:layout>
                <c:manualLayout>
                  <c:x val="1.55408712677440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D1AD-4CA7-8352-A0761F22AC11}"/>
                </c:ext>
              </c:extLst>
            </c:dLbl>
            <c:dLbl>
              <c:idx val="71"/>
              <c:layout>
                <c:manualLayout>
                  <c:x val="1.554148311306907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D1AD-4CA7-8352-A0761F22AC11}"/>
                </c:ext>
              </c:extLst>
            </c:dLbl>
            <c:dLbl>
              <c:idx val="73"/>
              <c:layout>
                <c:manualLayout>
                  <c:x val="2.797442486539402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D1AD-4CA7-8352-A0761F22AC11}"/>
                </c:ext>
              </c:extLst>
            </c:dLbl>
            <c:numFmt formatCode="#,##0_ ;[Red]\-#,##0\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市区町村別_生活習慣病の状況!$O$5:$O$78</c:f>
              <c:strCache>
                <c:ptCount val="74"/>
                <c:pt idx="0">
                  <c:v>忠岡町</c:v>
                </c:pt>
                <c:pt idx="1">
                  <c:v>能勢町</c:v>
                </c:pt>
                <c:pt idx="2">
                  <c:v>福島区</c:v>
                </c:pt>
                <c:pt idx="3">
                  <c:v>大正区</c:v>
                </c:pt>
                <c:pt idx="4">
                  <c:v>浪速区</c:v>
                </c:pt>
                <c:pt idx="5">
                  <c:v>港区</c:v>
                </c:pt>
                <c:pt idx="6">
                  <c:v>此花区</c:v>
                </c:pt>
                <c:pt idx="7">
                  <c:v>住之江区</c:v>
                </c:pt>
                <c:pt idx="8">
                  <c:v>生野区</c:v>
                </c:pt>
                <c:pt idx="9">
                  <c:v>住吉区</c:v>
                </c:pt>
                <c:pt idx="10">
                  <c:v>淀川区</c:v>
                </c:pt>
                <c:pt idx="11">
                  <c:v>東淀川区</c:v>
                </c:pt>
                <c:pt idx="12">
                  <c:v>都島区</c:v>
                </c:pt>
                <c:pt idx="13">
                  <c:v>東住吉区</c:v>
                </c:pt>
                <c:pt idx="14">
                  <c:v>大阪市</c:v>
                </c:pt>
                <c:pt idx="15">
                  <c:v>堺市北区</c:v>
                </c:pt>
                <c:pt idx="16">
                  <c:v>大東市</c:v>
                </c:pt>
                <c:pt idx="17">
                  <c:v>摂津市</c:v>
                </c:pt>
                <c:pt idx="18">
                  <c:v>西成区</c:v>
                </c:pt>
                <c:pt idx="19">
                  <c:v>平野区</c:v>
                </c:pt>
                <c:pt idx="20">
                  <c:v>岸和田市</c:v>
                </c:pt>
                <c:pt idx="21">
                  <c:v>堺市中区</c:v>
                </c:pt>
                <c:pt idx="22">
                  <c:v>東成区</c:v>
                </c:pt>
                <c:pt idx="23">
                  <c:v>貝塚市</c:v>
                </c:pt>
                <c:pt idx="24">
                  <c:v>鶴見区</c:v>
                </c:pt>
                <c:pt idx="25">
                  <c:v>旭区</c:v>
                </c:pt>
                <c:pt idx="26">
                  <c:v>西区</c:v>
                </c:pt>
                <c:pt idx="27">
                  <c:v>泉大津市</c:v>
                </c:pt>
                <c:pt idx="28">
                  <c:v>天王寺区</c:v>
                </c:pt>
                <c:pt idx="29">
                  <c:v>門真市</c:v>
                </c:pt>
                <c:pt idx="30">
                  <c:v>四條畷市</c:v>
                </c:pt>
                <c:pt idx="31">
                  <c:v>城東区</c:v>
                </c:pt>
                <c:pt idx="32">
                  <c:v>泉佐野市</c:v>
                </c:pt>
                <c:pt idx="33">
                  <c:v>池田市</c:v>
                </c:pt>
                <c:pt idx="34">
                  <c:v>堺市美原区</c:v>
                </c:pt>
                <c:pt idx="35">
                  <c:v>泉南市</c:v>
                </c:pt>
                <c:pt idx="36">
                  <c:v>堺市</c:v>
                </c:pt>
                <c:pt idx="37">
                  <c:v>北区</c:v>
                </c:pt>
                <c:pt idx="38">
                  <c:v>和泉市</c:v>
                </c:pt>
                <c:pt idx="39">
                  <c:v>守口市</c:v>
                </c:pt>
                <c:pt idx="40">
                  <c:v>豊中市</c:v>
                </c:pt>
                <c:pt idx="41">
                  <c:v>堺市堺区</c:v>
                </c:pt>
                <c:pt idx="42">
                  <c:v>堺市西区</c:v>
                </c:pt>
                <c:pt idx="43">
                  <c:v>阪南市</c:v>
                </c:pt>
                <c:pt idx="44">
                  <c:v>寝屋川市</c:v>
                </c:pt>
                <c:pt idx="45">
                  <c:v>堺市南区</c:v>
                </c:pt>
                <c:pt idx="46">
                  <c:v>西淀川区</c:v>
                </c:pt>
                <c:pt idx="47">
                  <c:v>中央区</c:v>
                </c:pt>
                <c:pt idx="48">
                  <c:v>堺市東区</c:v>
                </c:pt>
                <c:pt idx="49">
                  <c:v>東大阪市</c:v>
                </c:pt>
                <c:pt idx="50">
                  <c:v>阿倍野区</c:v>
                </c:pt>
                <c:pt idx="51">
                  <c:v>田尻町</c:v>
                </c:pt>
                <c:pt idx="52">
                  <c:v>岬町</c:v>
                </c:pt>
                <c:pt idx="53">
                  <c:v>富田林市</c:v>
                </c:pt>
                <c:pt idx="54">
                  <c:v>藤井寺市</c:v>
                </c:pt>
                <c:pt idx="55">
                  <c:v>千早赤阪村</c:v>
                </c:pt>
                <c:pt idx="56">
                  <c:v>吹田市</c:v>
                </c:pt>
                <c:pt idx="57">
                  <c:v>八尾市</c:v>
                </c:pt>
                <c:pt idx="58">
                  <c:v>高石市</c:v>
                </c:pt>
                <c:pt idx="59">
                  <c:v>熊取町</c:v>
                </c:pt>
                <c:pt idx="60">
                  <c:v>枚方市</c:v>
                </c:pt>
                <c:pt idx="61">
                  <c:v>茨木市</c:v>
                </c:pt>
                <c:pt idx="62">
                  <c:v>箕面市</c:v>
                </c:pt>
                <c:pt idx="63">
                  <c:v>河南町</c:v>
                </c:pt>
                <c:pt idx="64">
                  <c:v>高槻市</c:v>
                </c:pt>
                <c:pt idx="65">
                  <c:v>大阪狭山市</c:v>
                </c:pt>
                <c:pt idx="66">
                  <c:v>河内長野市</c:v>
                </c:pt>
                <c:pt idx="67">
                  <c:v>柏原市</c:v>
                </c:pt>
                <c:pt idx="68">
                  <c:v>羽曳野市</c:v>
                </c:pt>
                <c:pt idx="69">
                  <c:v>交野市</c:v>
                </c:pt>
                <c:pt idx="70">
                  <c:v>松原市</c:v>
                </c:pt>
                <c:pt idx="71">
                  <c:v>島本町</c:v>
                </c:pt>
                <c:pt idx="72">
                  <c:v>豊能町</c:v>
                </c:pt>
                <c:pt idx="73">
                  <c:v>太子町</c:v>
                </c:pt>
              </c:strCache>
            </c:strRef>
          </c:cat>
          <c:val>
            <c:numRef>
              <c:f>市区町村別_生活習慣病の状況!$R$5:$R$78</c:f>
              <c:numCache>
                <c:formatCode>General</c:formatCode>
                <c:ptCount val="74"/>
                <c:pt idx="0">
                  <c:v>4306</c:v>
                </c:pt>
                <c:pt idx="1">
                  <c:v>-37318</c:v>
                </c:pt>
                <c:pt idx="2">
                  <c:v>-1646</c:v>
                </c:pt>
                <c:pt idx="3">
                  <c:v>-11903</c:v>
                </c:pt>
                <c:pt idx="4">
                  <c:v>17</c:v>
                </c:pt>
                <c:pt idx="5">
                  <c:v>-6716</c:v>
                </c:pt>
                <c:pt idx="6">
                  <c:v>-8112</c:v>
                </c:pt>
                <c:pt idx="7">
                  <c:v>-16420</c:v>
                </c:pt>
                <c:pt idx="8">
                  <c:v>-11029</c:v>
                </c:pt>
                <c:pt idx="9">
                  <c:v>-9247</c:v>
                </c:pt>
                <c:pt idx="10">
                  <c:v>-2846</c:v>
                </c:pt>
                <c:pt idx="11">
                  <c:v>-1112</c:v>
                </c:pt>
                <c:pt idx="12">
                  <c:v>-5416</c:v>
                </c:pt>
                <c:pt idx="13">
                  <c:v>-11166</c:v>
                </c:pt>
                <c:pt idx="14">
                  <c:v>-9136</c:v>
                </c:pt>
                <c:pt idx="15">
                  <c:v>-7497</c:v>
                </c:pt>
                <c:pt idx="16">
                  <c:v>-2600</c:v>
                </c:pt>
                <c:pt idx="17">
                  <c:v>4649</c:v>
                </c:pt>
                <c:pt idx="18">
                  <c:v>-12793</c:v>
                </c:pt>
                <c:pt idx="19">
                  <c:v>-14697</c:v>
                </c:pt>
                <c:pt idx="20">
                  <c:v>-17768</c:v>
                </c:pt>
                <c:pt idx="21">
                  <c:v>-12801</c:v>
                </c:pt>
                <c:pt idx="22">
                  <c:v>-10305</c:v>
                </c:pt>
                <c:pt idx="23">
                  <c:v>-9546</c:v>
                </c:pt>
                <c:pt idx="24">
                  <c:v>-12078</c:v>
                </c:pt>
                <c:pt idx="25">
                  <c:v>-2989</c:v>
                </c:pt>
                <c:pt idx="26">
                  <c:v>-10704</c:v>
                </c:pt>
                <c:pt idx="27">
                  <c:v>9352</c:v>
                </c:pt>
                <c:pt idx="28">
                  <c:v>-864</c:v>
                </c:pt>
                <c:pt idx="29">
                  <c:v>-8670</c:v>
                </c:pt>
                <c:pt idx="30">
                  <c:v>-7914</c:v>
                </c:pt>
                <c:pt idx="31">
                  <c:v>-7478</c:v>
                </c:pt>
                <c:pt idx="32">
                  <c:v>-15485</c:v>
                </c:pt>
                <c:pt idx="33">
                  <c:v>-6752</c:v>
                </c:pt>
                <c:pt idx="34">
                  <c:v>-14775</c:v>
                </c:pt>
                <c:pt idx="35">
                  <c:v>-19997</c:v>
                </c:pt>
                <c:pt idx="36">
                  <c:v>-9118</c:v>
                </c:pt>
                <c:pt idx="37">
                  <c:v>-14914</c:v>
                </c:pt>
                <c:pt idx="38">
                  <c:v>-10684</c:v>
                </c:pt>
                <c:pt idx="39">
                  <c:v>-10657</c:v>
                </c:pt>
                <c:pt idx="40">
                  <c:v>-3641</c:v>
                </c:pt>
                <c:pt idx="41">
                  <c:v>-5739</c:v>
                </c:pt>
                <c:pt idx="42">
                  <c:v>-5765</c:v>
                </c:pt>
                <c:pt idx="43">
                  <c:v>-11671</c:v>
                </c:pt>
                <c:pt idx="44">
                  <c:v>-4245</c:v>
                </c:pt>
                <c:pt idx="45">
                  <c:v>-12047</c:v>
                </c:pt>
                <c:pt idx="46">
                  <c:v>-8288</c:v>
                </c:pt>
                <c:pt idx="47">
                  <c:v>-19017</c:v>
                </c:pt>
                <c:pt idx="48">
                  <c:v>-8826</c:v>
                </c:pt>
                <c:pt idx="49">
                  <c:v>-6201</c:v>
                </c:pt>
                <c:pt idx="50">
                  <c:v>-10759</c:v>
                </c:pt>
                <c:pt idx="51">
                  <c:v>4535</c:v>
                </c:pt>
                <c:pt idx="52">
                  <c:v>-14838</c:v>
                </c:pt>
                <c:pt idx="53">
                  <c:v>-5293</c:v>
                </c:pt>
                <c:pt idx="54">
                  <c:v>-1590</c:v>
                </c:pt>
                <c:pt idx="55">
                  <c:v>-35985</c:v>
                </c:pt>
                <c:pt idx="56">
                  <c:v>-7446</c:v>
                </c:pt>
                <c:pt idx="57">
                  <c:v>-1928</c:v>
                </c:pt>
                <c:pt idx="58">
                  <c:v>-25281</c:v>
                </c:pt>
                <c:pt idx="59">
                  <c:v>-4195</c:v>
                </c:pt>
                <c:pt idx="60">
                  <c:v>-3685</c:v>
                </c:pt>
                <c:pt idx="61">
                  <c:v>-7805</c:v>
                </c:pt>
                <c:pt idx="62">
                  <c:v>-2380</c:v>
                </c:pt>
                <c:pt idx="63">
                  <c:v>429</c:v>
                </c:pt>
                <c:pt idx="64">
                  <c:v>-5670</c:v>
                </c:pt>
                <c:pt idx="65">
                  <c:v>-13221</c:v>
                </c:pt>
                <c:pt idx="66">
                  <c:v>-8313</c:v>
                </c:pt>
                <c:pt idx="67">
                  <c:v>-10555</c:v>
                </c:pt>
                <c:pt idx="68">
                  <c:v>-12990</c:v>
                </c:pt>
                <c:pt idx="69">
                  <c:v>-8385</c:v>
                </c:pt>
                <c:pt idx="70">
                  <c:v>-9907</c:v>
                </c:pt>
                <c:pt idx="71">
                  <c:v>-6594</c:v>
                </c:pt>
                <c:pt idx="72">
                  <c:v>11767</c:v>
                </c:pt>
                <c:pt idx="73">
                  <c:v>-5427</c:v>
                </c:pt>
              </c:numCache>
            </c:numRef>
          </c:val>
          <c:extLst>
            <c:ext xmlns:c16="http://schemas.microsoft.com/office/drawing/2014/chart" uri="{C3380CC4-5D6E-409C-BE32-E72D297353CC}">
              <c16:uniqueId val="{0000001C-D1AD-4CA7-8352-A0761F22AC11}"/>
            </c:ext>
          </c:extLst>
        </c:ser>
        <c:dLbls>
          <c:showLegendKey val="0"/>
          <c:showVal val="0"/>
          <c:showCatName val="0"/>
          <c:showSerName val="0"/>
          <c:showPercent val="0"/>
          <c:showBubbleSize val="0"/>
        </c:dLbls>
        <c:gapWidth val="150"/>
        <c:axId val="383337392"/>
        <c:axId val="383336832"/>
      </c:barChart>
      <c:scatterChart>
        <c:scatterStyle val="lineMarker"/>
        <c:varyColors val="0"/>
        <c:ser>
          <c:idx val="1"/>
          <c:order val="1"/>
          <c:tx>
            <c:strRef>
              <c:f>市区町村別_生活習慣病の状況!$B$79</c:f>
              <c:strCache>
                <c:ptCount val="1"/>
                <c:pt idx="0">
                  <c:v>広域連合全体</c:v>
                </c:pt>
              </c:strCache>
            </c:strRef>
          </c:tx>
          <c:spPr>
            <a:ln w="28575" cmpd="sng">
              <a:solidFill>
                <a:srgbClr val="BE4B48"/>
              </a:solidFill>
              <a:prstDash val="solid"/>
            </a:ln>
          </c:spPr>
          <c:marker>
            <c:symbol val="none"/>
          </c:marker>
          <c:dPt>
            <c:idx val="1"/>
            <c:bubble3D val="0"/>
            <c:extLst>
              <c:ext xmlns:c16="http://schemas.microsoft.com/office/drawing/2014/chart" uri="{C3380CC4-5D6E-409C-BE32-E72D297353CC}">
                <c16:uniqueId val="{0000001D-D1AD-4CA7-8352-A0761F22AC11}"/>
              </c:ext>
            </c:extLst>
          </c:dPt>
          <c:dLbls>
            <c:dLbl>
              <c:idx val="0"/>
              <c:layout>
                <c:manualLayout>
                  <c:x val="-0.28999608418991685"/>
                  <c:y val="-0.85030076517489717"/>
                </c:manualLayout>
              </c:layout>
              <c:tx>
                <c:rich>
                  <a:bodyPr/>
                  <a:lstStyle/>
                  <a:p>
                    <a:pPr>
                      <a:defRPr sz="800"/>
                    </a:pPr>
                    <a:fld id="{F58335EF-FF2A-4814-BE4F-18D8E855C592}" type="SERIESNAME">
                      <a:rPr lang="ja-JP" altLang="en-US" sz="1000"/>
                      <a:pPr>
                        <a:defRPr sz="800"/>
                      </a:pPr>
                      <a:t>[系列名]</a:t>
                    </a:fld>
                    <a:r>
                      <a:rPr lang="ja-JP" altLang="en-US" sz="1000" baseline="0"/>
                      <a:t>
</a:t>
                    </a:r>
                    <a:fld id="{6E662967-2AC9-4435-BF21-97D837D9F438}" type="XVALUE">
                      <a:rPr lang="en-US" altLang="ja-JP" sz="1000" baseline="0">
                        <a:solidFill>
                          <a:srgbClr val="FF0000"/>
                        </a:solidFill>
                      </a:rPr>
                      <a:pPr>
                        <a:defRPr sz="800"/>
                      </a:pPr>
                      <a:t>[X 値]</a:t>
                    </a:fld>
                    <a:endParaRPr lang="ja-JP" altLang="en-US" sz="1000" baseline="0"/>
                  </a:p>
                </c:rich>
              </c:tx>
              <c:numFmt formatCode="#,##0_ ;[Red]\-#,##0\ " sourceLinked="0"/>
              <c:spPr/>
              <c:showLegendKey val="0"/>
              <c:showVal val="0"/>
              <c:showCatName val="1"/>
              <c:showSerName val="1"/>
              <c:showPercent val="0"/>
              <c:showBubbleSize val="0"/>
              <c:separator>
</c:separator>
              <c:extLst>
                <c:ext xmlns:c15="http://schemas.microsoft.com/office/drawing/2012/chart" uri="{CE6537A1-D6FC-4f65-9D91-7224C49458BB}">
                  <c15:layout>
                    <c:manualLayout>
                      <c:w val="0.17872001957905043"/>
                      <c:h val="4.79761445473251E-2"/>
                    </c:manualLayout>
                  </c15:layout>
                  <c15:dlblFieldTable/>
                  <c15:showDataLabelsRange val="0"/>
                </c:ext>
                <c:ext xmlns:c16="http://schemas.microsoft.com/office/drawing/2014/chart" uri="{C3380CC4-5D6E-409C-BE32-E72D297353CC}">
                  <c16:uniqueId val="{0000001E-D1AD-4CA7-8352-A0761F22AC11}"/>
                </c:ext>
              </c:extLst>
            </c:dLbl>
            <c:numFmt formatCode="#,##0_);[Red]\(#,##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市区町村別_生活習慣病の状況!$Y$5:$Y$78</c:f>
              <c:numCache>
                <c:formatCode>General</c:formatCode>
                <c:ptCount val="74"/>
                <c:pt idx="0">
                  <c:v>-7769</c:v>
                </c:pt>
                <c:pt idx="1">
                  <c:v>-7769</c:v>
                </c:pt>
                <c:pt idx="2">
                  <c:v>-7769</c:v>
                </c:pt>
                <c:pt idx="3">
                  <c:v>-7769</c:v>
                </c:pt>
                <c:pt idx="4">
                  <c:v>-7769</c:v>
                </c:pt>
                <c:pt idx="5">
                  <c:v>-7769</c:v>
                </c:pt>
                <c:pt idx="6">
                  <c:v>-7769</c:v>
                </c:pt>
                <c:pt idx="7">
                  <c:v>-7769</c:v>
                </c:pt>
                <c:pt idx="8">
                  <c:v>-7769</c:v>
                </c:pt>
                <c:pt idx="9">
                  <c:v>-7769</c:v>
                </c:pt>
                <c:pt idx="10">
                  <c:v>-7769</c:v>
                </c:pt>
                <c:pt idx="11">
                  <c:v>-7769</c:v>
                </c:pt>
                <c:pt idx="12">
                  <c:v>-7769</c:v>
                </c:pt>
                <c:pt idx="13">
                  <c:v>-7769</c:v>
                </c:pt>
                <c:pt idx="14">
                  <c:v>-7769</c:v>
                </c:pt>
                <c:pt idx="15">
                  <c:v>-7769</c:v>
                </c:pt>
                <c:pt idx="16">
                  <c:v>-7769</c:v>
                </c:pt>
                <c:pt idx="17">
                  <c:v>-7769</c:v>
                </c:pt>
                <c:pt idx="18">
                  <c:v>-7769</c:v>
                </c:pt>
                <c:pt idx="19">
                  <c:v>-7769</c:v>
                </c:pt>
                <c:pt idx="20">
                  <c:v>-7769</c:v>
                </c:pt>
                <c:pt idx="21">
                  <c:v>-7769</c:v>
                </c:pt>
                <c:pt idx="22">
                  <c:v>-7769</c:v>
                </c:pt>
                <c:pt idx="23">
                  <c:v>-7769</c:v>
                </c:pt>
                <c:pt idx="24">
                  <c:v>-7769</c:v>
                </c:pt>
                <c:pt idx="25">
                  <c:v>-7769</c:v>
                </c:pt>
                <c:pt idx="26">
                  <c:v>-7769</c:v>
                </c:pt>
                <c:pt idx="27">
                  <c:v>-7769</c:v>
                </c:pt>
                <c:pt idx="28">
                  <c:v>-7769</c:v>
                </c:pt>
                <c:pt idx="29">
                  <c:v>-7769</c:v>
                </c:pt>
                <c:pt idx="30">
                  <c:v>-7769</c:v>
                </c:pt>
                <c:pt idx="31">
                  <c:v>-7769</c:v>
                </c:pt>
                <c:pt idx="32">
                  <c:v>-7769</c:v>
                </c:pt>
                <c:pt idx="33">
                  <c:v>-7769</c:v>
                </c:pt>
                <c:pt idx="34">
                  <c:v>-7769</c:v>
                </c:pt>
                <c:pt idx="35">
                  <c:v>-7769</c:v>
                </c:pt>
                <c:pt idx="36">
                  <c:v>-7769</c:v>
                </c:pt>
                <c:pt idx="37">
                  <c:v>-7769</c:v>
                </c:pt>
                <c:pt idx="38">
                  <c:v>-7769</c:v>
                </c:pt>
                <c:pt idx="39">
                  <c:v>-7769</c:v>
                </c:pt>
                <c:pt idx="40">
                  <c:v>-7769</c:v>
                </c:pt>
                <c:pt idx="41">
                  <c:v>-7769</c:v>
                </c:pt>
                <c:pt idx="42">
                  <c:v>-7769</c:v>
                </c:pt>
                <c:pt idx="43">
                  <c:v>-7769</c:v>
                </c:pt>
                <c:pt idx="44">
                  <c:v>-7769</c:v>
                </c:pt>
                <c:pt idx="45">
                  <c:v>-7769</c:v>
                </c:pt>
                <c:pt idx="46">
                  <c:v>-7769</c:v>
                </c:pt>
                <c:pt idx="47">
                  <c:v>-7769</c:v>
                </c:pt>
                <c:pt idx="48">
                  <c:v>-7769</c:v>
                </c:pt>
                <c:pt idx="49">
                  <c:v>-7769</c:v>
                </c:pt>
                <c:pt idx="50">
                  <c:v>-7769</c:v>
                </c:pt>
                <c:pt idx="51">
                  <c:v>-7769</c:v>
                </c:pt>
                <c:pt idx="52">
                  <c:v>-7769</c:v>
                </c:pt>
                <c:pt idx="53">
                  <c:v>-7769</c:v>
                </c:pt>
                <c:pt idx="54">
                  <c:v>-7769</c:v>
                </c:pt>
                <c:pt idx="55">
                  <c:v>-7769</c:v>
                </c:pt>
                <c:pt idx="56">
                  <c:v>-7769</c:v>
                </c:pt>
                <c:pt idx="57">
                  <c:v>-7769</c:v>
                </c:pt>
                <c:pt idx="58">
                  <c:v>-7769</c:v>
                </c:pt>
                <c:pt idx="59">
                  <c:v>-7769</c:v>
                </c:pt>
                <c:pt idx="60">
                  <c:v>-7769</c:v>
                </c:pt>
                <c:pt idx="61">
                  <c:v>-7769</c:v>
                </c:pt>
                <c:pt idx="62">
                  <c:v>-7769</c:v>
                </c:pt>
                <c:pt idx="63">
                  <c:v>-7769</c:v>
                </c:pt>
                <c:pt idx="64">
                  <c:v>-7769</c:v>
                </c:pt>
                <c:pt idx="65">
                  <c:v>-7769</c:v>
                </c:pt>
                <c:pt idx="66">
                  <c:v>-7769</c:v>
                </c:pt>
                <c:pt idx="67">
                  <c:v>-7769</c:v>
                </c:pt>
                <c:pt idx="68">
                  <c:v>-7769</c:v>
                </c:pt>
                <c:pt idx="69">
                  <c:v>-7769</c:v>
                </c:pt>
                <c:pt idx="70">
                  <c:v>-7769</c:v>
                </c:pt>
                <c:pt idx="71">
                  <c:v>-7769</c:v>
                </c:pt>
                <c:pt idx="72">
                  <c:v>-7769</c:v>
                </c:pt>
                <c:pt idx="73">
                  <c:v>-7769</c:v>
                </c:pt>
              </c:numCache>
            </c:numRef>
          </c:xVal>
          <c:yVal>
            <c:numRef>
              <c:f>市区町村別_生活習慣病の状況!$Z$5:$Z$78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1F-D1AD-4CA7-8352-A0761F22AC11}"/>
            </c:ext>
          </c:extLst>
        </c:ser>
        <c:dLbls>
          <c:showLegendKey val="0"/>
          <c:showVal val="0"/>
          <c:showCatName val="0"/>
          <c:showSerName val="0"/>
          <c:showPercent val="0"/>
          <c:showBubbleSize val="0"/>
        </c:dLbls>
        <c:axId val="383334592"/>
        <c:axId val="383335152"/>
      </c:scatterChart>
      <c:catAx>
        <c:axId val="383337392"/>
        <c:scaling>
          <c:orientation val="maxMin"/>
        </c:scaling>
        <c:delete val="0"/>
        <c:axPos val="l"/>
        <c:numFmt formatCode="General" sourceLinked="0"/>
        <c:majorTickMark val="none"/>
        <c:minorTickMark val="none"/>
        <c:tickLblPos val="low"/>
        <c:spPr>
          <a:ln>
            <a:solidFill>
              <a:srgbClr val="7F7F7F"/>
            </a:solidFill>
          </a:ln>
        </c:spPr>
        <c:crossAx val="383336832"/>
        <c:crossesAt val="0"/>
        <c:auto val="1"/>
        <c:lblAlgn val="ctr"/>
        <c:lblOffset val="100"/>
        <c:noMultiLvlLbl val="0"/>
      </c:catAx>
      <c:valAx>
        <c:axId val="383336832"/>
        <c:scaling>
          <c:orientation val="minMax"/>
        </c:scaling>
        <c:delete val="0"/>
        <c:axPos val="t"/>
        <c:majorGridlines>
          <c:spPr>
            <a:ln>
              <a:solidFill>
                <a:srgbClr val="D9D9D9"/>
              </a:solidFill>
            </a:ln>
          </c:spPr>
        </c:majorGridlines>
        <c:title>
          <c:tx>
            <c:rich>
              <a:bodyPr/>
              <a:lstStyle/>
              <a:p>
                <a:pPr>
                  <a:defRPr/>
                </a:pPr>
                <a:r>
                  <a:rPr lang="en-US"/>
                  <a:t>(</a:t>
                </a:r>
                <a:r>
                  <a:rPr lang="ja-JP" altLang="en-US"/>
                  <a:t>円</a:t>
                </a:r>
                <a:r>
                  <a:rPr lang="en-US"/>
                  <a:t>)</a:t>
                </a:r>
                <a:endParaRPr lang="ja-JP"/>
              </a:p>
            </c:rich>
          </c:tx>
          <c:layout>
            <c:manualLayout>
              <c:xMode val="edge"/>
              <c:yMode val="edge"/>
              <c:x val="0.90969260890846804"/>
              <c:y val="2.4555603780864198E-2"/>
            </c:manualLayout>
          </c:layout>
          <c:overlay val="0"/>
        </c:title>
        <c:numFmt formatCode="#,##0_ ;[Red]\-#,##0\ " sourceLinked="0"/>
        <c:majorTickMark val="out"/>
        <c:minorTickMark val="none"/>
        <c:tickLblPos val="nextTo"/>
        <c:spPr>
          <a:ln>
            <a:solidFill>
              <a:srgbClr val="7F7F7F"/>
            </a:solidFill>
          </a:ln>
        </c:spPr>
        <c:crossAx val="383337392"/>
        <c:crosses val="autoZero"/>
        <c:crossBetween val="between"/>
      </c:valAx>
      <c:valAx>
        <c:axId val="383335152"/>
        <c:scaling>
          <c:orientation val="minMax"/>
          <c:max val="50"/>
          <c:min val="0"/>
        </c:scaling>
        <c:delete val="1"/>
        <c:axPos val="r"/>
        <c:numFmt formatCode="General" sourceLinked="1"/>
        <c:majorTickMark val="out"/>
        <c:minorTickMark val="none"/>
        <c:tickLblPos val="nextTo"/>
        <c:crossAx val="383334592"/>
        <c:crosses val="max"/>
        <c:crossBetween val="midCat"/>
      </c:valAx>
      <c:valAx>
        <c:axId val="383334592"/>
        <c:scaling>
          <c:orientation val="minMax"/>
        </c:scaling>
        <c:delete val="1"/>
        <c:axPos val="b"/>
        <c:numFmt formatCode="General" sourceLinked="1"/>
        <c:majorTickMark val="out"/>
        <c:minorTickMark val="none"/>
        <c:tickLblPos val="nextTo"/>
        <c:crossAx val="383335152"/>
        <c:crosses val="autoZero"/>
        <c:crossBetween val="midCat"/>
      </c:valAx>
      <c:spPr>
        <a:ln>
          <a:solidFill>
            <a:srgbClr val="7F7F7F"/>
          </a:solidFill>
        </a:ln>
      </c:spPr>
    </c:plotArea>
    <c:legend>
      <c:legendPos val="r"/>
      <c:layout>
        <c:manualLayout>
          <c:xMode val="edge"/>
          <c:yMode val="edge"/>
          <c:x val="0.1681161025459271"/>
          <c:y val="1.3454459233539095E-2"/>
          <c:w val="0.63560202906255536"/>
          <c:h val="3.4145960419188395E-2"/>
        </c:manualLayout>
      </c:layout>
      <c:overlay val="1"/>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51207729468598"/>
          <c:y val="7.9407769756184382E-2"/>
          <c:w val="0.77557946859903382"/>
          <c:h val="0.87563143004115229"/>
        </c:manualLayout>
      </c:layout>
      <c:barChart>
        <c:barDir val="bar"/>
        <c:grouping val="clustered"/>
        <c:varyColors val="0"/>
        <c:ser>
          <c:idx val="0"/>
          <c:order val="0"/>
          <c:tx>
            <c:strRef>
              <c:f>市区町村別_年齢調整生活習慣病医療費!$N$3</c:f>
              <c:strCache>
                <c:ptCount val="1"/>
                <c:pt idx="0">
                  <c:v>年齢調整後被保険者一人当たりの生活習慣病医療費</c:v>
                </c:pt>
              </c:strCache>
            </c:strRef>
          </c:tx>
          <c:spPr>
            <a:solidFill>
              <a:schemeClr val="accent1">
                <a:lumMod val="75000"/>
              </a:schemeClr>
            </a:solidFill>
            <a:ln>
              <a:noFill/>
            </a:ln>
          </c:spPr>
          <c:invertIfNegative val="0"/>
          <c:dLbls>
            <c:dLbl>
              <c:idx val="32"/>
              <c:layout>
                <c:manualLayout>
                  <c:x val="-1.1396507276254021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4071-4CE2-86A0-940B5336C90A}"/>
                </c:ext>
              </c:extLst>
            </c:dLbl>
            <c:dLbl>
              <c:idx val="34"/>
              <c:layout>
                <c:manualLayout>
                  <c:x val="3.108174253548588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33D-4B1F-A2FA-6E201C904984}"/>
                </c:ext>
              </c:extLst>
            </c:dLbl>
            <c:dLbl>
              <c:idx val="36"/>
              <c:layout>
                <c:manualLayout>
                  <c:x val="3.10817425354870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33D-4B1F-A2FA-6E201C904984}"/>
                </c:ext>
              </c:extLst>
            </c:dLbl>
            <c:dLbl>
              <c:idx val="38"/>
              <c:layout>
                <c:manualLayout>
                  <c:x val="3.10817425354870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33D-4B1F-A2FA-6E201C904984}"/>
                </c:ext>
              </c:extLst>
            </c:dLbl>
            <c:dLbl>
              <c:idx val="41"/>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4071-4CE2-86A0-940B5336C90A}"/>
                </c:ext>
              </c:extLst>
            </c:dLbl>
            <c:dLbl>
              <c:idx val="42"/>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4071-4CE2-86A0-940B5336C90A}"/>
                </c:ext>
              </c:extLst>
            </c:dLbl>
            <c:dLbl>
              <c:idx val="43"/>
              <c:layout>
                <c:manualLayout>
                  <c:x val="3.10817425354870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33D-4B1F-A2FA-6E201C904984}"/>
                </c:ext>
              </c:extLst>
            </c:dLbl>
            <c:dLbl>
              <c:idx val="46"/>
              <c:layout>
                <c:manualLayout>
                  <c:x val="1.554087126774237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B58-4CAE-8055-A70F3BDCFD89}"/>
                </c:ext>
              </c:extLst>
            </c:dLbl>
            <c:dLbl>
              <c:idx val="47"/>
              <c:layout>
                <c:manualLayout>
                  <c:x val="3.10817425354870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429-4856-9D14-4DED550DEB2D}"/>
                </c:ext>
              </c:extLst>
            </c:dLbl>
            <c:dLbl>
              <c:idx val="48"/>
              <c:layout>
                <c:manualLayout>
                  <c:x val="3.108174253548588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33D-4B1F-A2FA-6E201C904984}"/>
                </c:ext>
              </c:extLst>
            </c:dLbl>
            <c:dLbl>
              <c:idx val="51"/>
              <c:layout>
                <c:manualLayout>
                  <c:x val="7.770435633871643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33D-4B1F-A2FA-6E201C904984}"/>
                </c:ext>
              </c:extLst>
            </c:dLbl>
            <c:dLbl>
              <c:idx val="55"/>
              <c:layout>
                <c:manualLayout>
                  <c:x val="4.662261380322940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33D-4B1F-A2FA-6E201C904984}"/>
                </c:ext>
              </c:extLst>
            </c:dLbl>
            <c:dLbl>
              <c:idx val="58"/>
              <c:layout>
                <c:manualLayout>
                  <c:x val="4.662261380322940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33D-4B1F-A2FA-6E201C904984}"/>
                </c:ext>
              </c:extLst>
            </c:dLbl>
            <c:dLbl>
              <c:idx val="60"/>
              <c:layout>
                <c:manualLayout>
                  <c:x val="9.324522760646108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33D-4B1F-A2FA-6E201C904984}"/>
                </c:ext>
              </c:extLst>
            </c:dLbl>
            <c:dLbl>
              <c:idx val="61"/>
              <c:layout>
                <c:manualLayout>
                  <c:x val="3.108174253548588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33D-4B1F-A2FA-6E201C904984}"/>
                </c:ext>
              </c:extLst>
            </c:dLbl>
            <c:dLbl>
              <c:idx val="62"/>
              <c:layout>
                <c:manualLayout>
                  <c:x val="4.66226138032305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33D-4B1F-A2FA-6E201C904984}"/>
                </c:ext>
              </c:extLst>
            </c:dLbl>
            <c:dLbl>
              <c:idx val="64"/>
              <c:layout>
                <c:manualLayout>
                  <c:x val="3.10817425354870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B58-4CAE-8055-A70F3BDCFD89}"/>
                </c:ext>
              </c:extLst>
            </c:dLbl>
            <c:dLbl>
              <c:idx val="65"/>
              <c:layout>
                <c:manualLayout>
                  <c:x val="9.324522760646108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33D-4B1F-A2FA-6E201C904984}"/>
                </c:ext>
              </c:extLst>
            </c:dLbl>
            <c:dLbl>
              <c:idx val="68"/>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C54-4F26-BBB6-23A3887F7FED}"/>
                </c:ext>
              </c:extLst>
            </c:dLbl>
            <c:dLbl>
              <c:idx val="70"/>
              <c:layout>
                <c:manualLayout>
                  <c:x val="1.554087126774351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429-4856-9D14-4DED550DEB2D}"/>
                </c:ext>
              </c:extLst>
            </c:dLbl>
            <c:dLbl>
              <c:idx val="71"/>
              <c:layout>
                <c:manualLayout>
                  <c:x val="1.554087126774351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B58-4CAE-8055-A70F3BDCFD89}"/>
                </c:ext>
              </c:extLst>
            </c:dLbl>
            <c:dLbl>
              <c:idx val="72"/>
              <c:layout>
                <c:manualLayout>
                  <c:x val="3.10817425354870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33D-4B1F-A2FA-6E201C904984}"/>
                </c:ext>
              </c:extLst>
            </c:dLbl>
            <c:dLbl>
              <c:idx val="73"/>
              <c:layout>
                <c:manualLayout>
                  <c:x val="1.087860988742046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33D-4B1F-A2FA-6E201C904984}"/>
                </c:ext>
              </c:extLst>
            </c:dLbl>
            <c:numFmt formatCode="#,##0_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市区町村別_年齢調整生活習慣病医療費!$C$5:$C$78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市区町村別_年齢調整生活習慣病医療費!$E$5:$E$78</c:f>
              <c:numCache>
                <c:formatCode>General</c:formatCode>
                <c:ptCount val="74"/>
                <c:pt idx="0">
                  <c:v>166503.96768849774</c:v>
                </c:pt>
                <c:pt idx="1">
                  <c:v>166257.07367032612</c:v>
                </c:pt>
                <c:pt idx="2">
                  <c:v>166494.15993655921</c:v>
                </c:pt>
                <c:pt idx="3">
                  <c:v>166676.72452905323</c:v>
                </c:pt>
                <c:pt idx="4">
                  <c:v>165727.38395583941</c:v>
                </c:pt>
                <c:pt idx="5">
                  <c:v>167445.46392860575</c:v>
                </c:pt>
                <c:pt idx="6">
                  <c:v>167374.1818276025</c:v>
                </c:pt>
                <c:pt idx="7">
                  <c:v>166165.89008909502</c:v>
                </c:pt>
                <c:pt idx="8">
                  <c:v>165979.41536846626</c:v>
                </c:pt>
                <c:pt idx="9">
                  <c:v>165443.85135293962</c:v>
                </c:pt>
                <c:pt idx="10">
                  <c:v>166496.82868896765</c:v>
                </c:pt>
                <c:pt idx="11">
                  <c:v>167115.45387773728</c:v>
                </c:pt>
                <c:pt idx="12">
                  <c:v>167845.08914311026</c:v>
                </c:pt>
                <c:pt idx="13">
                  <c:v>166891.96495791824</c:v>
                </c:pt>
                <c:pt idx="14">
                  <c:v>167257.9542119914</c:v>
                </c:pt>
                <c:pt idx="15">
                  <c:v>166799.77232522806</c:v>
                </c:pt>
                <c:pt idx="16">
                  <c:v>167615.18508832128</c:v>
                </c:pt>
                <c:pt idx="17">
                  <c:v>166809.06447109845</c:v>
                </c:pt>
                <c:pt idx="18">
                  <c:v>168705.00366217759</c:v>
                </c:pt>
                <c:pt idx="19">
                  <c:v>165550.29989872489</c:v>
                </c:pt>
                <c:pt idx="20">
                  <c:v>167589.03561996808</c:v>
                </c:pt>
                <c:pt idx="21">
                  <c:v>165363.87704447028</c:v>
                </c:pt>
                <c:pt idx="22">
                  <c:v>167657.72838948309</c:v>
                </c:pt>
                <c:pt idx="23">
                  <c:v>166027.39580409319</c:v>
                </c:pt>
                <c:pt idx="24">
                  <c:v>165759.47087155218</c:v>
                </c:pt>
                <c:pt idx="25">
                  <c:v>165573.51103106237</c:v>
                </c:pt>
                <c:pt idx="26">
                  <c:v>166827.71387795729</c:v>
                </c:pt>
                <c:pt idx="27">
                  <c:v>165752.19640125468</c:v>
                </c:pt>
                <c:pt idx="28">
                  <c:v>166104.75666690152</c:v>
                </c:pt>
                <c:pt idx="29">
                  <c:v>165750.48687389473</c:v>
                </c:pt>
                <c:pt idx="30">
                  <c:v>165783.0380933065</c:v>
                </c:pt>
                <c:pt idx="31">
                  <c:v>166093.26176520443</c:v>
                </c:pt>
                <c:pt idx="32">
                  <c:v>163546.388982</c:v>
                </c:pt>
                <c:pt idx="33">
                  <c:v>166305.51688893954</c:v>
                </c:pt>
                <c:pt idx="34">
                  <c:v>162635.86090856272</c:v>
                </c:pt>
                <c:pt idx="35">
                  <c:v>164297.73570977029</c:v>
                </c:pt>
                <c:pt idx="36">
                  <c:v>162796.93932581271</c:v>
                </c:pt>
                <c:pt idx="37">
                  <c:v>164291.59736217844</c:v>
                </c:pt>
                <c:pt idx="38">
                  <c:v>162833.80634756628</c:v>
                </c:pt>
                <c:pt idx="39">
                  <c:v>167881.34841094451</c:v>
                </c:pt>
                <c:pt idx="40">
                  <c:v>164151.52073417854</c:v>
                </c:pt>
                <c:pt idx="41">
                  <c:v>163508.68968218236</c:v>
                </c:pt>
                <c:pt idx="42">
                  <c:v>163666.27342050735</c:v>
                </c:pt>
                <c:pt idx="43">
                  <c:v>162798.33767888718</c:v>
                </c:pt>
                <c:pt idx="44">
                  <c:v>168143.94984112238</c:v>
                </c:pt>
                <c:pt idx="45">
                  <c:v>165956.55462168396</c:v>
                </c:pt>
                <c:pt idx="46">
                  <c:v>163163.16896301127</c:v>
                </c:pt>
                <c:pt idx="47">
                  <c:v>162661.16563114079</c:v>
                </c:pt>
                <c:pt idx="48">
                  <c:v>162729.52312422913</c:v>
                </c:pt>
                <c:pt idx="49">
                  <c:v>163982.86979329967</c:v>
                </c:pt>
                <c:pt idx="50">
                  <c:v>163635.39755006472</c:v>
                </c:pt>
                <c:pt idx="51">
                  <c:v>161453.7083000924</c:v>
                </c:pt>
                <c:pt idx="52">
                  <c:v>165159.57959664593</c:v>
                </c:pt>
                <c:pt idx="53">
                  <c:v>164991.76091572896</c:v>
                </c:pt>
                <c:pt idx="54">
                  <c:v>164237.6533580921</c:v>
                </c:pt>
                <c:pt idx="55">
                  <c:v>162459.10584708303</c:v>
                </c:pt>
                <c:pt idx="56">
                  <c:v>165069.47173378902</c:v>
                </c:pt>
                <c:pt idx="57">
                  <c:v>164132.63964196594</c:v>
                </c:pt>
                <c:pt idx="58">
                  <c:v>162533.0446770743</c:v>
                </c:pt>
                <c:pt idx="59">
                  <c:v>164089.10316652287</c:v>
                </c:pt>
                <c:pt idx="60">
                  <c:v>161123.45718163345</c:v>
                </c:pt>
                <c:pt idx="61">
                  <c:v>162811.81327981775</c:v>
                </c:pt>
                <c:pt idx="62">
                  <c:v>162311.34001982684</c:v>
                </c:pt>
                <c:pt idx="63">
                  <c:v>167362.83352162733</c:v>
                </c:pt>
                <c:pt idx="64">
                  <c:v>162729.48097802975</c:v>
                </c:pt>
                <c:pt idx="65">
                  <c:v>161190.02404191726</c:v>
                </c:pt>
                <c:pt idx="66">
                  <c:v>168082.85877933801</c:v>
                </c:pt>
                <c:pt idx="67">
                  <c:v>168347.51180340047</c:v>
                </c:pt>
                <c:pt idx="68">
                  <c:v>163833.7394231096</c:v>
                </c:pt>
                <c:pt idx="69">
                  <c:v>165337.90767540925</c:v>
                </c:pt>
                <c:pt idx="70">
                  <c:v>163307.40411324415</c:v>
                </c:pt>
                <c:pt idx="71">
                  <c:v>163196.28341511198</c:v>
                </c:pt>
                <c:pt idx="72">
                  <c:v>162760.49501151688</c:v>
                </c:pt>
                <c:pt idx="73">
                  <c:v>160669.60862662844</c:v>
                </c:pt>
              </c:numCache>
            </c:numRef>
          </c:val>
          <c:extLst>
            <c:ext xmlns:c16="http://schemas.microsoft.com/office/drawing/2014/chart" uri="{C3380CC4-5D6E-409C-BE32-E72D297353CC}">
              <c16:uniqueId val="{0000001A-03D7-49A7-9530-E68E9ADADFEF}"/>
            </c:ext>
          </c:extLst>
        </c:ser>
        <c:dLbls>
          <c:showLegendKey val="0"/>
          <c:showVal val="0"/>
          <c:showCatName val="0"/>
          <c:showSerName val="0"/>
          <c:showPercent val="0"/>
          <c:showBubbleSize val="0"/>
        </c:dLbls>
        <c:gapWidth val="150"/>
        <c:axId val="383321712"/>
        <c:axId val="383320032"/>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3917309361899066"/>
                  <c:y val="-0.85860488128817614"/>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BBAC-4A20-A347-122298BB063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市区町村別_年齢調整生活習慣病医療費!$N$5:$N$78</c:f>
              <c:numCache>
                <c:formatCode>General</c:formatCode>
                <c:ptCount val="74"/>
                <c:pt idx="0">
                  <c:v>164322.61632550898</c:v>
                </c:pt>
                <c:pt idx="1">
                  <c:v>164322.61632550898</c:v>
                </c:pt>
                <c:pt idx="2">
                  <c:v>164322.61632550898</c:v>
                </c:pt>
                <c:pt idx="3">
                  <c:v>164322.61632550898</c:v>
                </c:pt>
                <c:pt idx="4">
                  <c:v>164322.61632550898</c:v>
                </c:pt>
                <c:pt idx="5">
                  <c:v>164322.61632550898</c:v>
                </c:pt>
                <c:pt idx="6">
                  <c:v>164322.61632550898</c:v>
                </c:pt>
                <c:pt idx="7">
                  <c:v>164322.61632550898</c:v>
                </c:pt>
                <c:pt idx="8">
                  <c:v>164322.61632550898</c:v>
                </c:pt>
                <c:pt idx="9">
                  <c:v>164322.61632550898</c:v>
                </c:pt>
                <c:pt idx="10">
                  <c:v>164322.61632550898</c:v>
                </c:pt>
                <c:pt idx="11">
                  <c:v>164322.61632550898</c:v>
                </c:pt>
                <c:pt idx="12">
                  <c:v>164322.61632550898</c:v>
                </c:pt>
                <c:pt idx="13">
                  <c:v>164322.61632550898</c:v>
                </c:pt>
                <c:pt idx="14">
                  <c:v>164322.61632550898</c:v>
                </c:pt>
                <c:pt idx="15">
                  <c:v>164322.61632550898</c:v>
                </c:pt>
                <c:pt idx="16">
                  <c:v>164322.61632550898</c:v>
                </c:pt>
                <c:pt idx="17">
                  <c:v>164322.61632550898</c:v>
                </c:pt>
                <c:pt idx="18">
                  <c:v>164322.61632550898</c:v>
                </c:pt>
                <c:pt idx="19">
                  <c:v>164322.61632550898</c:v>
                </c:pt>
                <c:pt idx="20">
                  <c:v>164322.61632550898</c:v>
                </c:pt>
                <c:pt idx="21">
                  <c:v>164322.61632550898</c:v>
                </c:pt>
                <c:pt idx="22">
                  <c:v>164322.61632550898</c:v>
                </c:pt>
                <c:pt idx="23">
                  <c:v>164322.61632550898</c:v>
                </c:pt>
                <c:pt idx="24">
                  <c:v>164322.61632550898</c:v>
                </c:pt>
                <c:pt idx="25">
                  <c:v>164322.61632550898</c:v>
                </c:pt>
                <c:pt idx="26">
                  <c:v>164322.61632550898</c:v>
                </c:pt>
                <c:pt idx="27">
                  <c:v>164322.61632550898</c:v>
                </c:pt>
                <c:pt idx="28">
                  <c:v>164322.61632550898</c:v>
                </c:pt>
                <c:pt idx="29">
                  <c:v>164322.61632550898</c:v>
                </c:pt>
                <c:pt idx="30">
                  <c:v>164322.61632550898</c:v>
                </c:pt>
                <c:pt idx="31">
                  <c:v>164322.61632550898</c:v>
                </c:pt>
                <c:pt idx="32">
                  <c:v>164322.61632550898</c:v>
                </c:pt>
                <c:pt idx="33">
                  <c:v>164322.61632550898</c:v>
                </c:pt>
                <c:pt idx="34">
                  <c:v>164322.61632550898</c:v>
                </c:pt>
                <c:pt idx="35">
                  <c:v>164322.61632550898</c:v>
                </c:pt>
                <c:pt idx="36">
                  <c:v>164322.61632550898</c:v>
                </c:pt>
                <c:pt idx="37">
                  <c:v>164322.61632550898</c:v>
                </c:pt>
                <c:pt idx="38">
                  <c:v>164322.61632550898</c:v>
                </c:pt>
                <c:pt idx="39">
                  <c:v>164322.61632550898</c:v>
                </c:pt>
                <c:pt idx="40">
                  <c:v>164322.61632550898</c:v>
                </c:pt>
                <c:pt idx="41">
                  <c:v>164322.61632550898</c:v>
                </c:pt>
                <c:pt idx="42">
                  <c:v>164322.61632550898</c:v>
                </c:pt>
                <c:pt idx="43">
                  <c:v>164322.61632550898</c:v>
                </c:pt>
                <c:pt idx="44">
                  <c:v>164322.61632550898</c:v>
                </c:pt>
                <c:pt idx="45">
                  <c:v>164322.61632550898</c:v>
                </c:pt>
                <c:pt idx="46">
                  <c:v>164322.61632550898</c:v>
                </c:pt>
                <c:pt idx="47">
                  <c:v>164322.61632550898</c:v>
                </c:pt>
                <c:pt idx="48">
                  <c:v>164322.61632550898</c:v>
                </c:pt>
                <c:pt idx="49">
                  <c:v>164322.61632550898</c:v>
                </c:pt>
                <c:pt idx="50">
                  <c:v>164322.61632550898</c:v>
                </c:pt>
                <c:pt idx="51">
                  <c:v>164322.61632550898</c:v>
                </c:pt>
                <c:pt idx="52">
                  <c:v>164322.61632550898</c:v>
                </c:pt>
                <c:pt idx="53">
                  <c:v>164322.61632550898</c:v>
                </c:pt>
                <c:pt idx="54">
                  <c:v>164322.61632550898</c:v>
                </c:pt>
                <c:pt idx="55">
                  <c:v>164322.61632550898</c:v>
                </c:pt>
                <c:pt idx="56">
                  <c:v>164322.61632550898</c:v>
                </c:pt>
                <c:pt idx="57">
                  <c:v>164322.61632550898</c:v>
                </c:pt>
                <c:pt idx="58">
                  <c:v>164322.61632550898</c:v>
                </c:pt>
                <c:pt idx="59">
                  <c:v>164322.61632550898</c:v>
                </c:pt>
                <c:pt idx="60">
                  <c:v>164322.61632550898</c:v>
                </c:pt>
                <c:pt idx="61">
                  <c:v>164322.61632550898</c:v>
                </c:pt>
                <c:pt idx="62">
                  <c:v>164322.61632550898</c:v>
                </c:pt>
                <c:pt idx="63">
                  <c:v>164322.61632550898</c:v>
                </c:pt>
                <c:pt idx="64">
                  <c:v>164322.61632550898</c:v>
                </c:pt>
                <c:pt idx="65">
                  <c:v>164322.61632550898</c:v>
                </c:pt>
                <c:pt idx="66">
                  <c:v>164322.61632550898</c:v>
                </c:pt>
                <c:pt idx="67">
                  <c:v>164322.61632550898</c:v>
                </c:pt>
                <c:pt idx="68">
                  <c:v>164322.61632550898</c:v>
                </c:pt>
                <c:pt idx="69">
                  <c:v>164322.61632550898</c:v>
                </c:pt>
                <c:pt idx="70">
                  <c:v>164322.61632550898</c:v>
                </c:pt>
                <c:pt idx="71">
                  <c:v>164322.61632550898</c:v>
                </c:pt>
                <c:pt idx="72">
                  <c:v>164322.61632550898</c:v>
                </c:pt>
                <c:pt idx="73">
                  <c:v>164322.61632550898</c:v>
                </c:pt>
              </c:numCache>
            </c:numRef>
          </c:xVal>
          <c:yVal>
            <c:numRef>
              <c:f>市区町村別_年齢調整生活習慣病医療費!$Q$5:$Q$78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B-03D7-49A7-9530-E68E9ADADFEF}"/>
            </c:ext>
          </c:extLst>
        </c:ser>
        <c:dLbls>
          <c:showLegendKey val="0"/>
          <c:showVal val="0"/>
          <c:showCatName val="0"/>
          <c:showSerName val="0"/>
          <c:showPercent val="0"/>
          <c:showBubbleSize val="0"/>
        </c:dLbls>
        <c:axId val="383318912"/>
        <c:axId val="383319472"/>
      </c:scatterChart>
      <c:catAx>
        <c:axId val="383321712"/>
        <c:scaling>
          <c:orientation val="maxMin"/>
        </c:scaling>
        <c:delete val="0"/>
        <c:axPos val="l"/>
        <c:numFmt formatCode="General" sourceLinked="0"/>
        <c:majorTickMark val="none"/>
        <c:minorTickMark val="none"/>
        <c:tickLblPos val="nextTo"/>
        <c:spPr>
          <a:ln>
            <a:solidFill>
              <a:srgbClr val="7F7F7F"/>
            </a:solidFill>
          </a:ln>
        </c:spPr>
        <c:crossAx val="383320032"/>
        <c:crosses val="autoZero"/>
        <c:auto val="1"/>
        <c:lblAlgn val="ctr"/>
        <c:lblOffset val="100"/>
        <c:noMultiLvlLbl val="0"/>
      </c:catAx>
      <c:valAx>
        <c:axId val="383320032"/>
        <c:scaling>
          <c:orientation val="minMax"/>
          <c:max val="220000"/>
          <c:min val="0"/>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89287530592266273"/>
              <c:y val="2.6406651877572015E-2"/>
            </c:manualLayout>
          </c:layout>
          <c:overlay val="0"/>
        </c:title>
        <c:numFmt formatCode="#,##0_ " sourceLinked="0"/>
        <c:majorTickMark val="out"/>
        <c:minorTickMark val="none"/>
        <c:tickLblPos val="nextTo"/>
        <c:spPr>
          <a:ln>
            <a:solidFill>
              <a:srgbClr val="7F7F7F"/>
            </a:solidFill>
          </a:ln>
        </c:spPr>
        <c:crossAx val="383321712"/>
        <c:crosses val="autoZero"/>
        <c:crossBetween val="between"/>
        <c:majorUnit val="20000"/>
      </c:valAx>
      <c:valAx>
        <c:axId val="383319472"/>
        <c:scaling>
          <c:orientation val="minMax"/>
          <c:max val="50"/>
          <c:min val="0"/>
        </c:scaling>
        <c:delete val="1"/>
        <c:axPos val="r"/>
        <c:numFmt formatCode="General" sourceLinked="1"/>
        <c:majorTickMark val="out"/>
        <c:minorTickMark val="none"/>
        <c:tickLblPos val="nextTo"/>
        <c:crossAx val="383318912"/>
        <c:crosses val="max"/>
        <c:crossBetween val="midCat"/>
      </c:valAx>
      <c:valAx>
        <c:axId val="383318912"/>
        <c:scaling>
          <c:orientation val="minMax"/>
        </c:scaling>
        <c:delete val="1"/>
        <c:axPos val="b"/>
        <c:numFmt formatCode="General" sourceLinked="1"/>
        <c:majorTickMark val="out"/>
        <c:minorTickMark val="none"/>
        <c:tickLblPos val="nextTo"/>
        <c:crossAx val="383319472"/>
        <c:crosses val="autoZero"/>
        <c:crossBetween val="midCat"/>
      </c:valAx>
      <c:spPr>
        <a:ln>
          <a:solidFill>
            <a:srgbClr val="7F7F7F"/>
          </a:solidFill>
        </a:ln>
      </c:spPr>
    </c:plotArea>
    <c:legend>
      <c:legendPos val="r"/>
      <c:layout>
        <c:manualLayout>
          <c:xMode val="edge"/>
          <c:yMode val="edge"/>
          <c:x val="0.17252727568078444"/>
          <c:y val="1.2600679816983661E-2"/>
          <c:w val="0.6149886289798570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11352657004831"/>
          <c:y val="7.9407769756184382E-2"/>
          <c:w val="0.77097801932367138"/>
          <c:h val="0.87665211869855963"/>
        </c:manualLayout>
      </c:layout>
      <c:barChart>
        <c:barDir val="bar"/>
        <c:grouping val="clustered"/>
        <c:varyColors val="0"/>
        <c:ser>
          <c:idx val="0"/>
          <c:order val="0"/>
          <c:tx>
            <c:strRef>
              <c:f>市区町村別_年齢調整生活習慣病医療費!$M$3:$M$4</c:f>
              <c:strCache>
                <c:ptCount val="2"/>
                <c:pt idx="0">
                  <c:v>年齢調整前被保険者一人当たりの生活習慣病医療費</c:v>
                </c:pt>
              </c:strCache>
            </c:strRef>
          </c:tx>
          <c:spPr>
            <a:solidFill>
              <a:schemeClr val="accent4">
                <a:lumMod val="60000"/>
                <a:lumOff val="40000"/>
              </a:schemeClr>
            </a:solidFill>
            <a:ln>
              <a:noFill/>
            </a:ln>
          </c:spPr>
          <c:invertIfNegative val="0"/>
          <c:dLbls>
            <c:dLbl>
              <c:idx val="1"/>
              <c:layout>
                <c:manualLayout>
                  <c:x val="2.020313264806645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789-402A-AF39-780D4F06FD0E}"/>
                </c:ext>
              </c:extLst>
            </c:dLbl>
            <c:dLbl>
              <c:idx val="4"/>
              <c:layout>
                <c:manualLayout>
                  <c:x val="3.729809104258443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789-402A-AF39-780D4F06FD0E}"/>
                </c:ext>
              </c:extLst>
            </c:dLbl>
            <c:dLbl>
              <c:idx val="7"/>
              <c:layout>
                <c:manualLayout>
                  <c:x val="-7.770435633871757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C1C-47CB-AF81-ADB27C28DF89}"/>
                </c:ext>
              </c:extLst>
            </c:dLbl>
            <c:dLbl>
              <c:idx val="8"/>
              <c:layout>
                <c:manualLayout>
                  <c:x val="2.64194811551638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789-402A-AF39-780D4F06FD0E}"/>
                </c:ext>
              </c:extLst>
            </c:dLbl>
            <c:dLbl>
              <c:idx val="9"/>
              <c:layout>
                <c:manualLayout>
                  <c:x val="2.175721977484080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C1C-47CB-AF81-ADB27C28DF89}"/>
                </c:ext>
              </c:extLst>
            </c:dLbl>
            <c:dLbl>
              <c:idx val="11"/>
              <c:layout>
                <c:manualLayout>
                  <c:x val="1.554087126774351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C1C-47CB-AF81-ADB27C28DF89}"/>
                </c:ext>
              </c:extLst>
            </c:dLbl>
            <c:dLbl>
              <c:idx val="13"/>
              <c:layout>
                <c:manualLayout>
                  <c:x val="1.243269701419469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C1C-47CB-AF81-ADB27C28DF89}"/>
                </c:ext>
              </c:extLst>
            </c:dLbl>
            <c:dLbl>
              <c:idx val="14"/>
              <c:layout>
                <c:manualLayout>
                  <c:x val="1.5540871267743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C1C-47CB-AF81-ADB27C28DF89}"/>
                </c:ext>
              </c:extLst>
            </c:dLbl>
            <c:dLbl>
              <c:idx val="15"/>
              <c:layout>
                <c:manualLayout>
                  <c:x val="-4.66226138032305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C1C-47CB-AF81-ADB27C28DF89}"/>
                </c:ext>
              </c:extLst>
            </c:dLbl>
            <c:dLbl>
              <c:idx val="16"/>
              <c:layout>
                <c:manualLayout>
                  <c:x val="-1.1396507276254021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789-402A-AF39-780D4F06FD0E}"/>
                </c:ext>
              </c:extLst>
            </c:dLbl>
            <c:dLbl>
              <c:idx val="18"/>
              <c:layout>
                <c:manualLayout>
                  <c:x val="3.108174253548702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C08-4B87-A4A5-58AE77E585AF}"/>
                </c:ext>
              </c:extLst>
            </c:dLbl>
            <c:dLbl>
              <c:idx val="23"/>
              <c:layout>
                <c:manualLayout>
                  <c:x val="3.729809104258432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789-402A-AF39-780D4F06FD0E}"/>
                </c:ext>
              </c:extLst>
            </c:dLbl>
            <c:dLbl>
              <c:idx val="24"/>
              <c:layout>
                <c:manualLayout>
                  <c:x val="-4.66226138032305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789-402A-AF39-780D4F06FD0E}"/>
                </c:ext>
              </c:extLst>
            </c:dLbl>
            <c:dLbl>
              <c:idx val="25"/>
              <c:layout>
                <c:manualLayout>
                  <c:x val="1.087860988742046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C08-4B87-A4A5-58AE77E585AF}"/>
                </c:ext>
              </c:extLst>
            </c:dLbl>
            <c:dLbl>
              <c:idx val="26"/>
              <c:layout>
                <c:manualLayout>
                  <c:x val="3.729809104258443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C1C-47CB-AF81-ADB27C28DF89}"/>
                </c:ext>
              </c:extLst>
            </c:dLbl>
            <c:dLbl>
              <c:idx val="27"/>
              <c:layout>
                <c:manualLayout>
                  <c:x val="4.66226138032305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C1C-47CB-AF81-ADB27C28DF89}"/>
                </c:ext>
              </c:extLst>
            </c:dLbl>
            <c:dLbl>
              <c:idx val="28"/>
              <c:layout>
                <c:manualLayout>
                  <c:x val="3.108174253548691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C1C-47CB-AF81-ADB27C28DF89}"/>
                </c:ext>
              </c:extLst>
            </c:dLbl>
            <c:dLbl>
              <c:idx val="29"/>
              <c:layout>
                <c:manualLayout>
                  <c:x val="2.64194811551639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C1C-47CB-AF81-ADB27C28DF89}"/>
                </c:ext>
              </c:extLst>
            </c:dLbl>
            <c:dLbl>
              <c:idx val="30"/>
              <c:layout>
                <c:manualLayout>
                  <c:x val="4.196035242290748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C1C-47CB-AF81-ADB27C28DF89}"/>
                </c:ext>
              </c:extLst>
            </c:dLbl>
            <c:dLbl>
              <c:idx val="31"/>
              <c:layout>
                <c:manualLayout>
                  <c:x val="1.554087126774351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C1C-47CB-AF81-ADB27C28DF89}"/>
                </c:ext>
              </c:extLst>
            </c:dLbl>
            <c:dLbl>
              <c:idx val="32"/>
              <c:layout>
                <c:manualLayout>
                  <c:x val="9.324522760646108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789-402A-AF39-780D4F06FD0E}"/>
                </c:ext>
              </c:extLst>
            </c:dLbl>
            <c:dLbl>
              <c:idx val="34"/>
              <c:layout>
                <c:manualLayout>
                  <c:x val="1.864904552129221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C1C-47CB-AF81-ADB27C28DF89}"/>
                </c:ext>
              </c:extLst>
            </c:dLbl>
            <c:dLbl>
              <c:idx val="35"/>
              <c:layout>
                <c:manualLayout>
                  <c:x val="1.554087126774351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C1C-47CB-AF81-ADB27C28DF89}"/>
                </c:ext>
              </c:extLst>
            </c:dLbl>
            <c:dLbl>
              <c:idx val="36"/>
              <c:layout>
                <c:manualLayout>
                  <c:x val="3.574400391580996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C1C-47CB-AF81-ADB27C28DF89}"/>
                </c:ext>
              </c:extLst>
            </c:dLbl>
            <c:dLbl>
              <c:idx val="38"/>
              <c:layout>
                <c:manualLayout>
                  <c:x val="4.506852667645607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C1C-47CB-AF81-ADB27C28DF89}"/>
                </c:ext>
              </c:extLst>
            </c:dLbl>
            <c:dLbl>
              <c:idx val="40"/>
              <c:layout>
                <c:manualLayout>
                  <c:x val="3.10817425354870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C08-4B87-A4A5-58AE77E585AF}"/>
                </c:ext>
              </c:extLst>
            </c:dLbl>
            <c:dLbl>
              <c:idx val="41"/>
              <c:layout>
                <c:manualLayout>
                  <c:x val="3.418991678903573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C1C-47CB-AF81-ADB27C28DF89}"/>
                </c:ext>
              </c:extLst>
            </c:dLbl>
            <c:dLbl>
              <c:idx val="42"/>
              <c:layout>
                <c:manualLayout>
                  <c:x val="4.0406265296133136E-2"/>
                  <c:y val="0"/>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6.3436123348017626E-2"/>
                      <c:h val="1.3599537037037037E-2"/>
                    </c:manualLayout>
                  </c15:layout>
                </c:ext>
                <c:ext xmlns:c16="http://schemas.microsoft.com/office/drawing/2014/chart" uri="{C3380CC4-5D6E-409C-BE32-E72D297353CC}">
                  <c16:uniqueId val="{00000013-FC1C-47CB-AF81-ADB27C28DF89}"/>
                </c:ext>
              </c:extLst>
            </c:dLbl>
            <c:dLbl>
              <c:idx val="43"/>
              <c:layout>
                <c:manualLayout>
                  <c:x val="3.108174253548702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C1C-47CB-AF81-ADB27C28DF89}"/>
                </c:ext>
              </c:extLst>
            </c:dLbl>
            <c:dLbl>
              <c:idx val="45"/>
              <c:layout>
                <c:manualLayout>
                  <c:x val="3.729809104258443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C1C-47CB-AF81-ADB27C28DF89}"/>
                </c:ext>
              </c:extLst>
            </c:dLbl>
            <c:dLbl>
              <c:idx val="46"/>
              <c:layout>
                <c:manualLayout>
                  <c:x val="1.709495839451786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C1C-47CB-AF81-ADB27C28DF89}"/>
                </c:ext>
              </c:extLst>
            </c:dLbl>
            <c:dLbl>
              <c:idx val="47"/>
              <c:layout>
                <c:manualLayout>
                  <c:x val="-3.10817425354870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C1C-47CB-AF81-ADB27C28DF89}"/>
                </c:ext>
              </c:extLst>
            </c:dLbl>
            <c:dLbl>
              <c:idx val="48"/>
              <c:layout>
                <c:manualLayout>
                  <c:x val="-3.10817425354870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C08-4B87-A4A5-58AE77E585AF}"/>
                </c:ext>
              </c:extLst>
            </c:dLbl>
            <c:dLbl>
              <c:idx val="50"/>
              <c:layout>
                <c:manualLayout>
                  <c:x val="1.398678414096904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FC1C-47CB-AF81-ADB27C28DF89}"/>
                </c:ext>
              </c:extLst>
            </c:dLbl>
            <c:dLbl>
              <c:idx val="51"/>
              <c:layout>
                <c:manualLayout>
                  <c:x val="-4.662261380323167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FC1C-47CB-AF81-ADB27C28DF89}"/>
                </c:ext>
              </c:extLst>
            </c:dLbl>
            <c:dLbl>
              <c:idx val="52"/>
              <c:layout>
                <c:manualLayout>
                  <c:x val="-3.10817425354870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FC1C-47CB-AF81-ADB27C28DF89}"/>
                </c:ext>
              </c:extLst>
            </c:dLbl>
            <c:dLbl>
              <c:idx val="56"/>
              <c:layout>
                <c:manualLayout>
                  <c:x val="3.108174253548691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FC1C-47CB-AF81-ADB27C28DF89}"/>
                </c:ext>
              </c:extLst>
            </c:dLbl>
            <c:dLbl>
              <c:idx val="57"/>
              <c:layout>
                <c:manualLayout>
                  <c:x val="4.040626529613313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FC1C-47CB-AF81-ADB27C28DF89}"/>
                </c:ext>
              </c:extLst>
            </c:dLbl>
            <c:dLbl>
              <c:idx val="58"/>
              <c:layout>
                <c:manualLayout>
                  <c:x val="1.398678414096916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FC1C-47CB-AF81-ADB27C28DF89}"/>
                </c:ext>
              </c:extLst>
            </c:dLbl>
            <c:dLbl>
              <c:idx val="62"/>
              <c:layout>
                <c:manualLayout>
                  <c:x val="-4.662261380323167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789-402A-AF39-780D4F06FD0E}"/>
                </c:ext>
              </c:extLst>
            </c:dLbl>
            <c:dLbl>
              <c:idx val="63"/>
              <c:layout>
                <c:manualLayout>
                  <c:x val="7.770435633871757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C08-4B87-A4A5-58AE77E585AF}"/>
                </c:ext>
              </c:extLst>
            </c:dLbl>
            <c:dLbl>
              <c:idx val="68"/>
              <c:layout>
                <c:manualLayout>
                  <c:x val="4.040626529613313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C9D-4F1B-AAB0-6D8DCB281522}"/>
                </c:ext>
              </c:extLst>
            </c:dLbl>
            <c:dLbl>
              <c:idx val="70"/>
              <c:layout>
                <c:manualLayout>
                  <c:x val="3.418991678903561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FC1C-47CB-AF81-ADB27C28DF89}"/>
                </c:ext>
              </c:extLst>
            </c:dLbl>
            <c:dLbl>
              <c:idx val="72"/>
              <c:layout>
                <c:manualLayout>
                  <c:x val="-6.216348507097405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FC1C-47CB-AF81-ADB27C28DF89}"/>
                </c:ext>
              </c:extLst>
            </c:dLbl>
            <c:dLbl>
              <c:idx val="73"/>
              <c:layout>
                <c:manualLayout>
                  <c:x val="4.506852667645619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C08-4B87-A4A5-58AE77E585AF}"/>
                </c:ext>
              </c:extLst>
            </c:dLbl>
            <c:numFmt formatCode="#,##0_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市区町村別_年齢調整生活習慣病医療費!$C$5:$C$78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市区町村別_年齢調整生活習慣病医療費!$D$5:$D$78</c:f>
              <c:numCache>
                <c:formatCode>General</c:formatCode>
                <c:ptCount val="74"/>
                <c:pt idx="0">
                  <c:v>169057.96127389334</c:v>
                </c:pt>
                <c:pt idx="1">
                  <c:v>157858.78322871178</c:v>
                </c:pt>
                <c:pt idx="2">
                  <c:v>171259.46679561574</c:v>
                </c:pt>
                <c:pt idx="3">
                  <c:v>174402.06743405276</c:v>
                </c:pt>
                <c:pt idx="4">
                  <c:v>153142.12847965737</c:v>
                </c:pt>
                <c:pt idx="5">
                  <c:v>172243.15860341318</c:v>
                </c:pt>
                <c:pt idx="6">
                  <c:v>177673.85360321062</c:v>
                </c:pt>
                <c:pt idx="7">
                  <c:v>149431.90183727033</c:v>
                </c:pt>
                <c:pt idx="8">
                  <c:v>156291.42919284679</c:v>
                </c:pt>
                <c:pt idx="9">
                  <c:v>157480.36780875362</c:v>
                </c:pt>
                <c:pt idx="10">
                  <c:v>168378.96798305717</c:v>
                </c:pt>
                <c:pt idx="11">
                  <c:v>159317.68580375783</c:v>
                </c:pt>
                <c:pt idx="12">
                  <c:v>169186.411830775</c:v>
                </c:pt>
                <c:pt idx="13">
                  <c:v>160185.20104518905</c:v>
                </c:pt>
                <c:pt idx="14">
                  <c:v>159282.8105052941</c:v>
                </c:pt>
                <c:pt idx="15">
                  <c:v>147580.27132620563</c:v>
                </c:pt>
                <c:pt idx="16">
                  <c:v>167575.54494742755</c:v>
                </c:pt>
                <c:pt idx="17">
                  <c:v>163905.74573394086</c:v>
                </c:pt>
                <c:pt idx="18">
                  <c:v>154776.23690805116</c:v>
                </c:pt>
                <c:pt idx="19">
                  <c:v>167836.85193746322</c:v>
                </c:pt>
                <c:pt idx="20">
                  <c:v>166529.65970892378</c:v>
                </c:pt>
                <c:pt idx="21">
                  <c:v>171845.51790162653</c:v>
                </c:pt>
                <c:pt idx="22">
                  <c:v>168458.02107420322</c:v>
                </c:pt>
                <c:pt idx="23">
                  <c:v>153067.7279901187</c:v>
                </c:pt>
                <c:pt idx="24">
                  <c:v>145495.05266825965</c:v>
                </c:pt>
                <c:pt idx="25">
                  <c:v>160557.82531308974</c:v>
                </c:pt>
                <c:pt idx="26">
                  <c:v>152620.00700451495</c:v>
                </c:pt>
                <c:pt idx="27">
                  <c:v>162381.61029634875</c:v>
                </c:pt>
                <c:pt idx="28">
                  <c:v>154337.59342654803</c:v>
                </c:pt>
                <c:pt idx="29">
                  <c:v>155915.18344346882</c:v>
                </c:pt>
                <c:pt idx="30">
                  <c:v>151343.10393854656</c:v>
                </c:pt>
                <c:pt idx="31">
                  <c:v>163182.2465110585</c:v>
                </c:pt>
                <c:pt idx="32">
                  <c:v>161117.44238596491</c:v>
                </c:pt>
                <c:pt idx="33">
                  <c:v>168569.6463728901</c:v>
                </c:pt>
                <c:pt idx="34">
                  <c:v>158176.62988552675</c:v>
                </c:pt>
                <c:pt idx="35">
                  <c:v>163311.53726761043</c:v>
                </c:pt>
                <c:pt idx="36">
                  <c:v>153535.89737302976</c:v>
                </c:pt>
                <c:pt idx="37">
                  <c:v>167704.29718769286</c:v>
                </c:pt>
                <c:pt idx="38">
                  <c:v>150870.78105352726</c:v>
                </c:pt>
                <c:pt idx="39">
                  <c:v>166234.64623569712</c:v>
                </c:pt>
                <c:pt idx="40">
                  <c:v>162648.83136573617</c:v>
                </c:pt>
                <c:pt idx="41">
                  <c:v>153818.89914798207</c:v>
                </c:pt>
                <c:pt idx="42">
                  <c:v>150297.69161647561</c:v>
                </c:pt>
                <c:pt idx="43">
                  <c:v>154744.29942405573</c:v>
                </c:pt>
                <c:pt idx="44">
                  <c:v>167973.95587016133</c:v>
                </c:pt>
                <c:pt idx="45">
                  <c:v>153198.59354998759</c:v>
                </c:pt>
                <c:pt idx="46">
                  <c:v>158795.56625030615</c:v>
                </c:pt>
                <c:pt idx="47">
                  <c:v>146348.27733430645</c:v>
                </c:pt>
                <c:pt idx="48">
                  <c:v>144716.8231326619</c:v>
                </c:pt>
                <c:pt idx="49">
                  <c:v>167448.48051034761</c:v>
                </c:pt>
                <c:pt idx="50">
                  <c:v>159792.70715109145</c:v>
                </c:pt>
                <c:pt idx="51">
                  <c:v>148080.77930495542</c:v>
                </c:pt>
                <c:pt idx="52">
                  <c:v>147035.06978673968</c:v>
                </c:pt>
                <c:pt idx="53">
                  <c:v>143212.54044190174</c:v>
                </c:pt>
                <c:pt idx="54">
                  <c:v>165611.17457080528</c:v>
                </c:pt>
                <c:pt idx="55">
                  <c:v>168549.09312342195</c:v>
                </c:pt>
                <c:pt idx="56">
                  <c:v>154616.13670411985</c:v>
                </c:pt>
                <c:pt idx="57">
                  <c:v>152214.19418946619</c:v>
                </c:pt>
                <c:pt idx="58">
                  <c:v>159596.18060355046</c:v>
                </c:pt>
                <c:pt idx="59">
                  <c:v>163729.34383574605</c:v>
                </c:pt>
                <c:pt idx="60">
                  <c:v>165330.88177021642</c:v>
                </c:pt>
                <c:pt idx="61">
                  <c:v>144527.72639437858</c:v>
                </c:pt>
                <c:pt idx="62">
                  <c:v>148195.38789892278</c:v>
                </c:pt>
                <c:pt idx="63">
                  <c:v>161573.26832298137</c:v>
                </c:pt>
                <c:pt idx="64">
                  <c:v>141314.71628620755</c:v>
                </c:pt>
                <c:pt idx="65">
                  <c:v>139811.39764661936</c:v>
                </c:pt>
                <c:pt idx="66">
                  <c:v>178365.26435773785</c:v>
                </c:pt>
                <c:pt idx="67">
                  <c:v>180857.58975195824</c:v>
                </c:pt>
                <c:pt idx="68">
                  <c:v>152118.32675289313</c:v>
                </c:pt>
                <c:pt idx="69">
                  <c:v>164295.44651539708</c:v>
                </c:pt>
                <c:pt idx="70">
                  <c:v>154134.56143162394</c:v>
                </c:pt>
                <c:pt idx="71">
                  <c:v>130616.15658515658</c:v>
                </c:pt>
                <c:pt idx="72">
                  <c:v>149072.56287425151</c:v>
                </c:pt>
                <c:pt idx="73">
                  <c:v>150665.25138121546</c:v>
                </c:pt>
              </c:numCache>
            </c:numRef>
          </c:val>
          <c:extLst>
            <c:ext xmlns:c16="http://schemas.microsoft.com/office/drawing/2014/chart" uri="{C3380CC4-5D6E-409C-BE32-E72D297353CC}">
              <c16:uniqueId val="{0000001A-03D7-49A7-9530-E68E9ADADFEF}"/>
            </c:ext>
          </c:extLst>
        </c:ser>
        <c:dLbls>
          <c:showLegendKey val="0"/>
          <c:showVal val="0"/>
          <c:showCatName val="0"/>
          <c:showSerName val="0"/>
          <c:showPercent val="0"/>
          <c:showBubbleSize val="0"/>
        </c:dLbls>
        <c:gapWidth val="150"/>
        <c:axId val="383326192"/>
        <c:axId val="383325632"/>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5230053842388644"/>
                  <c:y val="-0.85948752572016462"/>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EFC8-4D87-8586-C10953EA11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市区町村別_年齢調整生活習慣病医療費!$M$5:$M$78</c:f>
              <c:numCache>
                <c:formatCode>General</c:formatCode>
                <c:ptCount val="74"/>
                <c:pt idx="0">
                  <c:v>164322.61632550898</c:v>
                </c:pt>
                <c:pt idx="1">
                  <c:v>164322.61632550898</c:v>
                </c:pt>
                <c:pt idx="2">
                  <c:v>164322.61632550898</c:v>
                </c:pt>
                <c:pt idx="3">
                  <c:v>164322.61632550898</c:v>
                </c:pt>
                <c:pt idx="4">
                  <c:v>164322.61632550898</c:v>
                </c:pt>
                <c:pt idx="5">
                  <c:v>164322.61632550898</c:v>
                </c:pt>
                <c:pt idx="6">
                  <c:v>164322.61632550898</c:v>
                </c:pt>
                <c:pt idx="7">
                  <c:v>164322.61632550898</c:v>
                </c:pt>
                <c:pt idx="8">
                  <c:v>164322.61632550898</c:v>
                </c:pt>
                <c:pt idx="9">
                  <c:v>164322.61632550898</c:v>
                </c:pt>
                <c:pt idx="10">
                  <c:v>164322.61632550898</c:v>
                </c:pt>
                <c:pt idx="11">
                  <c:v>164322.61632550898</c:v>
                </c:pt>
                <c:pt idx="12">
                  <c:v>164322.61632550898</c:v>
                </c:pt>
                <c:pt idx="13">
                  <c:v>164322.61632550898</c:v>
                </c:pt>
                <c:pt idx="14">
                  <c:v>164322.61632550898</c:v>
                </c:pt>
                <c:pt idx="15">
                  <c:v>164322.61632550898</c:v>
                </c:pt>
                <c:pt idx="16">
                  <c:v>164322.61632550898</c:v>
                </c:pt>
                <c:pt idx="17">
                  <c:v>164322.61632550898</c:v>
                </c:pt>
                <c:pt idx="18">
                  <c:v>164322.61632550898</c:v>
                </c:pt>
                <c:pt idx="19">
                  <c:v>164322.61632550898</c:v>
                </c:pt>
                <c:pt idx="20">
                  <c:v>164322.61632550898</c:v>
                </c:pt>
                <c:pt idx="21">
                  <c:v>164322.61632550898</c:v>
                </c:pt>
                <c:pt idx="22">
                  <c:v>164322.61632550898</c:v>
                </c:pt>
                <c:pt idx="23">
                  <c:v>164322.61632550898</c:v>
                </c:pt>
                <c:pt idx="24">
                  <c:v>164322.61632550898</c:v>
                </c:pt>
                <c:pt idx="25">
                  <c:v>164322.61632550898</c:v>
                </c:pt>
                <c:pt idx="26">
                  <c:v>164322.61632550898</c:v>
                </c:pt>
                <c:pt idx="27">
                  <c:v>164322.61632550898</c:v>
                </c:pt>
                <c:pt idx="28">
                  <c:v>164322.61632550898</c:v>
                </c:pt>
                <c:pt idx="29">
                  <c:v>164322.61632550898</c:v>
                </c:pt>
                <c:pt idx="30">
                  <c:v>164322.61632550898</c:v>
                </c:pt>
                <c:pt idx="31">
                  <c:v>164322.61632550898</c:v>
                </c:pt>
                <c:pt idx="32">
                  <c:v>164322.61632550898</c:v>
                </c:pt>
                <c:pt idx="33">
                  <c:v>164322.61632550898</c:v>
                </c:pt>
                <c:pt idx="34">
                  <c:v>164322.61632550898</c:v>
                </c:pt>
                <c:pt idx="35">
                  <c:v>164322.61632550898</c:v>
                </c:pt>
                <c:pt idx="36">
                  <c:v>164322.61632550898</c:v>
                </c:pt>
                <c:pt idx="37">
                  <c:v>164322.61632550898</c:v>
                </c:pt>
                <c:pt idx="38">
                  <c:v>164322.61632550898</c:v>
                </c:pt>
                <c:pt idx="39">
                  <c:v>164322.61632550898</c:v>
                </c:pt>
                <c:pt idx="40">
                  <c:v>164322.61632550898</c:v>
                </c:pt>
                <c:pt idx="41">
                  <c:v>164322.61632550898</c:v>
                </c:pt>
                <c:pt idx="42">
                  <c:v>164322.61632550898</c:v>
                </c:pt>
                <c:pt idx="43">
                  <c:v>164322.61632550898</c:v>
                </c:pt>
                <c:pt idx="44">
                  <c:v>164322.61632550898</c:v>
                </c:pt>
                <c:pt idx="45">
                  <c:v>164322.61632550898</c:v>
                </c:pt>
                <c:pt idx="46">
                  <c:v>164322.61632550898</c:v>
                </c:pt>
                <c:pt idx="47">
                  <c:v>164322.61632550898</c:v>
                </c:pt>
                <c:pt idx="48">
                  <c:v>164322.61632550898</c:v>
                </c:pt>
                <c:pt idx="49">
                  <c:v>164322.61632550898</c:v>
                </c:pt>
                <c:pt idx="50">
                  <c:v>164322.61632550898</c:v>
                </c:pt>
                <c:pt idx="51">
                  <c:v>164322.61632550898</c:v>
                </c:pt>
                <c:pt idx="52">
                  <c:v>164322.61632550898</c:v>
                </c:pt>
                <c:pt idx="53">
                  <c:v>164322.61632550898</c:v>
                </c:pt>
                <c:pt idx="54">
                  <c:v>164322.61632550898</c:v>
                </c:pt>
                <c:pt idx="55">
                  <c:v>164322.61632550898</c:v>
                </c:pt>
                <c:pt idx="56">
                  <c:v>164322.61632550898</c:v>
                </c:pt>
                <c:pt idx="57">
                  <c:v>164322.61632550898</c:v>
                </c:pt>
                <c:pt idx="58">
                  <c:v>164322.61632550898</c:v>
                </c:pt>
                <c:pt idx="59">
                  <c:v>164322.61632550898</c:v>
                </c:pt>
                <c:pt idx="60">
                  <c:v>164322.61632550898</c:v>
                </c:pt>
                <c:pt idx="61">
                  <c:v>164322.61632550898</c:v>
                </c:pt>
                <c:pt idx="62">
                  <c:v>164322.61632550898</c:v>
                </c:pt>
                <c:pt idx="63">
                  <c:v>164322.61632550898</c:v>
                </c:pt>
                <c:pt idx="64">
                  <c:v>164322.61632550898</c:v>
                </c:pt>
                <c:pt idx="65">
                  <c:v>164322.61632550898</c:v>
                </c:pt>
                <c:pt idx="66">
                  <c:v>164322.61632550898</c:v>
                </c:pt>
                <c:pt idx="67">
                  <c:v>164322.61632550898</c:v>
                </c:pt>
                <c:pt idx="68">
                  <c:v>164322.61632550898</c:v>
                </c:pt>
                <c:pt idx="69">
                  <c:v>164322.61632550898</c:v>
                </c:pt>
                <c:pt idx="70">
                  <c:v>164322.61632550898</c:v>
                </c:pt>
                <c:pt idx="71">
                  <c:v>164322.61632550898</c:v>
                </c:pt>
                <c:pt idx="72">
                  <c:v>164322.61632550898</c:v>
                </c:pt>
                <c:pt idx="73">
                  <c:v>164322.61632550898</c:v>
                </c:pt>
              </c:numCache>
            </c:numRef>
          </c:xVal>
          <c:yVal>
            <c:numRef>
              <c:f>市区町村別_年齢調整生活習慣病医療費!$Q$5:$Q$78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B-03D7-49A7-9530-E68E9ADADFEF}"/>
            </c:ext>
          </c:extLst>
        </c:ser>
        <c:dLbls>
          <c:showLegendKey val="0"/>
          <c:showVal val="0"/>
          <c:showCatName val="0"/>
          <c:showSerName val="0"/>
          <c:showPercent val="0"/>
          <c:showBubbleSize val="0"/>
        </c:dLbls>
        <c:axId val="383323392"/>
        <c:axId val="383325072"/>
      </c:scatterChart>
      <c:catAx>
        <c:axId val="383326192"/>
        <c:scaling>
          <c:orientation val="maxMin"/>
        </c:scaling>
        <c:delete val="0"/>
        <c:axPos val="l"/>
        <c:numFmt formatCode="General" sourceLinked="0"/>
        <c:majorTickMark val="none"/>
        <c:minorTickMark val="none"/>
        <c:tickLblPos val="nextTo"/>
        <c:spPr>
          <a:ln>
            <a:solidFill>
              <a:srgbClr val="7F7F7F"/>
            </a:solidFill>
          </a:ln>
        </c:spPr>
        <c:crossAx val="383325632"/>
        <c:crosses val="autoZero"/>
        <c:auto val="1"/>
        <c:lblAlgn val="ctr"/>
        <c:lblOffset val="100"/>
        <c:noMultiLvlLbl val="0"/>
      </c:catAx>
      <c:valAx>
        <c:axId val="383325632"/>
        <c:scaling>
          <c:orientation val="minMax"/>
          <c:max val="220000"/>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88980772946859898"/>
              <c:y val="2.8458856682769727E-2"/>
            </c:manualLayout>
          </c:layout>
          <c:overlay val="0"/>
        </c:title>
        <c:numFmt formatCode="#,##0_ " sourceLinked="0"/>
        <c:majorTickMark val="out"/>
        <c:minorTickMark val="none"/>
        <c:tickLblPos val="nextTo"/>
        <c:spPr>
          <a:ln>
            <a:solidFill>
              <a:srgbClr val="7F7F7F"/>
            </a:solidFill>
          </a:ln>
        </c:spPr>
        <c:crossAx val="383326192"/>
        <c:crosses val="autoZero"/>
        <c:crossBetween val="between"/>
        <c:majorUnit val="20000"/>
      </c:valAx>
      <c:valAx>
        <c:axId val="383325072"/>
        <c:scaling>
          <c:orientation val="minMax"/>
          <c:max val="50"/>
          <c:min val="0"/>
        </c:scaling>
        <c:delete val="1"/>
        <c:axPos val="r"/>
        <c:numFmt formatCode="General" sourceLinked="1"/>
        <c:majorTickMark val="out"/>
        <c:minorTickMark val="none"/>
        <c:tickLblPos val="nextTo"/>
        <c:crossAx val="383323392"/>
        <c:crosses val="max"/>
        <c:crossBetween val="midCat"/>
      </c:valAx>
      <c:valAx>
        <c:axId val="383323392"/>
        <c:scaling>
          <c:orientation val="minMax"/>
        </c:scaling>
        <c:delete val="1"/>
        <c:axPos val="b"/>
        <c:numFmt formatCode="General" sourceLinked="1"/>
        <c:majorTickMark val="out"/>
        <c:minorTickMark val="none"/>
        <c:tickLblPos val="nextTo"/>
        <c:crossAx val="383325072"/>
        <c:crosses val="autoZero"/>
        <c:crossBetween val="midCat"/>
      </c:valAx>
      <c:spPr>
        <a:ln>
          <a:solidFill>
            <a:srgbClr val="7F7F7F"/>
          </a:solidFill>
        </a:ln>
      </c:spPr>
    </c:plotArea>
    <c:legend>
      <c:legendPos val="r"/>
      <c:layout>
        <c:manualLayout>
          <c:xMode val="edge"/>
          <c:yMode val="edge"/>
          <c:x val="0.17252727568078444"/>
          <c:y val="1.2600679816983661E-2"/>
          <c:w val="0.6149886289798570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51207729468598"/>
          <c:y val="7.9407769756184382E-2"/>
          <c:w val="0.77557946859903382"/>
          <c:h val="0.87563143004115229"/>
        </c:manualLayout>
      </c:layout>
      <c:barChart>
        <c:barDir val="bar"/>
        <c:grouping val="clustered"/>
        <c:varyColors val="0"/>
        <c:ser>
          <c:idx val="0"/>
          <c:order val="0"/>
          <c:tx>
            <c:strRef>
              <c:f>市区町村別_年齢調整生活習慣病医療費!$K$4</c:f>
              <c:strCache>
                <c:ptCount val="1"/>
                <c:pt idx="0">
                  <c:v>前年度との差分(年齢調整後被保険者一人当たりの生活習慣病医療費)</c:v>
                </c:pt>
              </c:strCache>
            </c:strRef>
          </c:tx>
          <c:spPr>
            <a:solidFill>
              <a:schemeClr val="accent1"/>
            </a:solidFill>
            <a:ln>
              <a:noFill/>
            </a:ln>
          </c:spPr>
          <c:invertIfNegative val="0"/>
          <c:dLbls>
            <c:dLbl>
              <c:idx val="0"/>
              <c:layout>
                <c:manualLayout>
                  <c:x val="-4.66226138032305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0E-462A-9BE7-ED0BC667E35B}"/>
                </c:ext>
              </c:extLst>
            </c:dLbl>
            <c:dLbl>
              <c:idx val="1"/>
              <c:layout>
                <c:manualLayout>
                  <c:x val="-4.66226138032305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0E-462A-9BE7-ED0BC667E35B}"/>
                </c:ext>
              </c:extLst>
            </c:dLbl>
            <c:dLbl>
              <c:idx val="2"/>
              <c:layout>
                <c:manualLayout>
                  <c:x val="-4.66226138032305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0E-462A-9BE7-ED0BC667E35B}"/>
                </c:ext>
              </c:extLst>
            </c:dLbl>
            <c:dLbl>
              <c:idx val="3"/>
              <c:layout>
                <c:manualLayout>
                  <c:x val="4.662261380323111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10E-462A-9BE7-ED0BC667E35B}"/>
                </c:ext>
              </c:extLst>
            </c:dLbl>
            <c:dLbl>
              <c:idx val="5"/>
              <c:layout>
                <c:manualLayout>
                  <c:x val="-4.662261380322997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10E-462A-9BE7-ED0BC667E35B}"/>
                </c:ext>
              </c:extLst>
            </c:dLbl>
            <c:dLbl>
              <c:idx val="6"/>
              <c:layout>
                <c:manualLayout>
                  <c:x val="-4.66226138032305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10E-462A-9BE7-ED0BC667E35B}"/>
                </c:ext>
              </c:extLst>
            </c:dLbl>
            <c:dLbl>
              <c:idx val="7"/>
              <c:layout>
                <c:manualLayout>
                  <c:x val="-4.66226138032305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10E-462A-9BE7-ED0BC667E35B}"/>
                </c:ext>
              </c:extLst>
            </c:dLbl>
            <c:dLbl>
              <c:idx val="8"/>
              <c:layout>
                <c:manualLayout>
                  <c:x val="-4.66226138032305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10E-462A-9BE7-ED0BC667E35B}"/>
                </c:ext>
              </c:extLst>
            </c:dLbl>
            <c:dLbl>
              <c:idx val="9"/>
              <c:layout>
                <c:manualLayout>
                  <c:x val="4.662261380323111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10E-462A-9BE7-ED0BC667E35B}"/>
                </c:ext>
              </c:extLst>
            </c:dLbl>
            <c:dLbl>
              <c:idx val="10"/>
              <c:layout>
                <c:manualLayout>
                  <c:x val="2.33117963778756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10E-462A-9BE7-ED0BC667E35B}"/>
                </c:ext>
              </c:extLst>
            </c:dLbl>
            <c:dLbl>
              <c:idx val="11"/>
              <c:layout>
                <c:manualLayout>
                  <c:x val="-4.66226138032305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10E-462A-9BE7-ED0BC667E35B}"/>
                </c:ext>
              </c:extLst>
            </c:dLbl>
            <c:dLbl>
              <c:idx val="12"/>
              <c:layout>
                <c:manualLayout>
                  <c:x val="-4.662261380322997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10E-462A-9BE7-ED0BC667E35B}"/>
                </c:ext>
              </c:extLst>
            </c:dLbl>
            <c:dLbl>
              <c:idx val="13"/>
              <c:layout>
                <c:manualLayout>
                  <c:x val="-4.662261380322997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10E-462A-9BE7-ED0BC667E35B}"/>
                </c:ext>
              </c:extLst>
            </c:dLbl>
            <c:dLbl>
              <c:idx val="15"/>
              <c:layout>
                <c:manualLayout>
                  <c:x val="1.864965736661777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10E-462A-9BE7-ED0BC667E35B}"/>
                </c:ext>
              </c:extLst>
            </c:dLbl>
            <c:dLbl>
              <c:idx val="18"/>
              <c:layout>
                <c:manualLayout>
                  <c:x val="-4.662261380322997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10E-462A-9BE7-ED0BC667E35B}"/>
                </c:ext>
              </c:extLst>
            </c:dLbl>
            <c:dLbl>
              <c:idx val="19"/>
              <c:layout>
                <c:manualLayout>
                  <c:x val="-4.66226138032305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10E-462A-9BE7-ED0BC667E35B}"/>
                </c:ext>
              </c:extLst>
            </c:dLbl>
            <c:dLbl>
              <c:idx val="20"/>
              <c:layout>
                <c:manualLayout>
                  <c:x val="4.66519823788546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10E-462A-9BE7-ED0BC667E35B}"/>
                </c:ext>
              </c:extLst>
            </c:dLbl>
            <c:dLbl>
              <c:idx val="21"/>
              <c:layout>
                <c:manualLayout>
                  <c:x val="-4.662261380322997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10E-462A-9BE7-ED0BC667E35B}"/>
                </c:ext>
              </c:extLst>
            </c:dLbl>
            <c:dLbl>
              <c:idx val="22"/>
              <c:layout>
                <c:manualLayout>
                  <c:x val="-4.662261380322997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10E-462A-9BE7-ED0BC667E35B}"/>
                </c:ext>
              </c:extLst>
            </c:dLbl>
            <c:dLbl>
              <c:idx val="23"/>
              <c:layout>
                <c:manualLayout>
                  <c:x val="-4.662261380322997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10E-462A-9BE7-ED0BC667E35B}"/>
                </c:ext>
              </c:extLst>
            </c:dLbl>
            <c:dLbl>
              <c:idx val="24"/>
              <c:layout>
                <c:manualLayout>
                  <c:x val="-4.66226138032305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10E-462A-9BE7-ED0BC667E35B}"/>
                </c:ext>
              </c:extLst>
            </c:dLbl>
            <c:dLbl>
              <c:idx val="25"/>
              <c:layout>
                <c:manualLayout>
                  <c:x val="-4.662139011257897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51B-4D04-B25A-4D8FF4195716}"/>
                </c:ext>
              </c:extLst>
            </c:dLbl>
            <c:dLbl>
              <c:idx val="26"/>
              <c:layout>
                <c:manualLayout>
                  <c:x val="-4.66226138032305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10E-462A-9BE7-ED0BC667E35B}"/>
                </c:ext>
              </c:extLst>
            </c:dLbl>
            <c:dLbl>
              <c:idx val="27"/>
              <c:layout>
                <c:manualLayout>
                  <c:x val="-3.10780714635334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10E-462A-9BE7-ED0BC667E35B}"/>
                </c:ext>
              </c:extLst>
            </c:dLbl>
            <c:dLbl>
              <c:idx val="28"/>
              <c:layout>
                <c:manualLayout>
                  <c:x val="-3.108051884483602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10E-462A-9BE7-ED0BC667E35B}"/>
                </c:ext>
              </c:extLst>
            </c:dLbl>
            <c:dLbl>
              <c:idx val="29"/>
              <c:layout>
                <c:manualLayout>
                  <c:x val="-3.108051884483545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10E-462A-9BE7-ED0BC667E35B}"/>
                </c:ext>
              </c:extLst>
            </c:dLbl>
            <c:dLbl>
              <c:idx val="30"/>
              <c:layout>
                <c:manualLayout>
                  <c:x val="-4.66226138032305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10E-462A-9BE7-ED0BC667E35B}"/>
                </c:ext>
              </c:extLst>
            </c:dLbl>
            <c:dLbl>
              <c:idx val="31"/>
              <c:layout>
                <c:manualLayout>
                  <c:x val="-4.66226138032305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10E-462A-9BE7-ED0BC667E35B}"/>
                </c:ext>
              </c:extLst>
            </c:dLbl>
            <c:dLbl>
              <c:idx val="32"/>
              <c:layout>
                <c:manualLayout>
                  <c:x val="-4.66226138032305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10E-462A-9BE7-ED0BC667E35B}"/>
                </c:ext>
              </c:extLst>
            </c:dLbl>
            <c:dLbl>
              <c:idx val="33"/>
              <c:layout>
                <c:manualLayout>
                  <c:x val="-4.66226138032305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10E-462A-9BE7-ED0BC667E35B}"/>
                </c:ext>
              </c:extLst>
            </c:dLbl>
            <c:dLbl>
              <c:idx val="34"/>
              <c:layout>
                <c:manualLayout>
                  <c:x val="-7.5876162506117884E-3"/>
                  <c:y val="1.633232092758536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51B-4D04-B25A-4D8FF4195716}"/>
                </c:ext>
              </c:extLst>
            </c:dLbl>
            <c:dLbl>
              <c:idx val="35"/>
              <c:layout>
                <c:manualLayout>
                  <c:x val="2.64226627508566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10E-462A-9BE7-ED0BC667E35B}"/>
                </c:ext>
              </c:extLst>
            </c:dLbl>
            <c:dLbl>
              <c:idx val="36"/>
              <c:layout>
                <c:manualLayout>
                  <c:x val="2.487604013705340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1B-4D04-B25A-4D8FF4195716}"/>
                </c:ext>
              </c:extLst>
            </c:dLbl>
            <c:dLbl>
              <c:idx val="37"/>
              <c:layout>
                <c:manualLayout>
                  <c:x val="-4.660058737151247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10E-462A-9BE7-ED0BC667E35B}"/>
                </c:ext>
              </c:extLst>
            </c:dLbl>
            <c:dLbl>
              <c:idx val="38"/>
              <c:layout>
                <c:manualLayout>
                  <c:x val="-3.0885952031327051E-3"/>
                  <c:y val="-1.024664315532708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51B-4D04-B25A-4D8FF4195716}"/>
                </c:ext>
              </c:extLst>
            </c:dLbl>
            <c:dLbl>
              <c:idx val="39"/>
              <c:layout>
                <c:manualLayout>
                  <c:x val="-4.668382491237592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51B-4D04-B25A-4D8FF4195716}"/>
                </c:ext>
              </c:extLst>
            </c:dLbl>
            <c:dLbl>
              <c:idx val="40"/>
              <c:layout>
                <c:manualLayout>
                  <c:x val="2.175832109642682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10E-462A-9BE7-ED0BC667E35B}"/>
                </c:ext>
              </c:extLst>
            </c:dLbl>
            <c:dLbl>
              <c:idx val="41"/>
              <c:layout>
                <c:manualLayout>
                  <c:x val="1.088056779246212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10E-462A-9BE7-ED0BC667E35B}"/>
                </c:ext>
              </c:extLst>
            </c:dLbl>
            <c:dLbl>
              <c:idx val="42"/>
              <c:layout>
                <c:manualLayout>
                  <c:x val="1.398874204601082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10E-462A-9BE7-ED0BC667E35B}"/>
                </c:ext>
              </c:extLst>
            </c:dLbl>
            <c:dLbl>
              <c:idx val="43"/>
              <c:layout>
                <c:manualLayout>
                  <c:x val="-4.638644150758631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51B-4D04-B25A-4D8FF4195716}"/>
                </c:ext>
              </c:extLst>
            </c:dLbl>
            <c:dLbl>
              <c:idx val="44"/>
              <c:layout>
                <c:manualLayout>
                  <c:x val="-4.668382491237592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51B-4D04-B25A-4D8FF4195716}"/>
                </c:ext>
              </c:extLst>
            </c:dLbl>
            <c:dLbl>
              <c:idx val="45"/>
              <c:layout>
                <c:manualLayout>
                  <c:x val="-4.662261380323054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10E-462A-9BE7-ED0BC667E35B}"/>
                </c:ext>
              </c:extLst>
            </c:dLbl>
            <c:dLbl>
              <c:idx val="46"/>
              <c:layout>
                <c:manualLayout>
                  <c:x val="-7.4344101811062166E-3"/>
                  <c:y val="7.605329584321025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51B-4D04-B25A-4D8FF4195716}"/>
                </c:ext>
              </c:extLst>
            </c:dLbl>
            <c:dLbl>
              <c:idx val="47"/>
              <c:layout>
                <c:manualLayout>
                  <c:x val="9.331987273617229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51B-4D04-B25A-4D8FF4195716}"/>
                </c:ext>
              </c:extLst>
            </c:dLbl>
            <c:dLbl>
              <c:idx val="48"/>
              <c:layout>
                <c:manualLayout>
                  <c:x val="-4.6231032794908878E-3"/>
                  <c:y val="7.5141181768388144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51B-4D04-B25A-4D8FF4195716}"/>
                </c:ext>
              </c:extLst>
            </c:dLbl>
            <c:dLbl>
              <c:idx val="49"/>
              <c:layout>
                <c:manualLayout>
                  <c:x val="3.10878609887426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10E-462A-9BE7-ED0BC667E35B}"/>
                </c:ext>
              </c:extLst>
            </c:dLbl>
            <c:dLbl>
              <c:idx val="50"/>
              <c:layout>
                <c:manualLayout>
                  <c:x val="-3.1075624082231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310E-462A-9BE7-ED0BC667E35B}"/>
                </c:ext>
              </c:extLst>
            </c:dLbl>
            <c:dLbl>
              <c:idx val="51"/>
              <c:layout>
                <c:manualLayout>
                  <c:x val="-7.738619676945668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51B-4D04-B25A-4D8FF4195716}"/>
                </c:ext>
              </c:extLst>
            </c:dLbl>
            <c:dLbl>
              <c:idx val="52"/>
              <c:layout>
                <c:manualLayout>
                  <c:x val="1.865137053352912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310E-462A-9BE7-ED0BC667E35B}"/>
                </c:ext>
              </c:extLst>
            </c:dLbl>
            <c:dLbl>
              <c:idx val="53"/>
              <c:layout>
                <c:manualLayout>
                  <c:x val="-3.107562408223201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310E-462A-9BE7-ED0BC667E35B}"/>
                </c:ext>
              </c:extLst>
            </c:dLbl>
            <c:dLbl>
              <c:idx val="54"/>
              <c:layout>
                <c:manualLayout>
                  <c:x val="-9.30653450807641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51B-4D04-B25A-4D8FF4195716}"/>
                </c:ext>
              </c:extLst>
            </c:dLbl>
            <c:dLbl>
              <c:idx val="55"/>
              <c:layout>
                <c:manualLayout>
                  <c:x val="-4.633627019089516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51B-4D04-B25A-4D8FF4195716}"/>
                </c:ext>
              </c:extLst>
            </c:dLbl>
            <c:dLbl>
              <c:idx val="56"/>
              <c:layout>
                <c:manualLayout>
                  <c:x val="-4.662016642192853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310E-462A-9BE7-ED0BC667E35B}"/>
                </c:ext>
              </c:extLst>
            </c:dLbl>
            <c:dLbl>
              <c:idx val="57"/>
              <c:layout>
                <c:manualLayout>
                  <c:x val="3.420056289769951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51B-4D04-B25A-4D8FF4195716}"/>
                </c:ext>
              </c:extLst>
            </c:dLbl>
            <c:dLbl>
              <c:idx val="58"/>
              <c:layout>
                <c:manualLayout>
                  <c:x val="-3.072075379344101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51B-4D04-B25A-4D8FF4195716}"/>
                </c:ext>
              </c:extLst>
            </c:dLbl>
            <c:dLbl>
              <c:idx val="59"/>
              <c:layout>
                <c:manualLayout>
                  <c:x val="1.554576603034752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310E-462A-9BE7-ED0BC667E35B}"/>
                </c:ext>
              </c:extLst>
            </c:dLbl>
            <c:dLbl>
              <c:idx val="60"/>
              <c:layout>
                <c:manualLayout>
                  <c:x val="-9.273494860499265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51B-4D04-B25A-4D8FF4195716}"/>
                </c:ext>
              </c:extLst>
            </c:dLbl>
            <c:dLbl>
              <c:idx val="61"/>
              <c:layout>
                <c:manualLayout>
                  <c:x val="-6.0308370044052867E-3"/>
                  <c:y val="-1.024608152914947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51B-4D04-B25A-4D8FF4195716}"/>
                </c:ext>
              </c:extLst>
            </c:dLbl>
            <c:dLbl>
              <c:idx val="62"/>
              <c:layout>
                <c:manualLayout>
                  <c:x val="-3.075134605971610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51B-4D04-B25A-4D8FF4195716}"/>
                </c:ext>
              </c:extLst>
            </c:dLbl>
            <c:dLbl>
              <c:idx val="63"/>
              <c:layout>
                <c:manualLayout>
                  <c:x val="-4.662261380322997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310E-462A-9BE7-ED0BC667E35B}"/>
                </c:ext>
              </c:extLst>
            </c:dLbl>
            <c:dLbl>
              <c:idx val="64"/>
              <c:layout>
                <c:manualLayout>
                  <c:x val="1.1051884483602545E-2"/>
                  <c:y val="1.521065916864205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51B-4D04-B25A-4D8FF4195716}"/>
                </c:ext>
              </c:extLst>
            </c:dLbl>
            <c:dLbl>
              <c:idx val="65"/>
              <c:layout>
                <c:manualLayout>
                  <c:x val="-4.6243269701418911E-3"/>
                  <c:y val="1.5028236353677629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51B-4D04-B25A-4D8FF4195716}"/>
                </c:ext>
              </c:extLst>
            </c:dLbl>
            <c:dLbl>
              <c:idx val="66"/>
              <c:layout>
                <c:manualLayout>
                  <c:x val="-3.107072931962771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51B-4D04-B25A-4D8FF4195716}"/>
                </c:ext>
              </c:extLst>
            </c:dLbl>
            <c:dLbl>
              <c:idx val="67"/>
              <c:layout>
                <c:manualLayout>
                  <c:x val="-6.216226138032248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310E-462A-9BE7-ED0BC667E35B}"/>
                </c:ext>
              </c:extLst>
            </c:dLbl>
            <c:dLbl>
              <c:idx val="68"/>
              <c:layout>
                <c:manualLayout>
                  <c:x val="2.175954478707782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310E-462A-9BE7-ED0BC667E35B}"/>
                </c:ext>
              </c:extLst>
            </c:dLbl>
            <c:dLbl>
              <c:idx val="69"/>
              <c:layout>
                <c:manualLayout>
                  <c:x val="-3.10780714635334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310E-462A-9BE7-ED0BC667E35B}"/>
                </c:ext>
              </c:extLst>
            </c:dLbl>
            <c:dLbl>
              <c:idx val="70"/>
              <c:layout>
                <c:manualLayout>
                  <c:x val="-4.6536955457660307E-3"/>
                  <c:y val="7.9825501453821942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51B-4D04-B25A-4D8FF4195716}"/>
                </c:ext>
              </c:extLst>
            </c:dLbl>
            <c:dLbl>
              <c:idx val="71"/>
              <c:layout>
                <c:manualLayout>
                  <c:x val="9.499877630934900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51B-4D04-B25A-4D8FF4195716}"/>
                </c:ext>
              </c:extLst>
            </c:dLbl>
            <c:dLbl>
              <c:idx val="72"/>
              <c:layout>
                <c:manualLayout>
                  <c:x val="-7.5856583455701258E-3"/>
                  <c:y val="3.1930200596397434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551B-4D04-B25A-4D8FF4195716}"/>
                </c:ext>
              </c:extLst>
            </c:dLbl>
            <c:dLbl>
              <c:idx val="73"/>
              <c:layout>
                <c:manualLayout>
                  <c:x val="2.0401492902594225E-2"/>
                  <c:y val="2.449848139518071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551B-4D04-B25A-4D8FF4195716}"/>
                </c:ext>
              </c:extLst>
            </c:dLbl>
            <c:numFmt formatCode="#,##0_ ;[Red]\-#,##0\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市区町村別_年齢調整生活習慣病医療費!$H$5:$H$78</c:f>
              <c:strCache>
                <c:ptCount val="74"/>
                <c:pt idx="0">
                  <c:v>大阪市</c:v>
                </c:pt>
                <c:pt idx="1">
                  <c:v>都島区</c:v>
                </c:pt>
                <c:pt idx="2">
                  <c:v>福島区</c:v>
                </c:pt>
                <c:pt idx="3">
                  <c:v>此花区</c:v>
                </c:pt>
                <c:pt idx="4">
                  <c:v>西区</c:v>
                </c:pt>
                <c:pt idx="5">
                  <c:v>港区</c:v>
                </c:pt>
                <c:pt idx="6">
                  <c:v>大正区</c:v>
                </c:pt>
                <c:pt idx="7">
                  <c:v>天王寺区</c:v>
                </c:pt>
                <c:pt idx="8">
                  <c:v>浪速区</c:v>
                </c:pt>
                <c:pt idx="9">
                  <c:v>西淀川区</c:v>
                </c:pt>
                <c:pt idx="10">
                  <c:v>東淀川区</c:v>
                </c:pt>
                <c:pt idx="11">
                  <c:v>東成区</c:v>
                </c:pt>
                <c:pt idx="12">
                  <c:v>生野区</c:v>
                </c:pt>
                <c:pt idx="13">
                  <c:v>旭区</c:v>
                </c:pt>
                <c:pt idx="14">
                  <c:v>城東区</c:v>
                </c:pt>
                <c:pt idx="15">
                  <c:v>阿倍野区</c:v>
                </c:pt>
                <c:pt idx="16">
                  <c:v>住吉区</c:v>
                </c:pt>
                <c:pt idx="17">
                  <c:v>東住吉区</c:v>
                </c:pt>
                <c:pt idx="18">
                  <c:v>西成区</c:v>
                </c:pt>
                <c:pt idx="19">
                  <c:v>淀川区</c:v>
                </c:pt>
                <c:pt idx="20">
                  <c:v>鶴見区</c:v>
                </c:pt>
                <c:pt idx="21">
                  <c:v>住之江区</c:v>
                </c:pt>
                <c:pt idx="22">
                  <c:v>平野区</c:v>
                </c:pt>
                <c:pt idx="23">
                  <c:v>北区</c:v>
                </c:pt>
                <c:pt idx="24">
                  <c:v>中央区</c:v>
                </c:pt>
                <c:pt idx="25">
                  <c:v>堺市</c:v>
                </c:pt>
                <c:pt idx="26">
                  <c:v>堺市堺区</c:v>
                </c:pt>
                <c:pt idx="27">
                  <c:v>堺市中区</c:v>
                </c:pt>
                <c:pt idx="28">
                  <c:v>堺市東区</c:v>
                </c:pt>
                <c:pt idx="29">
                  <c:v>堺市西区</c:v>
                </c:pt>
                <c:pt idx="30">
                  <c:v>堺市南区</c:v>
                </c:pt>
                <c:pt idx="31">
                  <c:v>堺市北区</c:v>
                </c:pt>
                <c:pt idx="32">
                  <c:v>堺市美原区</c:v>
                </c:pt>
                <c:pt idx="33">
                  <c:v>岸和田市</c:v>
                </c:pt>
                <c:pt idx="34">
                  <c:v>豊中市</c:v>
                </c:pt>
                <c:pt idx="35">
                  <c:v>池田市</c:v>
                </c:pt>
                <c:pt idx="36">
                  <c:v>吹田市</c:v>
                </c:pt>
                <c:pt idx="37">
                  <c:v>泉大津市</c:v>
                </c:pt>
                <c:pt idx="38">
                  <c:v>高槻市</c:v>
                </c:pt>
                <c:pt idx="39">
                  <c:v>貝塚市</c:v>
                </c:pt>
                <c:pt idx="40">
                  <c:v>守口市</c:v>
                </c:pt>
                <c:pt idx="41">
                  <c:v>枚方市</c:v>
                </c:pt>
                <c:pt idx="42">
                  <c:v>茨木市</c:v>
                </c:pt>
                <c:pt idx="43">
                  <c:v>八尾市</c:v>
                </c:pt>
                <c:pt idx="44">
                  <c:v>泉佐野市</c:v>
                </c:pt>
                <c:pt idx="45">
                  <c:v>富田林市</c:v>
                </c:pt>
                <c:pt idx="46">
                  <c:v>寝屋川市</c:v>
                </c:pt>
                <c:pt idx="47">
                  <c:v>河内長野市</c:v>
                </c:pt>
                <c:pt idx="48">
                  <c:v>松原市</c:v>
                </c:pt>
                <c:pt idx="49">
                  <c:v>大東市</c:v>
                </c:pt>
                <c:pt idx="50">
                  <c:v>和泉市</c:v>
                </c:pt>
                <c:pt idx="51">
                  <c:v>箕面市</c:v>
                </c:pt>
                <c:pt idx="52">
                  <c:v>柏原市</c:v>
                </c:pt>
                <c:pt idx="53">
                  <c:v>羽曳野市</c:v>
                </c:pt>
                <c:pt idx="54">
                  <c:v>門真市</c:v>
                </c:pt>
                <c:pt idx="55">
                  <c:v>摂津市</c:v>
                </c:pt>
                <c:pt idx="56">
                  <c:v>高石市</c:v>
                </c:pt>
                <c:pt idx="57">
                  <c:v>藤井寺市</c:v>
                </c:pt>
                <c:pt idx="58">
                  <c:v>東大阪市</c:v>
                </c:pt>
                <c:pt idx="59">
                  <c:v>泉南市</c:v>
                </c:pt>
                <c:pt idx="60">
                  <c:v>四條畷市</c:v>
                </c:pt>
                <c:pt idx="61">
                  <c:v>交野市</c:v>
                </c:pt>
                <c:pt idx="62">
                  <c:v>大阪狭山市</c:v>
                </c:pt>
                <c:pt idx="63">
                  <c:v>阪南市</c:v>
                </c:pt>
                <c:pt idx="64">
                  <c:v>島本町</c:v>
                </c:pt>
                <c:pt idx="65">
                  <c:v>豊能町</c:v>
                </c:pt>
                <c:pt idx="66">
                  <c:v>能勢町</c:v>
                </c:pt>
                <c:pt idx="67">
                  <c:v>忠岡町</c:v>
                </c:pt>
                <c:pt idx="68">
                  <c:v>熊取町</c:v>
                </c:pt>
                <c:pt idx="69">
                  <c:v>田尻町</c:v>
                </c:pt>
                <c:pt idx="70">
                  <c:v>岬町</c:v>
                </c:pt>
                <c:pt idx="71">
                  <c:v>太子町</c:v>
                </c:pt>
                <c:pt idx="72">
                  <c:v>河南町</c:v>
                </c:pt>
                <c:pt idx="73">
                  <c:v>千早赤阪村</c:v>
                </c:pt>
              </c:strCache>
            </c:strRef>
          </c:cat>
          <c:val>
            <c:numRef>
              <c:f>市区町村別_年齢調整生活習慣病医療費!$K$5:$K$78</c:f>
              <c:numCache>
                <c:formatCode>General</c:formatCode>
                <c:ptCount val="74"/>
                <c:pt idx="0">
                  <c:v>-7260</c:v>
                </c:pt>
                <c:pt idx="1">
                  <c:v>-7473</c:v>
                </c:pt>
                <c:pt idx="2">
                  <c:v>-8945</c:v>
                </c:pt>
                <c:pt idx="3">
                  <c:v>-7431</c:v>
                </c:pt>
                <c:pt idx="4">
                  <c:v>-6915</c:v>
                </c:pt>
                <c:pt idx="5">
                  <c:v>-7421</c:v>
                </c:pt>
                <c:pt idx="6">
                  <c:v>-7250</c:v>
                </c:pt>
                <c:pt idx="7">
                  <c:v>-8080</c:v>
                </c:pt>
                <c:pt idx="8">
                  <c:v>-7230</c:v>
                </c:pt>
                <c:pt idx="9">
                  <c:v>-6835</c:v>
                </c:pt>
                <c:pt idx="10">
                  <c:v>-7315</c:v>
                </c:pt>
                <c:pt idx="11">
                  <c:v>-7259</c:v>
                </c:pt>
                <c:pt idx="12">
                  <c:v>-7129</c:v>
                </c:pt>
                <c:pt idx="13">
                  <c:v>-6799</c:v>
                </c:pt>
                <c:pt idx="14">
                  <c:v>-6984</c:v>
                </c:pt>
                <c:pt idx="15">
                  <c:v>-7651</c:v>
                </c:pt>
                <c:pt idx="16">
                  <c:v>-7544</c:v>
                </c:pt>
                <c:pt idx="17">
                  <c:v>-6739</c:v>
                </c:pt>
                <c:pt idx="18">
                  <c:v>-7831</c:v>
                </c:pt>
                <c:pt idx="19">
                  <c:v>-7264</c:v>
                </c:pt>
                <c:pt idx="20">
                  <c:v>-6518</c:v>
                </c:pt>
                <c:pt idx="21">
                  <c:v>-7881</c:v>
                </c:pt>
                <c:pt idx="22">
                  <c:v>-6717</c:v>
                </c:pt>
                <c:pt idx="23">
                  <c:v>-7488</c:v>
                </c:pt>
                <c:pt idx="24">
                  <c:v>-6857</c:v>
                </c:pt>
                <c:pt idx="25">
                  <c:v>-7103</c:v>
                </c:pt>
                <c:pt idx="26">
                  <c:v>-7514</c:v>
                </c:pt>
                <c:pt idx="27">
                  <c:v>-6686</c:v>
                </c:pt>
                <c:pt idx="28">
                  <c:v>-6741</c:v>
                </c:pt>
                <c:pt idx="29">
                  <c:v>-6727</c:v>
                </c:pt>
                <c:pt idx="30">
                  <c:v>-7509</c:v>
                </c:pt>
                <c:pt idx="31">
                  <c:v>-6911</c:v>
                </c:pt>
                <c:pt idx="32">
                  <c:v>-7703</c:v>
                </c:pt>
                <c:pt idx="33">
                  <c:v>-7166</c:v>
                </c:pt>
                <c:pt idx="34">
                  <c:v>-5765</c:v>
                </c:pt>
                <c:pt idx="35">
                  <c:v>-6208</c:v>
                </c:pt>
                <c:pt idx="36">
                  <c:v>-6203</c:v>
                </c:pt>
                <c:pt idx="37">
                  <c:v>-6791</c:v>
                </c:pt>
                <c:pt idx="38">
                  <c:v>-5645</c:v>
                </c:pt>
                <c:pt idx="39">
                  <c:v>-7618</c:v>
                </c:pt>
                <c:pt idx="40">
                  <c:v>-6239</c:v>
                </c:pt>
                <c:pt idx="41">
                  <c:v>-6451</c:v>
                </c:pt>
                <c:pt idx="42">
                  <c:v>-6394</c:v>
                </c:pt>
                <c:pt idx="43">
                  <c:v>-5640</c:v>
                </c:pt>
                <c:pt idx="44">
                  <c:v>-7758</c:v>
                </c:pt>
                <c:pt idx="45">
                  <c:v>-7432</c:v>
                </c:pt>
                <c:pt idx="46">
                  <c:v>-5923</c:v>
                </c:pt>
                <c:pt idx="47">
                  <c:v>-6489</c:v>
                </c:pt>
                <c:pt idx="48">
                  <c:v>-5545</c:v>
                </c:pt>
                <c:pt idx="49">
                  <c:v>-6611</c:v>
                </c:pt>
                <c:pt idx="50">
                  <c:v>-7256</c:v>
                </c:pt>
                <c:pt idx="51">
                  <c:v>-5852</c:v>
                </c:pt>
                <c:pt idx="52">
                  <c:v>-6311</c:v>
                </c:pt>
                <c:pt idx="53">
                  <c:v>-7249</c:v>
                </c:pt>
                <c:pt idx="54">
                  <c:v>-5901</c:v>
                </c:pt>
                <c:pt idx="55">
                  <c:v>-5637</c:v>
                </c:pt>
                <c:pt idx="56">
                  <c:v>-7006</c:v>
                </c:pt>
                <c:pt idx="57">
                  <c:v>-6067</c:v>
                </c:pt>
                <c:pt idx="58">
                  <c:v>-5682</c:v>
                </c:pt>
                <c:pt idx="59">
                  <c:v>-6613</c:v>
                </c:pt>
                <c:pt idx="60">
                  <c:v>-5291</c:v>
                </c:pt>
                <c:pt idx="61">
                  <c:v>-5406</c:v>
                </c:pt>
                <c:pt idx="62">
                  <c:v>-5446</c:v>
                </c:pt>
                <c:pt idx="63">
                  <c:v>-8326</c:v>
                </c:pt>
                <c:pt idx="64">
                  <c:v>-6535</c:v>
                </c:pt>
                <c:pt idx="65">
                  <c:v>-5743</c:v>
                </c:pt>
                <c:pt idx="66">
                  <c:v>-10277</c:v>
                </c:pt>
                <c:pt idx="67">
                  <c:v>-6956</c:v>
                </c:pt>
                <c:pt idx="68">
                  <c:v>-6267</c:v>
                </c:pt>
                <c:pt idx="69">
                  <c:v>-7055</c:v>
                </c:pt>
                <c:pt idx="70">
                  <c:v>-6990</c:v>
                </c:pt>
                <c:pt idx="71">
                  <c:v>-6524</c:v>
                </c:pt>
                <c:pt idx="72">
                  <c:v>-5377</c:v>
                </c:pt>
                <c:pt idx="73">
                  <c:v>-6285</c:v>
                </c:pt>
              </c:numCache>
            </c:numRef>
          </c:val>
          <c:extLst>
            <c:ext xmlns:c16="http://schemas.microsoft.com/office/drawing/2014/chart" uri="{C3380CC4-5D6E-409C-BE32-E72D297353CC}">
              <c16:uniqueId val="{00000019-551B-4D04-B25A-4D8FF4195716}"/>
            </c:ext>
          </c:extLst>
        </c:ser>
        <c:dLbls>
          <c:showLegendKey val="0"/>
          <c:showVal val="0"/>
          <c:showCatName val="0"/>
          <c:showSerName val="0"/>
          <c:showPercent val="0"/>
          <c:showBubbleSize val="0"/>
        </c:dLbls>
        <c:gapWidth val="150"/>
        <c:axId val="383321712"/>
        <c:axId val="383320032"/>
      </c:barChart>
      <c:scatterChart>
        <c:scatterStyle val="lineMarker"/>
        <c:varyColors val="0"/>
        <c:ser>
          <c:idx val="1"/>
          <c:order val="1"/>
          <c:tx>
            <c:strRef>
              <c:f>市区町村別_年齢調整生活習慣病医療費!$B$79</c:f>
              <c:strCache>
                <c:ptCount val="1"/>
                <c:pt idx="0">
                  <c:v>広域連合全体</c:v>
                </c:pt>
              </c:strCache>
            </c:strRef>
          </c:tx>
          <c:spPr>
            <a:ln w="28575">
              <a:solidFill>
                <a:srgbClr val="BE4B48"/>
              </a:solidFill>
            </a:ln>
          </c:spPr>
          <c:marker>
            <c:symbol val="none"/>
          </c:marker>
          <c:dLbls>
            <c:dLbl>
              <c:idx val="0"/>
              <c:layout>
                <c:manualLayout>
                  <c:x val="-0.31323091042584433"/>
                  <c:y val="-0.85860484182098762"/>
                </c:manualLayout>
              </c:layout>
              <c:tx>
                <c:rich>
                  <a:bodyPr/>
                  <a:lstStyle/>
                  <a:p>
                    <a:fld id="{E01A6EDE-276F-44A2-B086-46B1A55BE368}" type="SERIESNAME">
                      <a:rPr lang="ja-JP" altLang="en-US"/>
                      <a:pPr/>
                      <a:t>[系列名]</a:t>
                    </a:fld>
                    <a:r>
                      <a:rPr lang="ja-JP" altLang="en-US" baseline="0"/>
                      <a:t>
</a:t>
                    </a:r>
                    <a:fld id="{F9E79BF6-B08E-4B00-82BF-19683E4F8191}" type="XVALUE">
                      <a:rPr lang="en-US" altLang="ja-JP" baseline="0">
                        <a:solidFill>
                          <a:srgbClr val="FF0000"/>
                        </a:solidFill>
                      </a:rPr>
                      <a:pPr/>
                      <a:t>[X 値]</a:t>
                    </a:fld>
                    <a:endParaRPr lang="ja-JP" altLang="en-US" baseline="0"/>
                  </a:p>
                </c:rich>
              </c:tx>
              <c:showLegendKey val="0"/>
              <c:showVal val="0"/>
              <c:showCatName val="1"/>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A-551B-4D04-B25A-4D8FF419571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市区町村別_年齢調整生活習慣病医療費!$P$5:$P$78</c:f>
              <c:numCache>
                <c:formatCode>General</c:formatCode>
                <c:ptCount val="74"/>
                <c:pt idx="0">
                  <c:v>-6640</c:v>
                </c:pt>
                <c:pt idx="1">
                  <c:v>-6640</c:v>
                </c:pt>
                <c:pt idx="2">
                  <c:v>-6640</c:v>
                </c:pt>
                <c:pt idx="3">
                  <c:v>-6640</c:v>
                </c:pt>
                <c:pt idx="4">
                  <c:v>-6640</c:v>
                </c:pt>
                <c:pt idx="5">
                  <c:v>-6640</c:v>
                </c:pt>
                <c:pt idx="6">
                  <c:v>-6640</c:v>
                </c:pt>
                <c:pt idx="7">
                  <c:v>-6640</c:v>
                </c:pt>
                <c:pt idx="8">
                  <c:v>-6640</c:v>
                </c:pt>
                <c:pt idx="9">
                  <c:v>-6640</c:v>
                </c:pt>
                <c:pt idx="10">
                  <c:v>-6640</c:v>
                </c:pt>
                <c:pt idx="11">
                  <c:v>-6640</c:v>
                </c:pt>
                <c:pt idx="12">
                  <c:v>-6640</c:v>
                </c:pt>
                <c:pt idx="13">
                  <c:v>-6640</c:v>
                </c:pt>
                <c:pt idx="14">
                  <c:v>-6640</c:v>
                </c:pt>
                <c:pt idx="15">
                  <c:v>-6640</c:v>
                </c:pt>
                <c:pt idx="16">
                  <c:v>-6640</c:v>
                </c:pt>
                <c:pt idx="17">
                  <c:v>-6640</c:v>
                </c:pt>
                <c:pt idx="18">
                  <c:v>-6640</c:v>
                </c:pt>
                <c:pt idx="19">
                  <c:v>-6640</c:v>
                </c:pt>
                <c:pt idx="20">
                  <c:v>-6640</c:v>
                </c:pt>
                <c:pt idx="21">
                  <c:v>-6640</c:v>
                </c:pt>
                <c:pt idx="22">
                  <c:v>-6640</c:v>
                </c:pt>
                <c:pt idx="23">
                  <c:v>-6640</c:v>
                </c:pt>
                <c:pt idx="24">
                  <c:v>-6640</c:v>
                </c:pt>
                <c:pt idx="25">
                  <c:v>-6640</c:v>
                </c:pt>
                <c:pt idx="26">
                  <c:v>-6640</c:v>
                </c:pt>
                <c:pt idx="27">
                  <c:v>-6640</c:v>
                </c:pt>
                <c:pt idx="28">
                  <c:v>-6640</c:v>
                </c:pt>
                <c:pt idx="29">
                  <c:v>-6640</c:v>
                </c:pt>
                <c:pt idx="30">
                  <c:v>-6640</c:v>
                </c:pt>
                <c:pt idx="31">
                  <c:v>-6640</c:v>
                </c:pt>
                <c:pt idx="32">
                  <c:v>-6640</c:v>
                </c:pt>
                <c:pt idx="33">
                  <c:v>-6640</c:v>
                </c:pt>
                <c:pt idx="34">
                  <c:v>-6640</c:v>
                </c:pt>
                <c:pt idx="35">
                  <c:v>-6640</c:v>
                </c:pt>
                <c:pt idx="36">
                  <c:v>-6640</c:v>
                </c:pt>
                <c:pt idx="37">
                  <c:v>-6640</c:v>
                </c:pt>
                <c:pt idx="38">
                  <c:v>-6640</c:v>
                </c:pt>
                <c:pt idx="39">
                  <c:v>-6640</c:v>
                </c:pt>
                <c:pt idx="40">
                  <c:v>-6640</c:v>
                </c:pt>
                <c:pt idx="41">
                  <c:v>-6640</c:v>
                </c:pt>
                <c:pt idx="42">
                  <c:v>-6640</c:v>
                </c:pt>
                <c:pt idx="43">
                  <c:v>-6640</c:v>
                </c:pt>
                <c:pt idx="44">
                  <c:v>-6640</c:v>
                </c:pt>
                <c:pt idx="45">
                  <c:v>-6640</c:v>
                </c:pt>
                <c:pt idx="46">
                  <c:v>-6640</c:v>
                </c:pt>
                <c:pt idx="47">
                  <c:v>-6640</c:v>
                </c:pt>
                <c:pt idx="48">
                  <c:v>-6640</c:v>
                </c:pt>
                <c:pt idx="49">
                  <c:v>-6640</c:v>
                </c:pt>
                <c:pt idx="50">
                  <c:v>-6640</c:v>
                </c:pt>
                <c:pt idx="51">
                  <c:v>-6640</c:v>
                </c:pt>
                <c:pt idx="52">
                  <c:v>-6640</c:v>
                </c:pt>
                <c:pt idx="53">
                  <c:v>-6640</c:v>
                </c:pt>
                <c:pt idx="54">
                  <c:v>-6640</c:v>
                </c:pt>
                <c:pt idx="55">
                  <c:v>-6640</c:v>
                </c:pt>
                <c:pt idx="56">
                  <c:v>-6640</c:v>
                </c:pt>
                <c:pt idx="57">
                  <c:v>-6640</c:v>
                </c:pt>
                <c:pt idx="58">
                  <c:v>-6640</c:v>
                </c:pt>
                <c:pt idx="59">
                  <c:v>-6640</c:v>
                </c:pt>
                <c:pt idx="60">
                  <c:v>-6640</c:v>
                </c:pt>
                <c:pt idx="61">
                  <c:v>-6640</c:v>
                </c:pt>
                <c:pt idx="62">
                  <c:v>-6640</c:v>
                </c:pt>
                <c:pt idx="63">
                  <c:v>-6640</c:v>
                </c:pt>
                <c:pt idx="64">
                  <c:v>-6640</c:v>
                </c:pt>
                <c:pt idx="65">
                  <c:v>-6640</c:v>
                </c:pt>
                <c:pt idx="66">
                  <c:v>-6640</c:v>
                </c:pt>
                <c:pt idx="67">
                  <c:v>-6640</c:v>
                </c:pt>
                <c:pt idx="68">
                  <c:v>-6640</c:v>
                </c:pt>
                <c:pt idx="69">
                  <c:v>-6640</c:v>
                </c:pt>
                <c:pt idx="70">
                  <c:v>-6640</c:v>
                </c:pt>
                <c:pt idx="71">
                  <c:v>-6640</c:v>
                </c:pt>
                <c:pt idx="72">
                  <c:v>-6640</c:v>
                </c:pt>
                <c:pt idx="73">
                  <c:v>-6640</c:v>
                </c:pt>
              </c:numCache>
            </c:numRef>
          </c:xVal>
          <c:yVal>
            <c:numRef>
              <c:f>市区町村別_年齢調整生活習慣病医療費!$Q$5:$Q$78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B-551B-4D04-B25A-4D8FF4195716}"/>
            </c:ext>
          </c:extLst>
        </c:ser>
        <c:dLbls>
          <c:showLegendKey val="0"/>
          <c:showVal val="0"/>
          <c:showCatName val="0"/>
          <c:showSerName val="0"/>
          <c:showPercent val="0"/>
          <c:showBubbleSize val="0"/>
        </c:dLbls>
        <c:axId val="383318912"/>
        <c:axId val="383319472"/>
      </c:scatterChart>
      <c:catAx>
        <c:axId val="383321712"/>
        <c:scaling>
          <c:orientation val="maxMin"/>
        </c:scaling>
        <c:delete val="0"/>
        <c:axPos val="l"/>
        <c:numFmt formatCode="General" sourceLinked="0"/>
        <c:majorTickMark val="none"/>
        <c:minorTickMark val="none"/>
        <c:tickLblPos val="low"/>
        <c:spPr>
          <a:ln>
            <a:solidFill>
              <a:srgbClr val="7F7F7F"/>
            </a:solidFill>
          </a:ln>
        </c:spPr>
        <c:crossAx val="383320032"/>
        <c:crosses val="autoZero"/>
        <c:auto val="1"/>
        <c:lblAlgn val="ctr"/>
        <c:lblOffset val="100"/>
        <c:noMultiLvlLbl val="0"/>
      </c:catAx>
      <c:valAx>
        <c:axId val="383320032"/>
        <c:scaling>
          <c:orientation val="minMax"/>
        </c:scaling>
        <c:delete val="0"/>
        <c:axPos val="t"/>
        <c:majorGridlines>
          <c:spPr>
            <a:ln>
              <a:solidFill>
                <a:srgbClr val="D9D9D9"/>
              </a:solidFill>
            </a:ln>
          </c:spPr>
        </c:majorGridlines>
        <c:title>
          <c:tx>
            <c:rich>
              <a:bodyPr/>
              <a:lstStyle/>
              <a:p>
                <a:pPr>
                  <a:defRPr/>
                </a:pPr>
                <a:r>
                  <a:rPr lang="en-US"/>
                  <a:t>(</a:t>
                </a:r>
                <a:r>
                  <a:rPr lang="ja-JP"/>
                  <a:t>円</a:t>
                </a:r>
                <a:r>
                  <a:rPr lang="en-US"/>
                  <a:t>)</a:t>
                </a:r>
                <a:endParaRPr lang="ja-JP"/>
              </a:p>
            </c:rich>
          </c:tx>
          <c:layout>
            <c:manualLayout>
              <c:xMode val="edge"/>
              <c:yMode val="edge"/>
              <c:x val="0.89287530592266273"/>
              <c:y val="2.6406651877572015E-2"/>
            </c:manualLayout>
          </c:layout>
          <c:overlay val="0"/>
        </c:title>
        <c:numFmt formatCode="#,##0_ ;[Red]\-#,##0\ " sourceLinked="0"/>
        <c:majorTickMark val="out"/>
        <c:minorTickMark val="none"/>
        <c:tickLblPos val="nextTo"/>
        <c:spPr>
          <a:ln>
            <a:solidFill>
              <a:srgbClr val="7F7F7F"/>
            </a:solidFill>
          </a:ln>
        </c:spPr>
        <c:crossAx val="383321712"/>
        <c:crosses val="autoZero"/>
        <c:crossBetween val="between"/>
      </c:valAx>
      <c:valAx>
        <c:axId val="383319472"/>
        <c:scaling>
          <c:orientation val="minMax"/>
          <c:max val="50"/>
          <c:min val="0"/>
        </c:scaling>
        <c:delete val="1"/>
        <c:axPos val="r"/>
        <c:numFmt formatCode="General" sourceLinked="1"/>
        <c:majorTickMark val="out"/>
        <c:minorTickMark val="none"/>
        <c:tickLblPos val="nextTo"/>
        <c:crossAx val="383318912"/>
        <c:crosses val="max"/>
        <c:crossBetween val="midCat"/>
      </c:valAx>
      <c:valAx>
        <c:axId val="383318912"/>
        <c:scaling>
          <c:orientation val="minMax"/>
        </c:scaling>
        <c:delete val="1"/>
        <c:axPos val="b"/>
        <c:numFmt formatCode="General" sourceLinked="1"/>
        <c:majorTickMark val="out"/>
        <c:minorTickMark val="none"/>
        <c:tickLblPos val="nextTo"/>
        <c:crossAx val="383319472"/>
        <c:crosses val="autoZero"/>
        <c:crossBetween val="midCat"/>
      </c:valAx>
      <c:spPr>
        <a:ln>
          <a:solidFill>
            <a:srgbClr val="7F7F7F"/>
          </a:solidFill>
        </a:ln>
      </c:spPr>
    </c:plotArea>
    <c:legend>
      <c:legendPos val="r"/>
      <c:layout>
        <c:manualLayout>
          <c:xMode val="edge"/>
          <c:yMode val="edge"/>
          <c:x val="0.17252727568078444"/>
          <c:y val="1.2600679816983661E-2"/>
          <c:w val="0.6149886289798570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ＭＳ Ｐ明朝" panose="02020600040205080304" pitchFamily="18" charset="-128"/>
                <a:ea typeface="ＭＳ Ｐ明朝" panose="02020600040205080304" pitchFamily="18" charset="-128"/>
              </a:defRPr>
            </a:pPr>
            <a:r>
              <a:rPr lang="ja-JP" altLang="en-US" sz="1000" b="1">
                <a:effectLst/>
                <a:latin typeface="ＭＳ Ｐ明朝" panose="02020600040205080304" pitchFamily="18" charset="-128"/>
                <a:ea typeface="ＭＳ Ｐ明朝" panose="02020600040205080304" pitchFamily="18" charset="-128"/>
              </a:rPr>
              <a:t>医療費</a:t>
            </a:r>
          </a:p>
          <a:p>
            <a:pPr>
              <a:defRPr sz="1000">
                <a:latin typeface="ＭＳ Ｐ明朝" panose="02020600040205080304" pitchFamily="18" charset="-128"/>
                <a:ea typeface="ＭＳ Ｐ明朝" panose="02020600040205080304" pitchFamily="18" charset="-128"/>
              </a:defRPr>
            </a:pPr>
            <a:r>
              <a:rPr lang="en-US" altLang="ja-JP" sz="1000" b="1">
                <a:effectLst/>
                <a:latin typeface="ＭＳ Ｐ明朝" panose="02020600040205080304" pitchFamily="18" charset="-128"/>
                <a:ea typeface="ＭＳ Ｐ明朝" panose="02020600040205080304" pitchFamily="18" charset="-128"/>
              </a:rPr>
              <a:t>(</a:t>
            </a:r>
            <a:r>
              <a:rPr lang="ja-JP" altLang="en-US" sz="1000" b="1">
                <a:effectLst/>
                <a:latin typeface="ＭＳ Ｐ明朝" panose="02020600040205080304" pitchFamily="18" charset="-128"/>
                <a:ea typeface="ＭＳ Ｐ明朝" panose="02020600040205080304" pitchFamily="18" charset="-128"/>
              </a:rPr>
              <a:t>円</a:t>
            </a:r>
            <a:r>
              <a:rPr lang="en-US" altLang="ja-JP" sz="1000" b="1">
                <a:effectLst/>
                <a:latin typeface="ＭＳ Ｐ明朝" panose="02020600040205080304" pitchFamily="18" charset="-128"/>
                <a:ea typeface="ＭＳ Ｐ明朝" panose="02020600040205080304" pitchFamily="18" charset="-128"/>
              </a:rPr>
              <a:t>)</a:t>
            </a:r>
            <a:endParaRPr lang="ja-JP" altLang="en-US" sz="1000">
              <a:effectLst/>
              <a:latin typeface="ＭＳ Ｐ明朝" panose="02020600040205080304" pitchFamily="18" charset="-128"/>
              <a:ea typeface="ＭＳ Ｐ明朝" panose="02020600040205080304" pitchFamily="18" charset="-128"/>
            </a:endParaRPr>
          </a:p>
        </c:rich>
      </c:tx>
      <c:layout>
        <c:manualLayout>
          <c:xMode val="edge"/>
          <c:yMode val="edge"/>
          <c:x val="0.86987864313575425"/>
          <c:y val="4.2328042328042326E-2"/>
        </c:manualLayout>
      </c:layout>
      <c:overlay val="1"/>
    </c:title>
    <c:autoTitleDeleted val="0"/>
    <c:plotArea>
      <c:layout>
        <c:manualLayout>
          <c:layoutTarget val="inner"/>
          <c:xMode val="edge"/>
          <c:yMode val="edge"/>
          <c:x val="0.22545217703321496"/>
          <c:y val="6.5145398491855189E-2"/>
          <c:w val="0.57714700422209164"/>
          <c:h val="0.78670645335999667"/>
        </c:manualLayout>
      </c:layout>
      <c:pieChart>
        <c:varyColors val="1"/>
        <c:ser>
          <c:idx val="0"/>
          <c:order val="0"/>
          <c:tx>
            <c:strRef>
              <c:f>生活習慣病疾病別の医療費!$D$5</c:f>
              <c:strCache>
                <c:ptCount val="1"/>
                <c:pt idx="0">
                  <c:v>医療費(円)</c:v>
                </c:pt>
              </c:strCache>
            </c:strRef>
          </c:tx>
          <c:dPt>
            <c:idx val="0"/>
            <c:bubble3D val="0"/>
            <c:spPr>
              <a:solidFill>
                <a:srgbClr val="EC9762"/>
              </a:solidFill>
              <a:ln>
                <a:noFill/>
              </a:ln>
            </c:spPr>
            <c:extLst>
              <c:ext xmlns:c16="http://schemas.microsoft.com/office/drawing/2014/chart" uri="{C3380CC4-5D6E-409C-BE32-E72D297353CC}">
                <c16:uniqueId val="{00000001-7166-4DAF-AC9D-0FB58F024463}"/>
              </c:ext>
            </c:extLst>
          </c:dPt>
          <c:dPt>
            <c:idx val="1"/>
            <c:bubble3D val="0"/>
            <c:spPr>
              <a:pattFill prst="pct90">
                <a:fgClr>
                  <a:srgbClr val="FDEADA"/>
                </a:fgClr>
                <a:bgClr>
                  <a:srgbClr val="595959"/>
                </a:bgClr>
              </a:pattFill>
            </c:spPr>
            <c:extLst>
              <c:ext xmlns:c16="http://schemas.microsoft.com/office/drawing/2014/chart" uri="{C3380CC4-5D6E-409C-BE32-E72D297353CC}">
                <c16:uniqueId val="{00000003-7166-4DAF-AC9D-0FB58F024463}"/>
              </c:ext>
            </c:extLst>
          </c:dPt>
          <c:dPt>
            <c:idx val="2"/>
            <c:bubble3D val="0"/>
            <c:spPr>
              <a:solidFill>
                <a:srgbClr val="F4A590"/>
              </a:solidFill>
              <a:ln>
                <a:noFill/>
              </a:ln>
            </c:spPr>
            <c:extLst>
              <c:ext xmlns:c16="http://schemas.microsoft.com/office/drawing/2014/chart" uri="{C3380CC4-5D6E-409C-BE32-E72D297353CC}">
                <c16:uniqueId val="{00000005-7166-4DAF-AC9D-0FB58F024463}"/>
              </c:ext>
            </c:extLst>
          </c:dPt>
          <c:dPt>
            <c:idx val="3"/>
            <c:bubble3D val="0"/>
            <c:spPr>
              <a:pattFill prst="pct90">
                <a:fgClr>
                  <a:srgbClr val="D7E4BD"/>
                </a:fgClr>
                <a:bgClr>
                  <a:srgbClr val="595959"/>
                </a:bgClr>
              </a:pattFill>
              <a:ln>
                <a:noFill/>
              </a:ln>
            </c:spPr>
            <c:extLst>
              <c:ext xmlns:c16="http://schemas.microsoft.com/office/drawing/2014/chart" uri="{C3380CC4-5D6E-409C-BE32-E72D297353CC}">
                <c16:uniqueId val="{00000007-7166-4DAF-AC9D-0FB58F024463}"/>
              </c:ext>
            </c:extLst>
          </c:dPt>
          <c:dPt>
            <c:idx val="4"/>
            <c:bubble3D val="0"/>
            <c:spPr>
              <a:solidFill>
                <a:srgbClr val="9BBB59"/>
              </a:solidFill>
              <a:ln>
                <a:noFill/>
              </a:ln>
            </c:spPr>
            <c:extLst>
              <c:ext xmlns:c16="http://schemas.microsoft.com/office/drawing/2014/chart" uri="{C3380CC4-5D6E-409C-BE32-E72D297353CC}">
                <c16:uniqueId val="{00000009-7166-4DAF-AC9D-0FB58F024463}"/>
              </c:ext>
            </c:extLst>
          </c:dPt>
          <c:dPt>
            <c:idx val="5"/>
            <c:bubble3D val="0"/>
            <c:spPr>
              <a:solidFill>
                <a:srgbClr val="E3F5B5"/>
              </a:solidFill>
              <a:ln>
                <a:noFill/>
              </a:ln>
            </c:spPr>
            <c:extLst>
              <c:ext xmlns:c16="http://schemas.microsoft.com/office/drawing/2014/chart" uri="{C3380CC4-5D6E-409C-BE32-E72D297353CC}">
                <c16:uniqueId val="{0000000B-7166-4DAF-AC9D-0FB58F024463}"/>
              </c:ext>
            </c:extLst>
          </c:dPt>
          <c:dPt>
            <c:idx val="6"/>
            <c:bubble3D val="0"/>
            <c:spPr>
              <a:pattFill prst="pct90">
                <a:fgClr>
                  <a:srgbClr val="C5E983"/>
                </a:fgClr>
                <a:bgClr>
                  <a:schemeClr val="bg1"/>
                </a:bgClr>
              </a:pattFill>
              <a:ln>
                <a:noFill/>
              </a:ln>
            </c:spPr>
            <c:extLst>
              <c:ext xmlns:c16="http://schemas.microsoft.com/office/drawing/2014/chart" uri="{C3380CC4-5D6E-409C-BE32-E72D297353CC}">
                <c16:uniqueId val="{0000000D-7166-4DAF-AC9D-0FB58F024463}"/>
              </c:ext>
            </c:extLst>
          </c:dPt>
          <c:dPt>
            <c:idx val="7"/>
            <c:bubble3D val="0"/>
            <c:spPr>
              <a:ln>
                <a:noFill/>
              </a:ln>
            </c:spPr>
            <c:extLst>
              <c:ext xmlns:c16="http://schemas.microsoft.com/office/drawing/2014/chart" uri="{C3380CC4-5D6E-409C-BE32-E72D297353CC}">
                <c16:uniqueId val="{0000000F-7166-4DAF-AC9D-0FB58F024463}"/>
              </c:ext>
            </c:extLst>
          </c:dPt>
          <c:dPt>
            <c:idx val="8"/>
            <c:bubble3D val="0"/>
            <c:spPr>
              <a:solidFill>
                <a:srgbClr val="927BB1"/>
              </a:solidFill>
              <a:ln>
                <a:noFill/>
              </a:ln>
            </c:spPr>
            <c:extLst>
              <c:ext xmlns:c16="http://schemas.microsoft.com/office/drawing/2014/chart" uri="{C3380CC4-5D6E-409C-BE32-E72D297353CC}">
                <c16:uniqueId val="{00000011-7166-4DAF-AC9D-0FB58F024463}"/>
              </c:ext>
            </c:extLst>
          </c:dPt>
          <c:dPt>
            <c:idx val="9"/>
            <c:bubble3D val="0"/>
            <c:spPr>
              <a:solidFill>
                <a:srgbClr val="E6E0EC"/>
              </a:solidFill>
              <a:ln>
                <a:noFill/>
              </a:ln>
            </c:spPr>
            <c:extLst>
              <c:ext xmlns:c16="http://schemas.microsoft.com/office/drawing/2014/chart" uri="{C3380CC4-5D6E-409C-BE32-E72D297353CC}">
                <c16:uniqueId val="{00000013-7166-4DAF-AC9D-0FB58F024463}"/>
              </c:ext>
            </c:extLst>
          </c:dPt>
          <c:dLbls>
            <c:dLbl>
              <c:idx val="0"/>
              <c:layout>
                <c:manualLayout>
                  <c:x val="-9.2023892207899277E-2"/>
                  <c:y val="0.18077916316798429"/>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7166-4DAF-AC9D-0FB58F024463}"/>
                </c:ext>
              </c:extLst>
            </c:dLbl>
            <c:dLbl>
              <c:idx val="1"/>
              <c:layout>
                <c:manualLayout>
                  <c:x val="2.3059312205468134E-2"/>
                  <c:y val="-5.0714998653337395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7166-4DAF-AC9D-0FB58F024463}"/>
                </c:ext>
              </c:extLst>
            </c:dLbl>
            <c:dLbl>
              <c:idx val="2"/>
              <c:layout>
                <c:manualLayout>
                  <c:x val="-0.14112192683069658"/>
                  <c:y val="-0.12535264077905756"/>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7166-4DAF-AC9D-0FB58F024463}"/>
                </c:ext>
              </c:extLst>
            </c:dLbl>
            <c:dLbl>
              <c:idx val="3"/>
              <c:layout>
                <c:manualLayout>
                  <c:x val="8.2338855097379857E-2"/>
                  <c:y val="-8.6072339549105661E-3"/>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7166-4DAF-AC9D-0FB58F024463}"/>
                </c:ext>
              </c:extLst>
            </c:dLbl>
            <c:dLbl>
              <c:idx val="4"/>
              <c:layout>
                <c:manualLayout>
                  <c:x val="7.6459440254624308E-3"/>
                  <c:y val="1.3227096612923482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7166-4DAF-AC9D-0FB58F024463}"/>
                </c:ext>
              </c:extLst>
            </c:dLbl>
            <c:dLbl>
              <c:idx val="5"/>
              <c:layout>
                <c:manualLayout>
                  <c:x val="-9.3440945667979489E-2"/>
                  <c:y val="-4.2328042328042326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7166-4DAF-AC9D-0FB58F024463}"/>
                </c:ext>
              </c:extLst>
            </c:dLbl>
            <c:dLbl>
              <c:idx val="6"/>
              <c:layout>
                <c:manualLayout>
                  <c:x val="0.13603565675013607"/>
                  <c:y val="-0.13317073539398699"/>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7166-4DAF-AC9D-0FB58F024463}"/>
                </c:ext>
              </c:extLst>
            </c:dLbl>
            <c:dLbl>
              <c:idx val="7"/>
              <c:layout>
                <c:manualLayout>
                  <c:x val="-2.7777353279716172E-2"/>
                  <c:y val="6.6550847810690331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F-7166-4DAF-AC9D-0FB58F024463}"/>
                </c:ext>
              </c:extLst>
            </c:dLbl>
            <c:dLbl>
              <c:idx val="8"/>
              <c:layout>
                <c:manualLayout>
                  <c:x val="-1.1523186661442284E-2"/>
                  <c:y val="-0.10005249343832023"/>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1-7166-4DAF-AC9D-0FB58F024463}"/>
                </c:ext>
              </c:extLst>
            </c:dLbl>
            <c:dLbl>
              <c:idx val="9"/>
              <c:layout>
                <c:manualLayout>
                  <c:x val="0.12065730635000144"/>
                  <c:y val="0.19179877163241918"/>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3-7166-4DAF-AC9D-0FB58F024463}"/>
                </c:ext>
              </c:extLst>
            </c:dLbl>
            <c:numFmt formatCode="0.0%" sourceLinked="0"/>
            <c:spPr>
              <a:noFill/>
              <a:ln>
                <a:noFill/>
              </a:ln>
              <a:effectLst/>
            </c:spPr>
            <c:txPr>
              <a:bodyPr/>
              <a:lstStyle/>
              <a:p>
                <a:pPr>
                  <a:defRPr sz="1000">
                    <a:latin typeface="ＭＳ Ｐ明朝" panose="02020600040205080304" pitchFamily="18" charset="-128"/>
                    <a:ea typeface="ＭＳ Ｐ明朝" panose="02020600040205080304" pitchFamily="18" charset="-128"/>
                  </a:defRPr>
                </a:pPr>
                <a:endParaRPr lang="ja-JP"/>
              </a:p>
            </c:txPr>
            <c:dLblPos val="bestFit"/>
            <c:showLegendKey val="0"/>
            <c:showVal val="1"/>
            <c:showCatName val="1"/>
            <c:showSerName val="0"/>
            <c:showPercent val="1"/>
            <c:showBubbleSize val="0"/>
            <c:separator>
</c:separator>
            <c:showLeaderLines val="1"/>
            <c:extLst>
              <c:ext xmlns:c15="http://schemas.microsoft.com/office/drawing/2012/chart" uri="{CE6537A1-D6FC-4f65-9D91-7224C49458BB}"/>
            </c:extLst>
          </c:dLbls>
          <c:cat>
            <c:multiLvlStrRef>
              <c:f>生活習慣病疾病別の医療費!$B$6:$C$15</c:f>
              <c:multiLvlStrCache>
                <c:ptCount val="10"/>
                <c:lvl>
                  <c:pt idx="0">
                    <c:v>糖尿病</c:v>
                  </c:pt>
                  <c:pt idx="1">
                    <c:v>脂質異常症</c:v>
                  </c:pt>
                  <c:pt idx="2">
                    <c:v>高血圧性疾患</c:v>
                  </c:pt>
                  <c:pt idx="3">
                    <c:v>虚血性心疾患</c:v>
                  </c:pt>
                  <c:pt idx="4">
                    <c:v>くも膜下出血</c:v>
                  </c:pt>
                  <c:pt idx="5">
                    <c:v>脳内出血</c:v>
                  </c:pt>
                  <c:pt idx="6">
                    <c:v>脳梗塞</c:v>
                  </c:pt>
                  <c:pt idx="7">
                    <c:v>脳動脈硬化(症)</c:v>
                  </c:pt>
                  <c:pt idx="8">
                    <c:v>動脈硬化(症)</c:v>
                  </c:pt>
                  <c:pt idx="9">
                    <c:v>腎不全</c:v>
                  </c:pt>
                </c:lvl>
                <c:lvl>
                  <c:pt idx="0">
                    <c:v>0402</c:v>
                  </c:pt>
                  <c:pt idx="1">
                    <c:v>0403</c:v>
                  </c:pt>
                  <c:pt idx="2">
                    <c:v>0901</c:v>
                  </c:pt>
                  <c:pt idx="3">
                    <c:v>0902</c:v>
                  </c:pt>
                  <c:pt idx="4">
                    <c:v>0904</c:v>
                  </c:pt>
                  <c:pt idx="5">
                    <c:v>0905</c:v>
                  </c:pt>
                  <c:pt idx="6">
                    <c:v>0906</c:v>
                  </c:pt>
                  <c:pt idx="7">
                    <c:v>0907</c:v>
                  </c:pt>
                  <c:pt idx="8">
                    <c:v>0909</c:v>
                  </c:pt>
                  <c:pt idx="9">
                    <c:v>1402</c:v>
                  </c:pt>
                </c:lvl>
              </c:multiLvlStrCache>
            </c:multiLvlStrRef>
          </c:cat>
          <c:val>
            <c:numRef>
              <c:f>生活習慣病疾病別の医療費!$D$6:$D$15</c:f>
              <c:numCache>
                <c:formatCode>General</c:formatCode>
                <c:ptCount val="10"/>
                <c:pt idx="0">
                  <c:v>38362304339</c:v>
                </c:pt>
                <c:pt idx="1">
                  <c:v>20119904863</c:v>
                </c:pt>
                <c:pt idx="2">
                  <c:v>39019687990</c:v>
                </c:pt>
                <c:pt idx="3">
                  <c:v>21624180895</c:v>
                </c:pt>
                <c:pt idx="4">
                  <c:v>2220851095</c:v>
                </c:pt>
                <c:pt idx="5">
                  <c:v>8821477835</c:v>
                </c:pt>
                <c:pt idx="6">
                  <c:v>35275371570</c:v>
                </c:pt>
                <c:pt idx="7">
                  <c:v>79331607</c:v>
                </c:pt>
                <c:pt idx="8">
                  <c:v>5196021066</c:v>
                </c:pt>
                <c:pt idx="9">
                  <c:v>53807512267</c:v>
                </c:pt>
              </c:numCache>
            </c:numRef>
          </c:val>
          <c:extLst>
            <c:ext xmlns:c16="http://schemas.microsoft.com/office/drawing/2014/chart" uri="{C3380CC4-5D6E-409C-BE32-E72D297353CC}">
              <c16:uniqueId val="{00000014-7166-4DAF-AC9D-0FB58F024463}"/>
            </c:ext>
          </c:extLst>
        </c:ser>
        <c:dLbls>
          <c:dLblPos val="ctr"/>
          <c:showLegendKey val="0"/>
          <c:showVal val="1"/>
          <c:showCatName val="0"/>
          <c:showSerName val="0"/>
          <c:showPercent val="0"/>
          <c:showBubbleSize val="0"/>
          <c:showLeaderLines val="1"/>
        </c:dLbls>
        <c:firstSliceAng val="0"/>
      </c:pieChart>
    </c:plotArea>
    <c:plotVisOnly val="1"/>
    <c:dispBlanksAs val="gap"/>
    <c:showDLblsOverMax val="0"/>
  </c:chart>
  <c:spPr>
    <a:ln>
      <a:solidFill>
        <a:srgbClr val="7F7F7F"/>
      </a:solidFill>
    </a:ln>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8" Type="http://schemas.openxmlformats.org/officeDocument/2006/relationships/chart" Target="../charts/chart19.xml"/><Relationship Id="rId3" Type="http://schemas.openxmlformats.org/officeDocument/2006/relationships/chart" Target="../charts/chart14.xml"/><Relationship Id="rId7" Type="http://schemas.openxmlformats.org/officeDocument/2006/relationships/chart" Target="../charts/chart18.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5" Type="http://schemas.openxmlformats.org/officeDocument/2006/relationships/chart" Target="../charts/chart16.xml"/><Relationship Id="rId10" Type="http://schemas.openxmlformats.org/officeDocument/2006/relationships/chart" Target="../charts/chart21.xml"/><Relationship Id="rId4" Type="http://schemas.openxmlformats.org/officeDocument/2006/relationships/chart" Target="../charts/chart15.xml"/><Relationship Id="rId9"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xdr:from>
      <xdr:col>1</xdr:col>
      <xdr:colOff>0</xdr:colOff>
      <xdr:row>23</xdr:row>
      <xdr:rowOff>0</xdr:rowOff>
    </xdr:from>
    <xdr:to>
      <xdr:col>7</xdr:col>
      <xdr:colOff>1198050</xdr:colOff>
      <xdr:row>50</xdr:row>
      <xdr:rowOff>114300</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0</xdr:colOff>
      <xdr:row>3</xdr:row>
      <xdr:rowOff>0</xdr:rowOff>
    </xdr:from>
    <xdr:to>
      <xdr:col>19</xdr:col>
      <xdr:colOff>428175</xdr:colOff>
      <xdr:row>75</xdr:row>
      <xdr:rowOff>97200</xdr:rowOff>
    </xdr:to>
    <xdr:graphicFrame macro="">
      <xdr:nvGraphicFramePr>
        <xdr:cNvPr id="2" name="グラフ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3</xdr:row>
      <xdr:rowOff>0</xdr:rowOff>
    </xdr:from>
    <xdr:to>
      <xdr:col>8</xdr:col>
      <xdr:colOff>361500</xdr:colOff>
      <xdr:row>75</xdr:row>
      <xdr:rowOff>97200</xdr:rowOff>
    </xdr:to>
    <xdr:graphicFrame macro="">
      <xdr:nvGraphicFramePr>
        <xdr:cNvPr id="3" name="グラフ 2">
          <a:extLst>
            <a:ext uri="{FF2B5EF4-FFF2-40B4-BE49-F238E27FC236}">
              <a16:creationId xmlns:a16="http://schemas.microsoft.com/office/drawing/2014/main" id="{00000000-0008-0000-1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81</xdr:row>
      <xdr:rowOff>0</xdr:rowOff>
    </xdr:from>
    <xdr:to>
      <xdr:col>8</xdr:col>
      <xdr:colOff>361500</xdr:colOff>
      <xdr:row>153</xdr:row>
      <xdr:rowOff>97200</xdr:rowOff>
    </xdr:to>
    <xdr:graphicFrame macro="">
      <xdr:nvGraphicFramePr>
        <xdr:cNvPr id="4" name="グラフ 3">
          <a:extLst>
            <a:ext uri="{FF2B5EF4-FFF2-40B4-BE49-F238E27FC236}">
              <a16:creationId xmlns:a16="http://schemas.microsoft.com/office/drawing/2014/main" id="{A27FF0EF-ED09-4004-8EC3-C9EBA13C95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0</xdr:colOff>
      <xdr:row>3</xdr:row>
      <xdr:rowOff>0</xdr:rowOff>
    </xdr:from>
    <xdr:to>
      <xdr:col>19</xdr:col>
      <xdr:colOff>428175</xdr:colOff>
      <xdr:row>75</xdr:row>
      <xdr:rowOff>97200</xdr:rowOff>
    </xdr:to>
    <xdr:graphicFrame macro="">
      <xdr:nvGraphicFramePr>
        <xdr:cNvPr id="2" name="グラフ 1">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3</xdr:row>
      <xdr:rowOff>0</xdr:rowOff>
    </xdr:from>
    <xdr:to>
      <xdr:col>8</xdr:col>
      <xdr:colOff>361500</xdr:colOff>
      <xdr:row>75</xdr:row>
      <xdr:rowOff>97200</xdr:rowOff>
    </xdr:to>
    <xdr:graphicFrame macro="">
      <xdr:nvGraphicFramePr>
        <xdr:cNvPr id="3" name="グラフ 2">
          <a:extLst>
            <a:ext uri="{FF2B5EF4-FFF2-40B4-BE49-F238E27FC236}">
              <a16:creationId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81</xdr:row>
      <xdr:rowOff>0</xdr:rowOff>
    </xdr:from>
    <xdr:to>
      <xdr:col>8</xdr:col>
      <xdr:colOff>361500</xdr:colOff>
      <xdr:row>153</xdr:row>
      <xdr:rowOff>97200</xdr:rowOff>
    </xdr:to>
    <xdr:graphicFrame macro="">
      <xdr:nvGraphicFramePr>
        <xdr:cNvPr id="4" name="グラフ 3">
          <a:extLst>
            <a:ext uri="{FF2B5EF4-FFF2-40B4-BE49-F238E27FC236}">
              <a16:creationId xmlns:a16="http://schemas.microsoft.com/office/drawing/2014/main" id="{59012EC5-0AAF-499D-8B06-5937BDABBD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0</xdr:colOff>
      <xdr:row>3</xdr:row>
      <xdr:rowOff>0</xdr:rowOff>
    </xdr:from>
    <xdr:to>
      <xdr:col>19</xdr:col>
      <xdr:colOff>428175</xdr:colOff>
      <xdr:row>75</xdr:row>
      <xdr:rowOff>97200</xdr:rowOff>
    </xdr:to>
    <xdr:graphicFrame macro="">
      <xdr:nvGraphicFramePr>
        <xdr:cNvPr id="2" name="グラフ 1">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3</xdr:row>
      <xdr:rowOff>0</xdr:rowOff>
    </xdr:from>
    <xdr:to>
      <xdr:col>8</xdr:col>
      <xdr:colOff>361500</xdr:colOff>
      <xdr:row>75</xdr:row>
      <xdr:rowOff>97200</xdr:rowOff>
    </xdr:to>
    <xdr:graphicFrame macro="">
      <xdr:nvGraphicFramePr>
        <xdr:cNvPr id="3" name="グラフ 2">
          <a:extLst>
            <a:ext uri="{FF2B5EF4-FFF2-40B4-BE49-F238E27FC236}">
              <a16:creationId xmlns:a16="http://schemas.microsoft.com/office/drawing/2014/main" id="{00000000-0008-0000-1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81</xdr:row>
      <xdr:rowOff>0</xdr:rowOff>
    </xdr:from>
    <xdr:to>
      <xdr:col>8</xdr:col>
      <xdr:colOff>361500</xdr:colOff>
      <xdr:row>153</xdr:row>
      <xdr:rowOff>97200</xdr:rowOff>
    </xdr:to>
    <xdr:graphicFrame macro="">
      <xdr:nvGraphicFramePr>
        <xdr:cNvPr id="4" name="グラフ 3">
          <a:extLst>
            <a:ext uri="{FF2B5EF4-FFF2-40B4-BE49-F238E27FC236}">
              <a16:creationId xmlns:a16="http://schemas.microsoft.com/office/drawing/2014/main" id="{3BD94946-42EF-4A91-8CDA-8531BEF0CA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7</xdr:col>
      <xdr:colOff>1142550</xdr:colOff>
      <xdr:row>74</xdr:row>
      <xdr:rowOff>97200</xdr:rowOff>
    </xdr:to>
    <xdr:graphicFrame macro="">
      <xdr:nvGraphicFramePr>
        <xdr:cNvPr id="3" name="グラフ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0</xdr:colOff>
      <xdr:row>2</xdr:row>
      <xdr:rowOff>0</xdr:rowOff>
    </xdr:from>
    <xdr:to>
      <xdr:col>17</xdr:col>
      <xdr:colOff>285300</xdr:colOff>
      <xdr:row>74</xdr:row>
      <xdr:rowOff>97200</xdr:rowOff>
    </xdr:to>
    <xdr:graphicFrame macro="">
      <xdr:nvGraphicFramePr>
        <xdr:cNvPr id="5" name="グラフ 4">
          <a:extLst>
            <a:ext uri="{FF2B5EF4-FFF2-40B4-BE49-F238E27FC236}">
              <a16:creationId xmlns:a16="http://schemas.microsoft.com/office/drawing/2014/main" id="{24A64604-3174-48B6-8959-8D75E42BCC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28575</xdr:colOff>
      <xdr:row>18</xdr:row>
      <xdr:rowOff>0</xdr:rowOff>
    </xdr:from>
    <xdr:to>
      <xdr:col>13</xdr:col>
      <xdr:colOff>582675</xdr:colOff>
      <xdr:row>80</xdr:row>
      <xdr:rowOff>171449</xdr:rowOff>
    </xdr:to>
    <xdr:pic>
      <xdr:nvPicPr>
        <xdr:cNvPr id="3" name="図 2">
          <a:extLst>
            <a:ext uri="{FF2B5EF4-FFF2-40B4-BE49-F238E27FC236}">
              <a16:creationId xmlns:a16="http://schemas.microsoft.com/office/drawing/2014/main" id="{7E64DEB2-6172-4A32-8308-DF73ACE84AF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71391"/>
        <a:stretch/>
      </xdr:blipFill>
      <xdr:spPr>
        <a:xfrm>
          <a:off x="1181100" y="3162300"/>
          <a:ext cx="7221600" cy="108013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7</xdr:col>
      <xdr:colOff>1142550</xdr:colOff>
      <xdr:row>74</xdr:row>
      <xdr:rowOff>97200</xdr:rowOff>
    </xdr:to>
    <xdr:graphicFrame macro="">
      <xdr:nvGraphicFramePr>
        <xdr:cNvPr id="3" name="グラフ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0</xdr:colOff>
      <xdr:row>2</xdr:row>
      <xdr:rowOff>0</xdr:rowOff>
    </xdr:from>
    <xdr:to>
      <xdr:col>17</xdr:col>
      <xdr:colOff>285300</xdr:colOff>
      <xdr:row>74</xdr:row>
      <xdr:rowOff>97200</xdr:rowOff>
    </xdr:to>
    <xdr:graphicFrame macro="">
      <xdr:nvGraphicFramePr>
        <xdr:cNvPr id="5" name="グラフ 4">
          <a:extLst>
            <a:ext uri="{FF2B5EF4-FFF2-40B4-BE49-F238E27FC236}">
              <a16:creationId xmlns:a16="http://schemas.microsoft.com/office/drawing/2014/main" id="{2D2379D8-0E00-4E95-B546-D248027951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19050</xdr:colOff>
      <xdr:row>18</xdr:row>
      <xdr:rowOff>0</xdr:rowOff>
    </xdr:from>
    <xdr:to>
      <xdr:col>13</xdr:col>
      <xdr:colOff>573150</xdr:colOff>
      <xdr:row>81</xdr:row>
      <xdr:rowOff>2</xdr:rowOff>
    </xdr:to>
    <xdr:pic>
      <xdr:nvPicPr>
        <xdr:cNvPr id="3" name="図 2">
          <a:extLst>
            <a:ext uri="{FF2B5EF4-FFF2-40B4-BE49-F238E27FC236}">
              <a16:creationId xmlns:a16="http://schemas.microsoft.com/office/drawing/2014/main" id="{6969E829-60FA-4D34-9CD8-2E1F30FAF1C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71391"/>
        <a:stretch/>
      </xdr:blipFill>
      <xdr:spPr>
        <a:xfrm>
          <a:off x="1171575" y="3162300"/>
          <a:ext cx="7221600" cy="1080135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0</xdr:colOff>
      <xdr:row>3</xdr:row>
      <xdr:rowOff>0</xdr:rowOff>
    </xdr:from>
    <xdr:to>
      <xdr:col>19</xdr:col>
      <xdr:colOff>428175</xdr:colOff>
      <xdr:row>75</xdr:row>
      <xdr:rowOff>97200</xdr:rowOff>
    </xdr:to>
    <xdr:graphicFrame macro="">
      <xdr:nvGraphicFramePr>
        <xdr:cNvPr id="2" name="グラフ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3</xdr:row>
      <xdr:rowOff>0</xdr:rowOff>
    </xdr:from>
    <xdr:to>
      <xdr:col>8</xdr:col>
      <xdr:colOff>361500</xdr:colOff>
      <xdr:row>75</xdr:row>
      <xdr:rowOff>97200</xdr:rowOff>
    </xdr:to>
    <xdr:graphicFrame macro="">
      <xdr:nvGraphicFramePr>
        <xdr:cNvPr id="3" name="グラフ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81</xdr:row>
      <xdr:rowOff>0</xdr:rowOff>
    </xdr:from>
    <xdr:to>
      <xdr:col>8</xdr:col>
      <xdr:colOff>361500</xdr:colOff>
      <xdr:row>153</xdr:row>
      <xdr:rowOff>97200</xdr:rowOff>
    </xdr:to>
    <xdr:graphicFrame macro="">
      <xdr:nvGraphicFramePr>
        <xdr:cNvPr id="4" name="グラフ 3">
          <a:extLst>
            <a:ext uri="{FF2B5EF4-FFF2-40B4-BE49-F238E27FC236}">
              <a16:creationId xmlns:a16="http://schemas.microsoft.com/office/drawing/2014/main" id="{7CF48301-D1C6-4753-B0A0-0885D8DF2A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26</xdr:row>
      <xdr:rowOff>0</xdr:rowOff>
    </xdr:from>
    <xdr:to>
      <xdr:col>11</xdr:col>
      <xdr:colOff>57152</xdr:colOff>
      <xdr:row>53</xdr:row>
      <xdr:rowOff>104775</xdr:rowOff>
    </xdr:to>
    <xdr:graphicFrame macro="">
      <xdr:nvGraphicFramePr>
        <xdr:cNvPr id="2" name="グラフ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64</xdr:row>
      <xdr:rowOff>0</xdr:rowOff>
    </xdr:from>
    <xdr:to>
      <xdr:col>11</xdr:col>
      <xdr:colOff>56250</xdr:colOff>
      <xdr:row>96</xdr:row>
      <xdr:rowOff>0</xdr:rowOff>
    </xdr:to>
    <xdr:graphicFrame macro="">
      <xdr:nvGraphicFramePr>
        <xdr:cNvPr id="3" name="グラフ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xdr:row>
      <xdr:rowOff>0</xdr:rowOff>
    </xdr:from>
    <xdr:to>
      <xdr:col>12</xdr:col>
      <xdr:colOff>628200</xdr:colOff>
      <xdr:row>74</xdr:row>
      <xdr:rowOff>97200</xdr:rowOff>
    </xdr:to>
    <xdr:graphicFrame macro="">
      <xdr:nvGraphicFramePr>
        <xdr:cNvPr id="2" name="グラフ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1142550</xdr:colOff>
      <xdr:row>75</xdr:row>
      <xdr:rowOff>97200</xdr:rowOff>
    </xdr:to>
    <xdr:graphicFrame macro="">
      <xdr:nvGraphicFramePr>
        <xdr:cNvPr id="4" name="グラフ 3">
          <a:extLst>
            <a:ext uri="{FF2B5EF4-FFF2-40B4-BE49-F238E27FC236}">
              <a16:creationId xmlns:a16="http://schemas.microsoft.com/office/drawing/2014/main" id="{75D307D4-7433-4CFA-AE53-4B8A9A74C1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0</xdr:colOff>
      <xdr:row>3</xdr:row>
      <xdr:rowOff>0</xdr:rowOff>
    </xdr:from>
    <xdr:to>
      <xdr:col>20</xdr:col>
      <xdr:colOff>628200</xdr:colOff>
      <xdr:row>75</xdr:row>
      <xdr:rowOff>97200</xdr:rowOff>
    </xdr:to>
    <xdr:graphicFrame macro="">
      <xdr:nvGraphicFramePr>
        <xdr:cNvPr id="14" name="グラフ 13">
          <a:extLst>
            <a:ext uri="{FF2B5EF4-FFF2-40B4-BE49-F238E27FC236}">
              <a16:creationId xmlns:a16="http://schemas.microsoft.com/office/drawing/2014/main" id="{E1E2F6C5-BDB3-4958-AF36-3BED7FE88B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81</xdr:row>
      <xdr:rowOff>0</xdr:rowOff>
    </xdr:from>
    <xdr:to>
      <xdr:col>7</xdr:col>
      <xdr:colOff>1142550</xdr:colOff>
      <xdr:row>153</xdr:row>
      <xdr:rowOff>97200</xdr:rowOff>
    </xdr:to>
    <xdr:graphicFrame macro="">
      <xdr:nvGraphicFramePr>
        <xdr:cNvPr id="15" name="グラフ 14">
          <a:extLst>
            <a:ext uri="{FF2B5EF4-FFF2-40B4-BE49-F238E27FC236}">
              <a16:creationId xmlns:a16="http://schemas.microsoft.com/office/drawing/2014/main" id="{287F0DF4-A8FA-46E2-B161-B6E8B987CE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9</xdr:col>
      <xdr:colOff>0</xdr:colOff>
      <xdr:row>81</xdr:row>
      <xdr:rowOff>0</xdr:rowOff>
    </xdr:from>
    <xdr:to>
      <xdr:col>20</xdr:col>
      <xdr:colOff>628200</xdr:colOff>
      <xdr:row>153</xdr:row>
      <xdr:rowOff>97200</xdr:rowOff>
    </xdr:to>
    <xdr:graphicFrame macro="">
      <xdr:nvGraphicFramePr>
        <xdr:cNvPr id="16" name="グラフ 15">
          <a:extLst>
            <a:ext uri="{FF2B5EF4-FFF2-40B4-BE49-F238E27FC236}">
              <a16:creationId xmlns:a16="http://schemas.microsoft.com/office/drawing/2014/main" id="{CC1DB9B7-711D-47E5-BA6F-0D9EB59583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159</xdr:row>
      <xdr:rowOff>0</xdr:rowOff>
    </xdr:from>
    <xdr:to>
      <xdr:col>7</xdr:col>
      <xdr:colOff>1142550</xdr:colOff>
      <xdr:row>231</xdr:row>
      <xdr:rowOff>97200</xdr:rowOff>
    </xdr:to>
    <xdr:graphicFrame macro="">
      <xdr:nvGraphicFramePr>
        <xdr:cNvPr id="17" name="グラフ 16">
          <a:extLst>
            <a:ext uri="{FF2B5EF4-FFF2-40B4-BE49-F238E27FC236}">
              <a16:creationId xmlns:a16="http://schemas.microsoft.com/office/drawing/2014/main" id="{7AFE5D13-1B44-440D-AF56-C05E691C8A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9</xdr:col>
      <xdr:colOff>0</xdr:colOff>
      <xdr:row>159</xdr:row>
      <xdr:rowOff>0</xdr:rowOff>
    </xdr:from>
    <xdr:to>
      <xdr:col>20</xdr:col>
      <xdr:colOff>628200</xdr:colOff>
      <xdr:row>231</xdr:row>
      <xdr:rowOff>97200</xdr:rowOff>
    </xdr:to>
    <xdr:graphicFrame macro="">
      <xdr:nvGraphicFramePr>
        <xdr:cNvPr id="18" name="グラフ 17">
          <a:extLst>
            <a:ext uri="{FF2B5EF4-FFF2-40B4-BE49-F238E27FC236}">
              <a16:creationId xmlns:a16="http://schemas.microsoft.com/office/drawing/2014/main" id="{CEC1F970-6495-41F1-A507-29C2428B2D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0</xdr:colOff>
      <xdr:row>237</xdr:row>
      <xdr:rowOff>0</xdr:rowOff>
    </xdr:from>
    <xdr:to>
      <xdr:col>7</xdr:col>
      <xdr:colOff>1142550</xdr:colOff>
      <xdr:row>309</xdr:row>
      <xdr:rowOff>97200</xdr:rowOff>
    </xdr:to>
    <xdr:graphicFrame macro="">
      <xdr:nvGraphicFramePr>
        <xdr:cNvPr id="19" name="グラフ 18">
          <a:extLst>
            <a:ext uri="{FF2B5EF4-FFF2-40B4-BE49-F238E27FC236}">
              <a16:creationId xmlns:a16="http://schemas.microsoft.com/office/drawing/2014/main" id="{1EB6DCD5-FB2B-443B-924F-07026D3552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9</xdr:col>
      <xdr:colOff>0</xdr:colOff>
      <xdr:row>237</xdr:row>
      <xdr:rowOff>0</xdr:rowOff>
    </xdr:from>
    <xdr:to>
      <xdr:col>20</xdr:col>
      <xdr:colOff>628200</xdr:colOff>
      <xdr:row>309</xdr:row>
      <xdr:rowOff>97200</xdr:rowOff>
    </xdr:to>
    <xdr:graphicFrame macro="">
      <xdr:nvGraphicFramePr>
        <xdr:cNvPr id="20" name="グラフ 19">
          <a:extLst>
            <a:ext uri="{FF2B5EF4-FFF2-40B4-BE49-F238E27FC236}">
              <a16:creationId xmlns:a16="http://schemas.microsoft.com/office/drawing/2014/main" id="{1D438F95-B64A-426E-A9F2-CE7CB19D41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0</xdr:colOff>
      <xdr:row>315</xdr:row>
      <xdr:rowOff>0</xdr:rowOff>
    </xdr:from>
    <xdr:to>
      <xdr:col>7</xdr:col>
      <xdr:colOff>1142550</xdr:colOff>
      <xdr:row>387</xdr:row>
      <xdr:rowOff>97200</xdr:rowOff>
    </xdr:to>
    <xdr:graphicFrame macro="">
      <xdr:nvGraphicFramePr>
        <xdr:cNvPr id="21" name="グラフ 20">
          <a:extLst>
            <a:ext uri="{FF2B5EF4-FFF2-40B4-BE49-F238E27FC236}">
              <a16:creationId xmlns:a16="http://schemas.microsoft.com/office/drawing/2014/main" id="{FC737584-BCFA-48BA-BCC4-447FAE0138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9</xdr:col>
      <xdr:colOff>0</xdr:colOff>
      <xdr:row>315</xdr:row>
      <xdr:rowOff>0</xdr:rowOff>
    </xdr:from>
    <xdr:to>
      <xdr:col>20</xdr:col>
      <xdr:colOff>628200</xdr:colOff>
      <xdr:row>387</xdr:row>
      <xdr:rowOff>97200</xdr:rowOff>
    </xdr:to>
    <xdr:graphicFrame macro="">
      <xdr:nvGraphicFramePr>
        <xdr:cNvPr id="22" name="グラフ 21">
          <a:extLst>
            <a:ext uri="{FF2B5EF4-FFF2-40B4-BE49-F238E27FC236}">
              <a16:creationId xmlns:a16="http://schemas.microsoft.com/office/drawing/2014/main" id="{8F1727EC-0666-4E6C-9D78-C9017C1201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M58"/>
  <sheetViews>
    <sheetView showGridLines="0" tabSelected="1" zoomScaleNormal="100" zoomScaleSheetLayoutView="100" workbookViewId="0"/>
  </sheetViews>
  <sheetFormatPr defaultColWidth="9" defaultRowHeight="13.5"/>
  <cols>
    <col min="1" max="1" width="4.625" style="8" customWidth="1"/>
    <col min="2" max="2" width="16.625" style="8" customWidth="1"/>
    <col min="3" max="8" width="17.625" style="8" customWidth="1"/>
    <col min="9" max="10" width="4.625" style="8" customWidth="1"/>
    <col min="11" max="16384" width="9" style="8"/>
  </cols>
  <sheetData>
    <row r="1" spans="2:13" ht="16.5" customHeight="1">
      <c r="B1" s="130" t="s">
        <v>197</v>
      </c>
      <c r="C1" s="130"/>
      <c r="D1" s="130"/>
      <c r="E1" s="130"/>
      <c r="F1" s="130"/>
      <c r="G1" s="130"/>
      <c r="H1" s="130"/>
      <c r="I1" s="130"/>
      <c r="J1" s="130"/>
      <c r="K1" s="130"/>
      <c r="L1" s="130"/>
      <c r="M1" s="130"/>
    </row>
    <row r="2" spans="2:13" ht="16.5" customHeight="1">
      <c r="B2" s="130" t="s">
        <v>198</v>
      </c>
      <c r="C2" s="130"/>
      <c r="D2" s="130"/>
      <c r="E2" s="130"/>
      <c r="F2" s="130"/>
      <c r="G2" s="130"/>
      <c r="H2" s="130"/>
      <c r="I2" s="130"/>
      <c r="J2" s="130"/>
      <c r="K2" s="111" t="s">
        <v>248</v>
      </c>
      <c r="L2" s="111"/>
      <c r="M2" s="131"/>
    </row>
    <row r="3" spans="2:13" ht="48">
      <c r="B3" s="5" t="s">
        <v>57</v>
      </c>
      <c r="C3" s="5" t="s">
        <v>87</v>
      </c>
      <c r="D3" s="45" t="s">
        <v>62</v>
      </c>
      <c r="E3" s="45" t="s">
        <v>163</v>
      </c>
      <c r="F3" s="45" t="s">
        <v>120</v>
      </c>
      <c r="G3" s="45" t="s">
        <v>129</v>
      </c>
      <c r="H3" s="45" t="s">
        <v>241</v>
      </c>
      <c r="I3" s="130"/>
      <c r="J3" s="130"/>
      <c r="K3" s="103"/>
      <c r="L3" s="125" t="s">
        <v>249</v>
      </c>
      <c r="M3" s="131"/>
    </row>
    <row r="4" spans="2:13" ht="30" customHeight="1">
      <c r="B4" s="132" t="s">
        <v>122</v>
      </c>
      <c r="C4" s="62">
        <v>1914</v>
      </c>
      <c r="D4" s="62">
        <v>3151151680</v>
      </c>
      <c r="E4" s="62">
        <v>895998122</v>
      </c>
      <c r="F4" s="62">
        <v>1587</v>
      </c>
      <c r="G4" s="47">
        <f>IFERROR(F4/C4,"-")</f>
        <v>0.82915360501567403</v>
      </c>
      <c r="H4" s="62">
        <f t="shared" ref="H4:H10" si="0">IFERROR(E4/F4,"-")</f>
        <v>564586.08821676113</v>
      </c>
      <c r="I4" s="130"/>
      <c r="J4" s="130"/>
      <c r="K4" s="112" t="s">
        <v>114</v>
      </c>
      <c r="L4" s="119">
        <f>IFERROR(E11/C11,"-")</f>
        <v>164322.61632550898</v>
      </c>
      <c r="M4" s="131"/>
    </row>
    <row r="5" spans="2:13" ht="30" customHeight="1">
      <c r="B5" s="132" t="s">
        <v>123</v>
      </c>
      <c r="C5" s="62">
        <v>6927</v>
      </c>
      <c r="D5" s="62">
        <v>12837093460</v>
      </c>
      <c r="E5" s="62">
        <v>4599394416</v>
      </c>
      <c r="F5" s="62">
        <v>5799</v>
      </c>
      <c r="G5" s="47">
        <f t="shared" ref="G5:G10" si="1">IFERROR(F5/C5,"-")</f>
        <v>0.8371589432654829</v>
      </c>
      <c r="H5" s="62">
        <f t="shared" si="0"/>
        <v>793135.78479048109</v>
      </c>
      <c r="I5" s="130"/>
      <c r="J5" s="130"/>
      <c r="K5" s="86"/>
      <c r="L5" s="133"/>
      <c r="M5" s="131"/>
    </row>
    <row r="6" spans="2:13" ht="30" customHeight="1">
      <c r="B6" s="132" t="s">
        <v>124</v>
      </c>
      <c r="C6" s="62">
        <v>491520</v>
      </c>
      <c r="D6" s="62">
        <v>314435253380</v>
      </c>
      <c r="E6" s="62">
        <v>66278700651</v>
      </c>
      <c r="F6" s="62">
        <v>393221</v>
      </c>
      <c r="G6" s="47">
        <f t="shared" si="1"/>
        <v>0.80001017252604167</v>
      </c>
      <c r="H6" s="62">
        <f t="shared" si="0"/>
        <v>168553.3088288774</v>
      </c>
      <c r="I6" s="130"/>
      <c r="J6" s="130"/>
      <c r="K6" s="86"/>
      <c r="L6" s="133"/>
      <c r="M6" s="131"/>
    </row>
    <row r="7" spans="2:13" ht="30" customHeight="1">
      <c r="B7" s="132" t="s">
        <v>125</v>
      </c>
      <c r="C7" s="62">
        <v>413544</v>
      </c>
      <c r="D7" s="62">
        <v>362879333380</v>
      </c>
      <c r="E7" s="62">
        <v>71599663973</v>
      </c>
      <c r="F7" s="62">
        <v>356100</v>
      </c>
      <c r="G7" s="47">
        <f t="shared" si="1"/>
        <v>0.86109337821368459</v>
      </c>
      <c r="H7" s="62">
        <f t="shared" si="0"/>
        <v>201066.17234765514</v>
      </c>
      <c r="I7" s="130"/>
      <c r="J7" s="130"/>
      <c r="K7" s="86"/>
      <c r="L7" s="133"/>
      <c r="M7" s="131"/>
    </row>
    <row r="8" spans="2:13" ht="30" customHeight="1">
      <c r="B8" s="132" t="s">
        <v>126</v>
      </c>
      <c r="C8" s="62">
        <v>271783</v>
      </c>
      <c r="D8" s="62">
        <v>279055314580</v>
      </c>
      <c r="E8" s="62">
        <v>50450155623</v>
      </c>
      <c r="F8" s="62">
        <v>237278</v>
      </c>
      <c r="G8" s="47">
        <f t="shared" si="1"/>
        <v>0.87304209608400818</v>
      </c>
      <c r="H8" s="62">
        <f t="shared" si="0"/>
        <v>212620.45205623782</v>
      </c>
      <c r="I8" s="130"/>
      <c r="J8" s="130"/>
      <c r="K8" s="86"/>
      <c r="L8" s="133"/>
      <c r="M8" s="131"/>
    </row>
    <row r="9" spans="2:13" ht="30" customHeight="1">
      <c r="B9" s="132" t="s">
        <v>127</v>
      </c>
      <c r="C9" s="62">
        <v>130800</v>
      </c>
      <c r="D9" s="62">
        <v>143140421920</v>
      </c>
      <c r="E9" s="62">
        <v>23270332338</v>
      </c>
      <c r="F9" s="62">
        <v>110561</v>
      </c>
      <c r="G9" s="47">
        <f t="shared" si="1"/>
        <v>0.84526758409785929</v>
      </c>
      <c r="H9" s="62">
        <f t="shared" si="0"/>
        <v>210475.05302954931</v>
      </c>
      <c r="I9" s="130"/>
      <c r="J9" s="130"/>
      <c r="K9" s="86"/>
      <c r="L9" s="133"/>
      <c r="M9" s="131"/>
    </row>
    <row r="10" spans="2:13" ht="30" customHeight="1" thickBot="1">
      <c r="B10" s="132" t="s">
        <v>128</v>
      </c>
      <c r="C10" s="62">
        <v>49889</v>
      </c>
      <c r="D10" s="62">
        <v>50996259750</v>
      </c>
      <c r="E10" s="62">
        <v>7432398404</v>
      </c>
      <c r="F10" s="62">
        <v>37326</v>
      </c>
      <c r="G10" s="47">
        <f t="shared" si="1"/>
        <v>0.74818096173505177</v>
      </c>
      <c r="H10" s="62">
        <f t="shared" si="0"/>
        <v>199121.21320259335</v>
      </c>
      <c r="I10" s="130"/>
      <c r="J10" s="130"/>
      <c r="K10" s="86"/>
      <c r="L10" s="133"/>
      <c r="M10" s="131"/>
    </row>
    <row r="11" spans="2:13" ht="30" customHeight="1" thickTop="1">
      <c r="B11" s="134" t="s">
        <v>191</v>
      </c>
      <c r="C11" s="63">
        <v>1366377</v>
      </c>
      <c r="D11" s="63">
        <v>1166494828150</v>
      </c>
      <c r="E11" s="63">
        <v>224526643527</v>
      </c>
      <c r="F11" s="63">
        <v>1141872</v>
      </c>
      <c r="G11" s="48">
        <v>0.83569322375888944</v>
      </c>
      <c r="H11" s="63">
        <v>196630.30841197612</v>
      </c>
      <c r="I11" s="130"/>
      <c r="J11" s="130"/>
      <c r="K11" s="86"/>
      <c r="L11" s="133"/>
      <c r="M11" s="131"/>
    </row>
    <row r="12" spans="2:13">
      <c r="B12" s="135" t="s">
        <v>242</v>
      </c>
      <c r="C12" s="130"/>
      <c r="D12" s="130"/>
      <c r="E12" s="130"/>
      <c r="F12" s="130"/>
      <c r="G12" s="130"/>
      <c r="H12" s="130"/>
      <c r="I12" s="130"/>
      <c r="J12" s="130"/>
      <c r="K12" s="130"/>
      <c r="L12" s="130"/>
      <c r="M12" s="130"/>
    </row>
    <row r="13" spans="2:13">
      <c r="B13" s="23" t="s">
        <v>118</v>
      </c>
      <c r="C13" s="130"/>
      <c r="D13" s="130"/>
      <c r="E13" s="130"/>
      <c r="F13" s="130"/>
      <c r="G13" s="130"/>
      <c r="H13" s="130"/>
      <c r="I13" s="130"/>
      <c r="J13" s="130"/>
      <c r="K13" s="130"/>
      <c r="L13" s="130"/>
      <c r="M13" s="130"/>
    </row>
    <row r="14" spans="2:13">
      <c r="B14" s="135" t="s">
        <v>243</v>
      </c>
      <c r="C14" s="130"/>
      <c r="D14" s="130"/>
      <c r="E14" s="130"/>
      <c r="F14" s="130"/>
      <c r="G14" s="130"/>
      <c r="H14" s="130"/>
      <c r="I14" s="130"/>
      <c r="J14" s="130"/>
      <c r="K14" s="130"/>
      <c r="L14" s="130"/>
      <c r="M14" s="130"/>
    </row>
    <row r="15" spans="2:13">
      <c r="B15" s="60" t="s">
        <v>156</v>
      </c>
      <c r="C15" s="136"/>
      <c r="D15" s="130"/>
      <c r="E15" s="130"/>
      <c r="F15" s="130"/>
      <c r="G15" s="130"/>
      <c r="H15" s="130"/>
      <c r="I15" s="130"/>
      <c r="J15" s="130"/>
      <c r="K15" s="130"/>
      <c r="L15" s="130"/>
      <c r="M15" s="130"/>
    </row>
    <row r="16" spans="2:13">
      <c r="B16" s="61" t="s">
        <v>154</v>
      </c>
      <c r="C16" s="136"/>
      <c r="D16" s="130"/>
      <c r="E16" s="130"/>
      <c r="F16" s="130"/>
      <c r="G16" s="130"/>
      <c r="H16" s="130"/>
      <c r="I16" s="130"/>
      <c r="J16" s="130"/>
      <c r="K16" s="130"/>
      <c r="L16" s="130"/>
      <c r="M16" s="130"/>
    </row>
    <row r="17" spans="2:13">
      <c r="B17" s="137" t="s">
        <v>155</v>
      </c>
      <c r="C17" s="138"/>
      <c r="D17" s="138"/>
      <c r="E17" s="138"/>
      <c r="F17" s="138"/>
      <c r="G17" s="138"/>
      <c r="H17" s="130"/>
      <c r="I17" s="130"/>
      <c r="J17" s="130"/>
      <c r="K17" s="130"/>
      <c r="L17" s="130"/>
      <c r="M17" s="130"/>
    </row>
    <row r="18" spans="2:13">
      <c r="B18" s="139" t="s">
        <v>61</v>
      </c>
      <c r="C18" s="138"/>
      <c r="D18" s="138"/>
      <c r="E18" s="138"/>
      <c r="F18" s="138"/>
      <c r="G18" s="138"/>
      <c r="H18" s="130"/>
      <c r="I18" s="130"/>
      <c r="J18" s="130"/>
      <c r="K18" s="130"/>
      <c r="L18" s="130"/>
      <c r="M18" s="130"/>
    </row>
    <row r="19" spans="2:13">
      <c r="B19" s="139" t="s">
        <v>121</v>
      </c>
      <c r="C19" s="130"/>
      <c r="D19" s="130"/>
      <c r="E19" s="130"/>
      <c r="F19" s="130"/>
      <c r="G19" s="130"/>
      <c r="H19" s="130"/>
      <c r="I19" s="130"/>
      <c r="J19" s="130"/>
      <c r="K19" s="130"/>
      <c r="L19" s="130"/>
      <c r="M19" s="130"/>
    </row>
    <row r="20" spans="2:13">
      <c r="B20" s="130"/>
      <c r="C20" s="130"/>
      <c r="D20" s="130"/>
      <c r="E20" s="130"/>
      <c r="F20" s="130"/>
      <c r="G20" s="130"/>
      <c r="H20" s="130"/>
      <c r="I20" s="130"/>
      <c r="J20" s="130"/>
      <c r="K20" s="130"/>
      <c r="L20" s="130"/>
      <c r="M20" s="130"/>
    </row>
    <row r="21" spans="2:13">
      <c r="B21" s="130"/>
      <c r="C21" s="130"/>
      <c r="D21" s="130"/>
      <c r="E21" s="130"/>
      <c r="F21" s="130"/>
      <c r="G21" s="130"/>
      <c r="H21" s="130"/>
      <c r="I21" s="130"/>
      <c r="J21" s="130"/>
      <c r="K21" s="130"/>
      <c r="L21" s="130"/>
      <c r="M21" s="130"/>
    </row>
    <row r="22" spans="2:13" ht="16.5" customHeight="1">
      <c r="B22" s="130" t="s">
        <v>199</v>
      </c>
      <c r="C22" s="130"/>
      <c r="D22" s="130"/>
      <c r="E22" s="130"/>
      <c r="F22" s="130"/>
      <c r="G22" s="130"/>
      <c r="H22" s="130"/>
      <c r="I22" s="130"/>
      <c r="J22" s="130"/>
      <c r="K22" s="130"/>
      <c r="L22" s="130"/>
      <c r="M22" s="130"/>
    </row>
    <row r="23" spans="2:13" ht="16.5" customHeight="1">
      <c r="B23" s="130" t="s">
        <v>198</v>
      </c>
      <c r="C23" s="130"/>
      <c r="D23" s="130"/>
      <c r="E23" s="130"/>
      <c r="F23" s="130"/>
      <c r="G23" s="130"/>
      <c r="H23" s="130"/>
      <c r="I23" s="130"/>
      <c r="J23" s="130"/>
      <c r="K23" s="130"/>
      <c r="L23" s="130"/>
      <c r="M23" s="130"/>
    </row>
    <row r="24" spans="2:13">
      <c r="B24" s="130"/>
      <c r="C24" s="130"/>
      <c r="D24" s="130"/>
      <c r="E24" s="130"/>
      <c r="F24" s="130"/>
      <c r="G24" s="130"/>
      <c r="H24" s="130"/>
      <c r="I24" s="130"/>
      <c r="J24" s="130"/>
      <c r="K24" s="140" t="s">
        <v>157</v>
      </c>
      <c r="L24" s="130"/>
      <c r="M24" s="130"/>
    </row>
    <row r="25" spans="2:13">
      <c r="B25" s="130"/>
      <c r="C25" s="130"/>
      <c r="D25" s="130"/>
      <c r="E25" s="130"/>
      <c r="F25" s="130"/>
      <c r="G25" s="130"/>
      <c r="H25" s="130"/>
      <c r="I25" s="130"/>
      <c r="J25" s="130"/>
      <c r="K25" s="140" t="s">
        <v>159</v>
      </c>
      <c r="L25" s="130"/>
      <c r="M25" s="130"/>
    </row>
    <row r="26" spans="2:13">
      <c r="B26" s="130"/>
      <c r="C26" s="130"/>
      <c r="D26" s="130"/>
      <c r="E26" s="130"/>
      <c r="F26" s="130"/>
      <c r="G26" s="130"/>
      <c r="H26" s="130"/>
      <c r="I26" s="130"/>
      <c r="J26" s="130"/>
      <c r="K26" s="140" t="s">
        <v>158</v>
      </c>
      <c r="L26" s="130"/>
      <c r="M26" s="130"/>
    </row>
    <row r="27" spans="2:13">
      <c r="B27" s="130"/>
      <c r="C27" s="130"/>
      <c r="D27" s="130"/>
      <c r="E27" s="130"/>
      <c r="F27" s="130"/>
      <c r="G27" s="130"/>
      <c r="H27" s="130"/>
      <c r="I27" s="130"/>
      <c r="J27" s="130"/>
      <c r="K27" s="130"/>
      <c r="L27" s="130"/>
      <c r="M27" s="130"/>
    </row>
    <row r="28" spans="2:13">
      <c r="B28" s="130"/>
      <c r="C28" s="130"/>
      <c r="D28" s="130"/>
      <c r="E28" s="130"/>
      <c r="F28" s="130"/>
      <c r="G28" s="130"/>
      <c r="H28" s="130"/>
      <c r="I28" s="130"/>
      <c r="J28" s="130"/>
      <c r="K28" s="130"/>
      <c r="L28" s="130"/>
      <c r="M28" s="130"/>
    </row>
    <row r="29" spans="2:13">
      <c r="B29" s="130"/>
      <c r="C29" s="130"/>
      <c r="D29" s="130"/>
      <c r="E29" s="130"/>
      <c r="F29" s="130"/>
      <c r="G29" s="130"/>
      <c r="H29" s="130"/>
      <c r="I29" s="130"/>
      <c r="J29" s="130"/>
      <c r="K29" s="130"/>
      <c r="L29" s="130"/>
      <c r="M29" s="130"/>
    </row>
    <row r="30" spans="2:13">
      <c r="B30" s="130"/>
      <c r="C30" s="130"/>
      <c r="D30" s="130"/>
      <c r="E30" s="130"/>
      <c r="F30" s="130"/>
      <c r="G30" s="130"/>
      <c r="H30" s="130"/>
      <c r="I30" s="130"/>
      <c r="J30" s="130"/>
      <c r="K30" s="130"/>
      <c r="L30" s="130"/>
      <c r="M30" s="130"/>
    </row>
    <row r="31" spans="2:13">
      <c r="B31" s="130"/>
      <c r="C31" s="130"/>
      <c r="D31" s="130"/>
      <c r="E31" s="130"/>
      <c r="F31" s="130"/>
      <c r="G31" s="130"/>
      <c r="H31" s="130"/>
      <c r="I31" s="130"/>
      <c r="J31" s="130"/>
      <c r="K31" s="130"/>
      <c r="L31" s="130"/>
      <c r="M31" s="130"/>
    </row>
    <row r="32" spans="2:13">
      <c r="B32" s="130"/>
      <c r="C32" s="130"/>
      <c r="D32" s="130"/>
      <c r="E32" s="130"/>
      <c r="F32" s="130"/>
      <c r="G32" s="130"/>
      <c r="H32" s="130"/>
      <c r="I32" s="130"/>
      <c r="J32" s="130"/>
      <c r="K32" s="130"/>
      <c r="L32" s="130"/>
      <c r="M32" s="130"/>
    </row>
    <row r="33" spans="2:13">
      <c r="B33" s="130"/>
      <c r="C33" s="130"/>
      <c r="D33" s="130"/>
      <c r="E33" s="130"/>
      <c r="F33" s="130"/>
      <c r="G33" s="130"/>
      <c r="H33" s="130"/>
      <c r="I33" s="130"/>
      <c r="J33" s="130"/>
      <c r="K33" s="130"/>
      <c r="L33" s="130"/>
      <c r="M33" s="130"/>
    </row>
    <row r="34" spans="2:13">
      <c r="B34" s="130"/>
      <c r="C34" s="130"/>
      <c r="D34" s="130"/>
      <c r="E34" s="130"/>
      <c r="F34" s="130"/>
      <c r="G34" s="130"/>
      <c r="H34" s="130"/>
      <c r="I34" s="130"/>
      <c r="J34" s="130"/>
      <c r="K34" s="130"/>
      <c r="L34" s="130"/>
      <c r="M34" s="130"/>
    </row>
    <row r="35" spans="2:13">
      <c r="B35" s="130"/>
      <c r="C35" s="130"/>
      <c r="D35" s="130"/>
      <c r="E35" s="130"/>
      <c r="F35" s="130"/>
      <c r="G35" s="130"/>
      <c r="H35" s="130"/>
      <c r="I35" s="130"/>
      <c r="J35" s="130"/>
      <c r="K35" s="130"/>
      <c r="L35" s="130"/>
      <c r="M35" s="130"/>
    </row>
    <row r="36" spans="2:13">
      <c r="B36" s="130"/>
      <c r="C36" s="130"/>
      <c r="D36" s="130"/>
      <c r="E36" s="130"/>
      <c r="F36" s="130"/>
      <c r="G36" s="130"/>
      <c r="H36" s="130"/>
      <c r="I36" s="130"/>
      <c r="J36" s="130"/>
      <c r="K36" s="130"/>
      <c r="L36" s="130"/>
      <c r="M36" s="130"/>
    </row>
    <row r="37" spans="2:13">
      <c r="B37" s="130"/>
      <c r="C37" s="130"/>
      <c r="D37" s="130"/>
      <c r="E37" s="130"/>
      <c r="F37" s="130"/>
      <c r="G37" s="130"/>
      <c r="H37" s="130"/>
      <c r="I37" s="130"/>
      <c r="J37" s="130"/>
      <c r="K37" s="130"/>
      <c r="L37" s="130"/>
      <c r="M37" s="130"/>
    </row>
    <row r="38" spans="2:13">
      <c r="B38" s="130"/>
      <c r="C38" s="130"/>
      <c r="D38" s="130"/>
      <c r="E38" s="130"/>
      <c r="F38" s="130"/>
      <c r="G38" s="130"/>
      <c r="H38" s="130"/>
      <c r="I38" s="130"/>
      <c r="J38" s="130"/>
      <c r="K38" s="130"/>
      <c r="L38" s="130"/>
      <c r="M38" s="130"/>
    </row>
    <row r="39" spans="2:13">
      <c r="B39" s="130"/>
      <c r="C39" s="130"/>
      <c r="D39" s="130"/>
      <c r="E39" s="130"/>
      <c r="F39" s="130"/>
      <c r="G39" s="130"/>
      <c r="H39" s="130"/>
      <c r="I39" s="130"/>
      <c r="J39" s="130"/>
      <c r="K39" s="130"/>
      <c r="L39" s="130"/>
      <c r="M39" s="130"/>
    </row>
    <row r="40" spans="2:13">
      <c r="B40" s="130"/>
      <c r="C40" s="130"/>
      <c r="D40" s="130"/>
      <c r="E40" s="130"/>
      <c r="F40" s="130"/>
      <c r="G40" s="130"/>
      <c r="H40" s="130"/>
      <c r="I40" s="130"/>
      <c r="J40" s="130"/>
      <c r="K40" s="130"/>
      <c r="L40" s="130"/>
      <c r="M40" s="130"/>
    </row>
    <row r="41" spans="2:13">
      <c r="B41" s="130"/>
      <c r="C41" s="130"/>
      <c r="D41" s="130"/>
      <c r="E41" s="130"/>
      <c r="F41" s="130"/>
      <c r="G41" s="130"/>
      <c r="H41" s="130"/>
      <c r="I41" s="130"/>
      <c r="J41" s="130"/>
      <c r="K41" s="130"/>
      <c r="L41" s="130"/>
      <c r="M41" s="130"/>
    </row>
    <row r="42" spans="2:13">
      <c r="B42" s="130"/>
      <c r="C42" s="130"/>
      <c r="D42" s="130"/>
      <c r="E42" s="130"/>
      <c r="F42" s="130"/>
      <c r="G42" s="130"/>
      <c r="H42" s="130"/>
      <c r="I42" s="130"/>
      <c r="J42" s="130"/>
      <c r="K42" s="130"/>
      <c r="L42" s="130"/>
      <c r="M42" s="130"/>
    </row>
    <row r="43" spans="2:13">
      <c r="B43" s="130"/>
      <c r="C43" s="130"/>
      <c r="D43" s="130"/>
      <c r="E43" s="130"/>
      <c r="F43" s="130"/>
      <c r="G43" s="130"/>
      <c r="H43" s="130"/>
      <c r="I43" s="130"/>
      <c r="J43" s="130"/>
      <c r="K43" s="130"/>
      <c r="L43" s="130"/>
      <c r="M43" s="130"/>
    </row>
    <row r="44" spans="2:13">
      <c r="B44" s="130"/>
      <c r="C44" s="130"/>
      <c r="D44" s="130"/>
      <c r="E44" s="130"/>
      <c r="F44" s="130"/>
      <c r="G44" s="130"/>
      <c r="H44" s="130"/>
      <c r="I44" s="130"/>
      <c r="J44" s="130"/>
      <c r="K44" s="130"/>
      <c r="L44" s="130"/>
      <c r="M44" s="130"/>
    </row>
    <row r="45" spans="2:13">
      <c r="B45" s="130"/>
      <c r="C45" s="130"/>
      <c r="D45" s="130"/>
      <c r="E45" s="130"/>
      <c r="F45" s="130"/>
      <c r="G45" s="130"/>
      <c r="H45" s="130"/>
      <c r="I45" s="130"/>
      <c r="J45" s="130"/>
      <c r="K45" s="130"/>
      <c r="L45" s="130"/>
      <c r="M45" s="130"/>
    </row>
    <row r="46" spans="2:13">
      <c r="B46" s="130"/>
      <c r="C46" s="130"/>
      <c r="D46" s="130"/>
      <c r="E46" s="130"/>
      <c r="F46" s="130"/>
      <c r="G46" s="130"/>
      <c r="H46" s="130"/>
      <c r="I46" s="130"/>
      <c r="J46" s="130"/>
      <c r="K46" s="130"/>
      <c r="L46" s="130"/>
      <c r="M46" s="130"/>
    </row>
    <row r="47" spans="2:13">
      <c r="B47" s="130"/>
      <c r="C47" s="130"/>
      <c r="D47" s="130"/>
      <c r="E47" s="130"/>
      <c r="F47" s="130"/>
      <c r="G47" s="130"/>
      <c r="H47" s="130"/>
      <c r="I47" s="130"/>
      <c r="J47" s="130"/>
      <c r="K47" s="130"/>
      <c r="L47" s="130"/>
      <c r="M47" s="130"/>
    </row>
    <row r="48" spans="2:13">
      <c r="B48" s="130"/>
      <c r="C48" s="130"/>
      <c r="D48" s="130"/>
      <c r="E48" s="130"/>
      <c r="F48" s="130"/>
      <c r="G48" s="130"/>
      <c r="H48" s="130"/>
      <c r="I48" s="130"/>
      <c r="J48" s="130"/>
      <c r="K48" s="130"/>
      <c r="L48" s="130"/>
      <c r="M48" s="130"/>
    </row>
    <row r="49" spans="2:13">
      <c r="B49" s="130"/>
      <c r="C49" s="130"/>
      <c r="D49" s="130"/>
      <c r="E49" s="130"/>
      <c r="F49" s="130"/>
      <c r="G49" s="130"/>
      <c r="H49" s="130"/>
      <c r="I49" s="130"/>
      <c r="J49" s="130"/>
      <c r="K49" s="130"/>
      <c r="L49" s="130"/>
      <c r="M49" s="130"/>
    </row>
    <row r="50" spans="2:13">
      <c r="B50" s="130"/>
      <c r="C50" s="130"/>
      <c r="D50" s="130"/>
      <c r="E50" s="130"/>
      <c r="F50" s="130"/>
      <c r="G50" s="130"/>
      <c r="H50" s="130"/>
      <c r="I50" s="130"/>
      <c r="J50" s="130"/>
      <c r="K50" s="130"/>
      <c r="L50" s="130"/>
      <c r="M50" s="130"/>
    </row>
    <row r="51" spans="2:13">
      <c r="B51" s="130"/>
      <c r="C51" s="130"/>
      <c r="D51" s="130"/>
      <c r="E51" s="130"/>
      <c r="F51" s="130"/>
      <c r="G51" s="130"/>
      <c r="H51" s="130"/>
      <c r="I51" s="130"/>
      <c r="J51" s="130"/>
      <c r="K51" s="130"/>
      <c r="L51" s="130"/>
      <c r="M51" s="130"/>
    </row>
    <row r="52" spans="2:13">
      <c r="B52" s="135" t="s">
        <v>242</v>
      </c>
      <c r="C52" s="130"/>
      <c r="D52" s="130"/>
      <c r="E52" s="130"/>
      <c r="F52" s="130"/>
      <c r="G52" s="130"/>
      <c r="H52" s="130"/>
      <c r="I52" s="130"/>
      <c r="J52" s="130"/>
      <c r="K52" s="130"/>
      <c r="L52" s="130"/>
      <c r="M52" s="130"/>
    </row>
    <row r="53" spans="2:13">
      <c r="B53" s="23" t="s">
        <v>118</v>
      </c>
      <c r="C53" s="130"/>
      <c r="D53" s="130"/>
      <c r="E53" s="130"/>
      <c r="F53" s="130"/>
      <c r="G53" s="130"/>
      <c r="H53" s="130"/>
      <c r="I53" s="130"/>
      <c r="J53" s="130"/>
      <c r="K53" s="130"/>
      <c r="L53" s="130"/>
      <c r="M53" s="130"/>
    </row>
    <row r="54" spans="2:13">
      <c r="B54" s="135" t="s">
        <v>243</v>
      </c>
      <c r="C54" s="130"/>
      <c r="D54" s="130"/>
      <c r="E54" s="130"/>
      <c r="F54" s="130"/>
      <c r="G54" s="130"/>
      <c r="H54" s="130"/>
      <c r="I54" s="130"/>
      <c r="J54" s="130"/>
      <c r="K54" s="130"/>
      <c r="L54" s="130"/>
      <c r="M54" s="130"/>
    </row>
    <row r="55" spans="2:13">
      <c r="B55" s="60" t="s">
        <v>156</v>
      </c>
      <c r="C55" s="136"/>
      <c r="D55" s="130"/>
      <c r="E55" s="130"/>
      <c r="F55" s="130"/>
      <c r="G55" s="130"/>
      <c r="H55" s="130"/>
      <c r="I55" s="130"/>
      <c r="J55" s="130"/>
      <c r="K55" s="130"/>
      <c r="L55" s="130"/>
      <c r="M55" s="130"/>
    </row>
    <row r="56" spans="2:13">
      <c r="B56" s="61" t="s">
        <v>154</v>
      </c>
      <c r="C56" s="136"/>
      <c r="D56" s="130"/>
      <c r="E56" s="130"/>
      <c r="F56" s="130"/>
      <c r="G56" s="130"/>
      <c r="H56" s="130"/>
      <c r="I56" s="130"/>
      <c r="J56" s="130"/>
      <c r="K56" s="130"/>
      <c r="L56" s="130"/>
      <c r="M56" s="130"/>
    </row>
    <row r="57" spans="2:13">
      <c r="B57" s="137" t="s">
        <v>155</v>
      </c>
      <c r="C57" s="138"/>
      <c r="D57" s="138"/>
      <c r="E57" s="138"/>
      <c r="F57" s="138"/>
      <c r="G57" s="138"/>
      <c r="H57" s="130"/>
      <c r="I57" s="130"/>
      <c r="J57" s="130"/>
      <c r="K57" s="130"/>
      <c r="L57" s="130"/>
      <c r="M57" s="130"/>
    </row>
    <row r="58" spans="2:13">
      <c r="B58" s="139" t="s">
        <v>61</v>
      </c>
      <c r="C58" s="138"/>
      <c r="D58" s="138"/>
      <c r="E58" s="138"/>
      <c r="F58" s="138"/>
      <c r="G58" s="138"/>
      <c r="H58" s="130"/>
      <c r="I58" s="130"/>
      <c r="J58" s="130"/>
      <c r="K58" s="130"/>
      <c r="L58" s="130"/>
      <c r="M58" s="130"/>
    </row>
  </sheetData>
  <phoneticPr fontId="3"/>
  <pageMargins left="0.47244094488188981" right="0.39370078740157483" top="0.74803149606299213" bottom="0.74803149606299213" header="0.31496062992125984" footer="0.31496062992125984"/>
  <pageSetup paperSize="8" scale="75" fitToHeight="0" orientation="landscape" r:id="rId1"/>
  <headerFooter>
    <oddHeader>&amp;R&amp;"ＭＳ 明朝,標準"&amp;12 2-4.生活習慣病に係る医療費等の状況</oddHeader>
  </headerFooter>
  <ignoredErrors>
    <ignoredError sqref="G4:H10" emptyCellReference="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B1:O103"/>
  <sheetViews>
    <sheetView showGridLines="0" zoomScaleNormal="100" zoomScaleSheetLayoutView="100" workbookViewId="0"/>
  </sheetViews>
  <sheetFormatPr defaultColWidth="9" defaultRowHeight="13.5"/>
  <cols>
    <col min="1" max="1" width="4.625" style="8" customWidth="1"/>
    <col min="2" max="2" width="6.125" style="8" customWidth="1"/>
    <col min="3" max="4" width="16.625" style="8" customWidth="1"/>
    <col min="5" max="5" width="12.625" style="8" customWidth="1"/>
    <col min="6" max="6" width="4.625" style="8" customWidth="1"/>
    <col min="7" max="7" width="16.625" style="8" customWidth="1"/>
    <col min="8" max="8" width="12.625" style="8" customWidth="1"/>
    <col min="9" max="9" width="4.625" style="8" customWidth="1"/>
    <col min="10" max="10" width="16.625" style="8" customWidth="1"/>
    <col min="11" max="11" width="4.625" style="8" customWidth="1"/>
    <col min="12" max="16384" width="9" style="8"/>
  </cols>
  <sheetData>
    <row r="1" spans="2:15" ht="16.5" customHeight="1">
      <c r="B1" s="130" t="s">
        <v>213</v>
      </c>
      <c r="C1" s="130"/>
      <c r="D1" s="130"/>
      <c r="E1" s="130"/>
      <c r="F1" s="130"/>
      <c r="G1" s="130"/>
      <c r="H1" s="130"/>
      <c r="I1" s="130"/>
      <c r="J1" s="130"/>
      <c r="K1" s="130"/>
      <c r="L1" s="130"/>
      <c r="M1" s="130"/>
      <c r="N1" s="130"/>
      <c r="O1" s="130"/>
    </row>
    <row r="2" spans="2:15" ht="16.5" customHeight="1">
      <c r="B2" s="130" t="s">
        <v>111</v>
      </c>
      <c r="C2" s="130"/>
      <c r="D2" s="130"/>
      <c r="E2" s="130"/>
      <c r="F2" s="130"/>
      <c r="G2" s="130"/>
      <c r="H2" s="130"/>
      <c r="I2" s="130"/>
      <c r="J2" s="130"/>
      <c r="K2" s="130"/>
      <c r="L2" s="130"/>
      <c r="M2" s="130"/>
      <c r="N2" s="130"/>
      <c r="O2" s="130"/>
    </row>
    <row r="3" spans="2:15" ht="30" customHeight="1">
      <c r="B3" s="219" t="s">
        <v>119</v>
      </c>
      <c r="C3" s="220"/>
      <c r="D3" s="96">
        <v>1366377</v>
      </c>
      <c r="E3" s="130"/>
      <c r="F3" s="130"/>
      <c r="G3" s="130"/>
      <c r="H3" s="130"/>
      <c r="I3" s="130"/>
      <c r="J3" s="130"/>
      <c r="K3" s="130"/>
      <c r="L3" s="130"/>
      <c r="M3" s="130"/>
      <c r="N3" s="130"/>
      <c r="O3" s="130"/>
    </row>
    <row r="4" spans="2:15" ht="13.5" customHeight="1">
      <c r="B4" s="130"/>
      <c r="C4" s="130"/>
      <c r="D4" s="130"/>
      <c r="E4" s="130"/>
      <c r="F4" s="130"/>
      <c r="G4" s="130"/>
      <c r="H4" s="130"/>
      <c r="I4" s="130"/>
      <c r="J4" s="130"/>
      <c r="K4" s="130"/>
      <c r="L4" s="130"/>
      <c r="M4" s="130"/>
      <c r="N4" s="111" t="s">
        <v>248</v>
      </c>
      <c r="O4" s="111"/>
    </row>
    <row r="5" spans="2:15" ht="49.9" customHeight="1">
      <c r="B5" s="221" t="s">
        <v>64</v>
      </c>
      <c r="C5" s="222"/>
      <c r="D5" s="49" t="s">
        <v>58</v>
      </c>
      <c r="E5" s="50" t="s">
        <v>60</v>
      </c>
      <c r="F5" s="51" t="s">
        <v>65</v>
      </c>
      <c r="G5" s="57" t="s">
        <v>66</v>
      </c>
      <c r="H5" s="59" t="s">
        <v>153</v>
      </c>
      <c r="I5" s="58" t="s">
        <v>65</v>
      </c>
      <c r="J5" s="52" t="s">
        <v>151</v>
      </c>
      <c r="K5" s="51" t="s">
        <v>65</v>
      </c>
      <c r="L5" s="130"/>
      <c r="M5" s="130"/>
      <c r="N5" s="103"/>
      <c r="O5" s="125" t="s">
        <v>250</v>
      </c>
    </row>
    <row r="6" spans="2:15" ht="30" customHeight="1">
      <c r="B6" s="162" t="s">
        <v>67</v>
      </c>
      <c r="C6" s="163" t="s">
        <v>68</v>
      </c>
      <c r="D6" s="65">
        <v>38362304339</v>
      </c>
      <c r="E6" s="53">
        <v>0.1708585838027139</v>
      </c>
      <c r="F6" s="54">
        <v>3</v>
      </c>
      <c r="G6" s="65">
        <v>716772</v>
      </c>
      <c r="H6" s="53">
        <f>IFERROR(G6/$D$3,"-")</f>
        <v>0.52457850212642632</v>
      </c>
      <c r="I6" s="54">
        <f>RANK(H6,$H$6:$H$15)</f>
        <v>2</v>
      </c>
      <c r="J6" s="65">
        <v>53520.930419994082</v>
      </c>
      <c r="K6" s="54">
        <v>6</v>
      </c>
      <c r="L6" s="130"/>
      <c r="M6" s="130"/>
      <c r="N6" s="113" t="s">
        <v>68</v>
      </c>
      <c r="O6" s="120">
        <f>IFERROR(D6/$D$3,"-")</f>
        <v>28075.929512133182</v>
      </c>
    </row>
    <row r="7" spans="2:15" ht="30" customHeight="1">
      <c r="B7" s="162" t="s">
        <v>69</v>
      </c>
      <c r="C7" s="163" t="s">
        <v>70</v>
      </c>
      <c r="D7" s="65">
        <v>20119904863</v>
      </c>
      <c r="E7" s="53">
        <v>8.9610322173548737E-2</v>
      </c>
      <c r="F7" s="54">
        <v>6</v>
      </c>
      <c r="G7" s="65">
        <v>610324</v>
      </c>
      <c r="H7" s="53">
        <f t="shared" ref="H7:H16" si="0">IFERROR(G7/$D$3,"-")</f>
        <v>0.44667320951684636</v>
      </c>
      <c r="I7" s="54">
        <f t="shared" ref="I7:I15" si="1">RANK(H7,$H$6:$H$15)</f>
        <v>3</v>
      </c>
      <c r="J7" s="65">
        <v>32965.940816680974</v>
      </c>
      <c r="K7" s="54">
        <v>8</v>
      </c>
      <c r="L7" s="130"/>
      <c r="M7" s="130"/>
      <c r="N7" s="113" t="s">
        <v>70</v>
      </c>
      <c r="O7" s="120">
        <f>IFERROR(D7/$D$3,"-")</f>
        <v>14725.002589329299</v>
      </c>
    </row>
    <row r="8" spans="2:15" ht="30" customHeight="1">
      <c r="B8" s="162" t="s">
        <v>71</v>
      </c>
      <c r="C8" s="163" t="s">
        <v>72</v>
      </c>
      <c r="D8" s="65">
        <v>39019687990</v>
      </c>
      <c r="E8" s="53">
        <v>0.1737864485793543</v>
      </c>
      <c r="F8" s="54">
        <v>2</v>
      </c>
      <c r="G8" s="65">
        <v>909442</v>
      </c>
      <c r="H8" s="53">
        <f t="shared" si="0"/>
        <v>0.66558643771082215</v>
      </c>
      <c r="I8" s="54">
        <f t="shared" si="1"/>
        <v>1</v>
      </c>
      <c r="J8" s="65">
        <v>42905.086844460668</v>
      </c>
      <c r="K8" s="54">
        <v>7</v>
      </c>
      <c r="L8" s="130"/>
      <c r="M8" s="130"/>
      <c r="N8" s="113" t="s">
        <v>72</v>
      </c>
      <c r="O8" s="120">
        <f>IFERROR(D8/$D$3,"-")</f>
        <v>28557.043912478035</v>
      </c>
    </row>
    <row r="9" spans="2:15" ht="30" customHeight="1">
      <c r="B9" s="162" t="s">
        <v>73</v>
      </c>
      <c r="C9" s="163" t="s">
        <v>74</v>
      </c>
      <c r="D9" s="65">
        <v>21624180895</v>
      </c>
      <c r="E9" s="53">
        <v>9.6310088439012481E-2</v>
      </c>
      <c r="F9" s="54">
        <v>5</v>
      </c>
      <c r="G9" s="65">
        <v>332024</v>
      </c>
      <c r="H9" s="53">
        <f t="shared" si="0"/>
        <v>0.24299589351987044</v>
      </c>
      <c r="I9" s="54">
        <f t="shared" si="1"/>
        <v>4</v>
      </c>
      <c r="J9" s="65">
        <v>65128.366910223354</v>
      </c>
      <c r="K9" s="54">
        <v>5</v>
      </c>
      <c r="L9" s="130"/>
      <c r="M9" s="130"/>
      <c r="N9" s="130"/>
      <c r="O9" s="130"/>
    </row>
    <row r="10" spans="2:15" ht="30" customHeight="1">
      <c r="B10" s="162" t="s">
        <v>75</v>
      </c>
      <c r="C10" s="163" t="s">
        <v>76</v>
      </c>
      <c r="D10" s="65">
        <v>2220851095</v>
      </c>
      <c r="E10" s="53">
        <v>9.8912586057205987E-3</v>
      </c>
      <c r="F10" s="54">
        <v>9</v>
      </c>
      <c r="G10" s="65">
        <v>5607</v>
      </c>
      <c r="H10" s="53">
        <f t="shared" si="0"/>
        <v>4.1035526798240893E-3</v>
      </c>
      <c r="I10" s="54">
        <f t="shared" si="1"/>
        <v>9</v>
      </c>
      <c r="J10" s="65">
        <v>396085.44587123237</v>
      </c>
      <c r="K10" s="54">
        <v>2</v>
      </c>
      <c r="L10" s="130"/>
      <c r="M10" s="130"/>
      <c r="N10" s="130"/>
      <c r="O10" s="130"/>
    </row>
    <row r="11" spans="2:15" ht="30" customHeight="1">
      <c r="B11" s="162" t="s">
        <v>77</v>
      </c>
      <c r="C11" s="163" t="s">
        <v>78</v>
      </c>
      <c r="D11" s="65">
        <v>8821477835</v>
      </c>
      <c r="E11" s="53">
        <v>3.9289225084501792E-2</v>
      </c>
      <c r="F11" s="54">
        <v>7</v>
      </c>
      <c r="G11" s="65">
        <v>45423</v>
      </c>
      <c r="H11" s="53">
        <f t="shared" si="0"/>
        <v>3.3243387439923243E-2</v>
      </c>
      <c r="I11" s="54">
        <f t="shared" si="1"/>
        <v>8</v>
      </c>
      <c r="J11" s="65">
        <v>194207.29223080818</v>
      </c>
      <c r="K11" s="54">
        <v>3</v>
      </c>
      <c r="L11" s="130"/>
      <c r="M11" s="130"/>
      <c r="N11" s="130"/>
      <c r="O11" s="130"/>
    </row>
    <row r="12" spans="2:15" ht="30" customHeight="1">
      <c r="B12" s="162" t="s">
        <v>79</v>
      </c>
      <c r="C12" s="163" t="s">
        <v>80</v>
      </c>
      <c r="D12" s="65">
        <v>35275371570</v>
      </c>
      <c r="E12" s="53">
        <v>0.15710995815852041</v>
      </c>
      <c r="F12" s="54">
        <v>4</v>
      </c>
      <c r="G12" s="65">
        <v>257204</v>
      </c>
      <c r="H12" s="53">
        <f t="shared" si="0"/>
        <v>0.18823794604271002</v>
      </c>
      <c r="I12" s="54">
        <f t="shared" si="1"/>
        <v>5</v>
      </c>
      <c r="J12" s="65">
        <v>137149.38947294754</v>
      </c>
      <c r="K12" s="54">
        <v>4</v>
      </c>
      <c r="L12" s="130"/>
      <c r="M12" s="130"/>
      <c r="N12" s="130"/>
      <c r="O12" s="130"/>
    </row>
    <row r="13" spans="2:15" ht="30" customHeight="1">
      <c r="B13" s="162" t="s">
        <v>81</v>
      </c>
      <c r="C13" s="163" t="s">
        <v>82</v>
      </c>
      <c r="D13" s="65">
        <v>79331607</v>
      </c>
      <c r="E13" s="53">
        <v>3.5332825429450708E-4</v>
      </c>
      <c r="F13" s="54">
        <v>10</v>
      </c>
      <c r="G13" s="65">
        <v>5288</v>
      </c>
      <c r="H13" s="53">
        <f t="shared" si="0"/>
        <v>3.8700885626734055E-3</v>
      </c>
      <c r="I13" s="54">
        <f t="shared" si="1"/>
        <v>10</v>
      </c>
      <c r="J13" s="65">
        <v>15002.194969742814</v>
      </c>
      <c r="K13" s="54">
        <v>10</v>
      </c>
      <c r="L13" s="130"/>
      <c r="M13" s="130"/>
      <c r="N13" s="130"/>
      <c r="O13" s="130"/>
    </row>
    <row r="14" spans="2:15" ht="30" customHeight="1">
      <c r="B14" s="162" t="s">
        <v>83</v>
      </c>
      <c r="C14" s="163" t="s">
        <v>84</v>
      </c>
      <c r="D14" s="65">
        <v>5196021066</v>
      </c>
      <c r="E14" s="53">
        <v>2.314211348986368E-2</v>
      </c>
      <c r="F14" s="54">
        <v>8</v>
      </c>
      <c r="G14" s="65">
        <v>164597</v>
      </c>
      <c r="H14" s="53">
        <f t="shared" si="0"/>
        <v>0.12046236141269942</v>
      </c>
      <c r="I14" s="54">
        <f t="shared" si="1"/>
        <v>6</v>
      </c>
      <c r="J14" s="65">
        <v>31568.139552968765</v>
      </c>
      <c r="K14" s="54">
        <v>9</v>
      </c>
      <c r="L14" s="130"/>
      <c r="M14" s="130"/>
      <c r="N14" s="130"/>
      <c r="O14" s="130"/>
    </row>
    <row r="15" spans="2:15" ht="30" customHeight="1" thickBot="1">
      <c r="B15" s="162" t="s">
        <v>85</v>
      </c>
      <c r="C15" s="163" t="s">
        <v>86</v>
      </c>
      <c r="D15" s="65">
        <v>53807512267</v>
      </c>
      <c r="E15" s="53">
        <v>0.23964867341246959</v>
      </c>
      <c r="F15" s="54">
        <v>1</v>
      </c>
      <c r="G15" s="65">
        <v>132973</v>
      </c>
      <c r="H15" s="53">
        <f t="shared" si="0"/>
        <v>9.7317943730024725E-2</v>
      </c>
      <c r="I15" s="54">
        <f t="shared" si="1"/>
        <v>7</v>
      </c>
      <c r="J15" s="65">
        <v>404649.90837989666</v>
      </c>
      <c r="K15" s="54">
        <v>1</v>
      </c>
      <c r="L15" s="130"/>
      <c r="M15" s="130"/>
      <c r="N15" s="130"/>
      <c r="O15" s="130"/>
    </row>
    <row r="16" spans="2:15" ht="30" customHeight="1" thickTop="1">
      <c r="B16" s="223" t="s">
        <v>59</v>
      </c>
      <c r="C16" s="224"/>
      <c r="D16" s="66">
        <v>224526643527</v>
      </c>
      <c r="E16" s="164"/>
      <c r="F16" s="165"/>
      <c r="G16" s="66">
        <v>1141872</v>
      </c>
      <c r="H16" s="55">
        <f t="shared" si="0"/>
        <v>0.83569322375888944</v>
      </c>
      <c r="I16" s="165"/>
      <c r="J16" s="66">
        <v>196630.30841197612</v>
      </c>
      <c r="K16" s="165"/>
      <c r="L16" s="130"/>
      <c r="M16" s="130"/>
      <c r="N16" s="130"/>
      <c r="O16" s="130"/>
    </row>
    <row r="17" spans="2:15">
      <c r="B17" s="135" t="s">
        <v>242</v>
      </c>
      <c r="C17" s="130"/>
      <c r="D17" s="130"/>
      <c r="E17" s="130"/>
      <c r="F17" s="130"/>
      <c r="G17" s="130"/>
      <c r="H17" s="130"/>
      <c r="I17" s="130"/>
      <c r="J17" s="130"/>
      <c r="K17" s="130"/>
      <c r="L17" s="130"/>
      <c r="M17" s="130"/>
      <c r="N17" s="130"/>
      <c r="O17" s="130"/>
    </row>
    <row r="18" spans="2:15">
      <c r="B18" s="23" t="s">
        <v>118</v>
      </c>
      <c r="C18" s="130"/>
      <c r="D18" s="130"/>
      <c r="E18" s="130"/>
      <c r="F18" s="130"/>
      <c r="G18" s="130"/>
      <c r="H18" s="130"/>
      <c r="I18" s="130"/>
      <c r="J18" s="130"/>
      <c r="K18" s="130"/>
      <c r="L18" s="130"/>
      <c r="M18" s="130"/>
      <c r="N18" s="130"/>
      <c r="O18" s="130"/>
    </row>
    <row r="19" spans="2:15">
      <c r="B19" s="60" t="s">
        <v>156</v>
      </c>
      <c r="C19" s="136"/>
      <c r="D19" s="130"/>
      <c r="E19" s="130"/>
      <c r="F19" s="130"/>
      <c r="G19" s="130"/>
      <c r="H19" s="130"/>
      <c r="I19" s="130"/>
      <c r="J19" s="130"/>
      <c r="K19" s="130"/>
      <c r="L19" s="130"/>
      <c r="M19" s="130"/>
      <c r="N19" s="130"/>
      <c r="O19" s="130"/>
    </row>
    <row r="20" spans="2:15">
      <c r="B20" s="61" t="s">
        <v>154</v>
      </c>
      <c r="C20" s="166"/>
      <c r="D20" s="130"/>
      <c r="E20" s="130"/>
      <c r="F20" s="130"/>
      <c r="G20" s="130"/>
      <c r="H20" s="130"/>
      <c r="I20" s="130"/>
      <c r="J20" s="130"/>
      <c r="K20" s="130"/>
      <c r="L20" s="130"/>
      <c r="M20" s="130"/>
      <c r="N20" s="130"/>
      <c r="O20" s="130"/>
    </row>
    <row r="21" spans="2:15">
      <c r="B21" s="137" t="s">
        <v>155</v>
      </c>
      <c r="C21" s="166"/>
      <c r="D21" s="130"/>
      <c r="E21" s="130"/>
      <c r="F21" s="130"/>
      <c r="G21" s="130"/>
      <c r="H21" s="130"/>
      <c r="I21" s="130"/>
      <c r="J21" s="130"/>
      <c r="K21" s="130"/>
      <c r="L21" s="130"/>
      <c r="M21" s="130"/>
      <c r="N21" s="130"/>
      <c r="O21" s="130"/>
    </row>
    <row r="22" spans="2:15">
      <c r="B22" s="137" t="s">
        <v>61</v>
      </c>
      <c r="C22" s="130"/>
      <c r="D22" s="130"/>
      <c r="E22" s="130"/>
      <c r="F22" s="130"/>
      <c r="G22" s="130"/>
      <c r="H22" s="130"/>
      <c r="I22" s="130"/>
      <c r="J22" s="130"/>
      <c r="K22" s="130"/>
      <c r="L22" s="130"/>
      <c r="M22" s="130"/>
      <c r="N22" s="130"/>
      <c r="O22" s="130"/>
    </row>
    <row r="23" spans="2:15">
      <c r="B23" s="137"/>
      <c r="C23" s="130"/>
      <c r="D23" s="130"/>
      <c r="E23" s="130"/>
      <c r="F23" s="130"/>
      <c r="G23" s="130"/>
      <c r="H23" s="130"/>
      <c r="I23" s="130"/>
      <c r="J23" s="130"/>
      <c r="K23" s="130"/>
      <c r="L23" s="130"/>
      <c r="M23" s="130"/>
      <c r="N23" s="130"/>
      <c r="O23" s="130"/>
    </row>
    <row r="24" spans="2:15">
      <c r="B24" s="137"/>
      <c r="C24" s="130"/>
      <c r="D24" s="130"/>
      <c r="E24" s="130"/>
      <c r="F24" s="130"/>
      <c r="G24" s="130"/>
      <c r="H24" s="130"/>
      <c r="I24" s="130"/>
      <c r="J24" s="130"/>
      <c r="K24" s="130"/>
      <c r="L24" s="130"/>
      <c r="M24" s="130"/>
      <c r="N24" s="130"/>
      <c r="O24" s="130"/>
    </row>
    <row r="25" spans="2:15" ht="16.5" customHeight="1">
      <c r="B25" s="130" t="s">
        <v>214</v>
      </c>
      <c r="C25" s="130"/>
      <c r="D25" s="130"/>
      <c r="E25" s="130"/>
      <c r="F25" s="130"/>
      <c r="G25" s="130"/>
      <c r="H25" s="130"/>
      <c r="I25" s="130"/>
      <c r="J25" s="130"/>
      <c r="K25" s="130"/>
      <c r="L25" s="130"/>
      <c r="M25" s="130"/>
      <c r="N25" s="130"/>
      <c r="O25" s="130"/>
    </row>
    <row r="26" spans="2:15" ht="16.5" customHeight="1">
      <c r="B26" s="130" t="s">
        <v>111</v>
      </c>
      <c r="C26" s="130"/>
      <c r="D26" s="130"/>
      <c r="E26" s="130"/>
      <c r="F26" s="130"/>
      <c r="G26" s="130"/>
      <c r="H26" s="130"/>
      <c r="I26" s="130"/>
      <c r="J26" s="130"/>
      <c r="K26" s="130"/>
      <c r="L26" s="130"/>
      <c r="M26" s="130"/>
      <c r="N26" s="130"/>
      <c r="O26" s="130"/>
    </row>
    <row r="27" spans="2:15">
      <c r="B27" s="130"/>
      <c r="C27" s="130"/>
      <c r="D27" s="130"/>
      <c r="E27" s="130"/>
      <c r="F27" s="130"/>
      <c r="G27" s="130"/>
      <c r="H27" s="130"/>
      <c r="I27" s="130"/>
      <c r="J27" s="130"/>
      <c r="K27" s="130"/>
      <c r="L27" s="130"/>
      <c r="M27" s="130"/>
      <c r="N27" s="130"/>
      <c r="O27" s="130"/>
    </row>
    <row r="28" spans="2:15">
      <c r="B28" s="130"/>
      <c r="C28" s="130"/>
      <c r="D28" s="130"/>
      <c r="E28" s="130"/>
      <c r="F28" s="130"/>
      <c r="G28" s="130"/>
      <c r="H28" s="130"/>
      <c r="I28" s="130"/>
      <c r="J28" s="130"/>
      <c r="K28" s="130"/>
      <c r="L28" s="130"/>
      <c r="M28" s="130"/>
      <c r="N28" s="130"/>
      <c r="O28" s="130"/>
    </row>
    <row r="29" spans="2:15">
      <c r="B29" s="130"/>
      <c r="C29" s="130"/>
      <c r="D29" s="130"/>
      <c r="E29" s="130"/>
      <c r="F29" s="130"/>
      <c r="G29" s="130"/>
      <c r="H29" s="130"/>
      <c r="I29" s="130"/>
      <c r="J29" s="130"/>
      <c r="K29" s="130"/>
      <c r="L29" s="130"/>
      <c r="M29" s="130"/>
      <c r="N29" s="130"/>
      <c r="O29" s="130"/>
    </row>
    <row r="30" spans="2:15">
      <c r="B30" s="130"/>
      <c r="C30" s="130"/>
      <c r="D30" s="130"/>
      <c r="E30" s="130"/>
      <c r="F30" s="130"/>
      <c r="G30" s="130"/>
      <c r="H30" s="130"/>
      <c r="I30" s="130"/>
      <c r="J30" s="130"/>
      <c r="K30" s="130"/>
      <c r="L30" s="130"/>
      <c r="M30" s="130"/>
      <c r="N30" s="130"/>
      <c r="O30" s="130"/>
    </row>
    <row r="31" spans="2:15">
      <c r="B31" s="130"/>
      <c r="C31" s="130"/>
      <c r="D31" s="130"/>
      <c r="E31" s="130"/>
      <c r="F31" s="130"/>
      <c r="G31" s="130"/>
      <c r="H31" s="130"/>
      <c r="I31" s="130"/>
      <c r="J31" s="130"/>
      <c r="K31" s="130"/>
      <c r="L31" s="130"/>
      <c r="M31" s="130"/>
      <c r="N31" s="130"/>
      <c r="O31" s="130"/>
    </row>
    <row r="32" spans="2:15">
      <c r="B32" s="130"/>
      <c r="C32" s="130"/>
      <c r="D32" s="130"/>
      <c r="E32" s="130"/>
      <c r="F32" s="130"/>
      <c r="G32" s="130"/>
      <c r="H32" s="130"/>
      <c r="I32" s="130"/>
      <c r="J32" s="130"/>
      <c r="K32" s="130"/>
      <c r="L32" s="130"/>
      <c r="M32" s="130"/>
      <c r="N32" s="130"/>
      <c r="O32" s="130"/>
    </row>
    <row r="33" spans="2:15">
      <c r="B33" s="130"/>
      <c r="C33" s="130"/>
      <c r="D33" s="130"/>
      <c r="E33" s="130"/>
      <c r="F33" s="130"/>
      <c r="G33" s="130"/>
      <c r="H33" s="130"/>
      <c r="I33" s="130"/>
      <c r="J33" s="130"/>
      <c r="K33" s="130"/>
      <c r="L33" s="130"/>
      <c r="M33" s="130"/>
      <c r="N33" s="130"/>
      <c r="O33" s="130"/>
    </row>
    <row r="34" spans="2:15">
      <c r="B34" s="130"/>
      <c r="C34" s="130"/>
      <c r="D34" s="130"/>
      <c r="E34" s="130"/>
      <c r="F34" s="130"/>
      <c r="G34" s="130"/>
      <c r="H34" s="130"/>
      <c r="I34" s="130"/>
      <c r="J34" s="130"/>
      <c r="K34" s="130"/>
      <c r="L34" s="130"/>
      <c r="M34" s="130"/>
      <c r="N34" s="130"/>
      <c r="O34" s="130"/>
    </row>
    <row r="35" spans="2:15">
      <c r="B35" s="130"/>
      <c r="C35" s="130"/>
      <c r="D35" s="130"/>
      <c r="E35" s="130"/>
      <c r="F35" s="130"/>
      <c r="G35" s="130"/>
      <c r="H35" s="130"/>
      <c r="I35" s="130"/>
      <c r="J35" s="130"/>
      <c r="K35" s="130"/>
      <c r="L35" s="130"/>
      <c r="M35" s="130"/>
      <c r="N35" s="130"/>
      <c r="O35" s="130"/>
    </row>
    <row r="36" spans="2:15">
      <c r="B36" s="130"/>
      <c r="C36" s="130"/>
      <c r="D36" s="130"/>
      <c r="E36" s="130"/>
      <c r="F36" s="130"/>
      <c r="G36" s="130"/>
      <c r="H36" s="130"/>
      <c r="I36" s="130"/>
      <c r="J36" s="130"/>
      <c r="K36" s="130"/>
      <c r="L36" s="130"/>
      <c r="M36" s="130"/>
      <c r="N36" s="130"/>
      <c r="O36" s="130"/>
    </row>
    <row r="37" spans="2:15">
      <c r="B37" s="130"/>
      <c r="C37" s="130"/>
      <c r="D37" s="130"/>
      <c r="E37" s="130"/>
      <c r="F37" s="130"/>
      <c r="G37" s="130"/>
      <c r="H37" s="130"/>
      <c r="I37" s="130"/>
      <c r="J37" s="130"/>
      <c r="K37" s="130"/>
      <c r="L37" s="130"/>
      <c r="M37" s="130"/>
      <c r="N37" s="130"/>
      <c r="O37" s="130"/>
    </row>
    <row r="38" spans="2:15">
      <c r="B38" s="130"/>
      <c r="C38" s="130"/>
      <c r="D38" s="130"/>
      <c r="E38" s="130"/>
      <c r="F38" s="130"/>
      <c r="G38" s="130"/>
      <c r="H38" s="130"/>
      <c r="I38" s="130"/>
      <c r="J38" s="130"/>
      <c r="K38" s="130"/>
      <c r="L38" s="130"/>
      <c r="M38" s="130"/>
      <c r="N38" s="130"/>
      <c r="O38" s="130"/>
    </row>
    <row r="39" spans="2:15">
      <c r="B39" s="130"/>
      <c r="C39" s="130"/>
      <c r="D39" s="130"/>
      <c r="E39" s="130"/>
      <c r="F39" s="130"/>
      <c r="G39" s="130"/>
      <c r="H39" s="130"/>
      <c r="I39" s="130"/>
      <c r="J39" s="130"/>
      <c r="K39" s="130"/>
      <c r="L39" s="130"/>
      <c r="M39" s="130"/>
      <c r="N39" s="130"/>
      <c r="O39" s="130"/>
    </row>
    <row r="40" spans="2:15">
      <c r="B40" s="130"/>
      <c r="C40" s="130"/>
      <c r="D40" s="130"/>
      <c r="E40" s="130"/>
      <c r="F40" s="130"/>
      <c r="G40" s="130"/>
      <c r="H40" s="130"/>
      <c r="I40" s="130"/>
      <c r="J40" s="130"/>
      <c r="K40" s="130"/>
      <c r="L40" s="130"/>
      <c r="M40" s="130"/>
      <c r="N40" s="130"/>
      <c r="O40" s="130"/>
    </row>
    <row r="41" spans="2:15">
      <c r="B41" s="130"/>
      <c r="C41" s="130"/>
      <c r="D41" s="130"/>
      <c r="E41" s="130"/>
      <c r="F41" s="130"/>
      <c r="G41" s="130"/>
      <c r="H41" s="130"/>
      <c r="I41" s="130"/>
      <c r="J41" s="130"/>
      <c r="K41" s="130"/>
      <c r="L41" s="130"/>
      <c r="M41" s="130"/>
      <c r="N41" s="130"/>
      <c r="O41" s="130"/>
    </row>
    <row r="42" spans="2:15">
      <c r="B42" s="130"/>
      <c r="C42" s="130"/>
      <c r="D42" s="130"/>
      <c r="E42" s="130"/>
      <c r="F42" s="130"/>
      <c r="G42" s="130"/>
      <c r="H42" s="130"/>
      <c r="I42" s="130"/>
      <c r="J42" s="130"/>
      <c r="K42" s="130"/>
      <c r="L42" s="130"/>
      <c r="M42" s="130"/>
      <c r="N42" s="130"/>
      <c r="O42" s="130"/>
    </row>
    <row r="43" spans="2:15">
      <c r="B43" s="130"/>
      <c r="C43" s="130"/>
      <c r="D43" s="130"/>
      <c r="E43" s="130"/>
      <c r="F43" s="130"/>
      <c r="G43" s="130"/>
      <c r="H43" s="130"/>
      <c r="I43" s="130"/>
      <c r="J43" s="130"/>
      <c r="K43" s="130"/>
      <c r="L43" s="130"/>
      <c r="M43" s="130"/>
      <c r="N43" s="130"/>
      <c r="O43" s="130"/>
    </row>
    <row r="44" spans="2:15">
      <c r="B44" s="130"/>
      <c r="C44" s="130"/>
      <c r="D44" s="130"/>
      <c r="E44" s="130"/>
      <c r="F44" s="130"/>
      <c r="G44" s="130"/>
      <c r="H44" s="130"/>
      <c r="I44" s="130"/>
      <c r="J44" s="130"/>
      <c r="K44" s="130"/>
      <c r="L44" s="130"/>
      <c r="M44" s="130"/>
      <c r="N44" s="130"/>
      <c r="O44" s="130"/>
    </row>
    <row r="45" spans="2:15">
      <c r="B45" s="130"/>
      <c r="C45" s="130"/>
      <c r="D45" s="130"/>
      <c r="E45" s="130"/>
      <c r="F45" s="130"/>
      <c r="G45" s="130"/>
      <c r="H45" s="130"/>
      <c r="I45" s="130"/>
      <c r="J45" s="130"/>
      <c r="K45" s="130"/>
      <c r="L45" s="130"/>
      <c r="M45" s="130"/>
      <c r="N45" s="130"/>
      <c r="O45" s="130"/>
    </row>
    <row r="46" spans="2:15">
      <c r="B46" s="130"/>
      <c r="C46" s="130"/>
      <c r="D46" s="130"/>
      <c r="E46" s="130"/>
      <c r="F46" s="130"/>
      <c r="G46" s="130"/>
      <c r="H46" s="130"/>
      <c r="I46" s="130"/>
      <c r="J46" s="130"/>
      <c r="K46" s="130"/>
      <c r="L46" s="130"/>
      <c r="M46" s="130"/>
      <c r="N46" s="130"/>
      <c r="O46" s="130"/>
    </row>
    <row r="47" spans="2:15">
      <c r="B47" s="130"/>
      <c r="C47" s="130"/>
      <c r="D47" s="130"/>
      <c r="E47" s="130"/>
      <c r="F47" s="130"/>
      <c r="G47" s="130"/>
      <c r="H47" s="130"/>
      <c r="I47" s="130"/>
      <c r="J47" s="130"/>
      <c r="K47" s="130"/>
      <c r="L47" s="130"/>
      <c r="M47" s="130"/>
      <c r="N47" s="130"/>
      <c r="O47" s="130"/>
    </row>
    <row r="48" spans="2:15">
      <c r="B48" s="130"/>
      <c r="C48" s="130"/>
      <c r="D48" s="130"/>
      <c r="E48" s="130"/>
      <c r="F48" s="130"/>
      <c r="G48" s="130"/>
      <c r="H48" s="130"/>
      <c r="I48" s="130"/>
      <c r="J48" s="130"/>
      <c r="K48" s="130"/>
      <c r="L48" s="130"/>
      <c r="M48" s="130"/>
      <c r="N48" s="130"/>
      <c r="O48" s="130"/>
    </row>
    <row r="49" spans="2:15">
      <c r="B49" s="130"/>
      <c r="C49" s="130"/>
      <c r="D49" s="130"/>
      <c r="E49" s="130"/>
      <c r="F49" s="130"/>
      <c r="G49" s="130"/>
      <c r="H49" s="130"/>
      <c r="I49" s="130"/>
      <c r="J49" s="130"/>
      <c r="K49" s="130"/>
      <c r="L49" s="130"/>
      <c r="M49" s="130"/>
      <c r="N49" s="130"/>
      <c r="O49" s="130"/>
    </row>
    <row r="50" spans="2:15">
      <c r="B50" s="130"/>
      <c r="C50" s="130"/>
      <c r="D50" s="130"/>
      <c r="E50" s="130"/>
      <c r="F50" s="130"/>
      <c r="G50" s="130"/>
      <c r="H50" s="130"/>
      <c r="I50" s="130"/>
      <c r="J50" s="130"/>
      <c r="K50" s="130"/>
      <c r="L50" s="130"/>
      <c r="M50" s="130"/>
      <c r="N50" s="130"/>
      <c r="O50" s="130"/>
    </row>
    <row r="51" spans="2:15">
      <c r="B51" s="130"/>
      <c r="C51" s="130"/>
      <c r="D51" s="130"/>
      <c r="E51" s="130"/>
      <c r="F51" s="130"/>
      <c r="G51" s="130"/>
      <c r="H51" s="130"/>
      <c r="I51" s="130"/>
      <c r="J51" s="130"/>
      <c r="K51" s="130"/>
      <c r="L51" s="130"/>
      <c r="M51" s="130"/>
      <c r="N51" s="130"/>
      <c r="O51" s="130"/>
    </row>
    <row r="52" spans="2:15">
      <c r="B52" s="130"/>
      <c r="C52" s="130"/>
      <c r="D52" s="130"/>
      <c r="E52" s="130"/>
      <c r="F52" s="130"/>
      <c r="G52" s="130"/>
      <c r="H52" s="130"/>
      <c r="I52" s="130"/>
      <c r="J52" s="130"/>
      <c r="K52" s="130"/>
      <c r="L52" s="130"/>
      <c r="M52" s="130"/>
      <c r="N52" s="130"/>
      <c r="O52" s="130"/>
    </row>
    <row r="53" spans="2:15">
      <c r="B53" s="130"/>
      <c r="C53" s="130"/>
      <c r="D53" s="130"/>
      <c r="E53" s="130"/>
      <c r="F53" s="130"/>
      <c r="G53" s="130"/>
      <c r="H53" s="130"/>
      <c r="I53" s="130"/>
      <c r="J53" s="130"/>
      <c r="K53" s="130"/>
      <c r="L53" s="130"/>
      <c r="M53" s="130"/>
      <c r="N53" s="130"/>
      <c r="O53" s="130"/>
    </row>
    <row r="54" spans="2:15">
      <c r="B54" s="130"/>
      <c r="C54" s="130"/>
      <c r="D54" s="130"/>
      <c r="E54" s="130"/>
      <c r="F54" s="130"/>
      <c r="G54" s="130"/>
      <c r="H54" s="130"/>
      <c r="I54" s="130"/>
      <c r="J54" s="130"/>
      <c r="K54" s="130"/>
      <c r="L54" s="130"/>
      <c r="M54" s="130"/>
      <c r="N54" s="130"/>
      <c r="O54" s="130"/>
    </row>
    <row r="55" spans="2:15" ht="13.5" customHeight="1">
      <c r="B55" s="135" t="s">
        <v>242</v>
      </c>
      <c r="C55" s="130"/>
      <c r="D55" s="130"/>
      <c r="E55" s="130"/>
      <c r="F55" s="130"/>
      <c r="G55" s="130"/>
      <c r="H55" s="130"/>
      <c r="I55" s="130"/>
      <c r="J55" s="130"/>
      <c r="K55" s="130"/>
      <c r="L55" s="130"/>
      <c r="M55" s="130"/>
      <c r="N55" s="130"/>
      <c r="O55" s="130"/>
    </row>
    <row r="56" spans="2:15" ht="13.5" customHeight="1">
      <c r="B56" s="23" t="s">
        <v>118</v>
      </c>
      <c r="C56" s="130"/>
      <c r="D56" s="130"/>
      <c r="E56" s="130"/>
      <c r="F56" s="130"/>
      <c r="G56" s="130"/>
      <c r="H56" s="130"/>
      <c r="I56" s="130"/>
      <c r="J56" s="130"/>
      <c r="K56" s="130"/>
      <c r="L56" s="130"/>
      <c r="M56" s="130"/>
      <c r="N56" s="130"/>
      <c r="O56" s="130"/>
    </row>
    <row r="57" spans="2:15" ht="13.5" customHeight="1">
      <c r="B57" s="60" t="s">
        <v>156</v>
      </c>
      <c r="C57" s="130"/>
      <c r="D57" s="130"/>
      <c r="E57" s="130"/>
      <c r="F57" s="130"/>
      <c r="G57" s="130"/>
      <c r="H57" s="130"/>
      <c r="I57" s="130"/>
      <c r="J57" s="130"/>
      <c r="K57" s="130"/>
      <c r="L57" s="130"/>
      <c r="M57" s="130"/>
      <c r="N57" s="130"/>
      <c r="O57" s="130"/>
    </row>
    <row r="58" spans="2:15" ht="13.5" customHeight="1">
      <c r="B58" s="61" t="s">
        <v>154</v>
      </c>
      <c r="C58" s="130"/>
      <c r="D58" s="130"/>
      <c r="E58" s="130"/>
      <c r="F58" s="130"/>
      <c r="G58" s="130"/>
      <c r="H58" s="130"/>
      <c r="I58" s="130"/>
      <c r="J58" s="130"/>
      <c r="K58" s="130"/>
      <c r="L58" s="130"/>
      <c r="M58" s="130"/>
      <c r="N58" s="130"/>
      <c r="O58" s="130"/>
    </row>
    <row r="59" spans="2:15" ht="13.5" customHeight="1">
      <c r="B59" s="137" t="s">
        <v>155</v>
      </c>
      <c r="C59" s="130"/>
      <c r="D59" s="130"/>
      <c r="E59" s="130"/>
      <c r="F59" s="130"/>
      <c r="G59" s="130"/>
      <c r="H59" s="130"/>
      <c r="I59" s="130"/>
      <c r="J59" s="130"/>
      <c r="K59" s="130"/>
      <c r="L59" s="130"/>
      <c r="M59" s="130"/>
      <c r="N59" s="130"/>
      <c r="O59" s="130"/>
    </row>
    <row r="60" spans="2:15" ht="13.5" customHeight="1">
      <c r="B60" s="137" t="s">
        <v>61</v>
      </c>
      <c r="C60" s="130"/>
      <c r="D60" s="130"/>
      <c r="E60" s="130"/>
      <c r="F60" s="130"/>
      <c r="G60" s="130"/>
      <c r="H60" s="130"/>
      <c r="I60" s="130"/>
      <c r="J60" s="130"/>
      <c r="K60" s="130"/>
      <c r="L60" s="130"/>
      <c r="M60" s="130"/>
      <c r="N60" s="130"/>
      <c r="O60" s="130"/>
    </row>
    <row r="61" spans="2:15" ht="13.5" customHeight="1">
      <c r="B61" s="130"/>
      <c r="C61" s="130"/>
      <c r="D61" s="130"/>
      <c r="E61" s="130"/>
      <c r="F61" s="130"/>
      <c r="G61" s="130"/>
      <c r="H61" s="130"/>
      <c r="I61" s="130"/>
      <c r="J61" s="130"/>
      <c r="K61" s="130"/>
      <c r="L61" s="130"/>
      <c r="M61" s="130"/>
      <c r="N61" s="130"/>
      <c r="O61" s="130"/>
    </row>
    <row r="62" spans="2:15" ht="13.5" customHeight="1">
      <c r="B62" s="130"/>
      <c r="C62" s="130"/>
      <c r="D62" s="130"/>
      <c r="E62" s="130"/>
      <c r="F62" s="130"/>
      <c r="G62" s="130"/>
      <c r="H62" s="130"/>
      <c r="I62" s="130"/>
      <c r="J62" s="130"/>
      <c r="K62" s="130"/>
      <c r="L62" s="130"/>
      <c r="M62" s="130"/>
      <c r="N62" s="130"/>
      <c r="O62" s="130"/>
    </row>
    <row r="63" spans="2:15" ht="16.5" customHeight="1">
      <c r="B63" s="130" t="s">
        <v>238</v>
      </c>
      <c r="C63" s="130"/>
      <c r="D63" s="130"/>
      <c r="E63" s="130"/>
      <c r="F63" s="130"/>
      <c r="G63" s="130"/>
      <c r="H63" s="130"/>
      <c r="I63" s="130"/>
      <c r="J63" s="130"/>
      <c r="K63" s="130"/>
      <c r="L63" s="130"/>
      <c r="M63" s="130"/>
      <c r="N63" s="130"/>
      <c r="O63" s="130"/>
    </row>
    <row r="64" spans="2:15" ht="16.5" customHeight="1">
      <c r="B64" s="130" t="s">
        <v>111</v>
      </c>
      <c r="C64" s="130"/>
      <c r="D64" s="130"/>
      <c r="E64" s="130"/>
      <c r="F64" s="130"/>
      <c r="G64" s="130"/>
      <c r="H64" s="130"/>
      <c r="I64" s="130"/>
      <c r="J64" s="130"/>
      <c r="K64" s="130"/>
      <c r="L64" s="130"/>
      <c r="M64" s="130"/>
      <c r="N64" s="130"/>
      <c r="O64" s="130"/>
    </row>
    <row r="65" spans="2:15">
      <c r="B65" s="130"/>
      <c r="C65" s="130"/>
      <c r="D65" s="130"/>
      <c r="E65" s="130"/>
      <c r="F65" s="130"/>
      <c r="G65" s="130"/>
      <c r="H65" s="130"/>
      <c r="I65" s="130"/>
      <c r="J65" s="130"/>
      <c r="K65" s="130"/>
      <c r="L65" s="130"/>
      <c r="M65" s="140" t="s">
        <v>160</v>
      </c>
      <c r="N65" s="130"/>
      <c r="O65" s="130"/>
    </row>
    <row r="66" spans="2:15">
      <c r="B66" s="130"/>
      <c r="C66" s="130"/>
      <c r="D66" s="130"/>
      <c r="E66" s="130"/>
      <c r="F66" s="130"/>
      <c r="G66" s="130"/>
      <c r="H66" s="130"/>
      <c r="I66" s="130"/>
      <c r="J66" s="130"/>
      <c r="K66" s="130"/>
      <c r="L66" s="130"/>
      <c r="M66" s="140" t="s">
        <v>161</v>
      </c>
      <c r="N66" s="130"/>
      <c r="O66" s="130"/>
    </row>
    <row r="67" spans="2:15">
      <c r="B67" s="130"/>
      <c r="C67" s="130"/>
      <c r="D67" s="130"/>
      <c r="E67" s="130"/>
      <c r="F67" s="130"/>
      <c r="G67" s="130"/>
      <c r="H67" s="130"/>
      <c r="I67" s="130"/>
      <c r="J67" s="130"/>
      <c r="K67" s="130"/>
      <c r="L67" s="130"/>
      <c r="M67" s="140" t="s">
        <v>162</v>
      </c>
      <c r="N67" s="130"/>
      <c r="O67" s="130"/>
    </row>
    <row r="68" spans="2:15">
      <c r="B68" s="130"/>
      <c r="C68" s="130"/>
      <c r="D68" s="130"/>
      <c r="E68" s="130"/>
      <c r="F68" s="130"/>
      <c r="G68" s="130"/>
      <c r="H68" s="130"/>
      <c r="I68" s="130"/>
      <c r="J68" s="130"/>
      <c r="K68" s="130"/>
      <c r="L68" s="130"/>
      <c r="M68" s="130"/>
      <c r="N68" s="130"/>
      <c r="O68" s="130"/>
    </row>
    <row r="69" spans="2:15">
      <c r="B69" s="130"/>
      <c r="C69" s="130"/>
      <c r="D69" s="130"/>
      <c r="E69" s="130"/>
      <c r="F69" s="130"/>
      <c r="G69" s="130"/>
      <c r="H69" s="130"/>
      <c r="I69" s="130"/>
      <c r="J69" s="130"/>
      <c r="K69" s="130"/>
      <c r="L69" s="130"/>
      <c r="M69" s="130"/>
      <c r="N69" s="130"/>
      <c r="O69" s="130"/>
    </row>
    <row r="70" spans="2:15">
      <c r="B70" s="130"/>
      <c r="C70" s="130"/>
      <c r="D70" s="130"/>
      <c r="E70" s="130"/>
      <c r="F70" s="130"/>
      <c r="G70" s="130"/>
      <c r="H70" s="130"/>
      <c r="I70" s="130"/>
      <c r="J70" s="130"/>
      <c r="K70" s="130"/>
      <c r="L70" s="130"/>
      <c r="M70" s="130"/>
      <c r="N70" s="130"/>
      <c r="O70" s="130"/>
    </row>
    <row r="71" spans="2:15">
      <c r="B71" s="130"/>
      <c r="C71" s="130"/>
      <c r="D71" s="130"/>
      <c r="E71" s="130"/>
      <c r="F71" s="130"/>
      <c r="G71" s="130"/>
      <c r="H71" s="130"/>
      <c r="I71" s="130"/>
      <c r="J71" s="130"/>
      <c r="K71" s="130"/>
      <c r="L71" s="130"/>
      <c r="M71" s="130"/>
      <c r="N71" s="130"/>
      <c r="O71" s="130"/>
    </row>
    <row r="72" spans="2:15">
      <c r="B72" s="130"/>
      <c r="C72" s="130"/>
      <c r="D72" s="130"/>
      <c r="E72" s="130"/>
      <c r="F72" s="130"/>
      <c r="G72" s="130"/>
      <c r="H72" s="130"/>
      <c r="I72" s="130"/>
      <c r="J72" s="130"/>
      <c r="K72" s="130"/>
      <c r="L72" s="130"/>
      <c r="M72" s="130"/>
      <c r="N72" s="130"/>
      <c r="O72" s="130"/>
    </row>
    <row r="73" spans="2:15">
      <c r="B73" s="130"/>
      <c r="C73" s="130"/>
      <c r="D73" s="130"/>
      <c r="E73" s="130"/>
      <c r="F73" s="130"/>
      <c r="G73" s="130"/>
      <c r="H73" s="130"/>
      <c r="I73" s="130"/>
      <c r="J73" s="130"/>
      <c r="K73" s="130"/>
      <c r="L73" s="130"/>
      <c r="M73" s="130"/>
      <c r="N73" s="130"/>
      <c r="O73" s="130"/>
    </row>
    <row r="74" spans="2:15">
      <c r="B74" s="130"/>
      <c r="C74" s="130"/>
      <c r="D74" s="130"/>
      <c r="E74" s="130"/>
      <c r="F74" s="130"/>
      <c r="G74" s="130"/>
      <c r="H74" s="130"/>
      <c r="I74" s="130"/>
      <c r="J74" s="130"/>
      <c r="K74" s="130"/>
      <c r="L74" s="130"/>
      <c r="M74" s="130"/>
      <c r="N74" s="130"/>
      <c r="O74" s="130"/>
    </row>
    <row r="75" spans="2:15">
      <c r="B75" s="130"/>
      <c r="C75" s="130"/>
      <c r="D75" s="130"/>
      <c r="E75" s="130"/>
      <c r="F75" s="130"/>
      <c r="G75" s="130"/>
      <c r="H75" s="130"/>
      <c r="I75" s="130"/>
      <c r="J75" s="130"/>
      <c r="K75" s="130"/>
      <c r="L75" s="130"/>
      <c r="M75" s="130"/>
      <c r="N75" s="130"/>
      <c r="O75" s="130"/>
    </row>
    <row r="76" spans="2:15">
      <c r="B76" s="130"/>
      <c r="C76" s="130"/>
      <c r="D76" s="130"/>
      <c r="E76" s="130"/>
      <c r="F76" s="130"/>
      <c r="G76" s="130"/>
      <c r="H76" s="130"/>
      <c r="I76" s="130"/>
      <c r="J76" s="130"/>
      <c r="K76" s="130"/>
      <c r="L76" s="130"/>
      <c r="M76" s="130"/>
      <c r="N76" s="130"/>
      <c r="O76" s="130"/>
    </row>
    <row r="77" spans="2:15">
      <c r="B77" s="130"/>
      <c r="C77" s="130"/>
      <c r="D77" s="130"/>
      <c r="E77" s="130"/>
      <c r="F77" s="130"/>
      <c r="G77" s="130"/>
      <c r="H77" s="130"/>
      <c r="I77" s="130"/>
      <c r="J77" s="130"/>
      <c r="K77" s="130"/>
      <c r="L77" s="130"/>
      <c r="M77" s="130"/>
      <c r="N77" s="130"/>
      <c r="O77" s="130"/>
    </row>
    <row r="78" spans="2:15">
      <c r="B78" s="130"/>
      <c r="C78" s="130"/>
      <c r="D78" s="130"/>
      <c r="E78" s="130"/>
      <c r="F78" s="130"/>
      <c r="G78" s="130"/>
      <c r="H78" s="130"/>
      <c r="I78" s="130"/>
      <c r="J78" s="130"/>
      <c r="K78" s="130"/>
      <c r="L78" s="130"/>
      <c r="M78" s="130"/>
      <c r="N78" s="130"/>
      <c r="O78" s="130"/>
    </row>
    <row r="79" spans="2:15">
      <c r="B79" s="130"/>
      <c r="C79" s="130"/>
      <c r="D79" s="130"/>
      <c r="E79" s="130"/>
      <c r="F79" s="130"/>
      <c r="G79" s="130"/>
      <c r="H79" s="130"/>
      <c r="I79" s="130"/>
      <c r="J79" s="130"/>
      <c r="K79" s="130"/>
      <c r="L79" s="130"/>
      <c r="M79" s="130"/>
      <c r="N79" s="130"/>
      <c r="O79" s="130"/>
    </row>
    <row r="80" spans="2:15">
      <c r="B80" s="130"/>
      <c r="C80" s="130"/>
      <c r="D80" s="130"/>
      <c r="E80" s="130"/>
      <c r="F80" s="130"/>
      <c r="G80" s="130"/>
      <c r="H80" s="130"/>
      <c r="I80" s="130"/>
      <c r="J80" s="130"/>
      <c r="K80" s="130"/>
      <c r="L80" s="130"/>
      <c r="M80" s="130"/>
      <c r="N80" s="130"/>
      <c r="O80" s="130"/>
    </row>
    <row r="81" spans="2:15">
      <c r="B81" s="130"/>
      <c r="C81" s="130"/>
      <c r="D81" s="130"/>
      <c r="E81" s="130"/>
      <c r="F81" s="130"/>
      <c r="G81" s="130"/>
      <c r="H81" s="130"/>
      <c r="I81" s="130"/>
      <c r="J81" s="130"/>
      <c r="K81" s="130"/>
      <c r="L81" s="130"/>
      <c r="M81" s="130"/>
      <c r="N81" s="130"/>
      <c r="O81" s="130"/>
    </row>
    <row r="82" spans="2:15">
      <c r="B82" s="130"/>
      <c r="C82" s="130"/>
      <c r="D82" s="130"/>
      <c r="E82" s="130"/>
      <c r="F82" s="130"/>
      <c r="G82" s="130"/>
      <c r="H82" s="130"/>
      <c r="I82" s="130"/>
      <c r="J82" s="130"/>
      <c r="K82" s="130"/>
      <c r="L82" s="130"/>
      <c r="M82" s="130"/>
      <c r="N82" s="130"/>
      <c r="O82" s="130"/>
    </row>
    <row r="83" spans="2:15">
      <c r="B83" s="130"/>
      <c r="C83" s="130"/>
      <c r="D83" s="130"/>
      <c r="E83" s="130"/>
      <c r="F83" s="130"/>
      <c r="G83" s="130"/>
      <c r="H83" s="130"/>
      <c r="I83" s="130"/>
      <c r="J83" s="130"/>
      <c r="K83" s="130"/>
      <c r="L83" s="130"/>
      <c r="M83" s="130"/>
      <c r="N83" s="130"/>
      <c r="O83" s="130"/>
    </row>
    <row r="84" spans="2:15">
      <c r="B84" s="130"/>
      <c r="C84" s="130"/>
      <c r="D84" s="130"/>
      <c r="E84" s="130"/>
      <c r="F84" s="130"/>
      <c r="G84" s="130"/>
      <c r="H84" s="130"/>
      <c r="I84" s="130"/>
      <c r="J84" s="130"/>
      <c r="K84" s="130"/>
      <c r="L84" s="130"/>
      <c r="M84" s="130"/>
      <c r="N84" s="130"/>
      <c r="O84" s="130"/>
    </row>
    <row r="85" spans="2:15">
      <c r="B85" s="130"/>
      <c r="C85" s="130"/>
      <c r="D85" s="130"/>
      <c r="E85" s="130"/>
      <c r="F85" s="130"/>
      <c r="G85" s="130"/>
      <c r="H85" s="130"/>
      <c r="I85" s="130"/>
      <c r="J85" s="130"/>
      <c r="K85" s="130"/>
      <c r="L85" s="130"/>
      <c r="M85" s="130"/>
      <c r="N85" s="130"/>
      <c r="O85" s="130"/>
    </row>
    <row r="86" spans="2:15">
      <c r="B86" s="130"/>
      <c r="C86" s="130"/>
      <c r="D86" s="130"/>
      <c r="E86" s="130"/>
      <c r="F86" s="130"/>
      <c r="G86" s="130"/>
      <c r="H86" s="130"/>
      <c r="I86" s="130"/>
      <c r="J86" s="130"/>
      <c r="K86" s="130"/>
      <c r="L86" s="130"/>
      <c r="M86" s="130"/>
      <c r="N86" s="130"/>
      <c r="O86" s="130"/>
    </row>
    <row r="87" spans="2:15">
      <c r="B87" s="130"/>
      <c r="C87" s="130"/>
      <c r="D87" s="130"/>
      <c r="E87" s="130"/>
      <c r="F87" s="130"/>
      <c r="G87" s="130"/>
      <c r="H87" s="130"/>
      <c r="I87" s="130"/>
      <c r="J87" s="130"/>
      <c r="K87" s="130"/>
      <c r="L87" s="130"/>
      <c r="M87" s="130"/>
      <c r="N87" s="130"/>
      <c r="O87" s="130"/>
    </row>
    <row r="88" spans="2:15">
      <c r="B88" s="130"/>
      <c r="C88" s="130"/>
      <c r="D88" s="130"/>
      <c r="E88" s="130"/>
      <c r="F88" s="130"/>
      <c r="G88" s="130"/>
      <c r="H88" s="130"/>
      <c r="I88" s="130"/>
      <c r="J88" s="130"/>
      <c r="K88" s="130"/>
      <c r="L88" s="130"/>
      <c r="M88" s="130"/>
      <c r="N88" s="130"/>
      <c r="O88" s="130"/>
    </row>
    <row r="89" spans="2:15">
      <c r="B89" s="130"/>
      <c r="C89" s="130"/>
      <c r="D89" s="130"/>
      <c r="E89" s="130"/>
      <c r="F89" s="130"/>
      <c r="G89" s="130"/>
      <c r="H89" s="130"/>
      <c r="I89" s="130"/>
      <c r="J89" s="130"/>
      <c r="K89" s="130"/>
      <c r="L89" s="130"/>
      <c r="M89" s="130"/>
      <c r="N89" s="130"/>
      <c r="O89" s="130"/>
    </row>
    <row r="90" spans="2:15">
      <c r="B90" s="130"/>
      <c r="C90" s="130"/>
      <c r="D90" s="130"/>
      <c r="E90" s="130"/>
      <c r="F90" s="130"/>
      <c r="G90" s="130"/>
      <c r="H90" s="130"/>
      <c r="I90" s="130"/>
      <c r="J90" s="130"/>
      <c r="K90" s="130"/>
      <c r="L90" s="130"/>
      <c r="M90" s="130"/>
      <c r="N90" s="130"/>
      <c r="O90" s="130"/>
    </row>
    <row r="91" spans="2:15">
      <c r="B91" s="130"/>
      <c r="C91" s="130"/>
      <c r="D91" s="130"/>
      <c r="E91" s="130"/>
      <c r="F91" s="130"/>
      <c r="G91" s="130"/>
      <c r="H91" s="130"/>
      <c r="I91" s="130"/>
      <c r="J91" s="130"/>
      <c r="K91" s="130"/>
      <c r="L91" s="130"/>
      <c r="M91" s="130"/>
      <c r="N91" s="130"/>
      <c r="O91" s="130"/>
    </row>
    <row r="92" spans="2:15">
      <c r="B92" s="130"/>
      <c r="C92" s="136"/>
      <c r="D92" s="130"/>
      <c r="E92" s="130"/>
      <c r="F92" s="130"/>
      <c r="G92" s="130"/>
      <c r="H92" s="130"/>
      <c r="I92" s="130"/>
      <c r="J92" s="130"/>
      <c r="K92" s="130"/>
      <c r="L92" s="130"/>
      <c r="M92" s="130"/>
      <c r="N92" s="130"/>
      <c r="O92" s="130"/>
    </row>
    <row r="93" spans="2:15">
      <c r="B93" s="130"/>
      <c r="C93" s="136"/>
      <c r="D93" s="130"/>
      <c r="E93" s="130"/>
      <c r="F93" s="130"/>
      <c r="G93" s="130"/>
      <c r="H93" s="130"/>
      <c r="I93" s="130"/>
      <c r="J93" s="130"/>
      <c r="K93" s="130"/>
      <c r="L93" s="130"/>
      <c r="M93" s="130"/>
      <c r="N93" s="130"/>
      <c r="O93" s="130"/>
    </row>
    <row r="94" spans="2:15">
      <c r="B94" s="130"/>
      <c r="C94" s="136"/>
      <c r="D94" s="130"/>
      <c r="E94" s="130"/>
      <c r="F94" s="130"/>
      <c r="G94" s="130"/>
      <c r="H94" s="130"/>
      <c r="I94" s="130"/>
      <c r="J94" s="130"/>
      <c r="K94" s="130"/>
      <c r="L94" s="130"/>
      <c r="M94" s="130"/>
      <c r="N94" s="130"/>
      <c r="O94" s="130"/>
    </row>
    <row r="95" spans="2:15">
      <c r="B95" s="130"/>
      <c r="C95" s="136"/>
      <c r="D95" s="130"/>
      <c r="E95" s="130"/>
      <c r="F95" s="130"/>
      <c r="G95" s="130"/>
      <c r="H95" s="130"/>
      <c r="I95" s="130"/>
      <c r="J95" s="130"/>
      <c r="K95" s="130"/>
      <c r="L95" s="130"/>
      <c r="M95" s="130"/>
      <c r="N95" s="130"/>
      <c r="O95" s="130"/>
    </row>
    <row r="96" spans="2:15">
      <c r="B96" s="130"/>
      <c r="C96" s="136"/>
      <c r="D96" s="130"/>
      <c r="E96" s="130"/>
      <c r="F96" s="130"/>
      <c r="G96" s="130"/>
      <c r="H96" s="130"/>
      <c r="I96" s="130"/>
      <c r="J96" s="130"/>
      <c r="K96" s="130"/>
      <c r="L96" s="130"/>
      <c r="M96" s="130"/>
      <c r="N96" s="130"/>
      <c r="O96" s="130"/>
    </row>
    <row r="97" spans="2:15">
      <c r="B97" s="135" t="s">
        <v>242</v>
      </c>
      <c r="C97" s="166"/>
      <c r="D97" s="130"/>
      <c r="E97" s="130"/>
      <c r="F97" s="130"/>
      <c r="G97" s="130"/>
      <c r="H97" s="130"/>
      <c r="I97" s="130"/>
      <c r="J97" s="130"/>
      <c r="K97" s="130"/>
      <c r="L97" s="130"/>
      <c r="M97" s="130"/>
      <c r="N97" s="130"/>
      <c r="O97" s="130"/>
    </row>
    <row r="98" spans="2:15">
      <c r="B98" s="23" t="s">
        <v>118</v>
      </c>
      <c r="C98" s="130"/>
      <c r="D98" s="130"/>
      <c r="E98" s="130"/>
      <c r="F98" s="130"/>
      <c r="G98" s="130"/>
      <c r="H98" s="130"/>
      <c r="I98" s="130"/>
      <c r="J98" s="130"/>
      <c r="K98" s="130"/>
      <c r="L98" s="130"/>
      <c r="M98" s="130"/>
      <c r="N98" s="130"/>
      <c r="O98" s="130"/>
    </row>
    <row r="99" spans="2:15">
      <c r="B99" s="60" t="s">
        <v>156</v>
      </c>
      <c r="C99" s="130"/>
      <c r="D99" s="130"/>
      <c r="E99" s="130"/>
      <c r="F99" s="130"/>
      <c r="G99" s="130"/>
      <c r="H99" s="130"/>
      <c r="I99" s="130"/>
      <c r="J99" s="130"/>
      <c r="K99" s="130"/>
      <c r="L99" s="130"/>
      <c r="M99" s="130"/>
      <c r="N99" s="130"/>
      <c r="O99" s="130"/>
    </row>
    <row r="100" spans="2:15">
      <c r="B100" s="61" t="s">
        <v>154</v>
      </c>
      <c r="C100" s="130"/>
      <c r="D100" s="130"/>
      <c r="E100" s="130"/>
      <c r="F100" s="130"/>
      <c r="G100" s="130"/>
      <c r="H100" s="130"/>
      <c r="I100" s="130"/>
      <c r="J100" s="130"/>
      <c r="K100" s="130"/>
      <c r="L100" s="130"/>
      <c r="M100" s="130"/>
      <c r="N100" s="130"/>
      <c r="O100" s="130"/>
    </row>
    <row r="101" spans="2:15">
      <c r="B101" s="137" t="s">
        <v>155</v>
      </c>
      <c r="C101" s="130"/>
      <c r="D101" s="130"/>
      <c r="E101" s="130"/>
      <c r="F101" s="130"/>
      <c r="G101" s="130"/>
      <c r="H101" s="130"/>
      <c r="I101" s="130"/>
      <c r="J101" s="130"/>
      <c r="K101" s="130"/>
      <c r="L101" s="130"/>
      <c r="M101" s="130"/>
      <c r="N101" s="130"/>
      <c r="O101" s="130"/>
    </row>
    <row r="102" spans="2:15">
      <c r="B102" s="137" t="s">
        <v>61</v>
      </c>
      <c r="C102" s="130"/>
      <c r="D102" s="130"/>
      <c r="E102" s="130"/>
      <c r="F102" s="130"/>
      <c r="G102" s="130"/>
      <c r="H102" s="130"/>
      <c r="I102" s="130"/>
      <c r="J102" s="130"/>
      <c r="K102" s="130"/>
      <c r="L102" s="130"/>
      <c r="M102" s="130"/>
      <c r="N102" s="130"/>
      <c r="O102" s="130"/>
    </row>
    <row r="103" spans="2:15">
      <c r="B103" s="137"/>
      <c r="C103" s="130"/>
      <c r="D103" s="130"/>
      <c r="E103" s="130"/>
      <c r="F103" s="130"/>
      <c r="G103" s="130"/>
      <c r="H103" s="130"/>
      <c r="I103" s="130"/>
      <c r="J103" s="130"/>
      <c r="K103" s="130"/>
      <c r="L103" s="130"/>
      <c r="M103" s="130"/>
      <c r="N103" s="130"/>
      <c r="O103" s="130"/>
    </row>
  </sheetData>
  <mergeCells count="3">
    <mergeCell ref="B3:C3"/>
    <mergeCell ref="B5:C5"/>
    <mergeCell ref="B16:C16"/>
  </mergeCells>
  <phoneticPr fontId="3"/>
  <pageMargins left="0.39370078740157483" right="0.19685039370078741" top="0.59055118110236227" bottom="0.39370078740157483" header="0.31496062992125984" footer="0.19685039370078741"/>
  <pageSetup paperSize="8" scale="75" fitToHeight="0" orientation="landscape" r:id="rId1"/>
  <headerFooter>
    <oddHeader>&amp;R&amp;"ＭＳ 明朝,標準"&amp;12 2-4.生活習慣病に係る医療費等の状況</oddHeader>
  </headerFooter>
  <rowBreaks count="1" manualBreakCount="1">
    <brk id="24" max="11" man="1"/>
  </rowBreaks>
  <ignoredErrors>
    <ignoredError sqref="B6:B15" numberStoredAsText="1"/>
    <ignoredError sqref="I7:I15" evalError="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B1:CI828"/>
  <sheetViews>
    <sheetView showGridLines="0" zoomScaleNormal="100" zoomScaleSheetLayoutView="100" workbookViewId="0"/>
  </sheetViews>
  <sheetFormatPr defaultColWidth="9" defaultRowHeight="13.5"/>
  <cols>
    <col min="1" max="1" width="4.625" style="2" customWidth="1"/>
    <col min="2" max="2" width="3.25" style="9" bestFit="1" customWidth="1"/>
    <col min="3" max="3" width="9.625" style="9" customWidth="1"/>
    <col min="4" max="4" width="12.5" style="9" bestFit="1" customWidth="1"/>
    <col min="5" max="5" width="7.5" style="9" customWidth="1"/>
    <col min="6" max="6" width="23.25" style="9" bestFit="1" customWidth="1"/>
    <col min="7" max="7" width="16" style="9" customWidth="1"/>
    <col min="8" max="8" width="8.625" style="9" customWidth="1"/>
    <col min="9" max="10" width="11.5" style="9" customWidth="1"/>
    <col min="11" max="11" width="13.75" style="9" customWidth="1"/>
    <col min="12" max="12" width="4.5" style="20" customWidth="1"/>
    <col min="13" max="13" width="4.625" style="2" customWidth="1"/>
    <col min="14" max="14" width="3.25" style="9" bestFit="1" customWidth="1"/>
    <col min="15" max="15" width="11" style="9" customWidth="1"/>
    <col min="16" max="16" width="9.625" style="9" customWidth="1"/>
    <col min="17" max="17" width="7.5" style="9" customWidth="1"/>
    <col min="18" max="18" width="14.5" style="9" customWidth="1"/>
    <col min="19" max="19" width="16" style="9" customWidth="1"/>
    <col min="20" max="20" width="8.625" style="9" customWidth="1"/>
    <col min="21" max="22" width="11.5" style="9" customWidth="1"/>
    <col min="23" max="23" width="13.75" style="9" customWidth="1"/>
    <col min="24" max="24" width="13.75" style="20" customWidth="1"/>
    <col min="25" max="25" width="15.625" style="16" customWidth="1"/>
    <col min="26" max="26" width="11.625" style="21" bestFit="1" customWidth="1"/>
    <col min="27" max="28" width="11.625" style="21" customWidth="1"/>
    <col min="29" max="29" width="11.625" style="21" bestFit="1" customWidth="1"/>
    <col min="30" max="31" width="11.625" style="21" customWidth="1"/>
    <col min="32" max="32" width="11.625" style="21" bestFit="1" customWidth="1"/>
    <col min="33" max="34" width="11.625" style="21" customWidth="1"/>
    <col min="35" max="35" width="11.625" style="21" bestFit="1" customWidth="1"/>
    <col min="36" max="37" width="11.625" style="21" customWidth="1"/>
    <col min="38" max="38" width="10.5" style="21" bestFit="1" customWidth="1"/>
    <col min="39" max="40" width="10.5" style="21" customWidth="1"/>
    <col min="41" max="41" width="11.625" style="21" bestFit="1" customWidth="1"/>
    <col min="42" max="43" width="11.625" style="21" customWidth="1"/>
    <col min="44" max="44" width="11.625" style="21" bestFit="1" customWidth="1"/>
    <col min="45" max="46" width="11.625" style="21" customWidth="1"/>
    <col min="47" max="47" width="11.625" style="21" bestFit="1" customWidth="1"/>
    <col min="48" max="49" width="11.625" style="21" customWidth="1"/>
    <col min="50" max="50" width="10.5" style="21" bestFit="1" customWidth="1"/>
    <col min="51" max="52" width="10.5" style="21" customWidth="1"/>
    <col min="53" max="53" width="11.625" style="21" bestFit="1" customWidth="1"/>
    <col min="54" max="55" width="11.625" style="21" customWidth="1"/>
    <col min="56" max="57" width="9" style="2"/>
    <col min="58" max="58" width="9" style="2" customWidth="1"/>
    <col min="59" max="16384" width="9" style="2"/>
  </cols>
  <sheetData>
    <row r="1" spans="2:87" ht="16.5" customHeight="1">
      <c r="B1" s="130" t="s">
        <v>213</v>
      </c>
      <c r="C1" s="167"/>
      <c r="D1" s="167"/>
      <c r="E1" s="20"/>
      <c r="F1" s="20"/>
      <c r="G1" s="20"/>
      <c r="H1" s="20"/>
      <c r="I1" s="20"/>
      <c r="J1" s="20"/>
      <c r="K1" s="20"/>
      <c r="M1" s="130"/>
      <c r="N1" s="144" t="s">
        <v>92</v>
      </c>
      <c r="O1" s="167"/>
      <c r="P1" s="167"/>
      <c r="Q1" s="20"/>
      <c r="R1" s="20"/>
      <c r="S1" s="20"/>
      <c r="T1" s="20"/>
      <c r="U1" s="20"/>
      <c r="V1" s="20"/>
      <c r="W1" s="20"/>
      <c r="Y1" s="143"/>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row>
    <row r="2" spans="2:87" ht="16.5" customHeight="1">
      <c r="B2" s="130" t="s">
        <v>209</v>
      </c>
      <c r="C2" s="167"/>
      <c r="D2" s="167"/>
      <c r="E2" s="20"/>
      <c r="F2" s="20"/>
      <c r="G2" s="20"/>
      <c r="H2" s="20"/>
      <c r="I2" s="20"/>
      <c r="J2" s="20"/>
      <c r="K2" s="20"/>
      <c r="M2" s="130"/>
      <c r="N2" s="167" t="s">
        <v>247</v>
      </c>
      <c r="O2" s="167"/>
      <c r="P2" s="167"/>
      <c r="Q2" s="20"/>
      <c r="R2" s="20"/>
      <c r="S2" s="20"/>
      <c r="T2" s="20"/>
      <c r="U2" s="20"/>
      <c r="V2" s="20"/>
      <c r="W2" s="20"/>
      <c r="X2" s="7"/>
      <c r="Y2" s="191" t="s">
        <v>233</v>
      </c>
      <c r="Z2" s="225" t="s">
        <v>165</v>
      </c>
      <c r="AA2" s="226"/>
      <c r="AB2" s="227"/>
      <c r="AC2" s="225" t="s">
        <v>167</v>
      </c>
      <c r="AD2" s="226"/>
      <c r="AE2" s="227"/>
      <c r="AF2" s="225" t="s">
        <v>169</v>
      </c>
      <c r="AG2" s="226"/>
      <c r="AH2" s="227"/>
      <c r="AI2" s="225" t="s">
        <v>171</v>
      </c>
      <c r="AJ2" s="226"/>
      <c r="AK2" s="227"/>
      <c r="AL2" s="225" t="s">
        <v>173</v>
      </c>
      <c r="AM2" s="226"/>
      <c r="AN2" s="227"/>
      <c r="AO2" s="225" t="s">
        <v>175</v>
      </c>
      <c r="AP2" s="226"/>
      <c r="AQ2" s="227"/>
      <c r="AR2" s="225" t="s">
        <v>177</v>
      </c>
      <c r="AS2" s="226"/>
      <c r="AT2" s="227"/>
      <c r="AU2" s="225" t="s">
        <v>179</v>
      </c>
      <c r="AV2" s="226"/>
      <c r="AW2" s="227"/>
      <c r="AX2" s="225" t="s">
        <v>181</v>
      </c>
      <c r="AY2" s="226"/>
      <c r="AZ2" s="227"/>
      <c r="BA2" s="238" t="s">
        <v>183</v>
      </c>
      <c r="BB2" s="238"/>
      <c r="BC2" s="238"/>
      <c r="BD2" s="20"/>
      <c r="BE2" s="225" t="s">
        <v>68</v>
      </c>
      <c r="BF2" s="226"/>
      <c r="BG2" s="227"/>
      <c r="BH2" s="225" t="s">
        <v>70</v>
      </c>
      <c r="BI2" s="226"/>
      <c r="BJ2" s="227"/>
      <c r="BK2" s="225" t="s">
        <v>72</v>
      </c>
      <c r="BL2" s="226"/>
      <c r="BM2" s="227"/>
      <c r="BN2" s="225" t="s">
        <v>74</v>
      </c>
      <c r="BO2" s="226"/>
      <c r="BP2" s="227"/>
      <c r="BQ2" s="225" t="s">
        <v>76</v>
      </c>
      <c r="BR2" s="226"/>
      <c r="BS2" s="227"/>
      <c r="BT2" s="225" t="s">
        <v>78</v>
      </c>
      <c r="BU2" s="226"/>
      <c r="BV2" s="227"/>
      <c r="BW2" s="225" t="s">
        <v>80</v>
      </c>
      <c r="BX2" s="226"/>
      <c r="BY2" s="227"/>
      <c r="BZ2" s="225" t="s">
        <v>82</v>
      </c>
      <c r="CA2" s="226"/>
      <c r="CB2" s="227"/>
      <c r="CC2" s="225" t="s">
        <v>84</v>
      </c>
      <c r="CD2" s="226"/>
      <c r="CE2" s="227"/>
      <c r="CF2" s="225" t="s">
        <v>86</v>
      </c>
      <c r="CG2" s="226"/>
      <c r="CH2" s="227"/>
      <c r="CI2" s="247"/>
    </row>
    <row r="3" spans="2:87" ht="60" customHeight="1">
      <c r="B3" s="3"/>
      <c r="C3" s="3" t="s">
        <v>112</v>
      </c>
      <c r="D3" s="4" t="s">
        <v>89</v>
      </c>
      <c r="E3" s="245" t="s">
        <v>64</v>
      </c>
      <c r="F3" s="246"/>
      <c r="G3" s="5" t="s">
        <v>91</v>
      </c>
      <c r="H3" s="5" t="s">
        <v>60</v>
      </c>
      <c r="I3" s="6" t="s">
        <v>90</v>
      </c>
      <c r="J3" s="46" t="s">
        <v>254</v>
      </c>
      <c r="K3" s="24" t="s">
        <v>130</v>
      </c>
      <c r="L3" s="7"/>
      <c r="M3" s="20"/>
      <c r="N3" s="121"/>
      <c r="O3" s="124" t="s">
        <v>112</v>
      </c>
      <c r="P3" s="122" t="s">
        <v>89</v>
      </c>
      <c r="Q3" s="239" t="s">
        <v>64</v>
      </c>
      <c r="R3" s="240"/>
      <c r="S3" s="103" t="s">
        <v>91</v>
      </c>
      <c r="T3" s="103" t="s">
        <v>60</v>
      </c>
      <c r="U3" s="123" t="s">
        <v>90</v>
      </c>
      <c r="V3" s="91" t="s">
        <v>152</v>
      </c>
      <c r="W3" s="123" t="s">
        <v>130</v>
      </c>
      <c r="X3" s="7"/>
      <c r="Y3" s="192"/>
      <c r="Z3" s="127" t="s">
        <v>244</v>
      </c>
      <c r="AA3" s="127" t="s">
        <v>245</v>
      </c>
      <c r="AB3" s="127" t="s">
        <v>166</v>
      </c>
      <c r="AC3" s="127" t="s">
        <v>244</v>
      </c>
      <c r="AD3" s="127" t="s">
        <v>245</v>
      </c>
      <c r="AE3" s="127" t="s">
        <v>168</v>
      </c>
      <c r="AF3" s="127" t="s">
        <v>244</v>
      </c>
      <c r="AG3" s="127" t="s">
        <v>245</v>
      </c>
      <c r="AH3" s="127" t="s">
        <v>170</v>
      </c>
      <c r="AI3" s="127" t="s">
        <v>244</v>
      </c>
      <c r="AJ3" s="127" t="s">
        <v>245</v>
      </c>
      <c r="AK3" s="127" t="s">
        <v>172</v>
      </c>
      <c r="AL3" s="127" t="s">
        <v>244</v>
      </c>
      <c r="AM3" s="127" t="s">
        <v>245</v>
      </c>
      <c r="AN3" s="127" t="s">
        <v>174</v>
      </c>
      <c r="AO3" s="127" t="s">
        <v>244</v>
      </c>
      <c r="AP3" s="127" t="s">
        <v>245</v>
      </c>
      <c r="AQ3" s="127" t="s">
        <v>176</v>
      </c>
      <c r="AR3" s="127" t="s">
        <v>244</v>
      </c>
      <c r="AS3" s="127" t="s">
        <v>245</v>
      </c>
      <c r="AT3" s="127" t="s">
        <v>178</v>
      </c>
      <c r="AU3" s="127" t="s">
        <v>244</v>
      </c>
      <c r="AV3" s="127" t="s">
        <v>245</v>
      </c>
      <c r="AW3" s="127" t="s">
        <v>180</v>
      </c>
      <c r="AX3" s="127" t="s">
        <v>244</v>
      </c>
      <c r="AY3" s="127" t="s">
        <v>245</v>
      </c>
      <c r="AZ3" s="127" t="s">
        <v>182</v>
      </c>
      <c r="BA3" s="127" t="s">
        <v>244</v>
      </c>
      <c r="BB3" s="127" t="s">
        <v>245</v>
      </c>
      <c r="BC3" s="127" t="s">
        <v>184</v>
      </c>
      <c r="BD3" s="20"/>
      <c r="BE3" s="127" t="s">
        <v>244</v>
      </c>
      <c r="BF3" s="127" t="s">
        <v>245</v>
      </c>
      <c r="BG3" s="127" t="s">
        <v>164</v>
      </c>
      <c r="BH3" s="127" t="s">
        <v>244</v>
      </c>
      <c r="BI3" s="127" t="s">
        <v>245</v>
      </c>
      <c r="BJ3" s="127" t="s">
        <v>164</v>
      </c>
      <c r="BK3" s="127" t="s">
        <v>244</v>
      </c>
      <c r="BL3" s="127" t="s">
        <v>245</v>
      </c>
      <c r="BM3" s="127" t="s">
        <v>164</v>
      </c>
      <c r="BN3" s="127" t="s">
        <v>244</v>
      </c>
      <c r="BO3" s="127" t="s">
        <v>245</v>
      </c>
      <c r="BP3" s="127" t="s">
        <v>164</v>
      </c>
      <c r="BQ3" s="127" t="s">
        <v>244</v>
      </c>
      <c r="BR3" s="127" t="s">
        <v>245</v>
      </c>
      <c r="BS3" s="127" t="s">
        <v>164</v>
      </c>
      <c r="BT3" s="127" t="s">
        <v>244</v>
      </c>
      <c r="BU3" s="127" t="s">
        <v>245</v>
      </c>
      <c r="BV3" s="127" t="s">
        <v>164</v>
      </c>
      <c r="BW3" s="127" t="s">
        <v>244</v>
      </c>
      <c r="BX3" s="127" t="s">
        <v>245</v>
      </c>
      <c r="BY3" s="127" t="s">
        <v>164</v>
      </c>
      <c r="BZ3" s="127" t="s">
        <v>244</v>
      </c>
      <c r="CA3" s="127" t="s">
        <v>245</v>
      </c>
      <c r="CB3" s="127" t="s">
        <v>164</v>
      </c>
      <c r="CC3" s="127" t="s">
        <v>244</v>
      </c>
      <c r="CD3" s="127" t="s">
        <v>245</v>
      </c>
      <c r="CE3" s="127" t="s">
        <v>164</v>
      </c>
      <c r="CF3" s="127" t="s">
        <v>244</v>
      </c>
      <c r="CG3" s="127" t="s">
        <v>245</v>
      </c>
      <c r="CH3" s="127" t="s">
        <v>164</v>
      </c>
      <c r="CI3" s="248"/>
    </row>
    <row r="4" spans="2:87" ht="13.5" customHeight="1">
      <c r="B4" s="191">
        <v>1</v>
      </c>
      <c r="C4" s="191" t="s">
        <v>50</v>
      </c>
      <c r="D4" s="229">
        <f>VLOOKUP(C4,市区町村別_生活習慣病の状況!$C$5:$D$78,2,FALSE)</f>
        <v>382481</v>
      </c>
      <c r="E4" s="169" t="s">
        <v>67</v>
      </c>
      <c r="F4" s="114" t="s">
        <v>68</v>
      </c>
      <c r="G4" s="170">
        <v>10812021939</v>
      </c>
      <c r="H4" s="10">
        <f>IFERROR(G4/G14,"-")</f>
        <v>0.16720968346584403</v>
      </c>
      <c r="I4" s="171">
        <v>197432</v>
      </c>
      <c r="J4" s="10">
        <f>IFERROR(I4/D4,"-")</f>
        <v>0.51618773220107661</v>
      </c>
      <c r="K4" s="75">
        <f>IFERROR(G4/I4,"-")</f>
        <v>54763.270082863972</v>
      </c>
      <c r="L4" s="22"/>
      <c r="M4" s="20"/>
      <c r="N4" s="191">
        <v>1</v>
      </c>
      <c r="O4" s="191" t="s">
        <v>50</v>
      </c>
      <c r="P4" s="229">
        <v>367590</v>
      </c>
      <c r="Q4" s="172" t="s">
        <v>67</v>
      </c>
      <c r="R4" s="92" t="s">
        <v>68</v>
      </c>
      <c r="S4" s="102">
        <v>10394530340</v>
      </c>
      <c r="T4" s="13">
        <v>0.15946793976129589</v>
      </c>
      <c r="U4" s="73">
        <v>185707</v>
      </c>
      <c r="V4" s="13">
        <v>0.50520144726461547</v>
      </c>
      <c r="W4" s="73">
        <v>55972.74383841212</v>
      </c>
      <c r="X4" s="81">
        <v>1</v>
      </c>
      <c r="Y4" s="25" t="s">
        <v>50</v>
      </c>
      <c r="Z4" s="88">
        <f>INDEX($H:$H,ROW()+(($X4-1)*10))</f>
        <v>0.16720968346584403</v>
      </c>
      <c r="AA4" s="88">
        <f>INDEX($T:$T,ROW()+(($X4-1)*10))</f>
        <v>0.15946793976129589</v>
      </c>
      <c r="AB4" s="89">
        <f>(ROUND(Z4,3)-ROUND(AA4,3))*100</f>
        <v>0.80000000000000071</v>
      </c>
      <c r="AC4" s="88">
        <f>INDEX($H:$H,ROW()+(($X4-1)*10+1))</f>
        <v>9.1927590684611954E-2</v>
      </c>
      <c r="AD4" s="88">
        <f>INDEX($T:$T,ROW()+(($X4-1)*10+1))</f>
        <v>9.5710192459611765E-2</v>
      </c>
      <c r="AE4" s="89">
        <f>(ROUND(AC4,3)-ROUND(AD4,3))*100</f>
        <v>-0.40000000000000036</v>
      </c>
      <c r="AF4" s="88">
        <f>INDEX($H:$H,ROW()+(($X4-1)*10+2))</f>
        <v>0.17352736602500746</v>
      </c>
      <c r="AG4" s="88">
        <f>INDEX($T:$T,ROW()+(($X4-1)*10+2))</f>
        <v>0.17240759392464539</v>
      </c>
      <c r="AH4" s="89">
        <f>(ROUND(AF4,3)-ROUND(AG4,3))*100</f>
        <v>0.20000000000000018</v>
      </c>
      <c r="AI4" s="88">
        <f>INDEX($H:$H,ROW()+(($X4-1)*10+3))</f>
        <v>9.1391675766734431E-2</v>
      </c>
      <c r="AJ4" s="88">
        <f>INDEX($T:$T,ROW()+(($X4-1)*10+3))</f>
        <v>9.0188730797522904E-2</v>
      </c>
      <c r="AK4" s="89">
        <f>(ROUND(AI4,3)-ROUND(AJ4,3))*100</f>
        <v>0.10000000000000009</v>
      </c>
      <c r="AL4" s="88">
        <f>INDEX($H:$H,ROW()+(($X4-1)*10+4))</f>
        <v>9.4495468256737877E-3</v>
      </c>
      <c r="AM4" s="88">
        <f>INDEX($T:$T,ROW()+(($X4-1)*10+4))</f>
        <v>8.0384589811858045E-3</v>
      </c>
      <c r="AN4" s="89">
        <f>(ROUND(AL4,3)-ROUND(AM4,3))*100</f>
        <v>9.9999999999999922E-2</v>
      </c>
      <c r="AO4" s="88">
        <f>INDEX($H:$H,ROW()+(($X4-1)*10+5))</f>
        <v>3.5879259727090961E-2</v>
      </c>
      <c r="AP4" s="88">
        <f>INDEX($T:$T,ROW()+(($X4-1)*10+5))</f>
        <v>3.6890292883178646E-2</v>
      </c>
      <c r="AQ4" s="89">
        <f>(ROUND(AO4,3)-ROUND(AP4,3))*100</f>
        <v>-0.10000000000000009</v>
      </c>
      <c r="AR4" s="88">
        <f>INDEX($H:$H,ROW()+(($X4-1)*10+6))</f>
        <v>0.15579609916314499</v>
      </c>
      <c r="AS4" s="88">
        <f>INDEX($T:$T,ROW()+(($X4-1)*10+6))</f>
        <v>0.15796054914799973</v>
      </c>
      <c r="AT4" s="89">
        <f>(ROUND(AR4,3)-ROUND(AS4,3))*100</f>
        <v>-0.20000000000000018</v>
      </c>
      <c r="AU4" s="88">
        <f>INDEX($H:$H,ROW()+(($X4-1)*10+7))</f>
        <v>5.8299653481154565E-4</v>
      </c>
      <c r="AV4" s="88">
        <f>INDEX($T:$T,ROW()+(($X4-1)*10+7))</f>
        <v>7.0495733972251833E-4</v>
      </c>
      <c r="AW4" s="89">
        <f>(ROUND(AU4,3)-ROUND(AV4,3))*100</f>
        <v>0</v>
      </c>
      <c r="AX4" s="88">
        <f>INDEX($H:$H,ROW()+(($X4-1)*10+8))</f>
        <v>2.4060148843702646E-2</v>
      </c>
      <c r="AY4" s="88">
        <f>INDEX($T:$T,ROW()+(($X4-1)*10+8))</f>
        <v>2.4629643999538257E-2</v>
      </c>
      <c r="AZ4" s="89">
        <f>(ROUND(AX4,3)-ROUND(AY4,3))*100</f>
        <v>-0.10000000000000009</v>
      </c>
      <c r="BA4" s="88">
        <f>INDEX($H:$H,ROW()+(($X4-1)*10+9))</f>
        <v>0.25017563296337819</v>
      </c>
      <c r="BB4" s="88">
        <f>INDEX($T:$T,ROW()+(($X4-1)*10+9))</f>
        <v>0.25400164070529907</v>
      </c>
      <c r="BC4" s="89">
        <f>(ROUND(BA4,3)-ROUND(BB4,3))*100</f>
        <v>-0.40000000000000036</v>
      </c>
      <c r="BD4" s="20"/>
      <c r="BE4" s="88">
        <f>$H$818</f>
        <v>0.1708585838027139</v>
      </c>
      <c r="BF4" s="88">
        <f>$T$818</f>
        <v>0.16373642065778868</v>
      </c>
      <c r="BG4" s="89">
        <f>(ROUND(BE4,3)-ROUND(BF4,3))*100</f>
        <v>0.70000000000000062</v>
      </c>
      <c r="BH4" s="88">
        <f>$H$819</f>
        <v>8.9610322173548737E-2</v>
      </c>
      <c r="BI4" s="88">
        <f>$T$819</f>
        <v>9.3399506349466893E-2</v>
      </c>
      <c r="BJ4" s="89">
        <f>(ROUND(BH4,3)-ROUND(BI4,3))*100</f>
        <v>-0.30000000000000027</v>
      </c>
      <c r="BK4" s="88">
        <f>$H$820</f>
        <v>0.1737864485793543</v>
      </c>
      <c r="BL4" s="88">
        <f>$T$820</f>
        <v>0.17391836047654397</v>
      </c>
      <c r="BM4" s="89">
        <f>(ROUND(BK4,3)-ROUND(BL4,3))*100</f>
        <v>0</v>
      </c>
      <c r="BN4" s="88">
        <f>$H$821</f>
        <v>9.6310088439012481E-2</v>
      </c>
      <c r="BO4" s="88">
        <f>$T$821</f>
        <v>9.5763159703318612E-2</v>
      </c>
      <c r="BP4" s="89">
        <f>(ROUND(BN4,3)-ROUND(BO4,3))*100</f>
        <v>0</v>
      </c>
      <c r="BQ4" s="88">
        <f>$H$822</f>
        <v>9.8912586057205987E-3</v>
      </c>
      <c r="BR4" s="88">
        <f>$T$822</f>
        <v>9.2099373471566451E-3</v>
      </c>
      <c r="BS4" s="89">
        <f>(ROUND(BQ4,3)-ROUND(BR4,3))*100</f>
        <v>0.10000000000000009</v>
      </c>
      <c r="BT4" s="88">
        <f>$H$823</f>
        <v>3.9289225084501792E-2</v>
      </c>
      <c r="BU4" s="88">
        <f>$T$823</f>
        <v>3.9641562208261441E-2</v>
      </c>
      <c r="BV4" s="89">
        <f>(ROUND(BT4,3)-ROUND(BU4,3))*100</f>
        <v>-0.10000000000000009</v>
      </c>
      <c r="BW4" s="88">
        <f>$H$824</f>
        <v>0.15710995815852041</v>
      </c>
      <c r="BX4" s="88">
        <f>$T$824</f>
        <v>0.15962075631546413</v>
      </c>
      <c r="BY4" s="89">
        <f>(ROUND(BW4,3)-ROUND(BX4,3))*100</f>
        <v>-0.30000000000000027</v>
      </c>
      <c r="BZ4" s="88">
        <f>$H$825</f>
        <v>3.5332825429450708E-4</v>
      </c>
      <c r="CA4" s="88">
        <f>$T$825</f>
        <v>4.5145852589011586E-4</v>
      </c>
      <c r="CB4" s="89">
        <f>(ROUND(BZ4,3)-ROUND(CA4,3))*100</f>
        <v>0</v>
      </c>
      <c r="CC4" s="88">
        <f>$H$826</f>
        <v>2.314211348986368E-2</v>
      </c>
      <c r="CD4" s="88">
        <f>$T$826</f>
        <v>2.2526914513194472E-2</v>
      </c>
      <c r="CE4" s="89">
        <f>(ROUND(CC4,3)-ROUND(CD4,3))*100</f>
        <v>0</v>
      </c>
      <c r="CF4" s="88">
        <f>$H$827</f>
        <v>0.23964867341246959</v>
      </c>
      <c r="CG4" s="88">
        <f>$T$827</f>
        <v>0.24173192390291504</v>
      </c>
      <c r="CH4" s="89">
        <f>(ROUND(CF4,3)-ROUND(CG4,3))*100</f>
        <v>-0.20000000000000018</v>
      </c>
      <c r="CI4" s="83">
        <v>0</v>
      </c>
    </row>
    <row r="5" spans="2:87" ht="13.5" customHeight="1">
      <c r="B5" s="228"/>
      <c r="C5" s="228"/>
      <c r="D5" s="230"/>
      <c r="E5" s="173" t="s">
        <v>69</v>
      </c>
      <c r="F5" s="115" t="s">
        <v>189</v>
      </c>
      <c r="G5" s="174">
        <v>5944172052</v>
      </c>
      <c r="H5" s="11">
        <f>IFERROR(G5/G14,"-")</f>
        <v>9.1927590684611954E-2</v>
      </c>
      <c r="I5" s="71">
        <v>171121</v>
      </c>
      <c r="J5" s="11">
        <f>IFERROR(I5/D4,"-")</f>
        <v>0.44739738705974935</v>
      </c>
      <c r="K5" s="76">
        <f t="shared" ref="K5:K68" si="0">IFERROR(G5/I5,"-")</f>
        <v>34736.66032807195</v>
      </c>
      <c r="L5" s="22"/>
      <c r="M5" s="20"/>
      <c r="N5" s="228"/>
      <c r="O5" s="228"/>
      <c r="P5" s="230"/>
      <c r="Q5" s="172" t="s">
        <v>69</v>
      </c>
      <c r="R5" s="92" t="s">
        <v>70</v>
      </c>
      <c r="S5" s="102">
        <v>6238636436</v>
      </c>
      <c r="T5" s="13">
        <v>9.5710192459611765E-2</v>
      </c>
      <c r="U5" s="73">
        <v>162913</v>
      </c>
      <c r="V5" s="13">
        <v>0.44319214342065888</v>
      </c>
      <c r="W5" s="73">
        <v>38294.282445231504</v>
      </c>
      <c r="X5" s="81">
        <v>2</v>
      </c>
      <c r="Y5" s="25" t="s">
        <v>93</v>
      </c>
      <c r="Z5" s="88">
        <f t="shared" ref="Z5:Z68" si="1">INDEX($H:$H,ROW()+(($X5-1)*10))</f>
        <v>0.17149570099685671</v>
      </c>
      <c r="AA5" s="88">
        <f t="shared" ref="AA5:AA68" si="2">INDEX($T:$T,ROW()+(($X5-1)*10))</f>
        <v>0.1604736618536885</v>
      </c>
      <c r="AB5" s="89">
        <f t="shared" ref="AB5:AB68" si="3">(ROUND(Z5,3)-ROUND(AA5,3))*100</f>
        <v>1.100000000000001</v>
      </c>
      <c r="AC5" s="88">
        <f t="shared" ref="AC5:AC68" si="4">INDEX($H:$H,ROW()+(($X5-1)*10+1))</f>
        <v>9.1968098299012119E-2</v>
      </c>
      <c r="AD5" s="88">
        <f t="shared" ref="AD5:AD68" si="5">INDEX($T:$T,ROW()+(($X5-1)*10+1))</f>
        <v>9.5097442551070901E-2</v>
      </c>
      <c r="AE5" s="89">
        <f t="shared" ref="AE5:AE68" si="6">(ROUND(AC5,3)-ROUND(AD5,3))*100</f>
        <v>-0.30000000000000027</v>
      </c>
      <c r="AF5" s="88">
        <f t="shared" ref="AF5:AF68" si="7">INDEX($H:$H,ROW()+(($X5-1)*10+2))</f>
        <v>0.17603119905090639</v>
      </c>
      <c r="AG5" s="88">
        <f t="shared" ref="AG5:AG68" si="8">INDEX($T:$T,ROW()+(($X5-1)*10+2))</f>
        <v>0.17499932929221632</v>
      </c>
      <c r="AH5" s="89">
        <f t="shared" ref="AH5:AH68" si="9">(ROUND(AF5,3)-ROUND(AG5,3))*100</f>
        <v>0.10000000000000009</v>
      </c>
      <c r="AI5" s="88">
        <f t="shared" ref="AI5:AI68" si="10">INDEX($H:$H,ROW()+(($X5-1)*10+3))</f>
        <v>7.7292358297580133E-2</v>
      </c>
      <c r="AJ5" s="88">
        <f t="shared" ref="AJ5:AJ68" si="11">INDEX($T:$T,ROW()+(($X5-1)*10+3))</f>
        <v>8.1121703625320687E-2</v>
      </c>
      <c r="AK5" s="89">
        <f t="shared" ref="AK5:AK68" si="12">(ROUND(AI5,3)-ROUND(AJ5,3))*100</f>
        <v>-0.40000000000000036</v>
      </c>
      <c r="AL5" s="88">
        <f t="shared" ref="AL5:AL68" si="13">INDEX($H:$H,ROW()+(($X5-1)*10+4))</f>
        <v>1.1798929252331296E-2</v>
      </c>
      <c r="AM5" s="88">
        <f t="shared" ref="AM5:AM68" si="14">INDEX($T:$T,ROW()+(($X5-1)*10+4))</f>
        <v>1.9096957639334253E-2</v>
      </c>
      <c r="AN5" s="89">
        <f t="shared" ref="AN5:AN68" si="15">(ROUND(AL5,3)-ROUND(AM5,3))*100</f>
        <v>-0.7</v>
      </c>
      <c r="AO5" s="88">
        <f t="shared" ref="AO5:AO68" si="16">INDEX($H:$H,ROW()+(($X5-1)*10+5))</f>
        <v>3.9288226786712982E-2</v>
      </c>
      <c r="AP5" s="88">
        <f t="shared" ref="AP5:AP68" si="17">INDEX($T:$T,ROW()+(($X5-1)*10+5))</f>
        <v>4.5590651121698196E-2</v>
      </c>
      <c r="AQ5" s="89">
        <f t="shared" ref="AQ5:AQ68" si="18">(ROUND(AO5,3)-ROUND(AP5,3))*100</f>
        <v>-0.7</v>
      </c>
      <c r="AR5" s="88">
        <f t="shared" ref="AR5:AR68" si="19">INDEX($H:$H,ROW()+(($X5-1)*10+6))</f>
        <v>0.1585989009828756</v>
      </c>
      <c r="AS5" s="88">
        <f t="shared" ref="AS5:AS68" si="20">INDEX($T:$T,ROW()+(($X5-1)*10+6))</f>
        <v>0.12906368020744269</v>
      </c>
      <c r="AT5" s="89">
        <f t="shared" ref="AT5:AT68" si="21">(ROUND(AR5,3)-ROUND(AS5,3))*100</f>
        <v>3</v>
      </c>
      <c r="AU5" s="88">
        <f t="shared" ref="AU5:AU68" si="22">INDEX($H:$H,ROW()+(($X5-1)*10+7))</f>
        <v>2.5578170105325333E-4</v>
      </c>
      <c r="AV5" s="88">
        <f t="shared" ref="AV5:AV68" si="23">INDEX($T:$T,ROW()+(($X5-1)*10+7))</f>
        <v>2.7575674888679524E-4</v>
      </c>
      <c r="AW5" s="89">
        <f t="shared" ref="AW5:AW68" si="24">(ROUND(AU5,3)-ROUND(AV5,3))*100</f>
        <v>0</v>
      </c>
      <c r="AX5" s="88">
        <f t="shared" ref="AX5:AX68" si="25">INDEX($H:$H,ROW()+(($X5-1)*10+8))</f>
        <v>2.642977472878099E-2</v>
      </c>
      <c r="AY5" s="88">
        <f t="shared" ref="AY5:AY68" si="26">INDEX($T:$T,ROW()+(($X5-1)*10+8))</f>
        <v>2.9532042748495947E-2</v>
      </c>
      <c r="AZ5" s="89">
        <f t="shared" ref="AZ5:AZ68" si="27">(ROUND(AX5,3)-ROUND(AY5,3))*100</f>
        <v>-0.4</v>
      </c>
      <c r="BA5" s="88">
        <f t="shared" ref="BA5:BA68" si="28">INDEX($H:$H,ROW()+(($X5-1)*10+9))</f>
        <v>0.24684102990389051</v>
      </c>
      <c r="BB5" s="88">
        <f t="shared" ref="BB5:BB68" si="29">INDEX($T:$T,ROW()+(($X5-1)*10+9))</f>
        <v>0.26474877421184573</v>
      </c>
      <c r="BC5" s="89">
        <f t="shared" ref="BC5:BC68" si="30">(ROUND(BA5,3)-ROUND(BB5,3))*100</f>
        <v>-1.8000000000000016</v>
      </c>
      <c r="BD5" s="20"/>
      <c r="BE5" s="88">
        <f t="shared" ref="BE5:BE68" si="31">$H$818</f>
        <v>0.1708585838027139</v>
      </c>
      <c r="BF5" s="88">
        <f t="shared" ref="BF5:BF68" si="32">$T$818</f>
        <v>0.16373642065778868</v>
      </c>
      <c r="BG5" s="89">
        <f t="shared" ref="BG5:BG68" si="33">(ROUND(BE5,3)-ROUND(BF5,3))*100</f>
        <v>0.70000000000000062</v>
      </c>
      <c r="BH5" s="88">
        <f t="shared" ref="BH5:BH68" si="34">$H$819</f>
        <v>8.9610322173548737E-2</v>
      </c>
      <c r="BI5" s="88">
        <f t="shared" ref="BI5:BI68" si="35">$T$819</f>
        <v>9.3399506349466893E-2</v>
      </c>
      <c r="BJ5" s="89">
        <f t="shared" ref="BJ5:BJ68" si="36">(ROUND(BH5,3)-ROUND(BI5,3))*100</f>
        <v>-0.30000000000000027</v>
      </c>
      <c r="BK5" s="88">
        <f t="shared" ref="BK5:BK68" si="37">$H$820</f>
        <v>0.1737864485793543</v>
      </c>
      <c r="BL5" s="88">
        <f t="shared" ref="BL5:BL68" si="38">$T$820</f>
        <v>0.17391836047654397</v>
      </c>
      <c r="BM5" s="89">
        <f t="shared" ref="BM5:BM68" si="39">(ROUND(BK5,3)-ROUND(BL5,3))*100</f>
        <v>0</v>
      </c>
      <c r="BN5" s="88">
        <f t="shared" ref="BN5:BN68" si="40">$H$821</f>
        <v>9.6310088439012481E-2</v>
      </c>
      <c r="BO5" s="88">
        <f t="shared" ref="BO5:BO68" si="41">$T$821</f>
        <v>9.5763159703318612E-2</v>
      </c>
      <c r="BP5" s="89">
        <f t="shared" ref="BP5:BP68" si="42">(ROUND(BN5,3)-ROUND(BO5,3))*100</f>
        <v>0</v>
      </c>
      <c r="BQ5" s="88">
        <f t="shared" ref="BQ5:BQ68" si="43">$H$822</f>
        <v>9.8912586057205987E-3</v>
      </c>
      <c r="BR5" s="88">
        <f t="shared" ref="BR5:BR68" si="44">$T$822</f>
        <v>9.2099373471566451E-3</v>
      </c>
      <c r="BS5" s="89">
        <f t="shared" ref="BS5:BS68" si="45">(ROUND(BQ5,3)-ROUND(BR5,3))*100</f>
        <v>0.10000000000000009</v>
      </c>
      <c r="BT5" s="88">
        <f t="shared" ref="BT5:BT68" si="46">$H$823</f>
        <v>3.9289225084501792E-2</v>
      </c>
      <c r="BU5" s="88">
        <f t="shared" ref="BU5:BU68" si="47">$T$823</f>
        <v>3.9641562208261441E-2</v>
      </c>
      <c r="BV5" s="89">
        <f t="shared" ref="BV5:BV68" si="48">(ROUND(BT5,3)-ROUND(BU5,3))*100</f>
        <v>-0.10000000000000009</v>
      </c>
      <c r="BW5" s="88">
        <f t="shared" ref="BW5:BW68" si="49">$H$824</f>
        <v>0.15710995815852041</v>
      </c>
      <c r="BX5" s="88">
        <f t="shared" ref="BX5:BX68" si="50">$T$824</f>
        <v>0.15962075631546413</v>
      </c>
      <c r="BY5" s="89">
        <f t="shared" ref="BY5:BY68" si="51">(ROUND(BW5,3)-ROUND(BX5,3))*100</f>
        <v>-0.30000000000000027</v>
      </c>
      <c r="BZ5" s="88">
        <f t="shared" ref="BZ5:BZ68" si="52">$H$825</f>
        <v>3.5332825429450708E-4</v>
      </c>
      <c r="CA5" s="88">
        <f t="shared" ref="CA5:CA68" si="53">$T$825</f>
        <v>4.5145852589011586E-4</v>
      </c>
      <c r="CB5" s="89">
        <f t="shared" ref="CB5:CB68" si="54">(ROUND(BZ5,3)-ROUND(CA5,3))*100</f>
        <v>0</v>
      </c>
      <c r="CC5" s="88">
        <f t="shared" ref="CC5:CC68" si="55">$H$826</f>
        <v>2.314211348986368E-2</v>
      </c>
      <c r="CD5" s="88">
        <f t="shared" ref="CD5:CD68" si="56">$T$826</f>
        <v>2.2526914513194472E-2</v>
      </c>
      <c r="CE5" s="89">
        <f t="shared" ref="CE5:CE68" si="57">(ROUND(CC5,3)-ROUND(CD5,3))*100</f>
        <v>0</v>
      </c>
      <c r="CF5" s="88">
        <f t="shared" ref="CF5:CF68" si="58">$H$827</f>
        <v>0.23964867341246959</v>
      </c>
      <c r="CG5" s="88">
        <f t="shared" ref="CG5:CG68" si="59">$T$827</f>
        <v>0.24173192390291504</v>
      </c>
      <c r="CH5" s="89">
        <f t="shared" ref="CH5:CH68" si="60">(ROUND(CF5,3)-ROUND(CG5,3))*100</f>
        <v>-0.20000000000000018</v>
      </c>
      <c r="CI5" s="83">
        <v>0</v>
      </c>
    </row>
    <row r="6" spans="2:87" ht="13.5" customHeight="1">
      <c r="B6" s="228"/>
      <c r="C6" s="228"/>
      <c r="D6" s="230"/>
      <c r="E6" s="173" t="s">
        <v>71</v>
      </c>
      <c r="F6" s="116" t="s">
        <v>72</v>
      </c>
      <c r="G6" s="174">
        <v>11220532505</v>
      </c>
      <c r="H6" s="11">
        <f>IFERROR(G6/G14,"-")</f>
        <v>0.17352736602500746</v>
      </c>
      <c r="I6" s="71">
        <v>250593</v>
      </c>
      <c r="J6" s="11">
        <f>IFERROR(I6/D4,"-")</f>
        <v>0.65517764281101543</v>
      </c>
      <c r="K6" s="76">
        <f t="shared" si="0"/>
        <v>44775.921534121066</v>
      </c>
      <c r="L6" s="22"/>
      <c r="M6" s="20"/>
      <c r="N6" s="228"/>
      <c r="O6" s="228"/>
      <c r="P6" s="230"/>
      <c r="Q6" s="172" t="s">
        <v>71</v>
      </c>
      <c r="R6" s="92" t="s">
        <v>72</v>
      </c>
      <c r="S6" s="102">
        <v>11237970269</v>
      </c>
      <c r="T6" s="13">
        <v>0.17240759392464539</v>
      </c>
      <c r="U6" s="73">
        <v>240897</v>
      </c>
      <c r="V6" s="13">
        <v>0.65534154900840613</v>
      </c>
      <c r="W6" s="73">
        <v>46650.519803069365</v>
      </c>
      <c r="X6" s="81">
        <v>3</v>
      </c>
      <c r="Y6" s="25" t="s">
        <v>94</v>
      </c>
      <c r="Z6" s="88">
        <f t="shared" si="1"/>
        <v>0.16586320592681544</v>
      </c>
      <c r="AA6" s="88">
        <f t="shared" si="2"/>
        <v>0.1672903019389109</v>
      </c>
      <c r="AB6" s="89">
        <f t="shared" si="3"/>
        <v>-0.10000000000000009</v>
      </c>
      <c r="AC6" s="88">
        <f t="shared" si="4"/>
        <v>8.1239152194829134E-2</v>
      </c>
      <c r="AD6" s="88">
        <f t="shared" si="5"/>
        <v>9.0516976591858228E-2</v>
      </c>
      <c r="AE6" s="89">
        <f t="shared" si="6"/>
        <v>-0.99999999999999956</v>
      </c>
      <c r="AF6" s="88">
        <f t="shared" si="7"/>
        <v>0.15086849723332454</v>
      </c>
      <c r="AG6" s="88">
        <f t="shared" si="8"/>
        <v>0.15941779142575307</v>
      </c>
      <c r="AH6" s="89">
        <f t="shared" si="9"/>
        <v>-0.80000000000000071</v>
      </c>
      <c r="AI6" s="88">
        <f t="shared" si="10"/>
        <v>0.10925819121287139</v>
      </c>
      <c r="AJ6" s="88">
        <f t="shared" si="11"/>
        <v>9.5781583412503993E-2</v>
      </c>
      <c r="AK6" s="89">
        <f t="shared" si="12"/>
        <v>1.2999999999999998</v>
      </c>
      <c r="AL6" s="88">
        <f t="shared" si="13"/>
        <v>9.3582293245942656E-3</v>
      </c>
      <c r="AM6" s="88">
        <f t="shared" si="14"/>
        <v>5.215330027789223E-3</v>
      </c>
      <c r="AN6" s="89">
        <f t="shared" si="15"/>
        <v>0.39999999999999991</v>
      </c>
      <c r="AO6" s="88">
        <f t="shared" si="16"/>
        <v>2.9780030112529016E-2</v>
      </c>
      <c r="AP6" s="88">
        <f t="shared" si="17"/>
        <v>1.9036262585489846E-2</v>
      </c>
      <c r="AQ6" s="89">
        <f t="shared" si="18"/>
        <v>1.0999999999999999</v>
      </c>
      <c r="AR6" s="88">
        <f t="shared" si="19"/>
        <v>0.15943155261205186</v>
      </c>
      <c r="AS6" s="88">
        <f t="shared" si="20"/>
        <v>0.15875308559333745</v>
      </c>
      <c r="AT6" s="89">
        <f t="shared" si="21"/>
        <v>0</v>
      </c>
      <c r="AU6" s="88">
        <f t="shared" si="22"/>
        <v>1.2203196696128839E-3</v>
      </c>
      <c r="AV6" s="88">
        <f t="shared" si="23"/>
        <v>2.3338868508248328E-3</v>
      </c>
      <c r="AW6" s="89">
        <f t="shared" si="24"/>
        <v>-0.1</v>
      </c>
      <c r="AX6" s="88">
        <f t="shared" si="25"/>
        <v>1.8302130871613774E-2</v>
      </c>
      <c r="AY6" s="88">
        <f t="shared" si="26"/>
        <v>2.2676963784448972E-2</v>
      </c>
      <c r="AZ6" s="89">
        <f t="shared" si="27"/>
        <v>-0.50000000000000011</v>
      </c>
      <c r="BA6" s="88">
        <f t="shared" si="28"/>
        <v>0.27467869084175767</v>
      </c>
      <c r="BB6" s="88">
        <f t="shared" si="29"/>
        <v>0.27897781778908348</v>
      </c>
      <c r="BC6" s="89">
        <f t="shared" si="30"/>
        <v>-0.40000000000000036</v>
      </c>
      <c r="BD6" s="20"/>
      <c r="BE6" s="88">
        <f t="shared" si="31"/>
        <v>0.1708585838027139</v>
      </c>
      <c r="BF6" s="88">
        <f t="shared" si="32"/>
        <v>0.16373642065778868</v>
      </c>
      <c r="BG6" s="89">
        <f t="shared" si="33"/>
        <v>0.70000000000000062</v>
      </c>
      <c r="BH6" s="88">
        <f t="shared" si="34"/>
        <v>8.9610322173548737E-2</v>
      </c>
      <c r="BI6" s="88">
        <f t="shared" si="35"/>
        <v>9.3399506349466893E-2</v>
      </c>
      <c r="BJ6" s="89">
        <f t="shared" si="36"/>
        <v>-0.30000000000000027</v>
      </c>
      <c r="BK6" s="88">
        <f t="shared" si="37"/>
        <v>0.1737864485793543</v>
      </c>
      <c r="BL6" s="88">
        <f t="shared" si="38"/>
        <v>0.17391836047654397</v>
      </c>
      <c r="BM6" s="89">
        <f t="shared" si="39"/>
        <v>0</v>
      </c>
      <c r="BN6" s="88">
        <f t="shared" si="40"/>
        <v>9.6310088439012481E-2</v>
      </c>
      <c r="BO6" s="88">
        <f t="shared" si="41"/>
        <v>9.5763159703318612E-2</v>
      </c>
      <c r="BP6" s="89">
        <f t="shared" si="42"/>
        <v>0</v>
      </c>
      <c r="BQ6" s="88">
        <f t="shared" si="43"/>
        <v>9.8912586057205987E-3</v>
      </c>
      <c r="BR6" s="88">
        <f t="shared" si="44"/>
        <v>9.2099373471566451E-3</v>
      </c>
      <c r="BS6" s="89">
        <f t="shared" si="45"/>
        <v>0.10000000000000009</v>
      </c>
      <c r="BT6" s="88">
        <f t="shared" si="46"/>
        <v>3.9289225084501792E-2</v>
      </c>
      <c r="BU6" s="88">
        <f t="shared" si="47"/>
        <v>3.9641562208261441E-2</v>
      </c>
      <c r="BV6" s="89">
        <f t="shared" si="48"/>
        <v>-0.10000000000000009</v>
      </c>
      <c r="BW6" s="88">
        <f t="shared" si="49"/>
        <v>0.15710995815852041</v>
      </c>
      <c r="BX6" s="88">
        <f t="shared" si="50"/>
        <v>0.15962075631546413</v>
      </c>
      <c r="BY6" s="89">
        <f t="shared" si="51"/>
        <v>-0.30000000000000027</v>
      </c>
      <c r="BZ6" s="88">
        <f t="shared" si="52"/>
        <v>3.5332825429450708E-4</v>
      </c>
      <c r="CA6" s="88">
        <f t="shared" si="53"/>
        <v>4.5145852589011586E-4</v>
      </c>
      <c r="CB6" s="89">
        <f t="shared" si="54"/>
        <v>0</v>
      </c>
      <c r="CC6" s="88">
        <f t="shared" si="55"/>
        <v>2.314211348986368E-2</v>
      </c>
      <c r="CD6" s="88">
        <f t="shared" si="56"/>
        <v>2.2526914513194472E-2</v>
      </c>
      <c r="CE6" s="89">
        <f t="shared" si="57"/>
        <v>0</v>
      </c>
      <c r="CF6" s="88">
        <f t="shared" si="58"/>
        <v>0.23964867341246959</v>
      </c>
      <c r="CG6" s="88">
        <f t="shared" si="59"/>
        <v>0.24173192390291504</v>
      </c>
      <c r="CH6" s="89">
        <f t="shared" si="60"/>
        <v>-0.20000000000000018</v>
      </c>
      <c r="CI6" s="83">
        <v>0</v>
      </c>
    </row>
    <row r="7" spans="2:87" ht="13.5" customHeight="1">
      <c r="B7" s="228"/>
      <c r="C7" s="228"/>
      <c r="D7" s="230"/>
      <c r="E7" s="173" t="s">
        <v>73</v>
      </c>
      <c r="F7" s="116" t="s">
        <v>74</v>
      </c>
      <c r="G7" s="174">
        <v>5909519012</v>
      </c>
      <c r="H7" s="11">
        <f>IFERROR(G7/G14,"-")</f>
        <v>9.1391675766734431E-2</v>
      </c>
      <c r="I7" s="71">
        <v>96332</v>
      </c>
      <c r="J7" s="11">
        <f>IFERROR(I7/D4,"-")</f>
        <v>0.2518608767494333</v>
      </c>
      <c r="K7" s="76">
        <f t="shared" si="0"/>
        <v>61345.337084250299</v>
      </c>
      <c r="L7" s="22"/>
      <c r="M7" s="20"/>
      <c r="N7" s="228"/>
      <c r="O7" s="228"/>
      <c r="P7" s="230"/>
      <c r="Q7" s="172" t="s">
        <v>73</v>
      </c>
      <c r="R7" s="92" t="s">
        <v>74</v>
      </c>
      <c r="S7" s="102">
        <v>5878733368</v>
      </c>
      <c r="T7" s="13">
        <v>9.0188730797522904E-2</v>
      </c>
      <c r="U7" s="73">
        <v>94435</v>
      </c>
      <c r="V7" s="13">
        <v>0.25690307135667456</v>
      </c>
      <c r="W7" s="73">
        <v>62251.637295494256</v>
      </c>
      <c r="X7" s="81">
        <v>4</v>
      </c>
      <c r="Y7" s="25" t="s">
        <v>95</v>
      </c>
      <c r="Z7" s="88">
        <f t="shared" si="1"/>
        <v>0.16631463127887711</v>
      </c>
      <c r="AA7" s="88">
        <f t="shared" si="2"/>
        <v>0.15845107325484509</v>
      </c>
      <c r="AB7" s="89">
        <f t="shared" si="3"/>
        <v>0.80000000000000071</v>
      </c>
      <c r="AC7" s="88">
        <f t="shared" si="4"/>
        <v>8.2434552883242973E-2</v>
      </c>
      <c r="AD7" s="88">
        <f t="shared" si="5"/>
        <v>8.7063608823213096E-2</v>
      </c>
      <c r="AE7" s="89">
        <f t="shared" si="6"/>
        <v>-0.49999999999999906</v>
      </c>
      <c r="AF7" s="88">
        <f t="shared" si="7"/>
        <v>0.17663633806184725</v>
      </c>
      <c r="AG7" s="88">
        <f t="shared" si="8"/>
        <v>0.17616214565005525</v>
      </c>
      <c r="AH7" s="89">
        <f t="shared" si="9"/>
        <v>0.10000000000000009</v>
      </c>
      <c r="AI7" s="88">
        <f t="shared" si="10"/>
        <v>0.10509960717013545</v>
      </c>
      <c r="AJ7" s="88">
        <f t="shared" si="11"/>
        <v>0.10834470886059731</v>
      </c>
      <c r="AK7" s="89">
        <f t="shared" si="12"/>
        <v>-0.30000000000000027</v>
      </c>
      <c r="AL7" s="88">
        <f t="shared" si="13"/>
        <v>2.8597245310305057E-3</v>
      </c>
      <c r="AM7" s="88">
        <f t="shared" si="14"/>
        <v>8.3606924315607154E-3</v>
      </c>
      <c r="AN7" s="89">
        <f t="shared" si="15"/>
        <v>-0.5</v>
      </c>
      <c r="AO7" s="88">
        <f t="shared" si="16"/>
        <v>2.9387683765236511E-2</v>
      </c>
      <c r="AP7" s="88">
        <f t="shared" si="17"/>
        <v>3.6450383435262523E-2</v>
      </c>
      <c r="AQ7" s="89">
        <f t="shared" si="18"/>
        <v>-0.69999999999999962</v>
      </c>
      <c r="AR7" s="88">
        <f t="shared" si="19"/>
        <v>0.17860787597323013</v>
      </c>
      <c r="AS7" s="88">
        <f t="shared" si="20"/>
        <v>0.19133294175965795</v>
      </c>
      <c r="AT7" s="89">
        <f t="shared" si="21"/>
        <v>-1.2000000000000011</v>
      </c>
      <c r="AU7" s="88">
        <f t="shared" si="22"/>
        <v>6.229074948159441E-4</v>
      </c>
      <c r="AV7" s="88">
        <f t="shared" si="23"/>
        <v>2.6521429082241059E-3</v>
      </c>
      <c r="AW7" s="89">
        <f t="shared" si="24"/>
        <v>-0.2</v>
      </c>
      <c r="AX7" s="88">
        <f t="shared" si="25"/>
        <v>3.2289302724054732E-2</v>
      </c>
      <c r="AY7" s="88">
        <f t="shared" si="26"/>
        <v>2.375919114634948E-2</v>
      </c>
      <c r="AZ7" s="89">
        <f t="shared" si="27"/>
        <v>0.8</v>
      </c>
      <c r="BA7" s="88">
        <f t="shared" si="28"/>
        <v>0.2257473761175294</v>
      </c>
      <c r="BB7" s="88">
        <f t="shared" si="29"/>
        <v>0.20742311173023448</v>
      </c>
      <c r="BC7" s="89">
        <f t="shared" si="30"/>
        <v>1.9000000000000017</v>
      </c>
      <c r="BD7" s="20"/>
      <c r="BE7" s="88">
        <f t="shared" si="31"/>
        <v>0.1708585838027139</v>
      </c>
      <c r="BF7" s="88">
        <f t="shared" si="32"/>
        <v>0.16373642065778868</v>
      </c>
      <c r="BG7" s="89">
        <f t="shared" si="33"/>
        <v>0.70000000000000062</v>
      </c>
      <c r="BH7" s="88">
        <f t="shared" si="34"/>
        <v>8.9610322173548737E-2</v>
      </c>
      <c r="BI7" s="88">
        <f t="shared" si="35"/>
        <v>9.3399506349466893E-2</v>
      </c>
      <c r="BJ7" s="89">
        <f t="shared" si="36"/>
        <v>-0.30000000000000027</v>
      </c>
      <c r="BK7" s="88">
        <f t="shared" si="37"/>
        <v>0.1737864485793543</v>
      </c>
      <c r="BL7" s="88">
        <f t="shared" si="38"/>
        <v>0.17391836047654397</v>
      </c>
      <c r="BM7" s="89">
        <f t="shared" si="39"/>
        <v>0</v>
      </c>
      <c r="BN7" s="88">
        <f t="shared" si="40"/>
        <v>9.6310088439012481E-2</v>
      </c>
      <c r="BO7" s="88">
        <f t="shared" si="41"/>
        <v>9.5763159703318612E-2</v>
      </c>
      <c r="BP7" s="89">
        <f t="shared" si="42"/>
        <v>0</v>
      </c>
      <c r="BQ7" s="88">
        <f t="shared" si="43"/>
        <v>9.8912586057205987E-3</v>
      </c>
      <c r="BR7" s="88">
        <f t="shared" si="44"/>
        <v>9.2099373471566451E-3</v>
      </c>
      <c r="BS7" s="89">
        <f t="shared" si="45"/>
        <v>0.10000000000000009</v>
      </c>
      <c r="BT7" s="88">
        <f t="shared" si="46"/>
        <v>3.9289225084501792E-2</v>
      </c>
      <c r="BU7" s="88">
        <f t="shared" si="47"/>
        <v>3.9641562208261441E-2</v>
      </c>
      <c r="BV7" s="89">
        <f t="shared" si="48"/>
        <v>-0.10000000000000009</v>
      </c>
      <c r="BW7" s="88">
        <f t="shared" si="49"/>
        <v>0.15710995815852041</v>
      </c>
      <c r="BX7" s="88">
        <f t="shared" si="50"/>
        <v>0.15962075631546413</v>
      </c>
      <c r="BY7" s="89">
        <f t="shared" si="51"/>
        <v>-0.30000000000000027</v>
      </c>
      <c r="BZ7" s="88">
        <f t="shared" si="52"/>
        <v>3.5332825429450708E-4</v>
      </c>
      <c r="CA7" s="88">
        <f t="shared" si="53"/>
        <v>4.5145852589011586E-4</v>
      </c>
      <c r="CB7" s="89">
        <f t="shared" si="54"/>
        <v>0</v>
      </c>
      <c r="CC7" s="88">
        <f t="shared" si="55"/>
        <v>2.314211348986368E-2</v>
      </c>
      <c r="CD7" s="88">
        <f t="shared" si="56"/>
        <v>2.2526914513194472E-2</v>
      </c>
      <c r="CE7" s="89">
        <f t="shared" si="57"/>
        <v>0</v>
      </c>
      <c r="CF7" s="88">
        <f t="shared" si="58"/>
        <v>0.23964867341246959</v>
      </c>
      <c r="CG7" s="88">
        <f t="shared" si="59"/>
        <v>0.24173192390291504</v>
      </c>
      <c r="CH7" s="89">
        <f t="shared" si="60"/>
        <v>-0.20000000000000018</v>
      </c>
      <c r="CI7" s="83">
        <v>0</v>
      </c>
    </row>
    <row r="8" spans="2:87" ht="13.5" customHeight="1">
      <c r="B8" s="228"/>
      <c r="C8" s="228"/>
      <c r="D8" s="230"/>
      <c r="E8" s="173" t="s">
        <v>75</v>
      </c>
      <c r="F8" s="116" t="s">
        <v>76</v>
      </c>
      <c r="G8" s="174">
        <v>611021476</v>
      </c>
      <c r="H8" s="11">
        <f>IFERROR(G8/G14,"-")</f>
        <v>9.4495468256737877E-3</v>
      </c>
      <c r="I8" s="71">
        <v>1679</v>
      </c>
      <c r="J8" s="11">
        <f>IFERROR(I8/D4,"-")</f>
        <v>4.3897605371247201E-3</v>
      </c>
      <c r="K8" s="76">
        <f t="shared" si="0"/>
        <v>363919.87849910662</v>
      </c>
      <c r="L8" s="22"/>
      <c r="M8" s="20"/>
      <c r="N8" s="228"/>
      <c r="O8" s="228"/>
      <c r="P8" s="230"/>
      <c r="Q8" s="172" t="s">
        <v>75</v>
      </c>
      <c r="R8" s="92" t="s">
        <v>76</v>
      </c>
      <c r="S8" s="102">
        <v>523967425</v>
      </c>
      <c r="T8" s="13">
        <v>8.0384589811858045E-3</v>
      </c>
      <c r="U8" s="73">
        <v>1557</v>
      </c>
      <c r="V8" s="13">
        <v>4.2356973802334125E-3</v>
      </c>
      <c r="W8" s="73">
        <v>336523.71547848429</v>
      </c>
      <c r="X8" s="81">
        <v>5</v>
      </c>
      <c r="Y8" s="25" t="s">
        <v>96</v>
      </c>
      <c r="Z8" s="88">
        <f t="shared" si="1"/>
        <v>0.16132205721088136</v>
      </c>
      <c r="AA8" s="88">
        <f t="shared" si="2"/>
        <v>0.15301410299766738</v>
      </c>
      <c r="AB8" s="89">
        <f t="shared" si="3"/>
        <v>0.80000000000000071</v>
      </c>
      <c r="AC8" s="88">
        <f t="shared" si="4"/>
        <v>9.6978235666203297E-2</v>
      </c>
      <c r="AD8" s="88">
        <f t="shared" si="5"/>
        <v>0.10174046343762609</v>
      </c>
      <c r="AE8" s="89">
        <f t="shared" si="6"/>
        <v>-0.49999999999999906</v>
      </c>
      <c r="AF8" s="88">
        <f t="shared" si="7"/>
        <v>0.1560147440536617</v>
      </c>
      <c r="AG8" s="88">
        <f t="shared" si="8"/>
        <v>0.15109818319917251</v>
      </c>
      <c r="AH8" s="89">
        <f t="shared" si="9"/>
        <v>0.50000000000000044</v>
      </c>
      <c r="AI8" s="88">
        <f t="shared" si="10"/>
        <v>8.4126287970249014E-2</v>
      </c>
      <c r="AJ8" s="88">
        <f t="shared" si="11"/>
        <v>9.4940383511579213E-2</v>
      </c>
      <c r="AK8" s="89">
        <f t="shared" si="12"/>
        <v>-1.0999999999999996</v>
      </c>
      <c r="AL8" s="88">
        <f t="shared" si="13"/>
        <v>1.8227888932275393E-2</v>
      </c>
      <c r="AM8" s="88">
        <f t="shared" si="14"/>
        <v>1.8241633401294526E-2</v>
      </c>
      <c r="AN8" s="89">
        <f t="shared" si="15"/>
        <v>0</v>
      </c>
      <c r="AO8" s="88">
        <f t="shared" si="16"/>
        <v>3.1651992703199648E-2</v>
      </c>
      <c r="AP8" s="88">
        <f t="shared" si="17"/>
        <v>4.0030361122117532E-2</v>
      </c>
      <c r="AQ8" s="89">
        <f t="shared" si="18"/>
        <v>-0.8</v>
      </c>
      <c r="AR8" s="88">
        <f t="shared" si="19"/>
        <v>0.15869571846975253</v>
      </c>
      <c r="AS8" s="88">
        <f t="shared" si="20"/>
        <v>0.15208731877482606</v>
      </c>
      <c r="AT8" s="89">
        <f t="shared" si="21"/>
        <v>0.70000000000000062</v>
      </c>
      <c r="AU8" s="88">
        <f t="shared" si="22"/>
        <v>8.9476859147540852E-5</v>
      </c>
      <c r="AV8" s="88">
        <f t="shared" si="23"/>
        <v>7.2760958992162619E-5</v>
      </c>
      <c r="AW8" s="89">
        <f t="shared" si="24"/>
        <v>0</v>
      </c>
      <c r="AX8" s="88">
        <f t="shared" si="25"/>
        <v>3.42119398847055E-2</v>
      </c>
      <c r="AY8" s="88">
        <f t="shared" si="26"/>
        <v>2.8151574316571303E-2</v>
      </c>
      <c r="AZ8" s="89">
        <f t="shared" si="27"/>
        <v>0.6000000000000002</v>
      </c>
      <c r="BA8" s="88">
        <f t="shared" si="28"/>
        <v>0.25868165824992401</v>
      </c>
      <c r="BB8" s="88">
        <f t="shared" si="29"/>
        <v>0.26062321828015317</v>
      </c>
      <c r="BC8" s="89">
        <f t="shared" si="30"/>
        <v>-0.20000000000000018</v>
      </c>
      <c r="BD8" s="20"/>
      <c r="BE8" s="88">
        <f t="shared" si="31"/>
        <v>0.1708585838027139</v>
      </c>
      <c r="BF8" s="88">
        <f t="shared" si="32"/>
        <v>0.16373642065778868</v>
      </c>
      <c r="BG8" s="89">
        <f t="shared" si="33"/>
        <v>0.70000000000000062</v>
      </c>
      <c r="BH8" s="88">
        <f t="shared" si="34"/>
        <v>8.9610322173548737E-2</v>
      </c>
      <c r="BI8" s="88">
        <f t="shared" si="35"/>
        <v>9.3399506349466893E-2</v>
      </c>
      <c r="BJ8" s="89">
        <f t="shared" si="36"/>
        <v>-0.30000000000000027</v>
      </c>
      <c r="BK8" s="88">
        <f t="shared" si="37"/>
        <v>0.1737864485793543</v>
      </c>
      <c r="BL8" s="88">
        <f t="shared" si="38"/>
        <v>0.17391836047654397</v>
      </c>
      <c r="BM8" s="89">
        <f t="shared" si="39"/>
        <v>0</v>
      </c>
      <c r="BN8" s="88">
        <f t="shared" si="40"/>
        <v>9.6310088439012481E-2</v>
      </c>
      <c r="BO8" s="88">
        <f t="shared" si="41"/>
        <v>9.5763159703318612E-2</v>
      </c>
      <c r="BP8" s="89">
        <f t="shared" si="42"/>
        <v>0</v>
      </c>
      <c r="BQ8" s="88">
        <f t="shared" si="43"/>
        <v>9.8912586057205987E-3</v>
      </c>
      <c r="BR8" s="88">
        <f t="shared" si="44"/>
        <v>9.2099373471566451E-3</v>
      </c>
      <c r="BS8" s="89">
        <f t="shared" si="45"/>
        <v>0.10000000000000009</v>
      </c>
      <c r="BT8" s="88">
        <f t="shared" si="46"/>
        <v>3.9289225084501792E-2</v>
      </c>
      <c r="BU8" s="88">
        <f t="shared" si="47"/>
        <v>3.9641562208261441E-2</v>
      </c>
      <c r="BV8" s="89">
        <f t="shared" si="48"/>
        <v>-0.10000000000000009</v>
      </c>
      <c r="BW8" s="88">
        <f t="shared" si="49"/>
        <v>0.15710995815852041</v>
      </c>
      <c r="BX8" s="88">
        <f t="shared" si="50"/>
        <v>0.15962075631546413</v>
      </c>
      <c r="BY8" s="89">
        <f t="shared" si="51"/>
        <v>-0.30000000000000027</v>
      </c>
      <c r="BZ8" s="88">
        <f t="shared" si="52"/>
        <v>3.5332825429450708E-4</v>
      </c>
      <c r="CA8" s="88">
        <f t="shared" si="53"/>
        <v>4.5145852589011586E-4</v>
      </c>
      <c r="CB8" s="89">
        <f t="shared" si="54"/>
        <v>0</v>
      </c>
      <c r="CC8" s="88">
        <f t="shared" si="55"/>
        <v>2.314211348986368E-2</v>
      </c>
      <c r="CD8" s="88">
        <f t="shared" si="56"/>
        <v>2.2526914513194472E-2</v>
      </c>
      <c r="CE8" s="89">
        <f t="shared" si="57"/>
        <v>0</v>
      </c>
      <c r="CF8" s="88">
        <f t="shared" si="58"/>
        <v>0.23964867341246959</v>
      </c>
      <c r="CG8" s="88">
        <f t="shared" si="59"/>
        <v>0.24173192390291504</v>
      </c>
      <c r="CH8" s="89">
        <f t="shared" si="60"/>
        <v>-0.20000000000000018</v>
      </c>
      <c r="CI8" s="83">
        <v>0</v>
      </c>
    </row>
    <row r="9" spans="2:87" ht="13.5" customHeight="1">
      <c r="B9" s="228"/>
      <c r="C9" s="228"/>
      <c r="D9" s="230"/>
      <c r="E9" s="173" t="s">
        <v>77</v>
      </c>
      <c r="F9" s="116" t="s">
        <v>78</v>
      </c>
      <c r="G9" s="174">
        <v>2320005249</v>
      </c>
      <c r="H9" s="11">
        <f>IFERROR(G9/G14,"-")</f>
        <v>3.5879259727090961E-2</v>
      </c>
      <c r="I9" s="71">
        <v>12720</v>
      </c>
      <c r="J9" s="11">
        <f>IFERROR(I9/D4,"-")</f>
        <v>3.3256553920325456E-2</v>
      </c>
      <c r="K9" s="76">
        <f t="shared" si="0"/>
        <v>182390.34976415095</v>
      </c>
      <c r="L9" s="22"/>
      <c r="M9" s="20"/>
      <c r="N9" s="228"/>
      <c r="O9" s="228"/>
      <c r="P9" s="230"/>
      <c r="Q9" s="172" t="s">
        <v>77</v>
      </c>
      <c r="R9" s="92" t="s">
        <v>78</v>
      </c>
      <c r="S9" s="102">
        <v>2404604143</v>
      </c>
      <c r="T9" s="13">
        <v>3.6890292883178646E-2</v>
      </c>
      <c r="U9" s="73">
        <v>11955</v>
      </c>
      <c r="V9" s="13">
        <v>3.2522647514894309E-2</v>
      </c>
      <c r="W9" s="73">
        <v>201137.94588038477</v>
      </c>
      <c r="X9" s="81">
        <v>6</v>
      </c>
      <c r="Y9" s="25" t="s">
        <v>97</v>
      </c>
      <c r="Z9" s="88">
        <f t="shared" si="1"/>
        <v>0.16442905356505819</v>
      </c>
      <c r="AA9" s="88">
        <f t="shared" si="2"/>
        <v>0.14988998828870939</v>
      </c>
      <c r="AB9" s="89">
        <f t="shared" si="3"/>
        <v>1.4000000000000012</v>
      </c>
      <c r="AC9" s="88">
        <f t="shared" si="4"/>
        <v>9.1006409396140492E-2</v>
      </c>
      <c r="AD9" s="88">
        <f t="shared" si="5"/>
        <v>9.3142557331194975E-2</v>
      </c>
      <c r="AE9" s="89">
        <f t="shared" si="6"/>
        <v>-0.20000000000000018</v>
      </c>
      <c r="AF9" s="88">
        <f t="shared" si="7"/>
        <v>0.16776722152331983</v>
      </c>
      <c r="AG9" s="88">
        <f t="shared" si="8"/>
        <v>0.1626849933960362</v>
      </c>
      <c r="AH9" s="89">
        <f t="shared" si="9"/>
        <v>0.50000000000000044</v>
      </c>
      <c r="AI9" s="88">
        <f t="shared" si="10"/>
        <v>8.048544123378347E-2</v>
      </c>
      <c r="AJ9" s="88">
        <f t="shared" si="11"/>
        <v>6.9727877876885808E-2</v>
      </c>
      <c r="AK9" s="89">
        <f t="shared" si="12"/>
        <v>0.99999999999999956</v>
      </c>
      <c r="AL9" s="88">
        <f t="shared" si="13"/>
        <v>1.1408859588499753E-2</v>
      </c>
      <c r="AM9" s="88">
        <f t="shared" si="14"/>
        <v>1.0322307427928166E-2</v>
      </c>
      <c r="AN9" s="89">
        <f t="shared" si="15"/>
        <v>9.9999999999999922E-2</v>
      </c>
      <c r="AO9" s="88">
        <f t="shared" si="16"/>
        <v>4.1226091201018687E-2</v>
      </c>
      <c r="AP9" s="88">
        <f t="shared" si="17"/>
        <v>4.9789679511750465E-2</v>
      </c>
      <c r="AQ9" s="89">
        <f t="shared" si="18"/>
        <v>-0.90000000000000013</v>
      </c>
      <c r="AR9" s="88">
        <f t="shared" si="19"/>
        <v>0.16360642473959866</v>
      </c>
      <c r="AS9" s="88">
        <f t="shared" si="20"/>
        <v>0.17887119773123811</v>
      </c>
      <c r="AT9" s="89">
        <f t="shared" si="21"/>
        <v>-1.4999999999999987</v>
      </c>
      <c r="AU9" s="88">
        <f t="shared" si="22"/>
        <v>2.4297868942953411E-4</v>
      </c>
      <c r="AV9" s="88">
        <f t="shared" si="23"/>
        <v>3.1183260943353912E-4</v>
      </c>
      <c r="AW9" s="89">
        <f t="shared" si="24"/>
        <v>0</v>
      </c>
      <c r="AX9" s="88">
        <f t="shared" si="25"/>
        <v>2.2078268773024583E-2</v>
      </c>
      <c r="AY9" s="88">
        <f t="shared" si="26"/>
        <v>2.2509950221955129E-2</v>
      </c>
      <c r="AZ9" s="89">
        <f t="shared" si="27"/>
        <v>-0.10000000000000009</v>
      </c>
      <c r="BA9" s="88">
        <f t="shared" si="28"/>
        <v>0.25774925129012682</v>
      </c>
      <c r="BB9" s="88">
        <f t="shared" si="29"/>
        <v>0.2627496156048682</v>
      </c>
      <c r="BC9" s="89">
        <f t="shared" si="30"/>
        <v>-0.50000000000000044</v>
      </c>
      <c r="BD9" s="20"/>
      <c r="BE9" s="88">
        <f t="shared" si="31"/>
        <v>0.1708585838027139</v>
      </c>
      <c r="BF9" s="88">
        <f t="shared" si="32"/>
        <v>0.16373642065778868</v>
      </c>
      <c r="BG9" s="89">
        <f t="shared" si="33"/>
        <v>0.70000000000000062</v>
      </c>
      <c r="BH9" s="88">
        <f t="shared" si="34"/>
        <v>8.9610322173548737E-2</v>
      </c>
      <c r="BI9" s="88">
        <f t="shared" si="35"/>
        <v>9.3399506349466893E-2</v>
      </c>
      <c r="BJ9" s="89">
        <f t="shared" si="36"/>
        <v>-0.30000000000000027</v>
      </c>
      <c r="BK9" s="88">
        <f t="shared" si="37"/>
        <v>0.1737864485793543</v>
      </c>
      <c r="BL9" s="88">
        <f t="shared" si="38"/>
        <v>0.17391836047654397</v>
      </c>
      <c r="BM9" s="89">
        <f t="shared" si="39"/>
        <v>0</v>
      </c>
      <c r="BN9" s="88">
        <f t="shared" si="40"/>
        <v>9.6310088439012481E-2</v>
      </c>
      <c r="BO9" s="88">
        <f t="shared" si="41"/>
        <v>9.5763159703318612E-2</v>
      </c>
      <c r="BP9" s="89">
        <f t="shared" si="42"/>
        <v>0</v>
      </c>
      <c r="BQ9" s="88">
        <f t="shared" si="43"/>
        <v>9.8912586057205987E-3</v>
      </c>
      <c r="BR9" s="88">
        <f t="shared" si="44"/>
        <v>9.2099373471566451E-3</v>
      </c>
      <c r="BS9" s="89">
        <f t="shared" si="45"/>
        <v>0.10000000000000009</v>
      </c>
      <c r="BT9" s="88">
        <f t="shared" si="46"/>
        <v>3.9289225084501792E-2</v>
      </c>
      <c r="BU9" s="88">
        <f t="shared" si="47"/>
        <v>3.9641562208261441E-2</v>
      </c>
      <c r="BV9" s="89">
        <f t="shared" si="48"/>
        <v>-0.10000000000000009</v>
      </c>
      <c r="BW9" s="88">
        <f t="shared" si="49"/>
        <v>0.15710995815852041</v>
      </c>
      <c r="BX9" s="88">
        <f t="shared" si="50"/>
        <v>0.15962075631546413</v>
      </c>
      <c r="BY9" s="89">
        <f t="shared" si="51"/>
        <v>-0.30000000000000027</v>
      </c>
      <c r="BZ9" s="88">
        <f t="shared" si="52"/>
        <v>3.5332825429450708E-4</v>
      </c>
      <c r="CA9" s="88">
        <f t="shared" si="53"/>
        <v>4.5145852589011586E-4</v>
      </c>
      <c r="CB9" s="89">
        <f t="shared" si="54"/>
        <v>0</v>
      </c>
      <c r="CC9" s="88">
        <f t="shared" si="55"/>
        <v>2.314211348986368E-2</v>
      </c>
      <c r="CD9" s="88">
        <f t="shared" si="56"/>
        <v>2.2526914513194472E-2</v>
      </c>
      <c r="CE9" s="89">
        <f t="shared" si="57"/>
        <v>0</v>
      </c>
      <c r="CF9" s="88">
        <f t="shared" si="58"/>
        <v>0.23964867341246959</v>
      </c>
      <c r="CG9" s="88">
        <f t="shared" si="59"/>
        <v>0.24173192390291504</v>
      </c>
      <c r="CH9" s="89">
        <f t="shared" si="60"/>
        <v>-0.20000000000000018</v>
      </c>
      <c r="CI9" s="83">
        <v>0</v>
      </c>
    </row>
    <row r="10" spans="2:87" ht="13.5" customHeight="1">
      <c r="B10" s="228"/>
      <c r="C10" s="228"/>
      <c r="D10" s="230"/>
      <c r="E10" s="173" t="s">
        <v>79</v>
      </c>
      <c r="F10" s="116" t="s">
        <v>80</v>
      </c>
      <c r="G10" s="174">
        <v>10074002936</v>
      </c>
      <c r="H10" s="11">
        <f>IFERROR(G10/G14,"-")</f>
        <v>0.15579609916314499</v>
      </c>
      <c r="I10" s="71">
        <v>74695</v>
      </c>
      <c r="J10" s="11">
        <f>IFERROR(I10/D4,"-")</f>
        <v>0.19529074646845201</v>
      </c>
      <c r="K10" s="76">
        <f t="shared" si="0"/>
        <v>134868.50439788474</v>
      </c>
      <c r="L10" s="22"/>
      <c r="M10" s="20"/>
      <c r="N10" s="228"/>
      <c r="O10" s="228"/>
      <c r="P10" s="230"/>
      <c r="Q10" s="172" t="s">
        <v>79</v>
      </c>
      <c r="R10" s="92" t="s">
        <v>80</v>
      </c>
      <c r="S10" s="102">
        <v>10296274744</v>
      </c>
      <c r="T10" s="13">
        <v>0.15796054914799973</v>
      </c>
      <c r="U10" s="73">
        <v>74474</v>
      </c>
      <c r="V10" s="13">
        <v>0.20260072363230774</v>
      </c>
      <c r="W10" s="73">
        <v>138253.27958750704</v>
      </c>
      <c r="X10" s="81">
        <v>7</v>
      </c>
      <c r="Y10" s="25" t="s">
        <v>98</v>
      </c>
      <c r="Z10" s="88">
        <f t="shared" si="1"/>
        <v>0.16450934432919151</v>
      </c>
      <c r="AA10" s="88">
        <f t="shared" si="2"/>
        <v>0.15647494528238567</v>
      </c>
      <c r="AB10" s="89">
        <f t="shared" si="3"/>
        <v>0.9000000000000008</v>
      </c>
      <c r="AC10" s="88">
        <f t="shared" si="4"/>
        <v>8.3446758700258986E-2</v>
      </c>
      <c r="AD10" s="88">
        <f t="shared" si="5"/>
        <v>8.4940580762187898E-2</v>
      </c>
      <c r="AE10" s="89">
        <f t="shared" si="6"/>
        <v>-0.20000000000000018</v>
      </c>
      <c r="AF10" s="88">
        <f t="shared" si="7"/>
        <v>0.1548908233243238</v>
      </c>
      <c r="AG10" s="88">
        <f t="shared" si="8"/>
        <v>0.15622522308714828</v>
      </c>
      <c r="AH10" s="89">
        <f t="shared" si="9"/>
        <v>-0.10000000000000009</v>
      </c>
      <c r="AI10" s="88">
        <f t="shared" si="10"/>
        <v>8.1067387500278601E-2</v>
      </c>
      <c r="AJ10" s="88">
        <f t="shared" si="11"/>
        <v>9.0965787990939503E-2</v>
      </c>
      <c r="AK10" s="89">
        <f t="shared" si="12"/>
        <v>-0.99999999999999956</v>
      </c>
      <c r="AL10" s="88">
        <f t="shared" si="13"/>
        <v>1.4481430966107003E-2</v>
      </c>
      <c r="AM10" s="88">
        <f t="shared" si="14"/>
        <v>4.9725493542815682E-3</v>
      </c>
      <c r="AN10" s="89">
        <f t="shared" si="15"/>
        <v>0.90000000000000013</v>
      </c>
      <c r="AO10" s="88">
        <f t="shared" si="16"/>
        <v>3.7393456730182136E-2</v>
      </c>
      <c r="AP10" s="88">
        <f t="shared" si="17"/>
        <v>3.1656418274340931E-2</v>
      </c>
      <c r="AQ10" s="89">
        <f t="shared" si="18"/>
        <v>0.49999999999999978</v>
      </c>
      <c r="AR10" s="88">
        <f t="shared" si="19"/>
        <v>0.17647301994756479</v>
      </c>
      <c r="AS10" s="88">
        <f t="shared" si="20"/>
        <v>0.16765367117031188</v>
      </c>
      <c r="AT10" s="89">
        <f t="shared" si="21"/>
        <v>0.79999999999999793</v>
      </c>
      <c r="AU10" s="88">
        <f t="shared" si="22"/>
        <v>1.7588185748561435E-4</v>
      </c>
      <c r="AV10" s="88">
        <f t="shared" si="23"/>
        <v>8.6280255355389673E-5</v>
      </c>
      <c r="AW10" s="89">
        <f t="shared" si="24"/>
        <v>0</v>
      </c>
      <c r="AX10" s="88">
        <f t="shared" si="25"/>
        <v>2.5580683810344181E-2</v>
      </c>
      <c r="AY10" s="88">
        <f t="shared" si="26"/>
        <v>2.7968631994257715E-2</v>
      </c>
      <c r="AZ10" s="89">
        <f t="shared" si="27"/>
        <v>-0.20000000000000018</v>
      </c>
      <c r="BA10" s="88">
        <f t="shared" si="28"/>
        <v>0.2619812128342634</v>
      </c>
      <c r="BB10" s="88">
        <f t="shared" si="29"/>
        <v>0.27905591182879114</v>
      </c>
      <c r="BC10" s="89">
        <f t="shared" si="30"/>
        <v>-1.7000000000000015</v>
      </c>
      <c r="BD10" s="20"/>
      <c r="BE10" s="88">
        <f t="shared" si="31"/>
        <v>0.1708585838027139</v>
      </c>
      <c r="BF10" s="88">
        <f t="shared" si="32"/>
        <v>0.16373642065778868</v>
      </c>
      <c r="BG10" s="89">
        <f t="shared" si="33"/>
        <v>0.70000000000000062</v>
      </c>
      <c r="BH10" s="88">
        <f t="shared" si="34"/>
        <v>8.9610322173548737E-2</v>
      </c>
      <c r="BI10" s="88">
        <f t="shared" si="35"/>
        <v>9.3399506349466893E-2</v>
      </c>
      <c r="BJ10" s="89">
        <f t="shared" si="36"/>
        <v>-0.30000000000000027</v>
      </c>
      <c r="BK10" s="88">
        <f t="shared" si="37"/>
        <v>0.1737864485793543</v>
      </c>
      <c r="BL10" s="88">
        <f t="shared" si="38"/>
        <v>0.17391836047654397</v>
      </c>
      <c r="BM10" s="89">
        <f t="shared" si="39"/>
        <v>0</v>
      </c>
      <c r="BN10" s="88">
        <f t="shared" si="40"/>
        <v>9.6310088439012481E-2</v>
      </c>
      <c r="BO10" s="88">
        <f t="shared" si="41"/>
        <v>9.5763159703318612E-2</v>
      </c>
      <c r="BP10" s="89">
        <f t="shared" si="42"/>
        <v>0</v>
      </c>
      <c r="BQ10" s="88">
        <f t="shared" si="43"/>
        <v>9.8912586057205987E-3</v>
      </c>
      <c r="BR10" s="88">
        <f t="shared" si="44"/>
        <v>9.2099373471566451E-3</v>
      </c>
      <c r="BS10" s="89">
        <f t="shared" si="45"/>
        <v>0.10000000000000009</v>
      </c>
      <c r="BT10" s="88">
        <f t="shared" si="46"/>
        <v>3.9289225084501792E-2</v>
      </c>
      <c r="BU10" s="88">
        <f t="shared" si="47"/>
        <v>3.9641562208261441E-2</v>
      </c>
      <c r="BV10" s="89">
        <f t="shared" si="48"/>
        <v>-0.10000000000000009</v>
      </c>
      <c r="BW10" s="88">
        <f t="shared" si="49"/>
        <v>0.15710995815852041</v>
      </c>
      <c r="BX10" s="88">
        <f t="shared" si="50"/>
        <v>0.15962075631546413</v>
      </c>
      <c r="BY10" s="89">
        <f t="shared" si="51"/>
        <v>-0.30000000000000027</v>
      </c>
      <c r="BZ10" s="88">
        <f t="shared" si="52"/>
        <v>3.5332825429450708E-4</v>
      </c>
      <c r="CA10" s="88">
        <f t="shared" si="53"/>
        <v>4.5145852589011586E-4</v>
      </c>
      <c r="CB10" s="89">
        <f t="shared" si="54"/>
        <v>0</v>
      </c>
      <c r="CC10" s="88">
        <f t="shared" si="55"/>
        <v>2.314211348986368E-2</v>
      </c>
      <c r="CD10" s="88">
        <f t="shared" si="56"/>
        <v>2.2526914513194472E-2</v>
      </c>
      <c r="CE10" s="89">
        <f t="shared" si="57"/>
        <v>0</v>
      </c>
      <c r="CF10" s="88">
        <f t="shared" si="58"/>
        <v>0.23964867341246959</v>
      </c>
      <c r="CG10" s="88">
        <f t="shared" si="59"/>
        <v>0.24173192390291504</v>
      </c>
      <c r="CH10" s="89">
        <f t="shared" si="60"/>
        <v>-0.20000000000000018</v>
      </c>
      <c r="CI10" s="83">
        <v>0</v>
      </c>
    </row>
    <row r="11" spans="2:87" ht="13.5" customHeight="1">
      <c r="B11" s="228"/>
      <c r="C11" s="228"/>
      <c r="D11" s="230"/>
      <c r="E11" s="173" t="s">
        <v>81</v>
      </c>
      <c r="F11" s="116" t="s">
        <v>82</v>
      </c>
      <c r="G11" s="174">
        <v>37697406</v>
      </c>
      <c r="H11" s="11">
        <f>IFERROR(G11/G14,"-")</f>
        <v>5.8299653481154565E-4</v>
      </c>
      <c r="I11" s="71">
        <v>2246</v>
      </c>
      <c r="J11" s="11">
        <f>IFERROR(I11/D4,"-")</f>
        <v>5.8721871151769627E-3</v>
      </c>
      <c r="K11" s="76">
        <f t="shared" si="0"/>
        <v>16784.241317898486</v>
      </c>
      <c r="L11" s="22"/>
      <c r="M11" s="20"/>
      <c r="N11" s="228"/>
      <c r="O11" s="228"/>
      <c r="P11" s="230"/>
      <c r="Q11" s="172" t="s">
        <v>81</v>
      </c>
      <c r="R11" s="92" t="s">
        <v>82</v>
      </c>
      <c r="S11" s="102">
        <v>45950932</v>
      </c>
      <c r="T11" s="13">
        <v>7.0495733972251833E-4</v>
      </c>
      <c r="U11" s="73">
        <v>2184</v>
      </c>
      <c r="V11" s="13">
        <v>5.9414021056067899E-3</v>
      </c>
      <c r="W11" s="73">
        <v>21039.804029304029</v>
      </c>
      <c r="X11" s="81">
        <v>8</v>
      </c>
      <c r="Y11" s="25" t="s">
        <v>51</v>
      </c>
      <c r="Z11" s="88">
        <f t="shared" si="1"/>
        <v>0.17286444574110607</v>
      </c>
      <c r="AA11" s="88">
        <f t="shared" si="2"/>
        <v>0.16902026790244473</v>
      </c>
      <c r="AB11" s="89">
        <f t="shared" si="3"/>
        <v>0.39999999999999758</v>
      </c>
      <c r="AC11" s="88">
        <f t="shared" si="4"/>
        <v>9.7099733871174806E-2</v>
      </c>
      <c r="AD11" s="88">
        <f t="shared" si="5"/>
        <v>0.10418575769937463</v>
      </c>
      <c r="AE11" s="89">
        <f t="shared" si="6"/>
        <v>-0.69999999999999929</v>
      </c>
      <c r="AF11" s="88">
        <f t="shared" si="7"/>
        <v>0.1737122445539348</v>
      </c>
      <c r="AG11" s="88">
        <f t="shared" si="8"/>
        <v>0.17982004800132215</v>
      </c>
      <c r="AH11" s="89">
        <f t="shared" si="9"/>
        <v>-0.60000000000000053</v>
      </c>
      <c r="AI11" s="88">
        <f t="shared" si="10"/>
        <v>9.4315987078734065E-2</v>
      </c>
      <c r="AJ11" s="88">
        <f t="shared" si="11"/>
        <v>7.6127276163929045E-2</v>
      </c>
      <c r="AK11" s="89">
        <f t="shared" si="12"/>
        <v>1.8000000000000003</v>
      </c>
      <c r="AL11" s="88">
        <f t="shared" si="13"/>
        <v>2.9217877079468352E-2</v>
      </c>
      <c r="AM11" s="88">
        <f t="shared" si="14"/>
        <v>1.3354142995485051E-2</v>
      </c>
      <c r="AN11" s="89">
        <f t="shared" si="15"/>
        <v>1.6</v>
      </c>
      <c r="AO11" s="88">
        <f t="shared" si="16"/>
        <v>3.3822716560191729E-2</v>
      </c>
      <c r="AP11" s="88">
        <f t="shared" si="17"/>
        <v>4.0502568429045385E-2</v>
      </c>
      <c r="AQ11" s="89">
        <f t="shared" si="18"/>
        <v>-0.7</v>
      </c>
      <c r="AR11" s="88">
        <f t="shared" si="19"/>
        <v>0.15706696381117929</v>
      </c>
      <c r="AS11" s="88">
        <f t="shared" si="20"/>
        <v>0.13669893402793029</v>
      </c>
      <c r="AT11" s="89">
        <f t="shared" si="21"/>
        <v>1.9999999999999991</v>
      </c>
      <c r="AU11" s="88">
        <f t="shared" si="22"/>
        <v>1.2628124223952811E-4</v>
      </c>
      <c r="AV11" s="88">
        <f t="shared" si="23"/>
        <v>1.3180547190267365E-4</v>
      </c>
      <c r="AW11" s="89">
        <f t="shared" si="24"/>
        <v>0</v>
      </c>
      <c r="AX11" s="88">
        <f t="shared" si="25"/>
        <v>1.8089432975611188E-2</v>
      </c>
      <c r="AY11" s="88">
        <f t="shared" si="26"/>
        <v>3.2680722674099487E-2</v>
      </c>
      <c r="AZ11" s="89">
        <f t="shared" si="27"/>
        <v>-1.5000000000000002</v>
      </c>
      <c r="BA11" s="88">
        <f t="shared" si="28"/>
        <v>0.22368431708636016</v>
      </c>
      <c r="BB11" s="88">
        <f t="shared" si="29"/>
        <v>0.24747847663446657</v>
      </c>
      <c r="BC11" s="89">
        <f t="shared" si="30"/>
        <v>-2.2999999999999994</v>
      </c>
      <c r="BD11" s="20"/>
      <c r="BE11" s="88">
        <f t="shared" si="31"/>
        <v>0.1708585838027139</v>
      </c>
      <c r="BF11" s="88">
        <f t="shared" si="32"/>
        <v>0.16373642065778868</v>
      </c>
      <c r="BG11" s="89">
        <f t="shared" si="33"/>
        <v>0.70000000000000062</v>
      </c>
      <c r="BH11" s="88">
        <f t="shared" si="34"/>
        <v>8.9610322173548737E-2</v>
      </c>
      <c r="BI11" s="88">
        <f t="shared" si="35"/>
        <v>9.3399506349466893E-2</v>
      </c>
      <c r="BJ11" s="89">
        <f t="shared" si="36"/>
        <v>-0.30000000000000027</v>
      </c>
      <c r="BK11" s="88">
        <f t="shared" si="37"/>
        <v>0.1737864485793543</v>
      </c>
      <c r="BL11" s="88">
        <f t="shared" si="38"/>
        <v>0.17391836047654397</v>
      </c>
      <c r="BM11" s="89">
        <f t="shared" si="39"/>
        <v>0</v>
      </c>
      <c r="BN11" s="88">
        <f t="shared" si="40"/>
        <v>9.6310088439012481E-2</v>
      </c>
      <c r="BO11" s="88">
        <f t="shared" si="41"/>
        <v>9.5763159703318612E-2</v>
      </c>
      <c r="BP11" s="89">
        <f t="shared" si="42"/>
        <v>0</v>
      </c>
      <c r="BQ11" s="88">
        <f t="shared" si="43"/>
        <v>9.8912586057205987E-3</v>
      </c>
      <c r="BR11" s="88">
        <f t="shared" si="44"/>
        <v>9.2099373471566451E-3</v>
      </c>
      <c r="BS11" s="89">
        <f t="shared" si="45"/>
        <v>0.10000000000000009</v>
      </c>
      <c r="BT11" s="88">
        <f t="shared" si="46"/>
        <v>3.9289225084501792E-2</v>
      </c>
      <c r="BU11" s="88">
        <f t="shared" si="47"/>
        <v>3.9641562208261441E-2</v>
      </c>
      <c r="BV11" s="89">
        <f t="shared" si="48"/>
        <v>-0.10000000000000009</v>
      </c>
      <c r="BW11" s="88">
        <f t="shared" si="49"/>
        <v>0.15710995815852041</v>
      </c>
      <c r="BX11" s="88">
        <f t="shared" si="50"/>
        <v>0.15962075631546413</v>
      </c>
      <c r="BY11" s="89">
        <f t="shared" si="51"/>
        <v>-0.30000000000000027</v>
      </c>
      <c r="BZ11" s="88">
        <f t="shared" si="52"/>
        <v>3.5332825429450708E-4</v>
      </c>
      <c r="CA11" s="88">
        <f t="shared" si="53"/>
        <v>4.5145852589011586E-4</v>
      </c>
      <c r="CB11" s="89">
        <f t="shared" si="54"/>
        <v>0</v>
      </c>
      <c r="CC11" s="88">
        <f t="shared" si="55"/>
        <v>2.314211348986368E-2</v>
      </c>
      <c r="CD11" s="88">
        <f t="shared" si="56"/>
        <v>2.2526914513194472E-2</v>
      </c>
      <c r="CE11" s="89">
        <f t="shared" si="57"/>
        <v>0</v>
      </c>
      <c r="CF11" s="88">
        <f t="shared" si="58"/>
        <v>0.23964867341246959</v>
      </c>
      <c r="CG11" s="88">
        <f t="shared" si="59"/>
        <v>0.24173192390291504</v>
      </c>
      <c r="CH11" s="89">
        <f t="shared" si="60"/>
        <v>-0.20000000000000018</v>
      </c>
      <c r="CI11" s="83">
        <v>0</v>
      </c>
    </row>
    <row r="12" spans="2:87" ht="13.5" customHeight="1">
      <c r="B12" s="228"/>
      <c r="C12" s="228"/>
      <c r="D12" s="230"/>
      <c r="E12" s="173" t="s">
        <v>83</v>
      </c>
      <c r="F12" s="116" t="s">
        <v>84</v>
      </c>
      <c r="G12" s="174">
        <v>1555764306</v>
      </c>
      <c r="H12" s="11">
        <f>IFERROR(G12/G14,"-")</f>
        <v>2.4060148843702646E-2</v>
      </c>
      <c r="I12" s="71">
        <v>49098</v>
      </c>
      <c r="J12" s="11">
        <f>IFERROR(I12/D4,"-")</f>
        <v>0.12836716072170906</v>
      </c>
      <c r="K12" s="76">
        <f t="shared" si="0"/>
        <v>31686.918122937797</v>
      </c>
      <c r="L12" s="22"/>
      <c r="M12" s="20"/>
      <c r="N12" s="228"/>
      <c r="O12" s="228"/>
      <c r="P12" s="230"/>
      <c r="Q12" s="172" t="s">
        <v>83</v>
      </c>
      <c r="R12" s="92" t="s">
        <v>84</v>
      </c>
      <c r="S12" s="102">
        <v>1605423524</v>
      </c>
      <c r="T12" s="13">
        <v>2.4629643999538257E-2</v>
      </c>
      <c r="U12" s="73">
        <v>48575</v>
      </c>
      <c r="V12" s="13">
        <v>0.13214450882777007</v>
      </c>
      <c r="W12" s="73">
        <v>33050.407081832222</v>
      </c>
      <c r="X12" s="81">
        <v>9</v>
      </c>
      <c r="Y12" s="25" t="s">
        <v>99</v>
      </c>
      <c r="Z12" s="88">
        <f t="shared" si="1"/>
        <v>0.15862422438879892</v>
      </c>
      <c r="AA12" s="88">
        <f t="shared" si="2"/>
        <v>0.16185434746955008</v>
      </c>
      <c r="AB12" s="89">
        <f t="shared" si="3"/>
        <v>-0.30000000000000027</v>
      </c>
      <c r="AC12" s="88">
        <f t="shared" si="4"/>
        <v>8.1633711419468111E-2</v>
      </c>
      <c r="AD12" s="88">
        <f t="shared" si="5"/>
        <v>9.1041967021292025E-2</v>
      </c>
      <c r="AE12" s="89">
        <f t="shared" si="6"/>
        <v>-0.89999999999999947</v>
      </c>
      <c r="AF12" s="88">
        <f t="shared" si="7"/>
        <v>0.17078643039008989</v>
      </c>
      <c r="AG12" s="88">
        <f t="shared" si="8"/>
        <v>0.17955211555512229</v>
      </c>
      <c r="AH12" s="89">
        <f t="shared" si="9"/>
        <v>-0.89999999999999802</v>
      </c>
      <c r="AI12" s="88">
        <f t="shared" si="10"/>
        <v>0.11155587824776178</v>
      </c>
      <c r="AJ12" s="88">
        <f t="shared" si="11"/>
        <v>9.7978149988429825E-2</v>
      </c>
      <c r="AK12" s="89">
        <f t="shared" si="12"/>
        <v>1.4</v>
      </c>
      <c r="AL12" s="88">
        <f t="shared" si="13"/>
        <v>3.6330344568971798E-4</v>
      </c>
      <c r="AM12" s="88">
        <f t="shared" si="14"/>
        <v>6.7414980573194316E-4</v>
      </c>
      <c r="AN12" s="89">
        <f t="shared" si="15"/>
        <v>-0.1</v>
      </c>
      <c r="AO12" s="88">
        <f t="shared" si="16"/>
        <v>5.5738774125723652E-2</v>
      </c>
      <c r="AP12" s="88">
        <f t="shared" si="17"/>
        <v>2.2071926032968661E-2</v>
      </c>
      <c r="AQ12" s="89">
        <f t="shared" si="18"/>
        <v>3.4000000000000004</v>
      </c>
      <c r="AR12" s="88">
        <f t="shared" si="19"/>
        <v>0.18750078039562609</v>
      </c>
      <c r="AS12" s="88">
        <f t="shared" si="20"/>
        <v>0.1766263658698311</v>
      </c>
      <c r="AT12" s="89">
        <f t="shared" si="21"/>
        <v>1.100000000000001</v>
      </c>
      <c r="AU12" s="88">
        <f t="shared" si="22"/>
        <v>8.7792929490331439E-5</v>
      </c>
      <c r="AV12" s="88">
        <f t="shared" si="23"/>
        <v>5.1596242377609485E-4</v>
      </c>
      <c r="AW12" s="89">
        <f t="shared" si="24"/>
        <v>-0.1</v>
      </c>
      <c r="AX12" s="88">
        <f t="shared" si="25"/>
        <v>2.5138749974215311E-2</v>
      </c>
      <c r="AY12" s="88">
        <f t="shared" si="26"/>
        <v>2.7186491353529418E-2</v>
      </c>
      <c r="AZ12" s="89">
        <f t="shared" si="27"/>
        <v>-0.19999999999999984</v>
      </c>
      <c r="BA12" s="88">
        <f t="shared" si="28"/>
        <v>0.2085703546831362</v>
      </c>
      <c r="BB12" s="88">
        <f t="shared" si="29"/>
        <v>0.24249852447976855</v>
      </c>
      <c r="BC12" s="89">
        <f t="shared" si="30"/>
        <v>-3.3000000000000003</v>
      </c>
      <c r="BD12" s="20"/>
      <c r="BE12" s="88">
        <f t="shared" si="31"/>
        <v>0.1708585838027139</v>
      </c>
      <c r="BF12" s="88">
        <f t="shared" si="32"/>
        <v>0.16373642065778868</v>
      </c>
      <c r="BG12" s="89">
        <f t="shared" si="33"/>
        <v>0.70000000000000062</v>
      </c>
      <c r="BH12" s="88">
        <f t="shared" si="34"/>
        <v>8.9610322173548737E-2</v>
      </c>
      <c r="BI12" s="88">
        <f t="shared" si="35"/>
        <v>9.3399506349466893E-2</v>
      </c>
      <c r="BJ12" s="89">
        <f t="shared" si="36"/>
        <v>-0.30000000000000027</v>
      </c>
      <c r="BK12" s="88">
        <f t="shared" si="37"/>
        <v>0.1737864485793543</v>
      </c>
      <c r="BL12" s="88">
        <f t="shared" si="38"/>
        <v>0.17391836047654397</v>
      </c>
      <c r="BM12" s="89">
        <f t="shared" si="39"/>
        <v>0</v>
      </c>
      <c r="BN12" s="88">
        <f t="shared" si="40"/>
        <v>9.6310088439012481E-2</v>
      </c>
      <c r="BO12" s="88">
        <f t="shared" si="41"/>
        <v>9.5763159703318612E-2</v>
      </c>
      <c r="BP12" s="89">
        <f t="shared" si="42"/>
        <v>0</v>
      </c>
      <c r="BQ12" s="88">
        <f t="shared" si="43"/>
        <v>9.8912586057205987E-3</v>
      </c>
      <c r="BR12" s="88">
        <f t="shared" si="44"/>
        <v>9.2099373471566451E-3</v>
      </c>
      <c r="BS12" s="89">
        <f t="shared" si="45"/>
        <v>0.10000000000000009</v>
      </c>
      <c r="BT12" s="88">
        <f t="shared" si="46"/>
        <v>3.9289225084501792E-2</v>
      </c>
      <c r="BU12" s="88">
        <f t="shared" si="47"/>
        <v>3.9641562208261441E-2</v>
      </c>
      <c r="BV12" s="89">
        <f t="shared" si="48"/>
        <v>-0.10000000000000009</v>
      </c>
      <c r="BW12" s="88">
        <f t="shared" si="49"/>
        <v>0.15710995815852041</v>
      </c>
      <c r="BX12" s="88">
        <f t="shared" si="50"/>
        <v>0.15962075631546413</v>
      </c>
      <c r="BY12" s="89">
        <f t="shared" si="51"/>
        <v>-0.30000000000000027</v>
      </c>
      <c r="BZ12" s="88">
        <f t="shared" si="52"/>
        <v>3.5332825429450708E-4</v>
      </c>
      <c r="CA12" s="88">
        <f t="shared" si="53"/>
        <v>4.5145852589011586E-4</v>
      </c>
      <c r="CB12" s="89">
        <f t="shared" si="54"/>
        <v>0</v>
      </c>
      <c r="CC12" s="88">
        <f t="shared" si="55"/>
        <v>2.314211348986368E-2</v>
      </c>
      <c r="CD12" s="88">
        <f t="shared" si="56"/>
        <v>2.2526914513194472E-2</v>
      </c>
      <c r="CE12" s="89">
        <f t="shared" si="57"/>
        <v>0</v>
      </c>
      <c r="CF12" s="88">
        <f t="shared" si="58"/>
        <v>0.23964867341246959</v>
      </c>
      <c r="CG12" s="88">
        <f t="shared" si="59"/>
        <v>0.24173192390291504</v>
      </c>
      <c r="CH12" s="89">
        <f t="shared" si="60"/>
        <v>-0.20000000000000018</v>
      </c>
      <c r="CI12" s="83">
        <v>0</v>
      </c>
    </row>
    <row r="13" spans="2:87" ht="13.5" customHeight="1">
      <c r="B13" s="228"/>
      <c r="C13" s="228"/>
      <c r="D13" s="230"/>
      <c r="E13" s="175" t="s">
        <v>85</v>
      </c>
      <c r="F13" s="117" t="s">
        <v>86</v>
      </c>
      <c r="G13" s="176">
        <v>16176721205</v>
      </c>
      <c r="H13" s="12">
        <f>IFERROR(G13/G14,"-")</f>
        <v>0.25017563296337819</v>
      </c>
      <c r="I13" s="72">
        <v>40396</v>
      </c>
      <c r="J13" s="12">
        <f>IFERROR(I13/D4,"-")</f>
        <v>0.10561570378659332</v>
      </c>
      <c r="K13" s="77">
        <f t="shared" si="0"/>
        <v>400453.54007822555</v>
      </c>
      <c r="L13" s="22"/>
      <c r="M13" s="20"/>
      <c r="N13" s="228"/>
      <c r="O13" s="228"/>
      <c r="P13" s="230"/>
      <c r="Q13" s="172" t="s">
        <v>85</v>
      </c>
      <c r="R13" s="92" t="s">
        <v>86</v>
      </c>
      <c r="S13" s="102">
        <v>16556480034</v>
      </c>
      <c r="T13" s="13">
        <v>0.25400164070529907</v>
      </c>
      <c r="U13" s="73">
        <v>37375</v>
      </c>
      <c r="V13" s="13">
        <v>0.10167578008106858</v>
      </c>
      <c r="W13" s="73">
        <v>442982.7433846154</v>
      </c>
      <c r="X13" s="81">
        <v>10</v>
      </c>
      <c r="Y13" s="25" t="s">
        <v>52</v>
      </c>
      <c r="Z13" s="88">
        <f t="shared" si="1"/>
        <v>0.1932750608153512</v>
      </c>
      <c r="AA13" s="88">
        <f t="shared" si="2"/>
        <v>0.18290374903714299</v>
      </c>
      <c r="AB13" s="89">
        <f t="shared" si="3"/>
        <v>1.0000000000000009</v>
      </c>
      <c r="AC13" s="88">
        <f t="shared" si="4"/>
        <v>9.3983797739671485E-2</v>
      </c>
      <c r="AD13" s="88">
        <f t="shared" si="5"/>
        <v>9.6221019757769463E-2</v>
      </c>
      <c r="AE13" s="89">
        <f t="shared" si="6"/>
        <v>-0.20000000000000018</v>
      </c>
      <c r="AF13" s="88">
        <f t="shared" si="7"/>
        <v>0.1664270671224482</v>
      </c>
      <c r="AG13" s="88">
        <f t="shared" si="8"/>
        <v>0.16618057510915482</v>
      </c>
      <c r="AH13" s="89">
        <f t="shared" si="9"/>
        <v>0</v>
      </c>
      <c r="AI13" s="88">
        <f t="shared" si="10"/>
        <v>0.10883112969405782</v>
      </c>
      <c r="AJ13" s="88">
        <f t="shared" si="11"/>
        <v>9.9438353943587798E-2</v>
      </c>
      <c r="AK13" s="89">
        <f t="shared" si="12"/>
        <v>0.99999999999999956</v>
      </c>
      <c r="AL13" s="88">
        <f t="shared" si="13"/>
        <v>3.1602511917175054E-3</v>
      </c>
      <c r="AM13" s="88">
        <f t="shared" si="14"/>
        <v>2.3343515562459474E-3</v>
      </c>
      <c r="AN13" s="89">
        <f t="shared" si="15"/>
        <v>0.1</v>
      </c>
      <c r="AO13" s="88">
        <f t="shared" si="16"/>
        <v>4.2564363643941026E-2</v>
      </c>
      <c r="AP13" s="88">
        <f t="shared" si="17"/>
        <v>3.426128270694611E-2</v>
      </c>
      <c r="AQ13" s="89">
        <f t="shared" si="18"/>
        <v>0.89999999999999947</v>
      </c>
      <c r="AR13" s="88">
        <f t="shared" si="19"/>
        <v>0.13640017809994023</v>
      </c>
      <c r="AS13" s="88">
        <f t="shared" si="20"/>
        <v>0.13693101997882492</v>
      </c>
      <c r="AT13" s="89">
        <f t="shared" si="21"/>
        <v>-0.10000000000000009</v>
      </c>
      <c r="AU13" s="88">
        <f t="shared" si="22"/>
        <v>3.8962464402236043E-4</v>
      </c>
      <c r="AV13" s="88">
        <f t="shared" si="23"/>
        <v>9.8016835920187241E-5</v>
      </c>
      <c r="AW13" s="89">
        <f t="shared" si="24"/>
        <v>0</v>
      </c>
      <c r="AX13" s="88">
        <f t="shared" si="25"/>
        <v>2.3916881163028619E-2</v>
      </c>
      <c r="AY13" s="88">
        <f t="shared" si="26"/>
        <v>2.4225519393185461E-2</v>
      </c>
      <c r="AZ13" s="89">
        <f t="shared" si="27"/>
        <v>0</v>
      </c>
      <c r="BA13" s="88">
        <f t="shared" si="28"/>
        <v>0.23105164588582153</v>
      </c>
      <c r="BB13" s="88">
        <f t="shared" si="29"/>
        <v>0.25740611168122229</v>
      </c>
      <c r="BC13" s="89">
        <f t="shared" si="30"/>
        <v>-2.5999999999999996</v>
      </c>
      <c r="BD13" s="20"/>
      <c r="BE13" s="88">
        <f t="shared" si="31"/>
        <v>0.1708585838027139</v>
      </c>
      <c r="BF13" s="88">
        <f t="shared" si="32"/>
        <v>0.16373642065778868</v>
      </c>
      <c r="BG13" s="89">
        <f t="shared" si="33"/>
        <v>0.70000000000000062</v>
      </c>
      <c r="BH13" s="88">
        <f t="shared" si="34"/>
        <v>8.9610322173548737E-2</v>
      </c>
      <c r="BI13" s="88">
        <f t="shared" si="35"/>
        <v>9.3399506349466893E-2</v>
      </c>
      <c r="BJ13" s="89">
        <f t="shared" si="36"/>
        <v>-0.30000000000000027</v>
      </c>
      <c r="BK13" s="88">
        <f t="shared" si="37"/>
        <v>0.1737864485793543</v>
      </c>
      <c r="BL13" s="88">
        <f t="shared" si="38"/>
        <v>0.17391836047654397</v>
      </c>
      <c r="BM13" s="89">
        <f t="shared" si="39"/>
        <v>0</v>
      </c>
      <c r="BN13" s="88">
        <f t="shared" si="40"/>
        <v>9.6310088439012481E-2</v>
      </c>
      <c r="BO13" s="88">
        <f t="shared" si="41"/>
        <v>9.5763159703318612E-2</v>
      </c>
      <c r="BP13" s="89">
        <f t="shared" si="42"/>
        <v>0</v>
      </c>
      <c r="BQ13" s="88">
        <f t="shared" si="43"/>
        <v>9.8912586057205987E-3</v>
      </c>
      <c r="BR13" s="88">
        <f t="shared" si="44"/>
        <v>9.2099373471566451E-3</v>
      </c>
      <c r="BS13" s="89">
        <f t="shared" si="45"/>
        <v>0.10000000000000009</v>
      </c>
      <c r="BT13" s="88">
        <f t="shared" si="46"/>
        <v>3.9289225084501792E-2</v>
      </c>
      <c r="BU13" s="88">
        <f t="shared" si="47"/>
        <v>3.9641562208261441E-2</v>
      </c>
      <c r="BV13" s="89">
        <f t="shared" si="48"/>
        <v>-0.10000000000000009</v>
      </c>
      <c r="BW13" s="88">
        <f t="shared" si="49"/>
        <v>0.15710995815852041</v>
      </c>
      <c r="BX13" s="88">
        <f t="shared" si="50"/>
        <v>0.15962075631546413</v>
      </c>
      <c r="BY13" s="89">
        <f t="shared" si="51"/>
        <v>-0.30000000000000027</v>
      </c>
      <c r="BZ13" s="88">
        <f t="shared" si="52"/>
        <v>3.5332825429450708E-4</v>
      </c>
      <c r="CA13" s="88">
        <f t="shared" si="53"/>
        <v>4.5145852589011586E-4</v>
      </c>
      <c r="CB13" s="89">
        <f t="shared" si="54"/>
        <v>0</v>
      </c>
      <c r="CC13" s="88">
        <f t="shared" si="55"/>
        <v>2.314211348986368E-2</v>
      </c>
      <c r="CD13" s="88">
        <f t="shared" si="56"/>
        <v>2.2526914513194472E-2</v>
      </c>
      <c r="CE13" s="89">
        <f t="shared" si="57"/>
        <v>0</v>
      </c>
      <c r="CF13" s="88">
        <f t="shared" si="58"/>
        <v>0.23964867341246959</v>
      </c>
      <c r="CG13" s="88">
        <f t="shared" si="59"/>
        <v>0.24173192390291504</v>
      </c>
      <c r="CH13" s="89">
        <f t="shared" si="60"/>
        <v>-0.20000000000000018</v>
      </c>
      <c r="CI13" s="83">
        <v>0</v>
      </c>
    </row>
    <row r="14" spans="2:87" ht="13.5" customHeight="1">
      <c r="B14" s="192"/>
      <c r="C14" s="192"/>
      <c r="D14" s="231"/>
      <c r="E14" s="177" t="s">
        <v>115</v>
      </c>
      <c r="F14" s="178"/>
      <c r="G14" s="102">
        <f>SUM(G4:G13)</f>
        <v>64661458086</v>
      </c>
      <c r="H14" s="13" t="s">
        <v>131</v>
      </c>
      <c r="I14" s="73">
        <v>311712</v>
      </c>
      <c r="J14" s="13">
        <f>IFERROR(I14/D4,"-")</f>
        <v>0.81497381569280569</v>
      </c>
      <c r="K14" s="78">
        <f t="shared" si="0"/>
        <v>207439.74593855866</v>
      </c>
      <c r="L14" s="22"/>
      <c r="M14" s="20"/>
      <c r="N14" s="192"/>
      <c r="O14" s="192"/>
      <c r="P14" s="231"/>
      <c r="Q14" s="179" t="s">
        <v>115</v>
      </c>
      <c r="R14" s="179"/>
      <c r="S14" s="102">
        <v>65182571215</v>
      </c>
      <c r="T14" s="13" t="s">
        <v>131</v>
      </c>
      <c r="U14" s="73">
        <v>300968</v>
      </c>
      <c r="V14" s="13">
        <v>0.81876003155689758</v>
      </c>
      <c r="W14" s="73">
        <v>216576.41747627655</v>
      </c>
      <c r="X14" s="81">
        <v>11</v>
      </c>
      <c r="Y14" s="25" t="s">
        <v>53</v>
      </c>
      <c r="Z14" s="88">
        <f t="shared" si="1"/>
        <v>0.17063057534363571</v>
      </c>
      <c r="AA14" s="88">
        <f t="shared" si="2"/>
        <v>0.15983927436338236</v>
      </c>
      <c r="AB14" s="89">
        <f t="shared" si="3"/>
        <v>1.100000000000001</v>
      </c>
      <c r="AC14" s="88">
        <f t="shared" si="4"/>
        <v>8.6472576801838424E-2</v>
      </c>
      <c r="AD14" s="88">
        <f t="shared" si="5"/>
        <v>9.155744676535954E-2</v>
      </c>
      <c r="AE14" s="89">
        <f t="shared" si="6"/>
        <v>-0.60000000000000053</v>
      </c>
      <c r="AF14" s="88">
        <f t="shared" si="7"/>
        <v>0.17190891717618026</v>
      </c>
      <c r="AG14" s="88">
        <f t="shared" si="8"/>
        <v>0.17407511482514496</v>
      </c>
      <c r="AH14" s="89">
        <f t="shared" si="9"/>
        <v>-0.20000000000000018</v>
      </c>
      <c r="AI14" s="88">
        <f t="shared" si="10"/>
        <v>0.10822421021752429</v>
      </c>
      <c r="AJ14" s="88">
        <f t="shared" si="11"/>
        <v>9.7996877386152564E-2</v>
      </c>
      <c r="AK14" s="89">
        <f t="shared" si="12"/>
        <v>0.99999999999999956</v>
      </c>
      <c r="AL14" s="88">
        <f t="shared" si="13"/>
        <v>1.1598671043551639E-2</v>
      </c>
      <c r="AM14" s="88">
        <f t="shared" si="14"/>
        <v>1.0185803833039228E-2</v>
      </c>
      <c r="AN14" s="89">
        <f t="shared" si="15"/>
        <v>0.2</v>
      </c>
      <c r="AO14" s="88">
        <f t="shared" si="16"/>
        <v>3.2588626860943562E-2</v>
      </c>
      <c r="AP14" s="88">
        <f t="shared" si="17"/>
        <v>2.9837361719064173E-2</v>
      </c>
      <c r="AQ14" s="89">
        <f t="shared" si="18"/>
        <v>0.30000000000000027</v>
      </c>
      <c r="AR14" s="88">
        <f t="shared" si="19"/>
        <v>0.146400126257557</v>
      </c>
      <c r="AS14" s="88">
        <f t="shared" si="20"/>
        <v>0.15995349738089318</v>
      </c>
      <c r="AT14" s="89">
        <f t="shared" si="21"/>
        <v>-1.4000000000000012</v>
      </c>
      <c r="AU14" s="88">
        <f t="shared" si="22"/>
        <v>3.0256115981576188E-4</v>
      </c>
      <c r="AV14" s="88">
        <f t="shared" si="23"/>
        <v>6.7270788258692001E-5</v>
      </c>
      <c r="AW14" s="89">
        <f t="shared" si="24"/>
        <v>0</v>
      </c>
      <c r="AX14" s="88">
        <f t="shared" si="25"/>
        <v>2.0805877401088007E-2</v>
      </c>
      <c r="AY14" s="88">
        <f t="shared" si="26"/>
        <v>2.2918239886017461E-2</v>
      </c>
      <c r="AZ14" s="89">
        <f t="shared" si="27"/>
        <v>-0.19999999999999984</v>
      </c>
      <c r="BA14" s="88">
        <f t="shared" si="28"/>
        <v>0.25106785773786539</v>
      </c>
      <c r="BB14" s="88">
        <f t="shared" si="29"/>
        <v>0.25356911305268787</v>
      </c>
      <c r="BC14" s="89">
        <f t="shared" si="30"/>
        <v>-0.30000000000000027</v>
      </c>
      <c r="BD14" s="20"/>
      <c r="BE14" s="88">
        <f t="shared" si="31"/>
        <v>0.1708585838027139</v>
      </c>
      <c r="BF14" s="88">
        <f t="shared" si="32"/>
        <v>0.16373642065778868</v>
      </c>
      <c r="BG14" s="89">
        <f t="shared" si="33"/>
        <v>0.70000000000000062</v>
      </c>
      <c r="BH14" s="88">
        <f t="shared" si="34"/>
        <v>8.9610322173548737E-2</v>
      </c>
      <c r="BI14" s="88">
        <f t="shared" si="35"/>
        <v>9.3399506349466893E-2</v>
      </c>
      <c r="BJ14" s="89">
        <f t="shared" si="36"/>
        <v>-0.30000000000000027</v>
      </c>
      <c r="BK14" s="88">
        <f t="shared" si="37"/>
        <v>0.1737864485793543</v>
      </c>
      <c r="BL14" s="88">
        <f t="shared" si="38"/>
        <v>0.17391836047654397</v>
      </c>
      <c r="BM14" s="89">
        <f t="shared" si="39"/>
        <v>0</v>
      </c>
      <c r="BN14" s="88">
        <f t="shared" si="40"/>
        <v>9.6310088439012481E-2</v>
      </c>
      <c r="BO14" s="88">
        <f t="shared" si="41"/>
        <v>9.5763159703318612E-2</v>
      </c>
      <c r="BP14" s="89">
        <f t="shared" si="42"/>
        <v>0</v>
      </c>
      <c r="BQ14" s="88">
        <f t="shared" si="43"/>
        <v>9.8912586057205987E-3</v>
      </c>
      <c r="BR14" s="88">
        <f t="shared" si="44"/>
        <v>9.2099373471566451E-3</v>
      </c>
      <c r="BS14" s="89">
        <f t="shared" si="45"/>
        <v>0.10000000000000009</v>
      </c>
      <c r="BT14" s="88">
        <f t="shared" si="46"/>
        <v>3.9289225084501792E-2</v>
      </c>
      <c r="BU14" s="88">
        <f t="shared" si="47"/>
        <v>3.9641562208261441E-2</v>
      </c>
      <c r="BV14" s="89">
        <f t="shared" si="48"/>
        <v>-0.10000000000000009</v>
      </c>
      <c r="BW14" s="88">
        <f t="shared" si="49"/>
        <v>0.15710995815852041</v>
      </c>
      <c r="BX14" s="88">
        <f t="shared" si="50"/>
        <v>0.15962075631546413</v>
      </c>
      <c r="BY14" s="89">
        <f t="shared" si="51"/>
        <v>-0.30000000000000027</v>
      </c>
      <c r="BZ14" s="88">
        <f t="shared" si="52"/>
        <v>3.5332825429450708E-4</v>
      </c>
      <c r="CA14" s="88">
        <f t="shared" si="53"/>
        <v>4.5145852589011586E-4</v>
      </c>
      <c r="CB14" s="89">
        <f t="shared" si="54"/>
        <v>0</v>
      </c>
      <c r="CC14" s="88">
        <f t="shared" si="55"/>
        <v>2.314211348986368E-2</v>
      </c>
      <c r="CD14" s="88">
        <f t="shared" si="56"/>
        <v>2.2526914513194472E-2</v>
      </c>
      <c r="CE14" s="89">
        <f t="shared" si="57"/>
        <v>0</v>
      </c>
      <c r="CF14" s="88">
        <f t="shared" si="58"/>
        <v>0.23964867341246959</v>
      </c>
      <c r="CG14" s="88">
        <f t="shared" si="59"/>
        <v>0.24173192390291504</v>
      </c>
      <c r="CH14" s="89">
        <f t="shared" si="60"/>
        <v>-0.20000000000000018</v>
      </c>
      <c r="CI14" s="83">
        <v>0</v>
      </c>
    </row>
    <row r="15" spans="2:87" ht="13.5" customHeight="1">
      <c r="B15" s="191">
        <v>2</v>
      </c>
      <c r="C15" s="191" t="s">
        <v>93</v>
      </c>
      <c r="D15" s="229">
        <f>VLOOKUP(C15,市区町村別_生活習慣病の状況!$C$5:$D$78,2,FALSE)</f>
        <v>14656</v>
      </c>
      <c r="E15" s="169" t="s">
        <v>67</v>
      </c>
      <c r="F15" s="114" t="s">
        <v>68</v>
      </c>
      <c r="G15" s="170">
        <v>396768737</v>
      </c>
      <c r="H15" s="10">
        <f t="shared" ref="H15" si="61">IFERROR(G15/G25,"-")</f>
        <v>0.17149570099685671</v>
      </c>
      <c r="I15" s="171">
        <v>6961</v>
      </c>
      <c r="J15" s="10">
        <f t="shared" ref="J15" si="62">IFERROR(I15/D15,"-")</f>
        <v>0.47495906113537117</v>
      </c>
      <c r="K15" s="75">
        <f t="shared" ref="K15:K25" si="63">IFERROR(G15/I15,"-")</f>
        <v>56998.812957908347</v>
      </c>
      <c r="L15" s="22"/>
      <c r="M15" s="20"/>
      <c r="N15" s="191">
        <v>2</v>
      </c>
      <c r="O15" s="191" t="s">
        <v>93</v>
      </c>
      <c r="P15" s="229">
        <v>13946</v>
      </c>
      <c r="Q15" s="172" t="s">
        <v>67</v>
      </c>
      <c r="R15" s="92" t="s">
        <v>68</v>
      </c>
      <c r="S15" s="102">
        <v>366612385</v>
      </c>
      <c r="T15" s="13">
        <v>0.1604736618536885</v>
      </c>
      <c r="U15" s="73">
        <v>6623</v>
      </c>
      <c r="V15" s="13">
        <v>0.47490319804961995</v>
      </c>
      <c r="W15" s="73">
        <v>55354.4292616639</v>
      </c>
      <c r="X15" s="81">
        <v>12</v>
      </c>
      <c r="Y15" s="25" t="s">
        <v>100</v>
      </c>
      <c r="Z15" s="88">
        <f t="shared" si="1"/>
        <v>0.16604218437321389</v>
      </c>
      <c r="AA15" s="88">
        <f t="shared" si="2"/>
        <v>0.161902465436424</v>
      </c>
      <c r="AB15" s="89">
        <f t="shared" si="3"/>
        <v>0.40000000000000036</v>
      </c>
      <c r="AC15" s="88">
        <f t="shared" si="4"/>
        <v>9.6882254662743444E-2</v>
      </c>
      <c r="AD15" s="88">
        <f t="shared" si="5"/>
        <v>9.8890951885770267E-2</v>
      </c>
      <c r="AE15" s="89">
        <f t="shared" si="6"/>
        <v>-0.20000000000000018</v>
      </c>
      <c r="AF15" s="88">
        <f t="shared" si="7"/>
        <v>0.18915567947129949</v>
      </c>
      <c r="AG15" s="88">
        <f t="shared" si="8"/>
        <v>0.18390094159246581</v>
      </c>
      <c r="AH15" s="89">
        <f t="shared" si="9"/>
        <v>0.50000000000000044</v>
      </c>
      <c r="AI15" s="88">
        <f t="shared" si="10"/>
        <v>9.281316730292298E-2</v>
      </c>
      <c r="AJ15" s="88">
        <f t="shared" si="11"/>
        <v>8.9557605398253845E-2</v>
      </c>
      <c r="AK15" s="89">
        <f t="shared" si="12"/>
        <v>0.30000000000000027</v>
      </c>
      <c r="AL15" s="88">
        <f t="shared" si="13"/>
        <v>6.8113718038226813E-3</v>
      </c>
      <c r="AM15" s="88">
        <f t="shared" si="14"/>
        <v>5.5702849747284143E-3</v>
      </c>
      <c r="AN15" s="89">
        <f t="shared" si="15"/>
        <v>0.1</v>
      </c>
      <c r="AO15" s="88">
        <f t="shared" si="16"/>
        <v>3.942730706918459E-2</v>
      </c>
      <c r="AP15" s="88">
        <f t="shared" si="17"/>
        <v>3.9614402245647738E-2</v>
      </c>
      <c r="AQ15" s="89">
        <f t="shared" si="18"/>
        <v>-0.10000000000000009</v>
      </c>
      <c r="AR15" s="88">
        <f t="shared" si="19"/>
        <v>0.15017305216590801</v>
      </c>
      <c r="AS15" s="88">
        <f t="shared" si="20"/>
        <v>0.15899925754312821</v>
      </c>
      <c r="AT15" s="89">
        <f t="shared" si="21"/>
        <v>-0.9000000000000008</v>
      </c>
      <c r="AU15" s="88">
        <f t="shared" si="22"/>
        <v>4.289253506670712E-4</v>
      </c>
      <c r="AV15" s="88">
        <f t="shared" si="23"/>
        <v>1.8112588380712324E-4</v>
      </c>
      <c r="AW15" s="89">
        <f t="shared" si="24"/>
        <v>0</v>
      </c>
      <c r="AX15" s="88">
        <f t="shared" si="25"/>
        <v>2.6113345725242605E-2</v>
      </c>
      <c r="AY15" s="88">
        <f t="shared" si="26"/>
        <v>2.7050430125911896E-2</v>
      </c>
      <c r="AZ15" s="89">
        <f t="shared" si="27"/>
        <v>-0.10000000000000009</v>
      </c>
      <c r="BA15" s="88">
        <f t="shared" si="28"/>
        <v>0.23215271207499522</v>
      </c>
      <c r="BB15" s="88">
        <f t="shared" si="29"/>
        <v>0.23433253491386269</v>
      </c>
      <c r="BC15" s="89">
        <f t="shared" si="30"/>
        <v>-0.20000000000000018</v>
      </c>
      <c r="BD15" s="20"/>
      <c r="BE15" s="88">
        <f t="shared" si="31"/>
        <v>0.1708585838027139</v>
      </c>
      <c r="BF15" s="88">
        <f t="shared" si="32"/>
        <v>0.16373642065778868</v>
      </c>
      <c r="BG15" s="89">
        <f t="shared" si="33"/>
        <v>0.70000000000000062</v>
      </c>
      <c r="BH15" s="88">
        <f t="shared" si="34"/>
        <v>8.9610322173548737E-2</v>
      </c>
      <c r="BI15" s="88">
        <f t="shared" si="35"/>
        <v>9.3399506349466893E-2</v>
      </c>
      <c r="BJ15" s="89">
        <f t="shared" si="36"/>
        <v>-0.30000000000000027</v>
      </c>
      <c r="BK15" s="88">
        <f t="shared" si="37"/>
        <v>0.1737864485793543</v>
      </c>
      <c r="BL15" s="88">
        <f t="shared" si="38"/>
        <v>0.17391836047654397</v>
      </c>
      <c r="BM15" s="89">
        <f t="shared" si="39"/>
        <v>0</v>
      </c>
      <c r="BN15" s="88">
        <f t="shared" si="40"/>
        <v>9.6310088439012481E-2</v>
      </c>
      <c r="BO15" s="88">
        <f t="shared" si="41"/>
        <v>9.5763159703318612E-2</v>
      </c>
      <c r="BP15" s="89">
        <f t="shared" si="42"/>
        <v>0</v>
      </c>
      <c r="BQ15" s="88">
        <f t="shared" si="43"/>
        <v>9.8912586057205987E-3</v>
      </c>
      <c r="BR15" s="88">
        <f t="shared" si="44"/>
        <v>9.2099373471566451E-3</v>
      </c>
      <c r="BS15" s="89">
        <f t="shared" si="45"/>
        <v>0.10000000000000009</v>
      </c>
      <c r="BT15" s="88">
        <f t="shared" si="46"/>
        <v>3.9289225084501792E-2</v>
      </c>
      <c r="BU15" s="88">
        <f t="shared" si="47"/>
        <v>3.9641562208261441E-2</v>
      </c>
      <c r="BV15" s="89">
        <f t="shared" si="48"/>
        <v>-0.10000000000000009</v>
      </c>
      <c r="BW15" s="88">
        <f t="shared" si="49"/>
        <v>0.15710995815852041</v>
      </c>
      <c r="BX15" s="88">
        <f t="shared" si="50"/>
        <v>0.15962075631546413</v>
      </c>
      <c r="BY15" s="89">
        <f t="shared" si="51"/>
        <v>-0.30000000000000027</v>
      </c>
      <c r="BZ15" s="88">
        <f t="shared" si="52"/>
        <v>3.5332825429450708E-4</v>
      </c>
      <c r="CA15" s="88">
        <f t="shared" si="53"/>
        <v>4.5145852589011586E-4</v>
      </c>
      <c r="CB15" s="89">
        <f t="shared" si="54"/>
        <v>0</v>
      </c>
      <c r="CC15" s="88">
        <f t="shared" si="55"/>
        <v>2.314211348986368E-2</v>
      </c>
      <c r="CD15" s="88">
        <f t="shared" si="56"/>
        <v>2.2526914513194472E-2</v>
      </c>
      <c r="CE15" s="89">
        <f t="shared" si="57"/>
        <v>0</v>
      </c>
      <c r="CF15" s="88">
        <f t="shared" si="58"/>
        <v>0.23964867341246959</v>
      </c>
      <c r="CG15" s="88">
        <f t="shared" si="59"/>
        <v>0.24173192390291504</v>
      </c>
      <c r="CH15" s="89">
        <f t="shared" si="60"/>
        <v>-0.20000000000000018</v>
      </c>
      <c r="CI15" s="83">
        <v>0</v>
      </c>
    </row>
    <row r="16" spans="2:87" ht="13.5" customHeight="1">
      <c r="B16" s="228"/>
      <c r="C16" s="228"/>
      <c r="D16" s="230"/>
      <c r="E16" s="173" t="s">
        <v>69</v>
      </c>
      <c r="F16" s="115" t="s">
        <v>70</v>
      </c>
      <c r="G16" s="174">
        <v>212775399</v>
      </c>
      <c r="H16" s="11">
        <f t="shared" ref="H16" si="64">IFERROR(G16/G25,"-")</f>
        <v>9.1968098299012119E-2</v>
      </c>
      <c r="I16" s="71">
        <v>6061</v>
      </c>
      <c r="J16" s="11">
        <f t="shared" ref="J16" si="65">IFERROR(I16/D15,"-")</f>
        <v>0.41355076419213976</v>
      </c>
      <c r="K16" s="76">
        <f t="shared" si="63"/>
        <v>35105.658967167132</v>
      </c>
      <c r="L16" s="22"/>
      <c r="M16" s="20"/>
      <c r="N16" s="228"/>
      <c r="O16" s="228"/>
      <c r="P16" s="230"/>
      <c r="Q16" s="172" t="s">
        <v>69</v>
      </c>
      <c r="R16" s="92" t="s">
        <v>70</v>
      </c>
      <c r="S16" s="102">
        <v>217256214</v>
      </c>
      <c r="T16" s="13">
        <v>9.5097442551070901E-2</v>
      </c>
      <c r="U16" s="73">
        <v>5748</v>
      </c>
      <c r="V16" s="13">
        <v>0.41216119317366989</v>
      </c>
      <c r="W16" s="73">
        <v>37796.836116910228</v>
      </c>
      <c r="X16" s="81">
        <v>13</v>
      </c>
      <c r="Y16" s="25" t="s">
        <v>101</v>
      </c>
      <c r="Z16" s="88">
        <f t="shared" si="1"/>
        <v>0.16385838371949377</v>
      </c>
      <c r="AA16" s="88">
        <f t="shared" si="2"/>
        <v>0.15789354749115739</v>
      </c>
      <c r="AB16" s="89">
        <f t="shared" si="3"/>
        <v>0.60000000000000053</v>
      </c>
      <c r="AC16" s="88">
        <f t="shared" si="4"/>
        <v>8.7522899802726248E-2</v>
      </c>
      <c r="AD16" s="88">
        <f t="shared" si="5"/>
        <v>9.1149739345294661E-2</v>
      </c>
      <c r="AE16" s="89">
        <f t="shared" si="6"/>
        <v>-0.30000000000000027</v>
      </c>
      <c r="AF16" s="88">
        <f t="shared" si="7"/>
        <v>0.18498943263399995</v>
      </c>
      <c r="AG16" s="88">
        <f t="shared" si="8"/>
        <v>0.18620310774306018</v>
      </c>
      <c r="AH16" s="89">
        <f t="shared" si="9"/>
        <v>-0.10000000000000009</v>
      </c>
      <c r="AI16" s="88">
        <f t="shared" si="10"/>
        <v>7.5265357924358081E-2</v>
      </c>
      <c r="AJ16" s="88">
        <f t="shared" si="11"/>
        <v>8.6831392599233892E-2</v>
      </c>
      <c r="AK16" s="89">
        <f t="shared" si="12"/>
        <v>-1.1999999999999997</v>
      </c>
      <c r="AL16" s="88">
        <f t="shared" si="13"/>
        <v>9.5061209049304707E-3</v>
      </c>
      <c r="AM16" s="88">
        <f t="shared" si="14"/>
        <v>6.9185046139693214E-3</v>
      </c>
      <c r="AN16" s="89">
        <f t="shared" si="15"/>
        <v>0.3</v>
      </c>
      <c r="AO16" s="88">
        <f t="shared" si="16"/>
        <v>3.0601543883993752E-2</v>
      </c>
      <c r="AP16" s="88">
        <f t="shared" si="17"/>
        <v>3.5410172552046183E-2</v>
      </c>
      <c r="AQ16" s="89">
        <f t="shared" si="18"/>
        <v>-0.40000000000000036</v>
      </c>
      <c r="AR16" s="88">
        <f t="shared" si="19"/>
        <v>0.1687223205396321</v>
      </c>
      <c r="AS16" s="88">
        <f t="shared" si="20"/>
        <v>0.14755875076917938</v>
      </c>
      <c r="AT16" s="89">
        <f t="shared" si="21"/>
        <v>2.1000000000000019</v>
      </c>
      <c r="AU16" s="88">
        <f t="shared" si="22"/>
        <v>2.1992211869669229E-4</v>
      </c>
      <c r="AV16" s="88">
        <f t="shared" si="23"/>
        <v>2.7024584021324789E-4</v>
      </c>
      <c r="AW16" s="89">
        <f t="shared" si="24"/>
        <v>0</v>
      </c>
      <c r="AX16" s="88">
        <f t="shared" si="25"/>
        <v>2.6208618531678992E-2</v>
      </c>
      <c r="AY16" s="88">
        <f t="shared" si="26"/>
        <v>2.5621442081597525E-2</v>
      </c>
      <c r="AZ16" s="89">
        <f t="shared" si="27"/>
        <v>0</v>
      </c>
      <c r="BA16" s="88">
        <f t="shared" si="28"/>
        <v>0.25310539994048997</v>
      </c>
      <c r="BB16" s="88">
        <f t="shared" si="29"/>
        <v>0.2621430969642482</v>
      </c>
      <c r="BC16" s="89">
        <f t="shared" si="30"/>
        <v>-0.9000000000000008</v>
      </c>
      <c r="BD16" s="20"/>
      <c r="BE16" s="88">
        <f t="shared" si="31"/>
        <v>0.1708585838027139</v>
      </c>
      <c r="BF16" s="88">
        <f t="shared" si="32"/>
        <v>0.16373642065778868</v>
      </c>
      <c r="BG16" s="89">
        <f t="shared" si="33"/>
        <v>0.70000000000000062</v>
      </c>
      <c r="BH16" s="88">
        <f t="shared" si="34"/>
        <v>8.9610322173548737E-2</v>
      </c>
      <c r="BI16" s="88">
        <f t="shared" si="35"/>
        <v>9.3399506349466893E-2</v>
      </c>
      <c r="BJ16" s="89">
        <f t="shared" si="36"/>
        <v>-0.30000000000000027</v>
      </c>
      <c r="BK16" s="88">
        <f t="shared" si="37"/>
        <v>0.1737864485793543</v>
      </c>
      <c r="BL16" s="88">
        <f t="shared" si="38"/>
        <v>0.17391836047654397</v>
      </c>
      <c r="BM16" s="89">
        <f t="shared" si="39"/>
        <v>0</v>
      </c>
      <c r="BN16" s="88">
        <f t="shared" si="40"/>
        <v>9.6310088439012481E-2</v>
      </c>
      <c r="BO16" s="88">
        <f t="shared" si="41"/>
        <v>9.5763159703318612E-2</v>
      </c>
      <c r="BP16" s="89">
        <f t="shared" si="42"/>
        <v>0</v>
      </c>
      <c r="BQ16" s="88">
        <f t="shared" si="43"/>
        <v>9.8912586057205987E-3</v>
      </c>
      <c r="BR16" s="88">
        <f t="shared" si="44"/>
        <v>9.2099373471566451E-3</v>
      </c>
      <c r="BS16" s="89">
        <f t="shared" si="45"/>
        <v>0.10000000000000009</v>
      </c>
      <c r="BT16" s="88">
        <f t="shared" si="46"/>
        <v>3.9289225084501792E-2</v>
      </c>
      <c r="BU16" s="88">
        <f t="shared" si="47"/>
        <v>3.9641562208261441E-2</v>
      </c>
      <c r="BV16" s="89">
        <f t="shared" si="48"/>
        <v>-0.10000000000000009</v>
      </c>
      <c r="BW16" s="88">
        <f t="shared" si="49"/>
        <v>0.15710995815852041</v>
      </c>
      <c r="BX16" s="88">
        <f t="shared" si="50"/>
        <v>0.15962075631546413</v>
      </c>
      <c r="BY16" s="89">
        <f t="shared" si="51"/>
        <v>-0.30000000000000027</v>
      </c>
      <c r="BZ16" s="88">
        <f t="shared" si="52"/>
        <v>3.5332825429450708E-4</v>
      </c>
      <c r="CA16" s="88">
        <f t="shared" si="53"/>
        <v>4.5145852589011586E-4</v>
      </c>
      <c r="CB16" s="89">
        <f t="shared" si="54"/>
        <v>0</v>
      </c>
      <c r="CC16" s="88">
        <f t="shared" si="55"/>
        <v>2.314211348986368E-2</v>
      </c>
      <c r="CD16" s="88">
        <f t="shared" si="56"/>
        <v>2.2526914513194472E-2</v>
      </c>
      <c r="CE16" s="89">
        <f t="shared" si="57"/>
        <v>0</v>
      </c>
      <c r="CF16" s="88">
        <f t="shared" si="58"/>
        <v>0.23964867341246959</v>
      </c>
      <c r="CG16" s="88">
        <f t="shared" si="59"/>
        <v>0.24173192390291504</v>
      </c>
      <c r="CH16" s="89">
        <f t="shared" si="60"/>
        <v>-0.20000000000000018</v>
      </c>
      <c r="CI16" s="83">
        <v>0</v>
      </c>
    </row>
    <row r="17" spans="2:87" ht="13.5" customHeight="1">
      <c r="B17" s="228"/>
      <c r="C17" s="228"/>
      <c r="D17" s="230"/>
      <c r="E17" s="173" t="s">
        <v>71</v>
      </c>
      <c r="F17" s="116" t="s">
        <v>72</v>
      </c>
      <c r="G17" s="174">
        <v>407261967</v>
      </c>
      <c r="H17" s="11">
        <f t="shared" ref="H17" si="66">IFERROR(G17/G25,"-")</f>
        <v>0.17603119905090639</v>
      </c>
      <c r="I17" s="71">
        <v>8959</v>
      </c>
      <c r="J17" s="11">
        <f t="shared" ref="J17" si="67">IFERROR(I17/D15,"-")</f>
        <v>0.61128548034934493</v>
      </c>
      <c r="K17" s="76">
        <f t="shared" si="63"/>
        <v>45458.418015403506</v>
      </c>
      <c r="L17" s="22"/>
      <c r="M17" s="20"/>
      <c r="N17" s="228"/>
      <c r="O17" s="228"/>
      <c r="P17" s="230"/>
      <c r="Q17" s="172" t="s">
        <v>71</v>
      </c>
      <c r="R17" s="92" t="s">
        <v>72</v>
      </c>
      <c r="S17" s="102">
        <v>399797205</v>
      </c>
      <c r="T17" s="13">
        <v>0.17499932929221632</v>
      </c>
      <c r="U17" s="73">
        <v>8498</v>
      </c>
      <c r="V17" s="13">
        <v>0.6093503513552273</v>
      </c>
      <c r="W17" s="73">
        <v>47046.034949399858</v>
      </c>
      <c r="X17" s="81">
        <v>14</v>
      </c>
      <c r="Y17" s="25" t="s">
        <v>102</v>
      </c>
      <c r="Z17" s="88">
        <f t="shared" si="1"/>
        <v>0.17417036292906571</v>
      </c>
      <c r="AA17" s="88">
        <f t="shared" si="2"/>
        <v>0.16795255810511783</v>
      </c>
      <c r="AB17" s="89">
        <f t="shared" si="3"/>
        <v>0.59999999999999776</v>
      </c>
      <c r="AC17" s="88">
        <f t="shared" si="4"/>
        <v>9.6971661830589459E-2</v>
      </c>
      <c r="AD17" s="88">
        <f t="shared" si="5"/>
        <v>0.10231024019536808</v>
      </c>
      <c r="AE17" s="89">
        <f t="shared" si="6"/>
        <v>-0.49999999999999906</v>
      </c>
      <c r="AF17" s="88">
        <f t="shared" si="7"/>
        <v>0.17894528512616847</v>
      </c>
      <c r="AG17" s="88">
        <f t="shared" si="8"/>
        <v>0.17676843701960682</v>
      </c>
      <c r="AH17" s="89">
        <f t="shared" si="9"/>
        <v>0.20000000000000018</v>
      </c>
      <c r="AI17" s="88">
        <f t="shared" si="10"/>
        <v>8.4987876746010368E-2</v>
      </c>
      <c r="AJ17" s="88">
        <f t="shared" si="11"/>
        <v>8.6716327734985582E-2</v>
      </c>
      <c r="AK17" s="89">
        <f t="shared" si="12"/>
        <v>-0.19999999999999879</v>
      </c>
      <c r="AL17" s="88">
        <f t="shared" si="13"/>
        <v>8.6346379969009859E-3</v>
      </c>
      <c r="AM17" s="88">
        <f t="shared" si="14"/>
        <v>7.92790556881935E-3</v>
      </c>
      <c r="AN17" s="89">
        <f t="shared" si="15"/>
        <v>9.9999999999999922E-2</v>
      </c>
      <c r="AO17" s="88">
        <f t="shared" si="16"/>
        <v>3.599056977659653E-2</v>
      </c>
      <c r="AP17" s="88">
        <f t="shared" si="17"/>
        <v>3.8425848786596724E-2</v>
      </c>
      <c r="AQ17" s="89">
        <f t="shared" si="18"/>
        <v>-0.20000000000000018</v>
      </c>
      <c r="AR17" s="88">
        <f t="shared" si="19"/>
        <v>0.12997091963135915</v>
      </c>
      <c r="AS17" s="88">
        <f t="shared" si="20"/>
        <v>0.15264449634655944</v>
      </c>
      <c r="AT17" s="89">
        <f t="shared" si="21"/>
        <v>-2.2999999999999994</v>
      </c>
      <c r="AU17" s="88">
        <f t="shared" si="22"/>
        <v>1.3578273222971798E-4</v>
      </c>
      <c r="AV17" s="88">
        <f t="shared" si="23"/>
        <v>5.8405027296974698E-4</v>
      </c>
      <c r="AW17" s="89">
        <f t="shared" si="24"/>
        <v>-0.1</v>
      </c>
      <c r="AX17" s="88">
        <f t="shared" si="25"/>
        <v>2.2194594733038212E-2</v>
      </c>
      <c r="AY17" s="88">
        <f t="shared" si="26"/>
        <v>2.1813753125482394E-2</v>
      </c>
      <c r="AZ17" s="89">
        <f t="shared" si="27"/>
        <v>0</v>
      </c>
      <c r="BA17" s="88">
        <f t="shared" si="28"/>
        <v>0.2679983084980414</v>
      </c>
      <c r="BB17" s="88">
        <f t="shared" si="29"/>
        <v>0.24485638284449404</v>
      </c>
      <c r="BC17" s="89">
        <f t="shared" si="30"/>
        <v>2.300000000000002</v>
      </c>
      <c r="BD17" s="20"/>
      <c r="BE17" s="88">
        <f t="shared" si="31"/>
        <v>0.1708585838027139</v>
      </c>
      <c r="BF17" s="88">
        <f t="shared" si="32"/>
        <v>0.16373642065778868</v>
      </c>
      <c r="BG17" s="89">
        <f t="shared" si="33"/>
        <v>0.70000000000000062</v>
      </c>
      <c r="BH17" s="88">
        <f t="shared" si="34"/>
        <v>8.9610322173548737E-2</v>
      </c>
      <c r="BI17" s="88">
        <f t="shared" si="35"/>
        <v>9.3399506349466893E-2</v>
      </c>
      <c r="BJ17" s="89">
        <f t="shared" si="36"/>
        <v>-0.30000000000000027</v>
      </c>
      <c r="BK17" s="88">
        <f t="shared" si="37"/>
        <v>0.1737864485793543</v>
      </c>
      <c r="BL17" s="88">
        <f t="shared" si="38"/>
        <v>0.17391836047654397</v>
      </c>
      <c r="BM17" s="89">
        <f t="shared" si="39"/>
        <v>0</v>
      </c>
      <c r="BN17" s="88">
        <f t="shared" si="40"/>
        <v>9.6310088439012481E-2</v>
      </c>
      <c r="BO17" s="88">
        <f t="shared" si="41"/>
        <v>9.5763159703318612E-2</v>
      </c>
      <c r="BP17" s="89">
        <f t="shared" si="42"/>
        <v>0</v>
      </c>
      <c r="BQ17" s="88">
        <f t="shared" si="43"/>
        <v>9.8912586057205987E-3</v>
      </c>
      <c r="BR17" s="88">
        <f t="shared" si="44"/>
        <v>9.2099373471566451E-3</v>
      </c>
      <c r="BS17" s="89">
        <f t="shared" si="45"/>
        <v>0.10000000000000009</v>
      </c>
      <c r="BT17" s="88">
        <f t="shared" si="46"/>
        <v>3.9289225084501792E-2</v>
      </c>
      <c r="BU17" s="88">
        <f t="shared" si="47"/>
        <v>3.9641562208261441E-2</v>
      </c>
      <c r="BV17" s="89">
        <f t="shared" si="48"/>
        <v>-0.10000000000000009</v>
      </c>
      <c r="BW17" s="88">
        <f t="shared" si="49"/>
        <v>0.15710995815852041</v>
      </c>
      <c r="BX17" s="88">
        <f t="shared" si="50"/>
        <v>0.15962075631546413</v>
      </c>
      <c r="BY17" s="89">
        <f t="shared" si="51"/>
        <v>-0.30000000000000027</v>
      </c>
      <c r="BZ17" s="88">
        <f t="shared" si="52"/>
        <v>3.5332825429450708E-4</v>
      </c>
      <c r="CA17" s="88">
        <f t="shared" si="53"/>
        <v>4.5145852589011586E-4</v>
      </c>
      <c r="CB17" s="89">
        <f t="shared" si="54"/>
        <v>0</v>
      </c>
      <c r="CC17" s="88">
        <f t="shared" si="55"/>
        <v>2.314211348986368E-2</v>
      </c>
      <c r="CD17" s="88">
        <f t="shared" si="56"/>
        <v>2.2526914513194472E-2</v>
      </c>
      <c r="CE17" s="89">
        <f t="shared" si="57"/>
        <v>0</v>
      </c>
      <c r="CF17" s="88">
        <f t="shared" si="58"/>
        <v>0.23964867341246959</v>
      </c>
      <c r="CG17" s="88">
        <f t="shared" si="59"/>
        <v>0.24173192390291504</v>
      </c>
      <c r="CH17" s="89">
        <f t="shared" si="60"/>
        <v>-0.20000000000000018</v>
      </c>
      <c r="CI17" s="83">
        <v>0</v>
      </c>
    </row>
    <row r="18" spans="2:87" ht="13.5" customHeight="1">
      <c r="B18" s="228"/>
      <c r="C18" s="228"/>
      <c r="D18" s="230"/>
      <c r="E18" s="173" t="s">
        <v>73</v>
      </c>
      <c r="F18" s="116" t="s">
        <v>74</v>
      </c>
      <c r="G18" s="174">
        <v>178821925</v>
      </c>
      <c r="H18" s="11">
        <f t="shared" ref="H18" si="68">IFERROR(G18/G25,"-")</f>
        <v>7.7292358297580133E-2</v>
      </c>
      <c r="I18" s="71">
        <v>3141</v>
      </c>
      <c r="J18" s="11">
        <f t="shared" ref="J18" si="69">IFERROR(I18/D15,"-")</f>
        <v>0.21431495633187772</v>
      </c>
      <c r="K18" s="76">
        <f t="shared" si="63"/>
        <v>56931.526583890482</v>
      </c>
      <c r="L18" s="22"/>
      <c r="M18" s="20"/>
      <c r="N18" s="228"/>
      <c r="O18" s="228"/>
      <c r="P18" s="230"/>
      <c r="Q18" s="172" t="s">
        <v>73</v>
      </c>
      <c r="R18" s="92" t="s">
        <v>74</v>
      </c>
      <c r="S18" s="102">
        <v>185327741</v>
      </c>
      <c r="T18" s="13">
        <v>8.1121703625320687E-2</v>
      </c>
      <c r="U18" s="73">
        <v>3106</v>
      </c>
      <c r="V18" s="13">
        <v>0.22271619102251541</v>
      </c>
      <c r="W18" s="73">
        <v>59667.656471345785</v>
      </c>
      <c r="X18" s="81">
        <v>15</v>
      </c>
      <c r="Y18" s="25" t="s">
        <v>103</v>
      </c>
      <c r="Z18" s="88">
        <f t="shared" si="1"/>
        <v>0.1779884040621372</v>
      </c>
      <c r="AA18" s="88">
        <f t="shared" si="2"/>
        <v>0.16995807156381326</v>
      </c>
      <c r="AB18" s="89">
        <f t="shared" si="3"/>
        <v>0.79999999999999793</v>
      </c>
      <c r="AC18" s="88">
        <f t="shared" si="4"/>
        <v>9.2982522915816823E-2</v>
      </c>
      <c r="AD18" s="88">
        <f t="shared" si="5"/>
        <v>9.5467091904819668E-2</v>
      </c>
      <c r="AE18" s="89">
        <f t="shared" si="6"/>
        <v>-0.20000000000000018</v>
      </c>
      <c r="AF18" s="88">
        <f t="shared" si="7"/>
        <v>0.17341627990321026</v>
      </c>
      <c r="AG18" s="88">
        <f t="shared" si="8"/>
        <v>0.17401875422000884</v>
      </c>
      <c r="AH18" s="89">
        <f t="shared" si="9"/>
        <v>-0.10000000000000009</v>
      </c>
      <c r="AI18" s="88">
        <f t="shared" si="10"/>
        <v>8.0199072924023798E-2</v>
      </c>
      <c r="AJ18" s="88">
        <f t="shared" si="11"/>
        <v>8.0361865246671604E-2</v>
      </c>
      <c r="AK18" s="89">
        <f t="shared" si="12"/>
        <v>0</v>
      </c>
      <c r="AL18" s="88">
        <f t="shared" si="13"/>
        <v>8.539647621114043E-3</v>
      </c>
      <c r="AM18" s="88">
        <f t="shared" si="14"/>
        <v>7.6258967319575563E-3</v>
      </c>
      <c r="AN18" s="89">
        <f t="shared" si="15"/>
        <v>9.9999999999999922E-2</v>
      </c>
      <c r="AO18" s="88">
        <f t="shared" si="16"/>
        <v>2.8435391971628751E-2</v>
      </c>
      <c r="AP18" s="88">
        <f t="shared" si="17"/>
        <v>3.0590509726734501E-2</v>
      </c>
      <c r="AQ18" s="89">
        <f t="shared" si="18"/>
        <v>-0.29999999999999993</v>
      </c>
      <c r="AR18" s="88">
        <f t="shared" si="19"/>
        <v>0.15761618145199921</v>
      </c>
      <c r="AS18" s="88">
        <f t="shared" si="20"/>
        <v>0.16054976165726023</v>
      </c>
      <c r="AT18" s="89">
        <f t="shared" si="21"/>
        <v>-0.30000000000000027</v>
      </c>
      <c r="AU18" s="88">
        <f t="shared" si="22"/>
        <v>5.6761598835047974E-4</v>
      </c>
      <c r="AV18" s="88">
        <f t="shared" si="23"/>
        <v>5.4065484173414571E-4</v>
      </c>
      <c r="AW18" s="89">
        <f t="shared" si="24"/>
        <v>0</v>
      </c>
      <c r="AX18" s="88">
        <f t="shared" si="25"/>
        <v>2.7612960658320411E-2</v>
      </c>
      <c r="AY18" s="88">
        <f t="shared" si="26"/>
        <v>2.6850580275342616E-2</v>
      </c>
      <c r="AZ18" s="89">
        <f t="shared" si="27"/>
        <v>0.10000000000000009</v>
      </c>
      <c r="BA18" s="88">
        <f t="shared" si="28"/>
        <v>0.25264192250339901</v>
      </c>
      <c r="BB18" s="88">
        <f t="shared" si="29"/>
        <v>0.2540368138316576</v>
      </c>
      <c r="BC18" s="89">
        <f t="shared" si="30"/>
        <v>-0.10000000000000009</v>
      </c>
      <c r="BD18" s="20"/>
      <c r="BE18" s="88">
        <f t="shared" si="31"/>
        <v>0.1708585838027139</v>
      </c>
      <c r="BF18" s="88">
        <f t="shared" si="32"/>
        <v>0.16373642065778868</v>
      </c>
      <c r="BG18" s="89">
        <f t="shared" si="33"/>
        <v>0.70000000000000062</v>
      </c>
      <c r="BH18" s="88">
        <f t="shared" si="34"/>
        <v>8.9610322173548737E-2</v>
      </c>
      <c r="BI18" s="88">
        <f t="shared" si="35"/>
        <v>9.3399506349466893E-2</v>
      </c>
      <c r="BJ18" s="89">
        <f t="shared" si="36"/>
        <v>-0.30000000000000027</v>
      </c>
      <c r="BK18" s="88">
        <f t="shared" si="37"/>
        <v>0.1737864485793543</v>
      </c>
      <c r="BL18" s="88">
        <f t="shared" si="38"/>
        <v>0.17391836047654397</v>
      </c>
      <c r="BM18" s="89">
        <f t="shared" si="39"/>
        <v>0</v>
      </c>
      <c r="BN18" s="88">
        <f t="shared" si="40"/>
        <v>9.6310088439012481E-2</v>
      </c>
      <c r="BO18" s="88">
        <f t="shared" si="41"/>
        <v>9.5763159703318612E-2</v>
      </c>
      <c r="BP18" s="89">
        <f t="shared" si="42"/>
        <v>0</v>
      </c>
      <c r="BQ18" s="88">
        <f t="shared" si="43"/>
        <v>9.8912586057205987E-3</v>
      </c>
      <c r="BR18" s="88">
        <f t="shared" si="44"/>
        <v>9.2099373471566451E-3</v>
      </c>
      <c r="BS18" s="89">
        <f t="shared" si="45"/>
        <v>0.10000000000000009</v>
      </c>
      <c r="BT18" s="88">
        <f t="shared" si="46"/>
        <v>3.9289225084501792E-2</v>
      </c>
      <c r="BU18" s="88">
        <f t="shared" si="47"/>
        <v>3.9641562208261441E-2</v>
      </c>
      <c r="BV18" s="89">
        <f t="shared" si="48"/>
        <v>-0.10000000000000009</v>
      </c>
      <c r="BW18" s="88">
        <f t="shared" si="49"/>
        <v>0.15710995815852041</v>
      </c>
      <c r="BX18" s="88">
        <f t="shared" si="50"/>
        <v>0.15962075631546413</v>
      </c>
      <c r="BY18" s="89">
        <f t="shared" si="51"/>
        <v>-0.30000000000000027</v>
      </c>
      <c r="BZ18" s="88">
        <f t="shared" si="52"/>
        <v>3.5332825429450708E-4</v>
      </c>
      <c r="CA18" s="88">
        <f t="shared" si="53"/>
        <v>4.5145852589011586E-4</v>
      </c>
      <c r="CB18" s="89">
        <f t="shared" si="54"/>
        <v>0</v>
      </c>
      <c r="CC18" s="88">
        <f t="shared" si="55"/>
        <v>2.314211348986368E-2</v>
      </c>
      <c r="CD18" s="88">
        <f t="shared" si="56"/>
        <v>2.2526914513194472E-2</v>
      </c>
      <c r="CE18" s="89">
        <f t="shared" si="57"/>
        <v>0</v>
      </c>
      <c r="CF18" s="88">
        <f t="shared" si="58"/>
        <v>0.23964867341246959</v>
      </c>
      <c r="CG18" s="88">
        <f t="shared" si="59"/>
        <v>0.24173192390291504</v>
      </c>
      <c r="CH18" s="89">
        <f t="shared" si="60"/>
        <v>-0.20000000000000018</v>
      </c>
      <c r="CI18" s="83">
        <v>0</v>
      </c>
    </row>
    <row r="19" spans="2:87" ht="13.5" customHeight="1">
      <c r="B19" s="228"/>
      <c r="C19" s="228"/>
      <c r="D19" s="230"/>
      <c r="E19" s="173" t="s">
        <v>75</v>
      </c>
      <c r="F19" s="116" t="s">
        <v>76</v>
      </c>
      <c r="G19" s="174">
        <v>27297747</v>
      </c>
      <c r="H19" s="11">
        <f t="shared" ref="H19" si="70">IFERROR(G19/G25,"-")</f>
        <v>1.1798929252331296E-2</v>
      </c>
      <c r="I19" s="71">
        <v>55</v>
      </c>
      <c r="J19" s="11">
        <f t="shared" ref="J19" si="71">IFERROR(I19/D15,"-")</f>
        <v>3.7527292576419215E-3</v>
      </c>
      <c r="K19" s="76">
        <f t="shared" si="63"/>
        <v>496322.67272727273</v>
      </c>
      <c r="L19" s="22"/>
      <c r="M19" s="20"/>
      <c r="N19" s="228"/>
      <c r="O19" s="228"/>
      <c r="P19" s="230"/>
      <c r="Q19" s="172" t="s">
        <v>75</v>
      </c>
      <c r="R19" s="92" t="s">
        <v>76</v>
      </c>
      <c r="S19" s="102">
        <v>43628226</v>
      </c>
      <c r="T19" s="13">
        <v>1.9096957639334253E-2</v>
      </c>
      <c r="U19" s="73">
        <v>48</v>
      </c>
      <c r="V19" s="13">
        <v>3.4418471246235481E-3</v>
      </c>
      <c r="W19" s="73">
        <v>908921.375</v>
      </c>
      <c r="X19" s="81">
        <v>16</v>
      </c>
      <c r="Y19" s="25" t="s">
        <v>54</v>
      </c>
      <c r="Z19" s="88">
        <f t="shared" si="1"/>
        <v>0.16218368092488844</v>
      </c>
      <c r="AA19" s="88">
        <f t="shared" si="2"/>
        <v>0.14986873175695148</v>
      </c>
      <c r="AB19" s="89">
        <f t="shared" si="3"/>
        <v>1.2000000000000011</v>
      </c>
      <c r="AC19" s="88">
        <f t="shared" si="4"/>
        <v>0.1047637385781645</v>
      </c>
      <c r="AD19" s="88">
        <f t="shared" si="5"/>
        <v>0.10777673595410368</v>
      </c>
      <c r="AE19" s="89">
        <f t="shared" si="6"/>
        <v>-0.30000000000000027</v>
      </c>
      <c r="AF19" s="88">
        <f t="shared" si="7"/>
        <v>0.19467431946998695</v>
      </c>
      <c r="AG19" s="88">
        <f t="shared" si="8"/>
        <v>0.1897951693623752</v>
      </c>
      <c r="AH19" s="89">
        <f t="shared" si="9"/>
        <v>0.50000000000000044</v>
      </c>
      <c r="AI19" s="88">
        <f t="shared" si="10"/>
        <v>8.8288489378571644E-2</v>
      </c>
      <c r="AJ19" s="88">
        <f t="shared" si="11"/>
        <v>9.6346458119263789E-2</v>
      </c>
      <c r="AK19" s="89">
        <f t="shared" si="12"/>
        <v>-0.80000000000000071</v>
      </c>
      <c r="AL19" s="88">
        <f t="shared" si="13"/>
        <v>7.1047472714675314E-3</v>
      </c>
      <c r="AM19" s="88">
        <f t="shared" si="14"/>
        <v>8.5484983503416011E-3</v>
      </c>
      <c r="AN19" s="89">
        <f t="shared" si="15"/>
        <v>-0.19999999999999993</v>
      </c>
      <c r="AO19" s="88">
        <f t="shared" si="16"/>
        <v>4.8838823984629749E-2</v>
      </c>
      <c r="AP19" s="88">
        <f t="shared" si="17"/>
        <v>5.1590653352771625E-2</v>
      </c>
      <c r="AQ19" s="89">
        <f t="shared" si="18"/>
        <v>-0.2999999999999996</v>
      </c>
      <c r="AR19" s="88">
        <f t="shared" si="19"/>
        <v>0.12297598259872063</v>
      </c>
      <c r="AS19" s="88">
        <f t="shared" si="20"/>
        <v>0.13473001648018929</v>
      </c>
      <c r="AT19" s="89">
        <f t="shared" si="21"/>
        <v>-1.2000000000000011</v>
      </c>
      <c r="AU19" s="88">
        <f t="shared" si="22"/>
        <v>2.1301388504895759E-4</v>
      </c>
      <c r="AV19" s="88">
        <f t="shared" si="23"/>
        <v>2.9572844265372263E-4</v>
      </c>
      <c r="AW19" s="89">
        <f t="shared" si="24"/>
        <v>0</v>
      </c>
      <c r="AX19" s="88">
        <f t="shared" si="25"/>
        <v>2.9343752239249885E-2</v>
      </c>
      <c r="AY19" s="88">
        <f t="shared" si="26"/>
        <v>2.3252830544996599E-2</v>
      </c>
      <c r="AZ19" s="89">
        <f t="shared" si="27"/>
        <v>0.6000000000000002</v>
      </c>
      <c r="BA19" s="88">
        <f t="shared" si="28"/>
        <v>0.2416134516692717</v>
      </c>
      <c r="BB19" s="88">
        <f t="shared" si="29"/>
        <v>0.23779517763635302</v>
      </c>
      <c r="BC19" s="89">
        <f t="shared" si="30"/>
        <v>0.40000000000000036</v>
      </c>
      <c r="BD19" s="20"/>
      <c r="BE19" s="88">
        <f t="shared" si="31"/>
        <v>0.1708585838027139</v>
      </c>
      <c r="BF19" s="88">
        <f t="shared" si="32"/>
        <v>0.16373642065778868</v>
      </c>
      <c r="BG19" s="89">
        <f t="shared" si="33"/>
        <v>0.70000000000000062</v>
      </c>
      <c r="BH19" s="88">
        <f t="shared" si="34"/>
        <v>8.9610322173548737E-2</v>
      </c>
      <c r="BI19" s="88">
        <f t="shared" si="35"/>
        <v>9.3399506349466893E-2</v>
      </c>
      <c r="BJ19" s="89">
        <f t="shared" si="36"/>
        <v>-0.30000000000000027</v>
      </c>
      <c r="BK19" s="88">
        <f t="shared" si="37"/>
        <v>0.1737864485793543</v>
      </c>
      <c r="BL19" s="88">
        <f t="shared" si="38"/>
        <v>0.17391836047654397</v>
      </c>
      <c r="BM19" s="89">
        <f t="shared" si="39"/>
        <v>0</v>
      </c>
      <c r="BN19" s="88">
        <f t="shared" si="40"/>
        <v>9.6310088439012481E-2</v>
      </c>
      <c r="BO19" s="88">
        <f t="shared" si="41"/>
        <v>9.5763159703318612E-2</v>
      </c>
      <c r="BP19" s="89">
        <f t="shared" si="42"/>
        <v>0</v>
      </c>
      <c r="BQ19" s="88">
        <f t="shared" si="43"/>
        <v>9.8912586057205987E-3</v>
      </c>
      <c r="BR19" s="88">
        <f t="shared" si="44"/>
        <v>9.2099373471566451E-3</v>
      </c>
      <c r="BS19" s="89">
        <f t="shared" si="45"/>
        <v>0.10000000000000009</v>
      </c>
      <c r="BT19" s="88">
        <f t="shared" si="46"/>
        <v>3.9289225084501792E-2</v>
      </c>
      <c r="BU19" s="88">
        <f t="shared" si="47"/>
        <v>3.9641562208261441E-2</v>
      </c>
      <c r="BV19" s="89">
        <f t="shared" si="48"/>
        <v>-0.10000000000000009</v>
      </c>
      <c r="BW19" s="88">
        <f t="shared" si="49"/>
        <v>0.15710995815852041</v>
      </c>
      <c r="BX19" s="88">
        <f t="shared" si="50"/>
        <v>0.15962075631546413</v>
      </c>
      <c r="BY19" s="89">
        <f t="shared" si="51"/>
        <v>-0.30000000000000027</v>
      </c>
      <c r="BZ19" s="88">
        <f t="shared" si="52"/>
        <v>3.5332825429450708E-4</v>
      </c>
      <c r="CA19" s="88">
        <f t="shared" si="53"/>
        <v>4.5145852589011586E-4</v>
      </c>
      <c r="CB19" s="89">
        <f t="shared" si="54"/>
        <v>0</v>
      </c>
      <c r="CC19" s="88">
        <f t="shared" si="55"/>
        <v>2.314211348986368E-2</v>
      </c>
      <c r="CD19" s="88">
        <f t="shared" si="56"/>
        <v>2.2526914513194472E-2</v>
      </c>
      <c r="CE19" s="89">
        <f t="shared" si="57"/>
        <v>0</v>
      </c>
      <c r="CF19" s="88">
        <f t="shared" si="58"/>
        <v>0.23964867341246959</v>
      </c>
      <c r="CG19" s="88">
        <f t="shared" si="59"/>
        <v>0.24173192390291504</v>
      </c>
      <c r="CH19" s="89">
        <f t="shared" si="60"/>
        <v>-0.20000000000000018</v>
      </c>
      <c r="CI19" s="83">
        <v>0</v>
      </c>
    </row>
    <row r="20" spans="2:87" ht="13.5" customHeight="1">
      <c r="B20" s="228"/>
      <c r="C20" s="228"/>
      <c r="D20" s="230"/>
      <c r="E20" s="173" t="s">
        <v>77</v>
      </c>
      <c r="F20" s="116" t="s">
        <v>78</v>
      </c>
      <c r="G20" s="174">
        <v>90896390</v>
      </c>
      <c r="H20" s="11">
        <f t="shared" ref="H20" si="72">IFERROR(G20/G25,"-")</f>
        <v>3.9288226786712982E-2</v>
      </c>
      <c r="I20" s="71">
        <v>415</v>
      </c>
      <c r="J20" s="11">
        <f t="shared" ref="J20" si="73">IFERROR(I20/D15,"-")</f>
        <v>2.8316048034934496E-2</v>
      </c>
      <c r="K20" s="76">
        <f t="shared" si="63"/>
        <v>219027.44578313254</v>
      </c>
      <c r="L20" s="22"/>
      <c r="M20" s="20"/>
      <c r="N20" s="228"/>
      <c r="O20" s="228"/>
      <c r="P20" s="230"/>
      <c r="Q20" s="172" t="s">
        <v>77</v>
      </c>
      <c r="R20" s="92" t="s">
        <v>78</v>
      </c>
      <c r="S20" s="102">
        <v>104154770</v>
      </c>
      <c r="T20" s="13">
        <v>4.5590651121698196E-2</v>
      </c>
      <c r="U20" s="73">
        <v>389</v>
      </c>
      <c r="V20" s="13">
        <v>2.789330273913667E-2</v>
      </c>
      <c r="W20" s="73">
        <v>267750.05141388177</v>
      </c>
      <c r="X20" s="81">
        <v>17</v>
      </c>
      <c r="Y20" s="25" t="s">
        <v>104</v>
      </c>
      <c r="Z20" s="88">
        <f t="shared" si="1"/>
        <v>0.16012063551067593</v>
      </c>
      <c r="AA20" s="88">
        <f t="shared" si="2"/>
        <v>0.15448486225502905</v>
      </c>
      <c r="AB20" s="89">
        <f t="shared" si="3"/>
        <v>0.60000000000000053</v>
      </c>
      <c r="AC20" s="88">
        <f t="shared" si="4"/>
        <v>8.9388108394340207E-2</v>
      </c>
      <c r="AD20" s="88">
        <f t="shared" si="5"/>
        <v>9.465242449821501E-2</v>
      </c>
      <c r="AE20" s="89">
        <f t="shared" si="6"/>
        <v>-0.60000000000000053</v>
      </c>
      <c r="AF20" s="88">
        <f t="shared" si="7"/>
        <v>0.1704555511695717</v>
      </c>
      <c r="AG20" s="88">
        <f t="shared" si="8"/>
        <v>0.16800215374724639</v>
      </c>
      <c r="AH20" s="89">
        <f t="shared" si="9"/>
        <v>0.20000000000000018</v>
      </c>
      <c r="AI20" s="88">
        <f t="shared" si="10"/>
        <v>0.10224956997919951</v>
      </c>
      <c r="AJ20" s="88">
        <f t="shared" si="11"/>
        <v>9.047107967614261E-2</v>
      </c>
      <c r="AK20" s="89">
        <f t="shared" si="12"/>
        <v>1.1999999999999997</v>
      </c>
      <c r="AL20" s="88">
        <f t="shared" si="13"/>
        <v>1.1040873489417393E-2</v>
      </c>
      <c r="AM20" s="88">
        <f t="shared" si="14"/>
        <v>6.9229272925127351E-3</v>
      </c>
      <c r="AN20" s="89">
        <f t="shared" si="15"/>
        <v>0.39999999999999991</v>
      </c>
      <c r="AO20" s="88">
        <f t="shared" si="16"/>
        <v>4.2879629816562272E-2</v>
      </c>
      <c r="AP20" s="88">
        <f t="shared" si="17"/>
        <v>5.2019071238745072E-2</v>
      </c>
      <c r="AQ20" s="89">
        <f t="shared" si="18"/>
        <v>-0.90000000000000013</v>
      </c>
      <c r="AR20" s="88">
        <f t="shared" si="19"/>
        <v>0.16033115735547893</v>
      </c>
      <c r="AS20" s="88">
        <f t="shared" si="20"/>
        <v>0.17015005800041574</v>
      </c>
      <c r="AT20" s="89">
        <f t="shared" si="21"/>
        <v>-1.0000000000000009</v>
      </c>
      <c r="AU20" s="88">
        <f t="shared" si="22"/>
        <v>6.8778747459715187E-4</v>
      </c>
      <c r="AV20" s="88">
        <f t="shared" si="23"/>
        <v>7.6250210840225394E-4</v>
      </c>
      <c r="AW20" s="89">
        <f t="shared" si="24"/>
        <v>0</v>
      </c>
      <c r="AX20" s="88">
        <f t="shared" si="25"/>
        <v>2.2674771424050708E-2</v>
      </c>
      <c r="AY20" s="88">
        <f t="shared" si="26"/>
        <v>2.1017488602850153E-2</v>
      </c>
      <c r="AZ20" s="89">
        <f t="shared" si="27"/>
        <v>0.19999999999999984</v>
      </c>
      <c r="BA20" s="88">
        <f t="shared" si="28"/>
        <v>0.24017191538610622</v>
      </c>
      <c r="BB20" s="88">
        <f t="shared" si="29"/>
        <v>0.24151743258044098</v>
      </c>
      <c r="BC20" s="89">
        <f t="shared" si="30"/>
        <v>-0.20000000000000018</v>
      </c>
      <c r="BD20" s="20"/>
      <c r="BE20" s="88">
        <f t="shared" si="31"/>
        <v>0.1708585838027139</v>
      </c>
      <c r="BF20" s="88">
        <f t="shared" si="32"/>
        <v>0.16373642065778868</v>
      </c>
      <c r="BG20" s="89">
        <f t="shared" si="33"/>
        <v>0.70000000000000062</v>
      </c>
      <c r="BH20" s="88">
        <f t="shared" si="34"/>
        <v>8.9610322173548737E-2</v>
      </c>
      <c r="BI20" s="88">
        <f t="shared" si="35"/>
        <v>9.3399506349466893E-2</v>
      </c>
      <c r="BJ20" s="89">
        <f t="shared" si="36"/>
        <v>-0.30000000000000027</v>
      </c>
      <c r="BK20" s="88">
        <f t="shared" si="37"/>
        <v>0.1737864485793543</v>
      </c>
      <c r="BL20" s="88">
        <f t="shared" si="38"/>
        <v>0.17391836047654397</v>
      </c>
      <c r="BM20" s="89">
        <f t="shared" si="39"/>
        <v>0</v>
      </c>
      <c r="BN20" s="88">
        <f t="shared" si="40"/>
        <v>9.6310088439012481E-2</v>
      </c>
      <c r="BO20" s="88">
        <f t="shared" si="41"/>
        <v>9.5763159703318612E-2</v>
      </c>
      <c r="BP20" s="89">
        <f t="shared" si="42"/>
        <v>0</v>
      </c>
      <c r="BQ20" s="88">
        <f t="shared" si="43"/>
        <v>9.8912586057205987E-3</v>
      </c>
      <c r="BR20" s="88">
        <f t="shared" si="44"/>
        <v>9.2099373471566451E-3</v>
      </c>
      <c r="BS20" s="89">
        <f t="shared" si="45"/>
        <v>0.10000000000000009</v>
      </c>
      <c r="BT20" s="88">
        <f t="shared" si="46"/>
        <v>3.9289225084501792E-2</v>
      </c>
      <c r="BU20" s="88">
        <f t="shared" si="47"/>
        <v>3.9641562208261441E-2</v>
      </c>
      <c r="BV20" s="89">
        <f t="shared" si="48"/>
        <v>-0.10000000000000009</v>
      </c>
      <c r="BW20" s="88">
        <f t="shared" si="49"/>
        <v>0.15710995815852041</v>
      </c>
      <c r="BX20" s="88">
        <f t="shared" si="50"/>
        <v>0.15962075631546413</v>
      </c>
      <c r="BY20" s="89">
        <f t="shared" si="51"/>
        <v>-0.30000000000000027</v>
      </c>
      <c r="BZ20" s="88">
        <f t="shared" si="52"/>
        <v>3.5332825429450708E-4</v>
      </c>
      <c r="CA20" s="88">
        <f t="shared" si="53"/>
        <v>4.5145852589011586E-4</v>
      </c>
      <c r="CB20" s="89">
        <f t="shared" si="54"/>
        <v>0</v>
      </c>
      <c r="CC20" s="88">
        <f t="shared" si="55"/>
        <v>2.314211348986368E-2</v>
      </c>
      <c r="CD20" s="88">
        <f t="shared" si="56"/>
        <v>2.2526914513194472E-2</v>
      </c>
      <c r="CE20" s="89">
        <f t="shared" si="57"/>
        <v>0</v>
      </c>
      <c r="CF20" s="88">
        <f t="shared" si="58"/>
        <v>0.23964867341246959</v>
      </c>
      <c r="CG20" s="88">
        <f t="shared" si="59"/>
        <v>0.24173192390291504</v>
      </c>
      <c r="CH20" s="89">
        <f t="shared" si="60"/>
        <v>-0.20000000000000018</v>
      </c>
      <c r="CI20" s="83">
        <v>0</v>
      </c>
    </row>
    <row r="21" spans="2:87" ht="13.5" customHeight="1">
      <c r="B21" s="228"/>
      <c r="C21" s="228"/>
      <c r="D21" s="230"/>
      <c r="E21" s="173" t="s">
        <v>79</v>
      </c>
      <c r="F21" s="116" t="s">
        <v>80</v>
      </c>
      <c r="G21" s="174">
        <v>366930980</v>
      </c>
      <c r="H21" s="11">
        <f t="shared" ref="H21" si="74">IFERROR(G21/G25,"-")</f>
        <v>0.1585989009828756</v>
      </c>
      <c r="I21" s="71">
        <v>2365</v>
      </c>
      <c r="J21" s="11">
        <f t="shared" ref="J21" si="75">IFERROR(I21/D15,"-")</f>
        <v>0.16136735807860261</v>
      </c>
      <c r="K21" s="76">
        <f t="shared" si="63"/>
        <v>155150.52008456658</v>
      </c>
      <c r="L21" s="22"/>
      <c r="M21" s="20"/>
      <c r="N21" s="228"/>
      <c r="O21" s="228"/>
      <c r="P21" s="230"/>
      <c r="Q21" s="172" t="s">
        <v>79</v>
      </c>
      <c r="R21" s="92" t="s">
        <v>80</v>
      </c>
      <c r="S21" s="102">
        <v>294854265</v>
      </c>
      <c r="T21" s="13">
        <v>0.12906368020744269</v>
      </c>
      <c r="U21" s="73">
        <v>2344</v>
      </c>
      <c r="V21" s="13">
        <v>0.16807686791911658</v>
      </c>
      <c r="W21" s="73">
        <v>125791.06868600682</v>
      </c>
      <c r="X21" s="81">
        <v>18</v>
      </c>
      <c r="Y21" s="25" t="s">
        <v>55</v>
      </c>
      <c r="Z21" s="88">
        <f t="shared" si="1"/>
        <v>0.15039729989487197</v>
      </c>
      <c r="AA21" s="88">
        <f t="shared" si="2"/>
        <v>0.13881434007619695</v>
      </c>
      <c r="AB21" s="89">
        <f t="shared" si="3"/>
        <v>1.0999999999999983</v>
      </c>
      <c r="AC21" s="88">
        <f t="shared" si="4"/>
        <v>9.7144746685110153E-2</v>
      </c>
      <c r="AD21" s="88">
        <f t="shared" si="5"/>
        <v>0.10341880455958777</v>
      </c>
      <c r="AE21" s="89">
        <f t="shared" si="6"/>
        <v>-0.5999999999999992</v>
      </c>
      <c r="AF21" s="88">
        <f t="shared" si="7"/>
        <v>0.18113994589891985</v>
      </c>
      <c r="AG21" s="88">
        <f t="shared" si="8"/>
        <v>0.18025316588074677</v>
      </c>
      <c r="AH21" s="89">
        <f t="shared" si="9"/>
        <v>0.10000000000000009</v>
      </c>
      <c r="AI21" s="88">
        <f t="shared" si="10"/>
        <v>7.7956570606253661E-2</v>
      </c>
      <c r="AJ21" s="88">
        <f t="shared" si="11"/>
        <v>8.2440736404211679E-2</v>
      </c>
      <c r="AK21" s="89">
        <f t="shared" si="12"/>
        <v>-0.40000000000000036</v>
      </c>
      <c r="AL21" s="88">
        <f t="shared" si="13"/>
        <v>1.0253834426282167E-2</v>
      </c>
      <c r="AM21" s="88">
        <f t="shared" si="14"/>
        <v>4.4559535703227503E-3</v>
      </c>
      <c r="AN21" s="89">
        <f t="shared" si="15"/>
        <v>0.6</v>
      </c>
      <c r="AO21" s="88">
        <f t="shared" si="16"/>
        <v>3.8114271168343102E-2</v>
      </c>
      <c r="AP21" s="88">
        <f t="shared" si="17"/>
        <v>3.4384319722904386E-2</v>
      </c>
      <c r="AQ21" s="89">
        <f t="shared" si="18"/>
        <v>0.39999999999999969</v>
      </c>
      <c r="AR21" s="88">
        <f t="shared" si="19"/>
        <v>0.1698947294480822</v>
      </c>
      <c r="AS21" s="88">
        <f t="shared" si="20"/>
        <v>0.17091033184293813</v>
      </c>
      <c r="AT21" s="89">
        <f t="shared" si="21"/>
        <v>-0.10000000000000009</v>
      </c>
      <c r="AU21" s="88">
        <f t="shared" si="22"/>
        <v>3.4997304356233192E-4</v>
      </c>
      <c r="AV21" s="88">
        <f t="shared" si="23"/>
        <v>4.1276947939345267E-4</v>
      </c>
      <c r="AW21" s="89">
        <f t="shared" si="24"/>
        <v>0</v>
      </c>
      <c r="AX21" s="88">
        <f t="shared" si="25"/>
        <v>1.6960513015378223E-2</v>
      </c>
      <c r="AY21" s="88">
        <f t="shared" si="26"/>
        <v>2.2009507298499355E-2</v>
      </c>
      <c r="AZ21" s="89">
        <f t="shared" si="27"/>
        <v>-0.49999999999999978</v>
      </c>
      <c r="BA21" s="88">
        <f t="shared" si="28"/>
        <v>0.25778811581319638</v>
      </c>
      <c r="BB21" s="88">
        <f t="shared" si="29"/>
        <v>0.26290007116519876</v>
      </c>
      <c r="BC21" s="89">
        <f t="shared" si="30"/>
        <v>-0.50000000000000044</v>
      </c>
      <c r="BD21" s="20"/>
      <c r="BE21" s="88">
        <f t="shared" si="31"/>
        <v>0.1708585838027139</v>
      </c>
      <c r="BF21" s="88">
        <f t="shared" si="32"/>
        <v>0.16373642065778868</v>
      </c>
      <c r="BG21" s="89">
        <f t="shared" si="33"/>
        <v>0.70000000000000062</v>
      </c>
      <c r="BH21" s="88">
        <f t="shared" si="34"/>
        <v>8.9610322173548737E-2</v>
      </c>
      <c r="BI21" s="88">
        <f t="shared" si="35"/>
        <v>9.3399506349466893E-2</v>
      </c>
      <c r="BJ21" s="89">
        <f t="shared" si="36"/>
        <v>-0.30000000000000027</v>
      </c>
      <c r="BK21" s="88">
        <f t="shared" si="37"/>
        <v>0.1737864485793543</v>
      </c>
      <c r="BL21" s="88">
        <f t="shared" si="38"/>
        <v>0.17391836047654397</v>
      </c>
      <c r="BM21" s="89">
        <f t="shared" si="39"/>
        <v>0</v>
      </c>
      <c r="BN21" s="88">
        <f t="shared" si="40"/>
        <v>9.6310088439012481E-2</v>
      </c>
      <c r="BO21" s="88">
        <f t="shared" si="41"/>
        <v>9.5763159703318612E-2</v>
      </c>
      <c r="BP21" s="89">
        <f t="shared" si="42"/>
        <v>0</v>
      </c>
      <c r="BQ21" s="88">
        <f t="shared" si="43"/>
        <v>9.8912586057205987E-3</v>
      </c>
      <c r="BR21" s="88">
        <f t="shared" si="44"/>
        <v>9.2099373471566451E-3</v>
      </c>
      <c r="BS21" s="89">
        <f t="shared" si="45"/>
        <v>0.10000000000000009</v>
      </c>
      <c r="BT21" s="88">
        <f t="shared" si="46"/>
        <v>3.9289225084501792E-2</v>
      </c>
      <c r="BU21" s="88">
        <f t="shared" si="47"/>
        <v>3.9641562208261441E-2</v>
      </c>
      <c r="BV21" s="89">
        <f t="shared" si="48"/>
        <v>-0.10000000000000009</v>
      </c>
      <c r="BW21" s="88">
        <f t="shared" si="49"/>
        <v>0.15710995815852041</v>
      </c>
      <c r="BX21" s="88">
        <f t="shared" si="50"/>
        <v>0.15962075631546413</v>
      </c>
      <c r="BY21" s="89">
        <f t="shared" si="51"/>
        <v>-0.30000000000000027</v>
      </c>
      <c r="BZ21" s="88">
        <f t="shared" si="52"/>
        <v>3.5332825429450708E-4</v>
      </c>
      <c r="CA21" s="88">
        <f t="shared" si="53"/>
        <v>4.5145852589011586E-4</v>
      </c>
      <c r="CB21" s="89">
        <f t="shared" si="54"/>
        <v>0</v>
      </c>
      <c r="CC21" s="88">
        <f t="shared" si="55"/>
        <v>2.314211348986368E-2</v>
      </c>
      <c r="CD21" s="88">
        <f t="shared" si="56"/>
        <v>2.2526914513194472E-2</v>
      </c>
      <c r="CE21" s="89">
        <f t="shared" si="57"/>
        <v>0</v>
      </c>
      <c r="CF21" s="88">
        <f t="shared" si="58"/>
        <v>0.23964867341246959</v>
      </c>
      <c r="CG21" s="88">
        <f t="shared" si="59"/>
        <v>0.24173192390291504</v>
      </c>
      <c r="CH21" s="89">
        <f t="shared" si="60"/>
        <v>-0.20000000000000018</v>
      </c>
      <c r="CI21" s="83">
        <v>0</v>
      </c>
    </row>
    <row r="22" spans="2:87" ht="13.5" customHeight="1">
      <c r="B22" s="228"/>
      <c r="C22" s="228"/>
      <c r="D22" s="230"/>
      <c r="E22" s="173" t="s">
        <v>81</v>
      </c>
      <c r="F22" s="116" t="s">
        <v>82</v>
      </c>
      <c r="G22" s="174">
        <v>591771</v>
      </c>
      <c r="H22" s="11">
        <f t="shared" ref="H22" si="76">IFERROR(G22/G25,"-")</f>
        <v>2.5578170105325333E-4</v>
      </c>
      <c r="I22" s="71">
        <v>45</v>
      </c>
      <c r="J22" s="11">
        <f t="shared" ref="J22" si="77">IFERROR(I22/D15,"-")</f>
        <v>3.0704148471615718E-3</v>
      </c>
      <c r="K22" s="76">
        <f t="shared" si="63"/>
        <v>13150.466666666667</v>
      </c>
      <c r="L22" s="22"/>
      <c r="M22" s="20"/>
      <c r="N22" s="228"/>
      <c r="O22" s="228"/>
      <c r="P22" s="230"/>
      <c r="Q22" s="172" t="s">
        <v>81</v>
      </c>
      <c r="R22" s="92" t="s">
        <v>82</v>
      </c>
      <c r="S22" s="102">
        <v>629984</v>
      </c>
      <c r="T22" s="13">
        <v>2.7575674888679524E-4</v>
      </c>
      <c r="U22" s="73">
        <v>52</v>
      </c>
      <c r="V22" s="13">
        <v>3.7286677183421772E-3</v>
      </c>
      <c r="W22" s="73">
        <v>12115.076923076924</v>
      </c>
      <c r="X22" s="81">
        <v>19</v>
      </c>
      <c r="Y22" s="25" t="s">
        <v>105</v>
      </c>
      <c r="Z22" s="88">
        <f t="shared" si="1"/>
        <v>0.16846995623920105</v>
      </c>
      <c r="AA22" s="88">
        <f t="shared" si="2"/>
        <v>0.16287367153266713</v>
      </c>
      <c r="AB22" s="89">
        <f t="shared" si="3"/>
        <v>0.50000000000000044</v>
      </c>
      <c r="AC22" s="88">
        <f t="shared" si="4"/>
        <v>8.1309896141207344E-2</v>
      </c>
      <c r="AD22" s="88">
        <f t="shared" si="5"/>
        <v>8.598569531211743E-2</v>
      </c>
      <c r="AE22" s="89">
        <f t="shared" si="6"/>
        <v>-0.49999999999999906</v>
      </c>
      <c r="AF22" s="88">
        <f t="shared" si="7"/>
        <v>0.19788713018234949</v>
      </c>
      <c r="AG22" s="88">
        <f t="shared" si="8"/>
        <v>0.19610916575269663</v>
      </c>
      <c r="AH22" s="89">
        <f t="shared" si="9"/>
        <v>0.20000000000000018</v>
      </c>
      <c r="AI22" s="88">
        <f t="shared" si="10"/>
        <v>9.4847328426892155E-2</v>
      </c>
      <c r="AJ22" s="88">
        <f t="shared" si="11"/>
        <v>9.4251089380060146E-2</v>
      </c>
      <c r="AK22" s="89">
        <f t="shared" si="12"/>
        <v>0.10000000000000009</v>
      </c>
      <c r="AL22" s="88">
        <f t="shared" si="13"/>
        <v>3.4891771001789151E-3</v>
      </c>
      <c r="AM22" s="88">
        <f t="shared" si="14"/>
        <v>3.2530965444237362E-3</v>
      </c>
      <c r="AN22" s="89">
        <f t="shared" si="15"/>
        <v>0</v>
      </c>
      <c r="AO22" s="88">
        <f t="shared" si="16"/>
        <v>2.9599222337449865E-2</v>
      </c>
      <c r="AP22" s="88">
        <f t="shared" si="17"/>
        <v>3.9268385188424876E-2</v>
      </c>
      <c r="AQ22" s="89">
        <f t="shared" si="18"/>
        <v>-0.90000000000000013</v>
      </c>
      <c r="AR22" s="88">
        <f t="shared" si="19"/>
        <v>0.13993454681147385</v>
      </c>
      <c r="AS22" s="88">
        <f t="shared" si="20"/>
        <v>0.13857755760384111</v>
      </c>
      <c r="AT22" s="89">
        <f t="shared" si="21"/>
        <v>0.10000000000000009</v>
      </c>
      <c r="AU22" s="88">
        <f t="shared" si="22"/>
        <v>9.6279133869108132E-4</v>
      </c>
      <c r="AV22" s="88">
        <f t="shared" si="23"/>
        <v>7.7226414902945321E-4</v>
      </c>
      <c r="AW22" s="89">
        <f t="shared" si="24"/>
        <v>0</v>
      </c>
      <c r="AX22" s="88">
        <f t="shared" si="25"/>
        <v>2.6668975716913762E-2</v>
      </c>
      <c r="AY22" s="88">
        <f t="shared" si="26"/>
        <v>2.6707376574299214E-2</v>
      </c>
      <c r="AZ22" s="89">
        <f t="shared" si="27"/>
        <v>0</v>
      </c>
      <c r="BA22" s="88">
        <f t="shared" si="28"/>
        <v>0.25683097570564251</v>
      </c>
      <c r="BB22" s="88">
        <f t="shared" si="29"/>
        <v>0.2522016979624403</v>
      </c>
      <c r="BC22" s="89">
        <f t="shared" si="30"/>
        <v>0.50000000000000044</v>
      </c>
      <c r="BD22" s="20"/>
      <c r="BE22" s="88">
        <f t="shared" si="31"/>
        <v>0.1708585838027139</v>
      </c>
      <c r="BF22" s="88">
        <f t="shared" si="32"/>
        <v>0.16373642065778868</v>
      </c>
      <c r="BG22" s="89">
        <f t="shared" si="33"/>
        <v>0.70000000000000062</v>
      </c>
      <c r="BH22" s="88">
        <f t="shared" si="34"/>
        <v>8.9610322173548737E-2</v>
      </c>
      <c r="BI22" s="88">
        <f t="shared" si="35"/>
        <v>9.3399506349466893E-2</v>
      </c>
      <c r="BJ22" s="89">
        <f t="shared" si="36"/>
        <v>-0.30000000000000027</v>
      </c>
      <c r="BK22" s="88">
        <f t="shared" si="37"/>
        <v>0.1737864485793543</v>
      </c>
      <c r="BL22" s="88">
        <f t="shared" si="38"/>
        <v>0.17391836047654397</v>
      </c>
      <c r="BM22" s="89">
        <f t="shared" si="39"/>
        <v>0</v>
      </c>
      <c r="BN22" s="88">
        <f t="shared" si="40"/>
        <v>9.6310088439012481E-2</v>
      </c>
      <c r="BO22" s="88">
        <f t="shared" si="41"/>
        <v>9.5763159703318612E-2</v>
      </c>
      <c r="BP22" s="89">
        <f t="shared" si="42"/>
        <v>0</v>
      </c>
      <c r="BQ22" s="88">
        <f t="shared" si="43"/>
        <v>9.8912586057205987E-3</v>
      </c>
      <c r="BR22" s="88">
        <f t="shared" si="44"/>
        <v>9.2099373471566451E-3</v>
      </c>
      <c r="BS22" s="89">
        <f t="shared" si="45"/>
        <v>0.10000000000000009</v>
      </c>
      <c r="BT22" s="88">
        <f t="shared" si="46"/>
        <v>3.9289225084501792E-2</v>
      </c>
      <c r="BU22" s="88">
        <f t="shared" si="47"/>
        <v>3.9641562208261441E-2</v>
      </c>
      <c r="BV22" s="89">
        <f t="shared" si="48"/>
        <v>-0.10000000000000009</v>
      </c>
      <c r="BW22" s="88">
        <f t="shared" si="49"/>
        <v>0.15710995815852041</v>
      </c>
      <c r="BX22" s="88">
        <f t="shared" si="50"/>
        <v>0.15962075631546413</v>
      </c>
      <c r="BY22" s="89">
        <f t="shared" si="51"/>
        <v>-0.30000000000000027</v>
      </c>
      <c r="BZ22" s="88">
        <f t="shared" si="52"/>
        <v>3.5332825429450708E-4</v>
      </c>
      <c r="CA22" s="88">
        <f t="shared" si="53"/>
        <v>4.5145852589011586E-4</v>
      </c>
      <c r="CB22" s="89">
        <f t="shared" si="54"/>
        <v>0</v>
      </c>
      <c r="CC22" s="88">
        <f t="shared" si="55"/>
        <v>2.314211348986368E-2</v>
      </c>
      <c r="CD22" s="88">
        <f t="shared" si="56"/>
        <v>2.2526914513194472E-2</v>
      </c>
      <c r="CE22" s="89">
        <f t="shared" si="57"/>
        <v>0</v>
      </c>
      <c r="CF22" s="88">
        <f t="shared" si="58"/>
        <v>0.23964867341246959</v>
      </c>
      <c r="CG22" s="88">
        <f t="shared" si="59"/>
        <v>0.24173192390291504</v>
      </c>
      <c r="CH22" s="89">
        <f t="shared" si="60"/>
        <v>-0.20000000000000018</v>
      </c>
      <c r="CI22" s="83">
        <v>0</v>
      </c>
    </row>
    <row r="23" spans="2:87" ht="13.5" customHeight="1">
      <c r="B23" s="228"/>
      <c r="C23" s="228"/>
      <c r="D23" s="230"/>
      <c r="E23" s="173" t="s">
        <v>83</v>
      </c>
      <c r="F23" s="116" t="s">
        <v>84</v>
      </c>
      <c r="G23" s="174">
        <v>61147354</v>
      </c>
      <c r="H23" s="11">
        <f t="shared" ref="H23" si="78">IFERROR(G23/G25,"-")</f>
        <v>2.642977472878099E-2</v>
      </c>
      <c r="I23" s="71">
        <v>1451</v>
      </c>
      <c r="J23" s="11">
        <f t="shared" ref="J23" si="79">IFERROR(I23/D15,"-")</f>
        <v>9.9003820960698694E-2</v>
      </c>
      <c r="K23" s="76">
        <f t="shared" si="63"/>
        <v>42141.525844245349</v>
      </c>
      <c r="L23" s="22"/>
      <c r="M23" s="20"/>
      <c r="N23" s="228"/>
      <c r="O23" s="228"/>
      <c r="P23" s="230"/>
      <c r="Q23" s="172" t="s">
        <v>83</v>
      </c>
      <c r="R23" s="92" t="s">
        <v>84</v>
      </c>
      <c r="S23" s="102">
        <v>67467848</v>
      </c>
      <c r="T23" s="13">
        <v>2.9532042748495947E-2</v>
      </c>
      <c r="U23" s="73">
        <v>1383</v>
      </c>
      <c r="V23" s="13">
        <v>9.9168220278215979E-2</v>
      </c>
      <c r="W23" s="73">
        <v>48783.693420101226</v>
      </c>
      <c r="X23" s="81">
        <v>20</v>
      </c>
      <c r="Y23" s="25" t="s">
        <v>106</v>
      </c>
      <c r="Z23" s="88">
        <f t="shared" si="1"/>
        <v>0.1651857430968707</v>
      </c>
      <c r="AA23" s="88">
        <f t="shared" si="2"/>
        <v>0.16319057638965939</v>
      </c>
      <c r="AB23" s="89">
        <f t="shared" si="3"/>
        <v>0.20000000000000018</v>
      </c>
      <c r="AC23" s="88">
        <f t="shared" si="4"/>
        <v>8.8687611930903229E-2</v>
      </c>
      <c r="AD23" s="88">
        <f t="shared" si="5"/>
        <v>9.700685332174902E-2</v>
      </c>
      <c r="AE23" s="89">
        <f t="shared" si="6"/>
        <v>-0.80000000000000071</v>
      </c>
      <c r="AF23" s="88">
        <f t="shared" si="7"/>
        <v>0.16693539087633522</v>
      </c>
      <c r="AG23" s="88">
        <f t="shared" si="8"/>
        <v>0.16727463571382364</v>
      </c>
      <c r="AH23" s="89">
        <f t="shared" si="9"/>
        <v>0</v>
      </c>
      <c r="AI23" s="88">
        <f t="shared" si="10"/>
        <v>0.10405728251008498</v>
      </c>
      <c r="AJ23" s="88">
        <f t="shared" si="11"/>
        <v>0.10829018769055108</v>
      </c>
      <c r="AK23" s="89">
        <f t="shared" si="12"/>
        <v>-0.40000000000000036</v>
      </c>
      <c r="AL23" s="88">
        <f t="shared" si="13"/>
        <v>9.4897414750593385E-3</v>
      </c>
      <c r="AM23" s="88">
        <f t="shared" si="14"/>
        <v>9.0867155478267132E-3</v>
      </c>
      <c r="AN23" s="89">
        <f t="shared" si="15"/>
        <v>0</v>
      </c>
      <c r="AO23" s="88">
        <f t="shared" si="16"/>
        <v>4.119238232392531E-2</v>
      </c>
      <c r="AP23" s="88">
        <f t="shared" si="17"/>
        <v>3.7313953295896915E-2</v>
      </c>
      <c r="AQ23" s="89">
        <f t="shared" si="18"/>
        <v>0.40000000000000036</v>
      </c>
      <c r="AR23" s="88">
        <f t="shared" si="19"/>
        <v>0.15645044945304387</v>
      </c>
      <c r="AS23" s="88">
        <f t="shared" si="20"/>
        <v>0.15791306440686453</v>
      </c>
      <c r="AT23" s="89">
        <f t="shared" si="21"/>
        <v>-0.20000000000000018</v>
      </c>
      <c r="AU23" s="88">
        <f t="shared" si="22"/>
        <v>3.8026697794304162E-5</v>
      </c>
      <c r="AV23" s="88">
        <f t="shared" si="23"/>
        <v>6.4189584980509201E-5</v>
      </c>
      <c r="AW23" s="89">
        <f t="shared" si="24"/>
        <v>0</v>
      </c>
      <c r="AX23" s="88">
        <f t="shared" si="25"/>
        <v>2.0475971482185239E-2</v>
      </c>
      <c r="AY23" s="88">
        <f t="shared" si="26"/>
        <v>2.4257170547862437E-2</v>
      </c>
      <c r="AZ23" s="89">
        <f t="shared" si="27"/>
        <v>-0.4</v>
      </c>
      <c r="BA23" s="88">
        <f t="shared" si="28"/>
        <v>0.24748740015379778</v>
      </c>
      <c r="BB23" s="88">
        <f t="shared" si="29"/>
        <v>0.23560265350078574</v>
      </c>
      <c r="BC23" s="89">
        <f t="shared" si="30"/>
        <v>1.100000000000001</v>
      </c>
      <c r="BD23" s="20"/>
      <c r="BE23" s="88">
        <f t="shared" si="31"/>
        <v>0.1708585838027139</v>
      </c>
      <c r="BF23" s="88">
        <f t="shared" si="32"/>
        <v>0.16373642065778868</v>
      </c>
      <c r="BG23" s="89">
        <f t="shared" si="33"/>
        <v>0.70000000000000062</v>
      </c>
      <c r="BH23" s="88">
        <f t="shared" si="34"/>
        <v>8.9610322173548737E-2</v>
      </c>
      <c r="BI23" s="88">
        <f t="shared" si="35"/>
        <v>9.3399506349466893E-2</v>
      </c>
      <c r="BJ23" s="89">
        <f t="shared" si="36"/>
        <v>-0.30000000000000027</v>
      </c>
      <c r="BK23" s="88">
        <f t="shared" si="37"/>
        <v>0.1737864485793543</v>
      </c>
      <c r="BL23" s="88">
        <f t="shared" si="38"/>
        <v>0.17391836047654397</v>
      </c>
      <c r="BM23" s="89">
        <f t="shared" si="39"/>
        <v>0</v>
      </c>
      <c r="BN23" s="88">
        <f t="shared" si="40"/>
        <v>9.6310088439012481E-2</v>
      </c>
      <c r="BO23" s="88">
        <f t="shared" si="41"/>
        <v>9.5763159703318612E-2</v>
      </c>
      <c r="BP23" s="89">
        <f t="shared" si="42"/>
        <v>0</v>
      </c>
      <c r="BQ23" s="88">
        <f t="shared" si="43"/>
        <v>9.8912586057205987E-3</v>
      </c>
      <c r="BR23" s="88">
        <f t="shared" si="44"/>
        <v>9.2099373471566451E-3</v>
      </c>
      <c r="BS23" s="89">
        <f t="shared" si="45"/>
        <v>0.10000000000000009</v>
      </c>
      <c r="BT23" s="88">
        <f t="shared" si="46"/>
        <v>3.9289225084501792E-2</v>
      </c>
      <c r="BU23" s="88">
        <f t="shared" si="47"/>
        <v>3.9641562208261441E-2</v>
      </c>
      <c r="BV23" s="89">
        <f t="shared" si="48"/>
        <v>-0.10000000000000009</v>
      </c>
      <c r="BW23" s="88">
        <f t="shared" si="49"/>
        <v>0.15710995815852041</v>
      </c>
      <c r="BX23" s="88">
        <f t="shared" si="50"/>
        <v>0.15962075631546413</v>
      </c>
      <c r="BY23" s="89">
        <f t="shared" si="51"/>
        <v>-0.30000000000000027</v>
      </c>
      <c r="BZ23" s="88">
        <f t="shared" si="52"/>
        <v>3.5332825429450708E-4</v>
      </c>
      <c r="CA23" s="88">
        <f t="shared" si="53"/>
        <v>4.5145852589011586E-4</v>
      </c>
      <c r="CB23" s="89">
        <f t="shared" si="54"/>
        <v>0</v>
      </c>
      <c r="CC23" s="88">
        <f t="shared" si="55"/>
        <v>2.314211348986368E-2</v>
      </c>
      <c r="CD23" s="88">
        <f t="shared" si="56"/>
        <v>2.2526914513194472E-2</v>
      </c>
      <c r="CE23" s="89">
        <f t="shared" si="57"/>
        <v>0</v>
      </c>
      <c r="CF23" s="88">
        <f t="shared" si="58"/>
        <v>0.23964867341246959</v>
      </c>
      <c r="CG23" s="88">
        <f t="shared" si="59"/>
        <v>0.24173192390291504</v>
      </c>
      <c r="CH23" s="89">
        <f t="shared" si="60"/>
        <v>-0.20000000000000018</v>
      </c>
      <c r="CI23" s="83">
        <v>0</v>
      </c>
    </row>
    <row r="24" spans="2:87" ht="13.5" customHeight="1">
      <c r="B24" s="228"/>
      <c r="C24" s="228"/>
      <c r="D24" s="230"/>
      <c r="E24" s="175" t="s">
        <v>85</v>
      </c>
      <c r="F24" s="117" t="s">
        <v>86</v>
      </c>
      <c r="G24" s="176">
        <v>571086057</v>
      </c>
      <c r="H24" s="12">
        <f t="shared" ref="H24" si="80">IFERROR(G24/G25,"-")</f>
        <v>0.24684102990389051</v>
      </c>
      <c r="I24" s="72">
        <v>1312</v>
      </c>
      <c r="J24" s="12">
        <f t="shared" ref="J24" si="81">IFERROR(I24/D15,"-")</f>
        <v>8.9519650655021835E-2</v>
      </c>
      <c r="K24" s="77">
        <f t="shared" si="63"/>
        <v>435279.00685975607</v>
      </c>
      <c r="L24" s="22"/>
      <c r="M24" s="20"/>
      <c r="N24" s="228"/>
      <c r="O24" s="228"/>
      <c r="P24" s="230"/>
      <c r="Q24" s="172" t="s">
        <v>85</v>
      </c>
      <c r="R24" s="92" t="s">
        <v>86</v>
      </c>
      <c r="S24" s="102">
        <v>604835575</v>
      </c>
      <c r="T24" s="13">
        <v>0.26474877421184573</v>
      </c>
      <c r="U24" s="73">
        <v>1234</v>
      </c>
      <c r="V24" s="13">
        <v>8.8484153162197043E-2</v>
      </c>
      <c r="W24" s="73">
        <v>490142.28119935171</v>
      </c>
      <c r="X24" s="81">
        <v>21</v>
      </c>
      <c r="Y24" s="25" t="s">
        <v>107</v>
      </c>
      <c r="Z24" s="88">
        <f t="shared" si="1"/>
        <v>0.17352343592501765</v>
      </c>
      <c r="AA24" s="88">
        <f t="shared" si="2"/>
        <v>0.16314134579933873</v>
      </c>
      <c r="AB24" s="89">
        <f t="shared" si="3"/>
        <v>1.0999999999999983</v>
      </c>
      <c r="AC24" s="88">
        <f t="shared" si="4"/>
        <v>9.4721464768528302E-2</v>
      </c>
      <c r="AD24" s="88">
        <f t="shared" si="5"/>
        <v>9.5625201453292508E-2</v>
      </c>
      <c r="AE24" s="89">
        <f t="shared" si="6"/>
        <v>-0.10000000000000009</v>
      </c>
      <c r="AF24" s="88">
        <f t="shared" si="7"/>
        <v>0.1761697564660899</v>
      </c>
      <c r="AG24" s="88">
        <f t="shared" si="8"/>
        <v>0.17435686714614446</v>
      </c>
      <c r="AH24" s="89">
        <f t="shared" si="9"/>
        <v>0.20000000000000018</v>
      </c>
      <c r="AI24" s="88">
        <f t="shared" si="10"/>
        <v>8.1528400062429104E-2</v>
      </c>
      <c r="AJ24" s="88">
        <f t="shared" si="11"/>
        <v>8.3126664670039221E-2</v>
      </c>
      <c r="AK24" s="89">
        <f t="shared" si="12"/>
        <v>-0.10000000000000009</v>
      </c>
      <c r="AL24" s="88">
        <f t="shared" si="13"/>
        <v>1.5907677311031869E-2</v>
      </c>
      <c r="AM24" s="88">
        <f t="shared" si="14"/>
        <v>6.7858062575217384E-3</v>
      </c>
      <c r="AN24" s="89">
        <f t="shared" si="15"/>
        <v>0.90000000000000013</v>
      </c>
      <c r="AO24" s="88">
        <f t="shared" si="16"/>
        <v>2.7974678850986784E-2</v>
      </c>
      <c r="AP24" s="88">
        <f t="shared" si="17"/>
        <v>3.5949661159473234E-2</v>
      </c>
      <c r="AQ24" s="89">
        <f t="shared" si="18"/>
        <v>-0.79999999999999971</v>
      </c>
      <c r="AR24" s="88">
        <f t="shared" si="19"/>
        <v>0.14626099595362929</v>
      </c>
      <c r="AS24" s="88">
        <f t="shared" si="20"/>
        <v>0.14988288293064178</v>
      </c>
      <c r="AT24" s="89">
        <f t="shared" si="21"/>
        <v>-0.40000000000000036</v>
      </c>
      <c r="AU24" s="88">
        <f t="shared" si="22"/>
        <v>5.0747959760313867E-5</v>
      </c>
      <c r="AV24" s="88">
        <f t="shared" si="23"/>
        <v>1.2320316985372614E-3</v>
      </c>
      <c r="AW24" s="89">
        <f t="shared" si="24"/>
        <v>-0.1</v>
      </c>
      <c r="AX24" s="88">
        <f t="shared" si="25"/>
        <v>3.4965663188874417E-2</v>
      </c>
      <c r="AY24" s="88">
        <f t="shared" si="26"/>
        <v>3.269498965181146E-2</v>
      </c>
      <c r="AZ24" s="89">
        <f t="shared" si="27"/>
        <v>0.20000000000000018</v>
      </c>
      <c r="BA24" s="88">
        <f t="shared" si="28"/>
        <v>0.24889717951365237</v>
      </c>
      <c r="BB24" s="88">
        <f t="shared" si="29"/>
        <v>0.25720454923319963</v>
      </c>
      <c r="BC24" s="89">
        <f t="shared" si="30"/>
        <v>-0.80000000000000071</v>
      </c>
      <c r="BD24" s="20"/>
      <c r="BE24" s="88">
        <f t="shared" si="31"/>
        <v>0.1708585838027139</v>
      </c>
      <c r="BF24" s="88">
        <f t="shared" si="32"/>
        <v>0.16373642065778868</v>
      </c>
      <c r="BG24" s="89">
        <f t="shared" si="33"/>
        <v>0.70000000000000062</v>
      </c>
      <c r="BH24" s="88">
        <f t="shared" si="34"/>
        <v>8.9610322173548737E-2</v>
      </c>
      <c r="BI24" s="88">
        <f t="shared" si="35"/>
        <v>9.3399506349466893E-2</v>
      </c>
      <c r="BJ24" s="89">
        <f t="shared" si="36"/>
        <v>-0.30000000000000027</v>
      </c>
      <c r="BK24" s="88">
        <f t="shared" si="37"/>
        <v>0.1737864485793543</v>
      </c>
      <c r="BL24" s="88">
        <f t="shared" si="38"/>
        <v>0.17391836047654397</v>
      </c>
      <c r="BM24" s="89">
        <f t="shared" si="39"/>
        <v>0</v>
      </c>
      <c r="BN24" s="88">
        <f t="shared" si="40"/>
        <v>9.6310088439012481E-2</v>
      </c>
      <c r="BO24" s="88">
        <f t="shared" si="41"/>
        <v>9.5763159703318612E-2</v>
      </c>
      <c r="BP24" s="89">
        <f t="shared" si="42"/>
        <v>0</v>
      </c>
      <c r="BQ24" s="88">
        <f t="shared" si="43"/>
        <v>9.8912586057205987E-3</v>
      </c>
      <c r="BR24" s="88">
        <f t="shared" si="44"/>
        <v>9.2099373471566451E-3</v>
      </c>
      <c r="BS24" s="89">
        <f t="shared" si="45"/>
        <v>0.10000000000000009</v>
      </c>
      <c r="BT24" s="88">
        <f t="shared" si="46"/>
        <v>3.9289225084501792E-2</v>
      </c>
      <c r="BU24" s="88">
        <f t="shared" si="47"/>
        <v>3.9641562208261441E-2</v>
      </c>
      <c r="BV24" s="89">
        <f t="shared" si="48"/>
        <v>-0.10000000000000009</v>
      </c>
      <c r="BW24" s="88">
        <f t="shared" si="49"/>
        <v>0.15710995815852041</v>
      </c>
      <c r="BX24" s="88">
        <f t="shared" si="50"/>
        <v>0.15962075631546413</v>
      </c>
      <c r="BY24" s="89">
        <f t="shared" si="51"/>
        <v>-0.30000000000000027</v>
      </c>
      <c r="BZ24" s="88">
        <f t="shared" si="52"/>
        <v>3.5332825429450708E-4</v>
      </c>
      <c r="CA24" s="88">
        <f t="shared" si="53"/>
        <v>4.5145852589011586E-4</v>
      </c>
      <c r="CB24" s="89">
        <f t="shared" si="54"/>
        <v>0</v>
      </c>
      <c r="CC24" s="88">
        <f t="shared" si="55"/>
        <v>2.314211348986368E-2</v>
      </c>
      <c r="CD24" s="88">
        <f t="shared" si="56"/>
        <v>2.2526914513194472E-2</v>
      </c>
      <c r="CE24" s="89">
        <f t="shared" si="57"/>
        <v>0</v>
      </c>
      <c r="CF24" s="88">
        <f t="shared" si="58"/>
        <v>0.23964867341246959</v>
      </c>
      <c r="CG24" s="88">
        <f t="shared" si="59"/>
        <v>0.24173192390291504</v>
      </c>
      <c r="CH24" s="89">
        <f t="shared" si="60"/>
        <v>-0.20000000000000018</v>
      </c>
      <c r="CI24" s="83">
        <v>0</v>
      </c>
    </row>
    <row r="25" spans="2:87" ht="13.5" customHeight="1">
      <c r="B25" s="192"/>
      <c r="C25" s="192"/>
      <c r="D25" s="231"/>
      <c r="E25" s="177" t="s">
        <v>115</v>
      </c>
      <c r="F25" s="178"/>
      <c r="G25" s="102">
        <f>SUM(G15:G24)</f>
        <v>2313578327</v>
      </c>
      <c r="H25" s="13" t="s">
        <v>131</v>
      </c>
      <c r="I25" s="73">
        <v>11039</v>
      </c>
      <c r="J25" s="13">
        <f t="shared" ref="J25" si="82">IFERROR(I25/D15,"-")</f>
        <v>0.75320687772925765</v>
      </c>
      <c r="K25" s="78">
        <f t="shared" si="63"/>
        <v>209582.23815563004</v>
      </c>
      <c r="L25" s="22"/>
      <c r="M25" s="20"/>
      <c r="N25" s="192"/>
      <c r="O25" s="192"/>
      <c r="P25" s="231"/>
      <c r="Q25" s="179" t="s">
        <v>115</v>
      </c>
      <c r="R25" s="179"/>
      <c r="S25" s="102">
        <v>2284564213</v>
      </c>
      <c r="T25" s="13" t="s">
        <v>131</v>
      </c>
      <c r="U25" s="73">
        <v>10626</v>
      </c>
      <c r="V25" s="13">
        <v>0.76193890721353796</v>
      </c>
      <c r="W25" s="73">
        <v>214997.57321663844</v>
      </c>
      <c r="X25" s="81">
        <v>22</v>
      </c>
      <c r="Y25" s="25" t="s">
        <v>56</v>
      </c>
      <c r="Z25" s="88">
        <f t="shared" si="1"/>
        <v>0.16083046401400558</v>
      </c>
      <c r="AA25" s="88">
        <f t="shared" si="2"/>
        <v>0.15131340914880045</v>
      </c>
      <c r="AB25" s="89">
        <f t="shared" si="3"/>
        <v>1.0000000000000009</v>
      </c>
      <c r="AC25" s="88">
        <f t="shared" si="4"/>
        <v>8.1609643784869845E-2</v>
      </c>
      <c r="AD25" s="88">
        <f t="shared" si="5"/>
        <v>8.3183263857576545E-2</v>
      </c>
      <c r="AE25" s="89">
        <f t="shared" si="6"/>
        <v>-0.10000000000000009</v>
      </c>
      <c r="AF25" s="88">
        <f t="shared" si="7"/>
        <v>0.15950294002152618</v>
      </c>
      <c r="AG25" s="88">
        <f t="shared" si="8"/>
        <v>0.15442063894704963</v>
      </c>
      <c r="AH25" s="89">
        <f t="shared" si="9"/>
        <v>0.60000000000000053</v>
      </c>
      <c r="AI25" s="88">
        <f t="shared" si="10"/>
        <v>8.7529985077954592E-2</v>
      </c>
      <c r="AJ25" s="88">
        <f t="shared" si="11"/>
        <v>8.7416079638325261E-2</v>
      </c>
      <c r="AK25" s="89">
        <f t="shared" si="12"/>
        <v>0.10000000000000009</v>
      </c>
      <c r="AL25" s="88">
        <f t="shared" si="13"/>
        <v>8.5471207913918341E-3</v>
      </c>
      <c r="AM25" s="88">
        <f t="shared" si="14"/>
        <v>7.917712570980482E-3</v>
      </c>
      <c r="AN25" s="89">
        <f t="shared" si="15"/>
        <v>9.9999999999999922E-2</v>
      </c>
      <c r="AO25" s="88">
        <f t="shared" si="16"/>
        <v>4.1492726536064041E-2</v>
      </c>
      <c r="AP25" s="88">
        <f t="shared" si="17"/>
        <v>3.5322350299143664E-2</v>
      </c>
      <c r="AQ25" s="89">
        <f t="shared" si="18"/>
        <v>0.59999999999999987</v>
      </c>
      <c r="AR25" s="88">
        <f t="shared" si="19"/>
        <v>0.20369790467293961</v>
      </c>
      <c r="AS25" s="88">
        <f t="shared" si="20"/>
        <v>0.20963102745257808</v>
      </c>
      <c r="AT25" s="89">
        <f t="shared" si="21"/>
        <v>-0.60000000000000053</v>
      </c>
      <c r="AU25" s="88">
        <f t="shared" si="22"/>
        <v>3.8905508820924113E-3</v>
      </c>
      <c r="AV25" s="88">
        <f t="shared" si="23"/>
        <v>3.6014535990360995E-3</v>
      </c>
      <c r="AW25" s="89">
        <f t="shared" si="24"/>
        <v>0</v>
      </c>
      <c r="AX25" s="88">
        <f t="shared" si="25"/>
        <v>1.9429260533567364E-2</v>
      </c>
      <c r="AY25" s="88">
        <f t="shared" si="26"/>
        <v>1.9736699133401411E-2</v>
      </c>
      <c r="AZ25" s="89">
        <f t="shared" si="27"/>
        <v>-0.10000000000000009</v>
      </c>
      <c r="BA25" s="88">
        <f t="shared" si="28"/>
        <v>0.23346940368558852</v>
      </c>
      <c r="BB25" s="88">
        <f t="shared" si="29"/>
        <v>0.24745736535310836</v>
      </c>
      <c r="BC25" s="89">
        <f t="shared" si="30"/>
        <v>-1.3999999999999986</v>
      </c>
      <c r="BD25" s="20"/>
      <c r="BE25" s="88">
        <f t="shared" si="31"/>
        <v>0.1708585838027139</v>
      </c>
      <c r="BF25" s="88">
        <f t="shared" si="32"/>
        <v>0.16373642065778868</v>
      </c>
      <c r="BG25" s="89">
        <f t="shared" si="33"/>
        <v>0.70000000000000062</v>
      </c>
      <c r="BH25" s="88">
        <f t="shared" si="34"/>
        <v>8.9610322173548737E-2</v>
      </c>
      <c r="BI25" s="88">
        <f t="shared" si="35"/>
        <v>9.3399506349466893E-2</v>
      </c>
      <c r="BJ25" s="89">
        <f t="shared" si="36"/>
        <v>-0.30000000000000027</v>
      </c>
      <c r="BK25" s="88">
        <f t="shared" si="37"/>
        <v>0.1737864485793543</v>
      </c>
      <c r="BL25" s="88">
        <f t="shared" si="38"/>
        <v>0.17391836047654397</v>
      </c>
      <c r="BM25" s="89">
        <f t="shared" si="39"/>
        <v>0</v>
      </c>
      <c r="BN25" s="88">
        <f t="shared" si="40"/>
        <v>9.6310088439012481E-2</v>
      </c>
      <c r="BO25" s="88">
        <f t="shared" si="41"/>
        <v>9.5763159703318612E-2</v>
      </c>
      <c r="BP25" s="89">
        <f t="shared" si="42"/>
        <v>0</v>
      </c>
      <c r="BQ25" s="88">
        <f t="shared" si="43"/>
        <v>9.8912586057205987E-3</v>
      </c>
      <c r="BR25" s="88">
        <f t="shared" si="44"/>
        <v>9.2099373471566451E-3</v>
      </c>
      <c r="BS25" s="89">
        <f t="shared" si="45"/>
        <v>0.10000000000000009</v>
      </c>
      <c r="BT25" s="88">
        <f t="shared" si="46"/>
        <v>3.9289225084501792E-2</v>
      </c>
      <c r="BU25" s="88">
        <f t="shared" si="47"/>
        <v>3.9641562208261441E-2</v>
      </c>
      <c r="BV25" s="89">
        <f t="shared" si="48"/>
        <v>-0.10000000000000009</v>
      </c>
      <c r="BW25" s="88">
        <f t="shared" si="49"/>
        <v>0.15710995815852041</v>
      </c>
      <c r="BX25" s="88">
        <f t="shared" si="50"/>
        <v>0.15962075631546413</v>
      </c>
      <c r="BY25" s="89">
        <f t="shared" si="51"/>
        <v>-0.30000000000000027</v>
      </c>
      <c r="BZ25" s="88">
        <f t="shared" si="52"/>
        <v>3.5332825429450708E-4</v>
      </c>
      <c r="CA25" s="88">
        <f t="shared" si="53"/>
        <v>4.5145852589011586E-4</v>
      </c>
      <c r="CB25" s="89">
        <f t="shared" si="54"/>
        <v>0</v>
      </c>
      <c r="CC25" s="88">
        <f t="shared" si="55"/>
        <v>2.314211348986368E-2</v>
      </c>
      <c r="CD25" s="88">
        <f t="shared" si="56"/>
        <v>2.2526914513194472E-2</v>
      </c>
      <c r="CE25" s="89">
        <f t="shared" si="57"/>
        <v>0</v>
      </c>
      <c r="CF25" s="88">
        <f t="shared" si="58"/>
        <v>0.23964867341246959</v>
      </c>
      <c r="CG25" s="88">
        <f t="shared" si="59"/>
        <v>0.24173192390291504</v>
      </c>
      <c r="CH25" s="89">
        <f t="shared" si="60"/>
        <v>-0.20000000000000018</v>
      </c>
      <c r="CI25" s="83">
        <v>0</v>
      </c>
    </row>
    <row r="26" spans="2:87" ht="13.5" customHeight="1">
      <c r="B26" s="191">
        <v>3</v>
      </c>
      <c r="C26" s="191" t="s">
        <v>94</v>
      </c>
      <c r="D26" s="229">
        <f>VLOOKUP(C26,市区町村別_生活習慣病の状況!$C$5:$D$78,2,FALSE)</f>
        <v>9306</v>
      </c>
      <c r="E26" s="169" t="s">
        <v>67</v>
      </c>
      <c r="F26" s="114" t="s">
        <v>68</v>
      </c>
      <c r="G26" s="170">
        <v>264342925</v>
      </c>
      <c r="H26" s="10">
        <f t="shared" ref="H26" si="83">IFERROR(G26/G36,"-")</f>
        <v>0.16586320592681544</v>
      </c>
      <c r="I26" s="171">
        <v>4800</v>
      </c>
      <c r="J26" s="10">
        <f t="shared" ref="J26" si="84">IFERROR(I26/D26,"-")</f>
        <v>0.51579626047711158</v>
      </c>
      <c r="K26" s="75">
        <f t="shared" si="0"/>
        <v>55071.442708333336</v>
      </c>
      <c r="L26" s="22"/>
      <c r="M26" s="20"/>
      <c r="N26" s="191">
        <v>3</v>
      </c>
      <c r="O26" s="191" t="s">
        <v>94</v>
      </c>
      <c r="P26" s="229">
        <v>8818</v>
      </c>
      <c r="Q26" s="172" t="s">
        <v>67</v>
      </c>
      <c r="R26" s="92" t="s">
        <v>68</v>
      </c>
      <c r="S26" s="102">
        <v>254777849</v>
      </c>
      <c r="T26" s="13">
        <v>0.1672903019389109</v>
      </c>
      <c r="U26" s="73">
        <v>4479</v>
      </c>
      <c r="V26" s="13">
        <v>0.50793830800635065</v>
      </c>
      <c r="W26" s="73">
        <v>56882.75262335343</v>
      </c>
      <c r="X26" s="81">
        <v>23</v>
      </c>
      <c r="Y26" s="25" t="s">
        <v>108</v>
      </c>
      <c r="Z26" s="88">
        <f t="shared" si="1"/>
        <v>0.16764303093328708</v>
      </c>
      <c r="AA26" s="88">
        <f t="shared" si="2"/>
        <v>0.16234180277236465</v>
      </c>
      <c r="AB26" s="89">
        <f t="shared" si="3"/>
        <v>0.60000000000000053</v>
      </c>
      <c r="AC26" s="88">
        <f t="shared" si="4"/>
        <v>0.10107333317827272</v>
      </c>
      <c r="AD26" s="88">
        <f t="shared" si="5"/>
        <v>0.10279554025291596</v>
      </c>
      <c r="AE26" s="89">
        <f t="shared" si="6"/>
        <v>-0.19999999999999879</v>
      </c>
      <c r="AF26" s="88">
        <f t="shared" si="7"/>
        <v>0.17697249806137202</v>
      </c>
      <c r="AG26" s="88">
        <f t="shared" si="8"/>
        <v>0.17272500665359619</v>
      </c>
      <c r="AH26" s="89">
        <f t="shared" si="9"/>
        <v>0.40000000000000036</v>
      </c>
      <c r="AI26" s="88">
        <f t="shared" si="10"/>
        <v>8.8741777218956347E-2</v>
      </c>
      <c r="AJ26" s="88">
        <f t="shared" si="11"/>
        <v>8.9250384834684574E-2</v>
      </c>
      <c r="AK26" s="89">
        <f t="shared" si="12"/>
        <v>0</v>
      </c>
      <c r="AL26" s="88">
        <f t="shared" si="13"/>
        <v>4.5748494934071465E-3</v>
      </c>
      <c r="AM26" s="88">
        <f t="shared" si="14"/>
        <v>9.0562534114936206E-3</v>
      </c>
      <c r="AN26" s="89">
        <f t="shared" si="15"/>
        <v>-0.39999999999999991</v>
      </c>
      <c r="AO26" s="88">
        <f t="shared" si="16"/>
        <v>2.6007143614826461E-2</v>
      </c>
      <c r="AP26" s="88">
        <f t="shared" si="17"/>
        <v>2.8735105580988095E-2</v>
      </c>
      <c r="AQ26" s="89">
        <f t="shared" si="18"/>
        <v>-0.30000000000000027</v>
      </c>
      <c r="AR26" s="88">
        <f t="shared" si="19"/>
        <v>0.14141174876456206</v>
      </c>
      <c r="AS26" s="88">
        <f t="shared" si="20"/>
        <v>0.1319232376799464</v>
      </c>
      <c r="AT26" s="89">
        <f t="shared" si="21"/>
        <v>0.89999999999999802</v>
      </c>
      <c r="AU26" s="88">
        <f t="shared" si="22"/>
        <v>8.6146249249646604E-4</v>
      </c>
      <c r="AV26" s="88">
        <f t="shared" si="23"/>
        <v>8.939265792799354E-4</v>
      </c>
      <c r="AW26" s="89">
        <f t="shared" si="24"/>
        <v>0</v>
      </c>
      <c r="AX26" s="88">
        <f t="shared" si="25"/>
        <v>1.9668636628098073E-2</v>
      </c>
      <c r="AY26" s="88">
        <f t="shared" si="26"/>
        <v>2.0913793917687312E-2</v>
      </c>
      <c r="AZ26" s="89">
        <f t="shared" si="27"/>
        <v>-0.10000000000000009</v>
      </c>
      <c r="BA26" s="88">
        <f t="shared" si="28"/>
        <v>0.27304551961472162</v>
      </c>
      <c r="BB26" s="88">
        <f t="shared" si="29"/>
        <v>0.28136494831704328</v>
      </c>
      <c r="BC26" s="89">
        <f t="shared" si="30"/>
        <v>-0.80000000000000071</v>
      </c>
      <c r="BD26" s="20"/>
      <c r="BE26" s="88">
        <f t="shared" si="31"/>
        <v>0.1708585838027139</v>
      </c>
      <c r="BF26" s="88">
        <f t="shared" si="32"/>
        <v>0.16373642065778868</v>
      </c>
      <c r="BG26" s="89">
        <f t="shared" si="33"/>
        <v>0.70000000000000062</v>
      </c>
      <c r="BH26" s="88">
        <f t="shared" si="34"/>
        <v>8.9610322173548737E-2</v>
      </c>
      <c r="BI26" s="88">
        <f t="shared" si="35"/>
        <v>9.3399506349466893E-2</v>
      </c>
      <c r="BJ26" s="89">
        <f t="shared" si="36"/>
        <v>-0.30000000000000027</v>
      </c>
      <c r="BK26" s="88">
        <f t="shared" si="37"/>
        <v>0.1737864485793543</v>
      </c>
      <c r="BL26" s="88">
        <f t="shared" si="38"/>
        <v>0.17391836047654397</v>
      </c>
      <c r="BM26" s="89">
        <f t="shared" si="39"/>
        <v>0</v>
      </c>
      <c r="BN26" s="88">
        <f t="shared" si="40"/>
        <v>9.6310088439012481E-2</v>
      </c>
      <c r="BO26" s="88">
        <f t="shared" si="41"/>
        <v>9.5763159703318612E-2</v>
      </c>
      <c r="BP26" s="89">
        <f t="shared" si="42"/>
        <v>0</v>
      </c>
      <c r="BQ26" s="88">
        <f t="shared" si="43"/>
        <v>9.8912586057205987E-3</v>
      </c>
      <c r="BR26" s="88">
        <f t="shared" si="44"/>
        <v>9.2099373471566451E-3</v>
      </c>
      <c r="BS26" s="89">
        <f t="shared" si="45"/>
        <v>0.10000000000000009</v>
      </c>
      <c r="BT26" s="88">
        <f t="shared" si="46"/>
        <v>3.9289225084501792E-2</v>
      </c>
      <c r="BU26" s="88">
        <f t="shared" si="47"/>
        <v>3.9641562208261441E-2</v>
      </c>
      <c r="BV26" s="89">
        <f t="shared" si="48"/>
        <v>-0.10000000000000009</v>
      </c>
      <c r="BW26" s="88">
        <f t="shared" si="49"/>
        <v>0.15710995815852041</v>
      </c>
      <c r="BX26" s="88">
        <f t="shared" si="50"/>
        <v>0.15962075631546413</v>
      </c>
      <c r="BY26" s="89">
        <f t="shared" si="51"/>
        <v>-0.30000000000000027</v>
      </c>
      <c r="BZ26" s="88">
        <f t="shared" si="52"/>
        <v>3.5332825429450708E-4</v>
      </c>
      <c r="CA26" s="88">
        <f t="shared" si="53"/>
        <v>4.5145852589011586E-4</v>
      </c>
      <c r="CB26" s="89">
        <f t="shared" si="54"/>
        <v>0</v>
      </c>
      <c r="CC26" s="88">
        <f t="shared" si="55"/>
        <v>2.314211348986368E-2</v>
      </c>
      <c r="CD26" s="88">
        <f t="shared" si="56"/>
        <v>2.2526914513194472E-2</v>
      </c>
      <c r="CE26" s="89">
        <f t="shared" si="57"/>
        <v>0</v>
      </c>
      <c r="CF26" s="88">
        <f t="shared" si="58"/>
        <v>0.23964867341246959</v>
      </c>
      <c r="CG26" s="88">
        <f t="shared" si="59"/>
        <v>0.24173192390291504</v>
      </c>
      <c r="CH26" s="89">
        <f t="shared" si="60"/>
        <v>-0.20000000000000018</v>
      </c>
      <c r="CI26" s="83">
        <v>0</v>
      </c>
    </row>
    <row r="27" spans="2:87" ht="13.5" customHeight="1">
      <c r="B27" s="228"/>
      <c r="C27" s="228"/>
      <c r="D27" s="230"/>
      <c r="E27" s="173" t="s">
        <v>69</v>
      </c>
      <c r="F27" s="115" t="s">
        <v>70</v>
      </c>
      <c r="G27" s="174">
        <v>129474135</v>
      </c>
      <c r="H27" s="11">
        <f t="shared" ref="H27" si="85">IFERROR(G27/G36,"-")</f>
        <v>8.1239152194829134E-2</v>
      </c>
      <c r="I27" s="71">
        <v>4023</v>
      </c>
      <c r="J27" s="11">
        <f t="shared" ref="J27" si="86">IFERROR(I27/D26,"-")</f>
        <v>0.4323017408123791</v>
      </c>
      <c r="K27" s="76">
        <f t="shared" si="0"/>
        <v>32183.478747203579</v>
      </c>
      <c r="L27" s="22"/>
      <c r="M27" s="20"/>
      <c r="N27" s="228"/>
      <c r="O27" s="228"/>
      <c r="P27" s="230"/>
      <c r="Q27" s="172" t="s">
        <v>69</v>
      </c>
      <c r="R27" s="92" t="s">
        <v>70</v>
      </c>
      <c r="S27" s="102">
        <v>137854498</v>
      </c>
      <c r="T27" s="13">
        <v>9.0516976591858228E-2</v>
      </c>
      <c r="U27" s="73">
        <v>3731</v>
      </c>
      <c r="V27" s="13">
        <v>0.42311181673848947</v>
      </c>
      <c r="W27" s="73">
        <v>36948.404717233985</v>
      </c>
      <c r="X27" s="81">
        <v>24</v>
      </c>
      <c r="Y27" s="25" t="s">
        <v>109</v>
      </c>
      <c r="Z27" s="88">
        <f t="shared" si="1"/>
        <v>0.16747334640572101</v>
      </c>
      <c r="AA27" s="88">
        <f t="shared" si="2"/>
        <v>0.15798874949719854</v>
      </c>
      <c r="AB27" s="89">
        <f t="shared" si="3"/>
        <v>0.9000000000000008</v>
      </c>
      <c r="AC27" s="88">
        <f t="shared" si="4"/>
        <v>0.10027615867260573</v>
      </c>
      <c r="AD27" s="88">
        <f t="shared" si="5"/>
        <v>0.10035851297066313</v>
      </c>
      <c r="AE27" s="89">
        <f t="shared" si="6"/>
        <v>0</v>
      </c>
      <c r="AF27" s="88">
        <f t="shared" si="7"/>
        <v>0.15745703416394102</v>
      </c>
      <c r="AG27" s="88">
        <f t="shared" si="8"/>
        <v>0.15860664349187145</v>
      </c>
      <c r="AH27" s="89">
        <f t="shared" si="9"/>
        <v>-0.20000000000000018</v>
      </c>
      <c r="AI27" s="88">
        <f t="shared" si="10"/>
        <v>0.10015253091467263</v>
      </c>
      <c r="AJ27" s="88">
        <f t="shared" si="11"/>
        <v>9.5676514934663726E-2</v>
      </c>
      <c r="AK27" s="89">
        <f t="shared" si="12"/>
        <v>0.40000000000000036</v>
      </c>
      <c r="AL27" s="88">
        <f t="shared" si="13"/>
        <v>8.7777586503701155E-3</v>
      </c>
      <c r="AM27" s="88">
        <f t="shared" si="14"/>
        <v>3.8415291747343982E-3</v>
      </c>
      <c r="AN27" s="89">
        <f t="shared" si="15"/>
        <v>0.49999999999999994</v>
      </c>
      <c r="AO27" s="88">
        <f t="shared" si="16"/>
        <v>4.1007588350691453E-2</v>
      </c>
      <c r="AP27" s="88">
        <f t="shared" si="17"/>
        <v>4.2434121152085759E-2</v>
      </c>
      <c r="AQ27" s="89">
        <f t="shared" si="18"/>
        <v>-0.10000000000000009</v>
      </c>
      <c r="AR27" s="88">
        <f t="shared" si="19"/>
        <v>0.13196192644674928</v>
      </c>
      <c r="AS27" s="88">
        <f t="shared" si="20"/>
        <v>0.14275462341639511</v>
      </c>
      <c r="AT27" s="89">
        <f t="shared" si="21"/>
        <v>-1.0999999999999983</v>
      </c>
      <c r="AU27" s="88">
        <f t="shared" si="22"/>
        <v>1.6763006039478969E-4</v>
      </c>
      <c r="AV27" s="88">
        <f t="shared" si="23"/>
        <v>1.5434026467859105E-4</v>
      </c>
      <c r="AW27" s="89">
        <f t="shared" si="24"/>
        <v>0</v>
      </c>
      <c r="AX27" s="88">
        <f t="shared" si="25"/>
        <v>2.314003683221438E-2</v>
      </c>
      <c r="AY27" s="88">
        <f t="shared" si="26"/>
        <v>2.6384774870787536E-2</v>
      </c>
      <c r="AZ27" s="89">
        <f t="shared" si="27"/>
        <v>-0.29999999999999993</v>
      </c>
      <c r="BA27" s="88">
        <f t="shared" si="28"/>
        <v>0.26958598950263957</v>
      </c>
      <c r="BB27" s="88">
        <f t="shared" si="29"/>
        <v>0.27180019022692176</v>
      </c>
      <c r="BC27" s="89">
        <f t="shared" si="30"/>
        <v>-0.20000000000000018</v>
      </c>
      <c r="BD27" s="20"/>
      <c r="BE27" s="88">
        <f t="shared" si="31"/>
        <v>0.1708585838027139</v>
      </c>
      <c r="BF27" s="88">
        <f t="shared" si="32"/>
        <v>0.16373642065778868</v>
      </c>
      <c r="BG27" s="89">
        <f t="shared" si="33"/>
        <v>0.70000000000000062</v>
      </c>
      <c r="BH27" s="88">
        <f t="shared" si="34"/>
        <v>8.9610322173548737E-2</v>
      </c>
      <c r="BI27" s="88">
        <f t="shared" si="35"/>
        <v>9.3399506349466893E-2</v>
      </c>
      <c r="BJ27" s="89">
        <f t="shared" si="36"/>
        <v>-0.30000000000000027</v>
      </c>
      <c r="BK27" s="88">
        <f t="shared" si="37"/>
        <v>0.1737864485793543</v>
      </c>
      <c r="BL27" s="88">
        <f t="shared" si="38"/>
        <v>0.17391836047654397</v>
      </c>
      <c r="BM27" s="89">
        <f t="shared" si="39"/>
        <v>0</v>
      </c>
      <c r="BN27" s="88">
        <f t="shared" si="40"/>
        <v>9.6310088439012481E-2</v>
      </c>
      <c r="BO27" s="88">
        <f t="shared" si="41"/>
        <v>9.5763159703318612E-2</v>
      </c>
      <c r="BP27" s="89">
        <f t="shared" si="42"/>
        <v>0</v>
      </c>
      <c r="BQ27" s="88">
        <f t="shared" si="43"/>
        <v>9.8912586057205987E-3</v>
      </c>
      <c r="BR27" s="88">
        <f t="shared" si="44"/>
        <v>9.2099373471566451E-3</v>
      </c>
      <c r="BS27" s="89">
        <f t="shared" si="45"/>
        <v>0.10000000000000009</v>
      </c>
      <c r="BT27" s="88">
        <f t="shared" si="46"/>
        <v>3.9289225084501792E-2</v>
      </c>
      <c r="BU27" s="88">
        <f t="shared" si="47"/>
        <v>3.9641562208261441E-2</v>
      </c>
      <c r="BV27" s="89">
        <f t="shared" si="48"/>
        <v>-0.10000000000000009</v>
      </c>
      <c r="BW27" s="88">
        <f t="shared" si="49"/>
        <v>0.15710995815852041</v>
      </c>
      <c r="BX27" s="88">
        <f t="shared" si="50"/>
        <v>0.15962075631546413</v>
      </c>
      <c r="BY27" s="89">
        <f t="shared" si="51"/>
        <v>-0.30000000000000027</v>
      </c>
      <c r="BZ27" s="88">
        <f t="shared" si="52"/>
        <v>3.5332825429450708E-4</v>
      </c>
      <c r="CA27" s="88">
        <f t="shared" si="53"/>
        <v>4.5145852589011586E-4</v>
      </c>
      <c r="CB27" s="89">
        <f t="shared" si="54"/>
        <v>0</v>
      </c>
      <c r="CC27" s="88">
        <f t="shared" si="55"/>
        <v>2.314211348986368E-2</v>
      </c>
      <c r="CD27" s="88">
        <f t="shared" si="56"/>
        <v>2.2526914513194472E-2</v>
      </c>
      <c r="CE27" s="89">
        <f t="shared" si="57"/>
        <v>0</v>
      </c>
      <c r="CF27" s="88">
        <f t="shared" si="58"/>
        <v>0.23964867341246959</v>
      </c>
      <c r="CG27" s="88">
        <f t="shared" si="59"/>
        <v>0.24173192390291504</v>
      </c>
      <c r="CH27" s="89">
        <f t="shared" si="60"/>
        <v>-0.20000000000000018</v>
      </c>
      <c r="CI27" s="83">
        <v>0</v>
      </c>
    </row>
    <row r="28" spans="2:87" ht="13.5" customHeight="1">
      <c r="B28" s="228"/>
      <c r="C28" s="228"/>
      <c r="D28" s="230"/>
      <c r="E28" s="173" t="s">
        <v>71</v>
      </c>
      <c r="F28" s="116" t="s">
        <v>72</v>
      </c>
      <c r="G28" s="174">
        <v>240445249</v>
      </c>
      <c r="H28" s="11">
        <f t="shared" ref="H28" si="87">IFERROR(G28/G36,"-")</f>
        <v>0.15086849723332454</v>
      </c>
      <c r="I28" s="71">
        <v>5820</v>
      </c>
      <c r="J28" s="11">
        <f t="shared" ref="J28" si="88">IFERROR(I28/D26,"-")</f>
        <v>0.62540296582849775</v>
      </c>
      <c r="K28" s="76">
        <f t="shared" si="0"/>
        <v>41313.616666666669</v>
      </c>
      <c r="L28" s="22"/>
      <c r="M28" s="20"/>
      <c r="N28" s="228"/>
      <c r="O28" s="228"/>
      <c r="P28" s="230"/>
      <c r="Q28" s="172" t="s">
        <v>71</v>
      </c>
      <c r="R28" s="92" t="s">
        <v>72</v>
      </c>
      <c r="S28" s="102">
        <v>242788264</v>
      </c>
      <c r="T28" s="13">
        <v>0.15941779142575307</v>
      </c>
      <c r="U28" s="73">
        <v>5482</v>
      </c>
      <c r="V28" s="13">
        <v>0.62168292129734637</v>
      </c>
      <c r="W28" s="73">
        <v>44288.264137176215</v>
      </c>
      <c r="X28" s="81">
        <v>25</v>
      </c>
      <c r="Y28" s="25" t="s">
        <v>110</v>
      </c>
      <c r="Z28" s="88">
        <f t="shared" si="1"/>
        <v>0.17100647561915203</v>
      </c>
      <c r="AA28" s="88">
        <f t="shared" si="2"/>
        <v>0.15821985176522199</v>
      </c>
      <c r="AB28" s="89">
        <f t="shared" si="3"/>
        <v>1.3000000000000012</v>
      </c>
      <c r="AC28" s="88">
        <f t="shared" si="4"/>
        <v>9.9884485145053409E-2</v>
      </c>
      <c r="AD28" s="88">
        <f t="shared" si="5"/>
        <v>9.8121704149315925E-2</v>
      </c>
      <c r="AE28" s="89">
        <f t="shared" si="6"/>
        <v>0.20000000000000018</v>
      </c>
      <c r="AF28" s="88">
        <f t="shared" si="7"/>
        <v>0.17076052055562188</v>
      </c>
      <c r="AG28" s="88">
        <f t="shared" si="8"/>
        <v>0.16225579916551128</v>
      </c>
      <c r="AH28" s="89">
        <f t="shared" si="9"/>
        <v>0.9000000000000008</v>
      </c>
      <c r="AI28" s="88">
        <f t="shared" si="10"/>
        <v>9.8849480108495869E-2</v>
      </c>
      <c r="AJ28" s="88">
        <f t="shared" si="11"/>
        <v>8.582682179436231E-2</v>
      </c>
      <c r="AK28" s="89">
        <f t="shared" si="12"/>
        <v>1.3000000000000012</v>
      </c>
      <c r="AL28" s="88">
        <f t="shared" si="13"/>
        <v>1.0722692880762403E-2</v>
      </c>
      <c r="AM28" s="88">
        <f t="shared" si="14"/>
        <v>1.5965122816786425E-2</v>
      </c>
      <c r="AN28" s="89">
        <f t="shared" si="15"/>
        <v>-0.50000000000000011</v>
      </c>
      <c r="AO28" s="88">
        <f t="shared" si="16"/>
        <v>3.3734596165749108E-2</v>
      </c>
      <c r="AP28" s="88">
        <f t="shared" si="17"/>
        <v>3.1708546824614672E-2</v>
      </c>
      <c r="AQ28" s="89">
        <f t="shared" si="18"/>
        <v>0.20000000000000018</v>
      </c>
      <c r="AR28" s="88">
        <f t="shared" si="19"/>
        <v>0.15186007756874184</v>
      </c>
      <c r="AS28" s="88">
        <f t="shared" si="20"/>
        <v>0.19995850900631654</v>
      </c>
      <c r="AT28" s="89">
        <f t="shared" si="21"/>
        <v>-4.8000000000000016</v>
      </c>
      <c r="AU28" s="88">
        <f t="shared" si="22"/>
        <v>9.1011591921329077E-5</v>
      </c>
      <c r="AV28" s="88">
        <f t="shared" si="23"/>
        <v>1.0916852660391879E-4</v>
      </c>
      <c r="AW28" s="89">
        <f t="shared" si="24"/>
        <v>0</v>
      </c>
      <c r="AX28" s="88">
        <f t="shared" si="25"/>
        <v>3.4102857122867827E-2</v>
      </c>
      <c r="AY28" s="88">
        <f t="shared" si="26"/>
        <v>2.989277155285024E-2</v>
      </c>
      <c r="AZ28" s="89">
        <f t="shared" si="27"/>
        <v>0.40000000000000036</v>
      </c>
      <c r="BA28" s="88">
        <f t="shared" si="28"/>
        <v>0.22898780324163431</v>
      </c>
      <c r="BB28" s="88">
        <f t="shared" si="29"/>
        <v>0.21794170439841673</v>
      </c>
      <c r="BC28" s="89">
        <f t="shared" si="30"/>
        <v>1.100000000000001</v>
      </c>
      <c r="BD28" s="20"/>
      <c r="BE28" s="88">
        <f t="shared" si="31"/>
        <v>0.1708585838027139</v>
      </c>
      <c r="BF28" s="88">
        <f t="shared" si="32"/>
        <v>0.16373642065778868</v>
      </c>
      <c r="BG28" s="89">
        <f t="shared" si="33"/>
        <v>0.70000000000000062</v>
      </c>
      <c r="BH28" s="88">
        <f t="shared" si="34"/>
        <v>8.9610322173548737E-2</v>
      </c>
      <c r="BI28" s="88">
        <f t="shared" si="35"/>
        <v>9.3399506349466893E-2</v>
      </c>
      <c r="BJ28" s="89">
        <f t="shared" si="36"/>
        <v>-0.30000000000000027</v>
      </c>
      <c r="BK28" s="88">
        <f t="shared" si="37"/>
        <v>0.1737864485793543</v>
      </c>
      <c r="BL28" s="88">
        <f t="shared" si="38"/>
        <v>0.17391836047654397</v>
      </c>
      <c r="BM28" s="89">
        <f t="shared" si="39"/>
        <v>0</v>
      </c>
      <c r="BN28" s="88">
        <f t="shared" si="40"/>
        <v>9.6310088439012481E-2</v>
      </c>
      <c r="BO28" s="88">
        <f t="shared" si="41"/>
        <v>9.5763159703318612E-2</v>
      </c>
      <c r="BP28" s="89">
        <f t="shared" si="42"/>
        <v>0</v>
      </c>
      <c r="BQ28" s="88">
        <f t="shared" si="43"/>
        <v>9.8912586057205987E-3</v>
      </c>
      <c r="BR28" s="88">
        <f t="shared" si="44"/>
        <v>9.2099373471566451E-3</v>
      </c>
      <c r="BS28" s="89">
        <f t="shared" si="45"/>
        <v>0.10000000000000009</v>
      </c>
      <c r="BT28" s="88">
        <f t="shared" si="46"/>
        <v>3.9289225084501792E-2</v>
      </c>
      <c r="BU28" s="88">
        <f t="shared" si="47"/>
        <v>3.9641562208261441E-2</v>
      </c>
      <c r="BV28" s="89">
        <f t="shared" si="48"/>
        <v>-0.10000000000000009</v>
      </c>
      <c r="BW28" s="88">
        <f t="shared" si="49"/>
        <v>0.15710995815852041</v>
      </c>
      <c r="BX28" s="88">
        <f t="shared" si="50"/>
        <v>0.15962075631546413</v>
      </c>
      <c r="BY28" s="89">
        <f t="shared" si="51"/>
        <v>-0.30000000000000027</v>
      </c>
      <c r="BZ28" s="88">
        <f t="shared" si="52"/>
        <v>3.5332825429450708E-4</v>
      </c>
      <c r="CA28" s="88">
        <f t="shared" si="53"/>
        <v>4.5145852589011586E-4</v>
      </c>
      <c r="CB28" s="89">
        <f t="shared" si="54"/>
        <v>0</v>
      </c>
      <c r="CC28" s="88">
        <f t="shared" si="55"/>
        <v>2.314211348986368E-2</v>
      </c>
      <c r="CD28" s="88">
        <f t="shared" si="56"/>
        <v>2.2526914513194472E-2</v>
      </c>
      <c r="CE28" s="89">
        <f t="shared" si="57"/>
        <v>0</v>
      </c>
      <c r="CF28" s="88">
        <f t="shared" si="58"/>
        <v>0.23964867341246959</v>
      </c>
      <c r="CG28" s="88">
        <f t="shared" si="59"/>
        <v>0.24173192390291504</v>
      </c>
      <c r="CH28" s="89">
        <f t="shared" si="60"/>
        <v>-0.20000000000000018</v>
      </c>
      <c r="CI28" s="83">
        <v>0</v>
      </c>
    </row>
    <row r="29" spans="2:87" ht="13.5" customHeight="1">
      <c r="B29" s="228"/>
      <c r="C29" s="228"/>
      <c r="D29" s="230"/>
      <c r="E29" s="173" t="s">
        <v>73</v>
      </c>
      <c r="F29" s="116" t="s">
        <v>74</v>
      </c>
      <c r="G29" s="174">
        <v>174129215</v>
      </c>
      <c r="H29" s="11">
        <f t="shared" ref="H29" si="89">IFERROR(G29/G36,"-")</f>
        <v>0.10925819121287139</v>
      </c>
      <c r="I29" s="71">
        <v>2430</v>
      </c>
      <c r="J29" s="11">
        <f t="shared" ref="J29" si="90">IFERROR(I29/D26,"-")</f>
        <v>0.26112185686653772</v>
      </c>
      <c r="K29" s="76">
        <f t="shared" si="0"/>
        <v>71658.113168724274</v>
      </c>
      <c r="L29" s="22"/>
      <c r="M29" s="20"/>
      <c r="N29" s="228"/>
      <c r="O29" s="228"/>
      <c r="P29" s="230"/>
      <c r="Q29" s="172" t="s">
        <v>73</v>
      </c>
      <c r="R29" s="92" t="s">
        <v>74</v>
      </c>
      <c r="S29" s="102">
        <v>145872328</v>
      </c>
      <c r="T29" s="13">
        <v>9.5781583412503993E-2</v>
      </c>
      <c r="U29" s="73">
        <v>2343</v>
      </c>
      <c r="V29" s="13">
        <v>0.26570650941256518</v>
      </c>
      <c r="W29" s="73">
        <v>62258.782757148954</v>
      </c>
      <c r="X29" s="81">
        <v>26</v>
      </c>
      <c r="Y29" s="25" t="s">
        <v>30</v>
      </c>
      <c r="Z29" s="88">
        <f t="shared" si="1"/>
        <v>0.1666355533755606</v>
      </c>
      <c r="AA29" s="88">
        <f t="shared" si="2"/>
        <v>0.15895161974516253</v>
      </c>
      <c r="AB29" s="89">
        <f t="shared" si="3"/>
        <v>0.80000000000000071</v>
      </c>
      <c r="AC29" s="88">
        <f t="shared" si="4"/>
        <v>8.5586025020590067E-2</v>
      </c>
      <c r="AD29" s="88">
        <f t="shared" si="5"/>
        <v>8.861585305883761E-2</v>
      </c>
      <c r="AE29" s="89">
        <f t="shared" si="6"/>
        <v>-0.30000000000000027</v>
      </c>
      <c r="AF29" s="88">
        <f t="shared" si="7"/>
        <v>0.16873708610240692</v>
      </c>
      <c r="AG29" s="88">
        <f t="shared" si="8"/>
        <v>0.16845339797457889</v>
      </c>
      <c r="AH29" s="89">
        <f t="shared" si="9"/>
        <v>0.10000000000000009</v>
      </c>
      <c r="AI29" s="88">
        <f t="shared" si="10"/>
        <v>9.698560265853591E-2</v>
      </c>
      <c r="AJ29" s="88">
        <f t="shared" si="11"/>
        <v>9.6462649627469241E-2</v>
      </c>
      <c r="AK29" s="89">
        <f t="shared" si="12"/>
        <v>0.10000000000000009</v>
      </c>
      <c r="AL29" s="88">
        <f t="shared" si="13"/>
        <v>8.9942290870447007E-3</v>
      </c>
      <c r="AM29" s="88">
        <f t="shared" si="14"/>
        <v>8.6385877180101822E-3</v>
      </c>
      <c r="AN29" s="89">
        <f t="shared" si="15"/>
        <v>0</v>
      </c>
      <c r="AO29" s="88">
        <f t="shared" si="16"/>
        <v>3.6244649288302767E-2</v>
      </c>
      <c r="AP29" s="88">
        <f t="shared" si="17"/>
        <v>3.9664233696519023E-2</v>
      </c>
      <c r="AQ29" s="89">
        <f t="shared" si="18"/>
        <v>-0.40000000000000036</v>
      </c>
      <c r="AR29" s="88">
        <f t="shared" si="19"/>
        <v>0.18234984935952914</v>
      </c>
      <c r="AS29" s="88">
        <f t="shared" si="20"/>
        <v>0.17670011099034169</v>
      </c>
      <c r="AT29" s="89">
        <f t="shared" si="21"/>
        <v>0.50000000000000044</v>
      </c>
      <c r="AU29" s="88">
        <f t="shared" si="22"/>
        <v>2.8049456814007958E-4</v>
      </c>
      <c r="AV29" s="88">
        <f t="shared" si="23"/>
        <v>2.9402963090837498E-4</v>
      </c>
      <c r="AW29" s="89">
        <f t="shared" si="24"/>
        <v>0</v>
      </c>
      <c r="AX29" s="88">
        <f t="shared" si="25"/>
        <v>1.9447654511103789E-2</v>
      </c>
      <c r="AY29" s="88">
        <f t="shared" si="26"/>
        <v>1.8974101739913891E-2</v>
      </c>
      <c r="AZ29" s="89">
        <f t="shared" si="27"/>
        <v>0</v>
      </c>
      <c r="BA29" s="88">
        <f t="shared" si="28"/>
        <v>0.23473885602878602</v>
      </c>
      <c r="BB29" s="88">
        <f t="shared" si="29"/>
        <v>0.24324541581825856</v>
      </c>
      <c r="BC29" s="89">
        <f t="shared" si="30"/>
        <v>-0.80000000000000071</v>
      </c>
      <c r="BD29" s="20"/>
      <c r="BE29" s="88">
        <f t="shared" si="31"/>
        <v>0.1708585838027139</v>
      </c>
      <c r="BF29" s="88">
        <f t="shared" si="32"/>
        <v>0.16373642065778868</v>
      </c>
      <c r="BG29" s="89">
        <f t="shared" si="33"/>
        <v>0.70000000000000062</v>
      </c>
      <c r="BH29" s="88">
        <f t="shared" si="34"/>
        <v>8.9610322173548737E-2</v>
      </c>
      <c r="BI29" s="88">
        <f t="shared" si="35"/>
        <v>9.3399506349466893E-2</v>
      </c>
      <c r="BJ29" s="89">
        <f t="shared" si="36"/>
        <v>-0.30000000000000027</v>
      </c>
      <c r="BK29" s="88">
        <f t="shared" si="37"/>
        <v>0.1737864485793543</v>
      </c>
      <c r="BL29" s="88">
        <f t="shared" si="38"/>
        <v>0.17391836047654397</v>
      </c>
      <c r="BM29" s="89">
        <f t="shared" si="39"/>
        <v>0</v>
      </c>
      <c r="BN29" s="88">
        <f t="shared" si="40"/>
        <v>9.6310088439012481E-2</v>
      </c>
      <c r="BO29" s="88">
        <f t="shared" si="41"/>
        <v>9.5763159703318612E-2</v>
      </c>
      <c r="BP29" s="89">
        <f t="shared" si="42"/>
        <v>0</v>
      </c>
      <c r="BQ29" s="88">
        <f t="shared" si="43"/>
        <v>9.8912586057205987E-3</v>
      </c>
      <c r="BR29" s="88">
        <f t="shared" si="44"/>
        <v>9.2099373471566451E-3</v>
      </c>
      <c r="BS29" s="89">
        <f t="shared" si="45"/>
        <v>0.10000000000000009</v>
      </c>
      <c r="BT29" s="88">
        <f t="shared" si="46"/>
        <v>3.9289225084501792E-2</v>
      </c>
      <c r="BU29" s="88">
        <f t="shared" si="47"/>
        <v>3.9641562208261441E-2</v>
      </c>
      <c r="BV29" s="89">
        <f t="shared" si="48"/>
        <v>-0.10000000000000009</v>
      </c>
      <c r="BW29" s="88">
        <f t="shared" si="49"/>
        <v>0.15710995815852041</v>
      </c>
      <c r="BX29" s="88">
        <f t="shared" si="50"/>
        <v>0.15962075631546413</v>
      </c>
      <c r="BY29" s="89">
        <f t="shared" si="51"/>
        <v>-0.30000000000000027</v>
      </c>
      <c r="BZ29" s="88">
        <f t="shared" si="52"/>
        <v>3.5332825429450708E-4</v>
      </c>
      <c r="CA29" s="88">
        <f t="shared" si="53"/>
        <v>4.5145852589011586E-4</v>
      </c>
      <c r="CB29" s="89">
        <f t="shared" si="54"/>
        <v>0</v>
      </c>
      <c r="CC29" s="88">
        <f t="shared" si="55"/>
        <v>2.314211348986368E-2</v>
      </c>
      <c r="CD29" s="88">
        <f t="shared" si="56"/>
        <v>2.2526914513194472E-2</v>
      </c>
      <c r="CE29" s="89">
        <f t="shared" si="57"/>
        <v>0</v>
      </c>
      <c r="CF29" s="88">
        <f t="shared" si="58"/>
        <v>0.23964867341246959</v>
      </c>
      <c r="CG29" s="88">
        <f t="shared" si="59"/>
        <v>0.24173192390291504</v>
      </c>
      <c r="CH29" s="89">
        <f t="shared" si="60"/>
        <v>-0.20000000000000018</v>
      </c>
      <c r="CI29" s="83">
        <v>0</v>
      </c>
    </row>
    <row r="30" spans="2:87" ht="13.5" customHeight="1">
      <c r="B30" s="228"/>
      <c r="C30" s="228"/>
      <c r="D30" s="230"/>
      <c r="E30" s="173" t="s">
        <v>75</v>
      </c>
      <c r="F30" s="116" t="s">
        <v>76</v>
      </c>
      <c r="G30" s="174">
        <v>14914590</v>
      </c>
      <c r="H30" s="11">
        <f t="shared" ref="H30" si="91">IFERROR(G30/G36,"-")</f>
        <v>9.3582293245942656E-3</v>
      </c>
      <c r="I30" s="71">
        <v>43</v>
      </c>
      <c r="J30" s="11">
        <f t="shared" ref="J30" si="92">IFERROR(I30/D26,"-")</f>
        <v>4.6206748334407912E-3</v>
      </c>
      <c r="K30" s="76">
        <f t="shared" si="0"/>
        <v>346850.93023255817</v>
      </c>
      <c r="L30" s="22"/>
      <c r="M30" s="20"/>
      <c r="N30" s="228"/>
      <c r="O30" s="228"/>
      <c r="P30" s="230"/>
      <c r="Q30" s="172" t="s">
        <v>75</v>
      </c>
      <c r="R30" s="92" t="s">
        <v>76</v>
      </c>
      <c r="S30" s="102">
        <v>7942783</v>
      </c>
      <c r="T30" s="13">
        <v>5.215330027789223E-3</v>
      </c>
      <c r="U30" s="73">
        <v>39</v>
      </c>
      <c r="V30" s="13">
        <v>4.4227716035382175E-3</v>
      </c>
      <c r="W30" s="73">
        <v>203661.10256410256</v>
      </c>
      <c r="X30" s="81">
        <v>27</v>
      </c>
      <c r="Y30" s="25" t="s">
        <v>31</v>
      </c>
      <c r="Z30" s="88">
        <f t="shared" si="1"/>
        <v>0.16437377337698342</v>
      </c>
      <c r="AA30" s="88">
        <f t="shared" si="2"/>
        <v>0.16419649146520598</v>
      </c>
      <c r="AB30" s="89">
        <f t="shared" si="3"/>
        <v>0</v>
      </c>
      <c r="AC30" s="88">
        <f t="shared" si="4"/>
        <v>8.7426982155602684E-2</v>
      </c>
      <c r="AD30" s="88">
        <f t="shared" si="5"/>
        <v>9.3220908382342607E-2</v>
      </c>
      <c r="AE30" s="89">
        <f t="shared" si="6"/>
        <v>-0.60000000000000053</v>
      </c>
      <c r="AF30" s="88">
        <f t="shared" si="7"/>
        <v>0.17312971747981906</v>
      </c>
      <c r="AG30" s="88">
        <f t="shared" si="8"/>
        <v>0.17485631472384766</v>
      </c>
      <c r="AH30" s="89">
        <f t="shared" si="9"/>
        <v>-0.20000000000000018</v>
      </c>
      <c r="AI30" s="88">
        <f t="shared" si="10"/>
        <v>9.8138888750512313E-2</v>
      </c>
      <c r="AJ30" s="88">
        <f t="shared" si="11"/>
        <v>9.8667246462945987E-2</v>
      </c>
      <c r="AK30" s="89">
        <f t="shared" si="12"/>
        <v>-0.10000000000000009</v>
      </c>
      <c r="AL30" s="88">
        <f t="shared" si="13"/>
        <v>5.7182895374334039E-3</v>
      </c>
      <c r="AM30" s="88">
        <f t="shared" si="14"/>
        <v>6.6009694496238676E-3</v>
      </c>
      <c r="AN30" s="89">
        <f t="shared" si="15"/>
        <v>-0.1</v>
      </c>
      <c r="AO30" s="88">
        <f t="shared" si="16"/>
        <v>3.778558410797165E-2</v>
      </c>
      <c r="AP30" s="88">
        <f t="shared" si="17"/>
        <v>3.7616322997785764E-2</v>
      </c>
      <c r="AQ30" s="89">
        <f t="shared" si="18"/>
        <v>0</v>
      </c>
      <c r="AR30" s="88">
        <f t="shared" si="19"/>
        <v>0.18160931816175943</v>
      </c>
      <c r="AS30" s="88">
        <f t="shared" si="20"/>
        <v>0.17419992068652496</v>
      </c>
      <c r="AT30" s="89">
        <f t="shared" si="21"/>
        <v>0.80000000000000071</v>
      </c>
      <c r="AU30" s="88">
        <f t="shared" si="22"/>
        <v>2.3017485613520611E-4</v>
      </c>
      <c r="AV30" s="88">
        <f t="shared" si="23"/>
        <v>2.5280676928825371E-4</v>
      </c>
      <c r="AW30" s="89">
        <f t="shared" si="24"/>
        <v>0</v>
      </c>
      <c r="AX30" s="88">
        <f t="shared" si="25"/>
        <v>2.3191950141623882E-2</v>
      </c>
      <c r="AY30" s="88">
        <f t="shared" si="26"/>
        <v>1.591099356993857E-2</v>
      </c>
      <c r="AZ30" s="89">
        <f t="shared" si="27"/>
        <v>0.7</v>
      </c>
      <c r="BA30" s="88">
        <f t="shared" si="28"/>
        <v>0.22839532143215896</v>
      </c>
      <c r="BB30" s="88">
        <f t="shared" si="29"/>
        <v>0.23447802549249633</v>
      </c>
      <c r="BC30" s="89">
        <f t="shared" si="30"/>
        <v>-0.60000000000000053</v>
      </c>
      <c r="BD30" s="20"/>
      <c r="BE30" s="88">
        <f t="shared" si="31"/>
        <v>0.1708585838027139</v>
      </c>
      <c r="BF30" s="88">
        <f t="shared" si="32"/>
        <v>0.16373642065778868</v>
      </c>
      <c r="BG30" s="89">
        <f t="shared" si="33"/>
        <v>0.70000000000000062</v>
      </c>
      <c r="BH30" s="88">
        <f t="shared" si="34"/>
        <v>8.9610322173548737E-2</v>
      </c>
      <c r="BI30" s="88">
        <f t="shared" si="35"/>
        <v>9.3399506349466893E-2</v>
      </c>
      <c r="BJ30" s="89">
        <f t="shared" si="36"/>
        <v>-0.30000000000000027</v>
      </c>
      <c r="BK30" s="88">
        <f t="shared" si="37"/>
        <v>0.1737864485793543</v>
      </c>
      <c r="BL30" s="88">
        <f t="shared" si="38"/>
        <v>0.17391836047654397</v>
      </c>
      <c r="BM30" s="89">
        <f t="shared" si="39"/>
        <v>0</v>
      </c>
      <c r="BN30" s="88">
        <f t="shared" si="40"/>
        <v>9.6310088439012481E-2</v>
      </c>
      <c r="BO30" s="88">
        <f t="shared" si="41"/>
        <v>9.5763159703318612E-2</v>
      </c>
      <c r="BP30" s="89">
        <f t="shared" si="42"/>
        <v>0</v>
      </c>
      <c r="BQ30" s="88">
        <f t="shared" si="43"/>
        <v>9.8912586057205987E-3</v>
      </c>
      <c r="BR30" s="88">
        <f t="shared" si="44"/>
        <v>9.2099373471566451E-3</v>
      </c>
      <c r="BS30" s="89">
        <f t="shared" si="45"/>
        <v>0.10000000000000009</v>
      </c>
      <c r="BT30" s="88">
        <f t="shared" si="46"/>
        <v>3.9289225084501792E-2</v>
      </c>
      <c r="BU30" s="88">
        <f t="shared" si="47"/>
        <v>3.9641562208261441E-2</v>
      </c>
      <c r="BV30" s="89">
        <f t="shared" si="48"/>
        <v>-0.10000000000000009</v>
      </c>
      <c r="BW30" s="88">
        <f t="shared" si="49"/>
        <v>0.15710995815852041</v>
      </c>
      <c r="BX30" s="88">
        <f t="shared" si="50"/>
        <v>0.15962075631546413</v>
      </c>
      <c r="BY30" s="89">
        <f t="shared" si="51"/>
        <v>-0.30000000000000027</v>
      </c>
      <c r="BZ30" s="88">
        <f t="shared" si="52"/>
        <v>3.5332825429450708E-4</v>
      </c>
      <c r="CA30" s="88">
        <f t="shared" si="53"/>
        <v>4.5145852589011586E-4</v>
      </c>
      <c r="CB30" s="89">
        <f t="shared" si="54"/>
        <v>0</v>
      </c>
      <c r="CC30" s="88">
        <f t="shared" si="55"/>
        <v>2.314211348986368E-2</v>
      </c>
      <c r="CD30" s="88">
        <f t="shared" si="56"/>
        <v>2.2526914513194472E-2</v>
      </c>
      <c r="CE30" s="89">
        <f t="shared" si="57"/>
        <v>0</v>
      </c>
      <c r="CF30" s="88">
        <f t="shared" si="58"/>
        <v>0.23964867341246959</v>
      </c>
      <c r="CG30" s="88">
        <f t="shared" si="59"/>
        <v>0.24173192390291504</v>
      </c>
      <c r="CH30" s="89">
        <f t="shared" si="60"/>
        <v>-0.20000000000000018</v>
      </c>
      <c r="CI30" s="83">
        <v>0</v>
      </c>
    </row>
    <row r="31" spans="2:87" ht="13.5" customHeight="1">
      <c r="B31" s="228"/>
      <c r="C31" s="228"/>
      <c r="D31" s="230"/>
      <c r="E31" s="173" t="s">
        <v>77</v>
      </c>
      <c r="F31" s="116" t="s">
        <v>78</v>
      </c>
      <c r="G31" s="174">
        <v>47461643</v>
      </c>
      <c r="H31" s="11">
        <f t="shared" ref="H31" si="93">IFERROR(G31/G36,"-")</f>
        <v>2.9780030112529016E-2</v>
      </c>
      <c r="I31" s="71">
        <v>249</v>
      </c>
      <c r="J31" s="11">
        <f t="shared" ref="J31" si="94">IFERROR(I31/D26,"-")</f>
        <v>2.675693101225016E-2</v>
      </c>
      <c r="K31" s="76">
        <f t="shared" si="0"/>
        <v>190609.00803212851</v>
      </c>
      <c r="L31" s="22"/>
      <c r="M31" s="20"/>
      <c r="N31" s="228"/>
      <c r="O31" s="228"/>
      <c r="P31" s="230"/>
      <c r="Q31" s="172" t="s">
        <v>77</v>
      </c>
      <c r="R31" s="92" t="s">
        <v>78</v>
      </c>
      <c r="S31" s="102">
        <v>28991627</v>
      </c>
      <c r="T31" s="13">
        <v>1.9036262585489846E-2</v>
      </c>
      <c r="U31" s="73">
        <v>286</v>
      </c>
      <c r="V31" s="13">
        <v>3.2433658425946928E-2</v>
      </c>
      <c r="W31" s="73">
        <v>101369.32517482518</v>
      </c>
      <c r="X31" s="81">
        <v>28</v>
      </c>
      <c r="Y31" s="25" t="s">
        <v>32</v>
      </c>
      <c r="Z31" s="88">
        <f t="shared" si="1"/>
        <v>0.16244278959730285</v>
      </c>
      <c r="AA31" s="88">
        <f t="shared" si="2"/>
        <v>0.15548997060540395</v>
      </c>
      <c r="AB31" s="89">
        <f t="shared" si="3"/>
        <v>0.70000000000000062</v>
      </c>
      <c r="AC31" s="88">
        <f t="shared" si="4"/>
        <v>8.1748777803110739E-2</v>
      </c>
      <c r="AD31" s="88">
        <f t="shared" si="5"/>
        <v>8.2214747816195144E-2</v>
      </c>
      <c r="AE31" s="89">
        <f t="shared" si="6"/>
        <v>0</v>
      </c>
      <c r="AF31" s="88">
        <f t="shared" si="7"/>
        <v>0.16543086568779455</v>
      </c>
      <c r="AG31" s="88">
        <f t="shared" si="8"/>
        <v>0.16158731337832491</v>
      </c>
      <c r="AH31" s="89">
        <f t="shared" si="9"/>
        <v>0.30000000000000027</v>
      </c>
      <c r="AI31" s="88">
        <f t="shared" si="10"/>
        <v>9.5821250029183874E-2</v>
      </c>
      <c r="AJ31" s="88">
        <f t="shared" si="11"/>
        <v>9.7970875988285591E-2</v>
      </c>
      <c r="AK31" s="89">
        <f t="shared" si="12"/>
        <v>-0.20000000000000018</v>
      </c>
      <c r="AL31" s="88">
        <f t="shared" si="13"/>
        <v>8.961801874640983E-3</v>
      </c>
      <c r="AM31" s="88">
        <f t="shared" si="14"/>
        <v>1.0582332409444452E-2</v>
      </c>
      <c r="AN31" s="89">
        <f t="shared" si="15"/>
        <v>-0.2</v>
      </c>
      <c r="AO31" s="88">
        <f t="shared" si="16"/>
        <v>3.5682564124936061E-2</v>
      </c>
      <c r="AP31" s="88">
        <f t="shared" si="17"/>
        <v>4.3802682225700648E-2</v>
      </c>
      <c r="AQ31" s="89">
        <f t="shared" si="18"/>
        <v>-0.8</v>
      </c>
      <c r="AR31" s="88">
        <f t="shared" si="19"/>
        <v>0.17760174539522341</v>
      </c>
      <c r="AS31" s="88">
        <f t="shared" si="20"/>
        <v>0.17664633249388875</v>
      </c>
      <c r="AT31" s="89">
        <f t="shared" si="21"/>
        <v>0.10000000000000009</v>
      </c>
      <c r="AU31" s="88">
        <f t="shared" si="22"/>
        <v>2.9097639847380953E-4</v>
      </c>
      <c r="AV31" s="88">
        <f t="shared" si="23"/>
        <v>5.3738962297535684E-4</v>
      </c>
      <c r="AW31" s="89">
        <f t="shared" si="24"/>
        <v>-0.1</v>
      </c>
      <c r="AX31" s="88">
        <f t="shared" si="25"/>
        <v>2.0792391805658693E-2</v>
      </c>
      <c r="AY31" s="88">
        <f t="shared" si="26"/>
        <v>1.6645923108839659E-2</v>
      </c>
      <c r="AZ31" s="89">
        <f t="shared" si="27"/>
        <v>0.4</v>
      </c>
      <c r="BA31" s="88">
        <f t="shared" si="28"/>
        <v>0.25122683728367501</v>
      </c>
      <c r="BB31" s="88">
        <f t="shared" si="29"/>
        <v>0.25452243235094152</v>
      </c>
      <c r="BC31" s="89">
        <f t="shared" si="30"/>
        <v>-0.40000000000000036</v>
      </c>
      <c r="BD31" s="20"/>
      <c r="BE31" s="88">
        <f t="shared" si="31"/>
        <v>0.1708585838027139</v>
      </c>
      <c r="BF31" s="88">
        <f t="shared" si="32"/>
        <v>0.16373642065778868</v>
      </c>
      <c r="BG31" s="89">
        <f t="shared" si="33"/>
        <v>0.70000000000000062</v>
      </c>
      <c r="BH31" s="88">
        <f t="shared" si="34"/>
        <v>8.9610322173548737E-2</v>
      </c>
      <c r="BI31" s="88">
        <f t="shared" si="35"/>
        <v>9.3399506349466893E-2</v>
      </c>
      <c r="BJ31" s="89">
        <f t="shared" si="36"/>
        <v>-0.30000000000000027</v>
      </c>
      <c r="BK31" s="88">
        <f t="shared" si="37"/>
        <v>0.1737864485793543</v>
      </c>
      <c r="BL31" s="88">
        <f t="shared" si="38"/>
        <v>0.17391836047654397</v>
      </c>
      <c r="BM31" s="89">
        <f t="shared" si="39"/>
        <v>0</v>
      </c>
      <c r="BN31" s="88">
        <f t="shared" si="40"/>
        <v>9.6310088439012481E-2</v>
      </c>
      <c r="BO31" s="88">
        <f t="shared" si="41"/>
        <v>9.5763159703318612E-2</v>
      </c>
      <c r="BP31" s="89">
        <f t="shared" si="42"/>
        <v>0</v>
      </c>
      <c r="BQ31" s="88">
        <f t="shared" si="43"/>
        <v>9.8912586057205987E-3</v>
      </c>
      <c r="BR31" s="88">
        <f t="shared" si="44"/>
        <v>9.2099373471566451E-3</v>
      </c>
      <c r="BS31" s="89">
        <f t="shared" si="45"/>
        <v>0.10000000000000009</v>
      </c>
      <c r="BT31" s="88">
        <f t="shared" si="46"/>
        <v>3.9289225084501792E-2</v>
      </c>
      <c r="BU31" s="88">
        <f t="shared" si="47"/>
        <v>3.9641562208261441E-2</v>
      </c>
      <c r="BV31" s="89">
        <f t="shared" si="48"/>
        <v>-0.10000000000000009</v>
      </c>
      <c r="BW31" s="88">
        <f t="shared" si="49"/>
        <v>0.15710995815852041</v>
      </c>
      <c r="BX31" s="88">
        <f t="shared" si="50"/>
        <v>0.15962075631546413</v>
      </c>
      <c r="BY31" s="89">
        <f t="shared" si="51"/>
        <v>-0.30000000000000027</v>
      </c>
      <c r="BZ31" s="88">
        <f t="shared" si="52"/>
        <v>3.5332825429450708E-4</v>
      </c>
      <c r="CA31" s="88">
        <f t="shared" si="53"/>
        <v>4.5145852589011586E-4</v>
      </c>
      <c r="CB31" s="89">
        <f t="shared" si="54"/>
        <v>0</v>
      </c>
      <c r="CC31" s="88">
        <f t="shared" si="55"/>
        <v>2.314211348986368E-2</v>
      </c>
      <c r="CD31" s="88">
        <f t="shared" si="56"/>
        <v>2.2526914513194472E-2</v>
      </c>
      <c r="CE31" s="89">
        <f t="shared" si="57"/>
        <v>0</v>
      </c>
      <c r="CF31" s="88">
        <f t="shared" si="58"/>
        <v>0.23964867341246959</v>
      </c>
      <c r="CG31" s="88">
        <f t="shared" si="59"/>
        <v>0.24173192390291504</v>
      </c>
      <c r="CH31" s="89">
        <f t="shared" si="60"/>
        <v>-0.20000000000000018</v>
      </c>
      <c r="CI31" s="83">
        <v>0</v>
      </c>
    </row>
    <row r="32" spans="2:87" ht="13.5" customHeight="1">
      <c r="B32" s="228"/>
      <c r="C32" s="228"/>
      <c r="D32" s="230"/>
      <c r="E32" s="173" t="s">
        <v>79</v>
      </c>
      <c r="F32" s="116" t="s">
        <v>80</v>
      </c>
      <c r="G32" s="174">
        <v>254092538</v>
      </c>
      <c r="H32" s="11">
        <f t="shared" ref="H32" si="95">IFERROR(G32/G36,"-")</f>
        <v>0.15943155261205186</v>
      </c>
      <c r="I32" s="71">
        <v>1695</v>
      </c>
      <c r="J32" s="11">
        <f t="shared" ref="J32" si="96">IFERROR(I32/D26,"-")</f>
        <v>0.18214055448098002</v>
      </c>
      <c r="K32" s="76">
        <f t="shared" si="0"/>
        <v>149907.10206489675</v>
      </c>
      <c r="L32" s="22"/>
      <c r="M32" s="20"/>
      <c r="N32" s="228"/>
      <c r="O32" s="228"/>
      <c r="P32" s="230"/>
      <c r="Q32" s="172" t="s">
        <v>79</v>
      </c>
      <c r="R32" s="92" t="s">
        <v>80</v>
      </c>
      <c r="S32" s="102">
        <v>241775938</v>
      </c>
      <c r="T32" s="13">
        <v>0.15875308559333745</v>
      </c>
      <c r="U32" s="73">
        <v>1495</v>
      </c>
      <c r="V32" s="13">
        <v>0.16953957813563167</v>
      </c>
      <c r="W32" s="73">
        <v>161723.03545150501</v>
      </c>
      <c r="X32" s="81">
        <v>29</v>
      </c>
      <c r="Y32" s="25" t="s">
        <v>33</v>
      </c>
      <c r="Z32" s="88">
        <f t="shared" si="1"/>
        <v>0.17188524581301176</v>
      </c>
      <c r="AA32" s="88">
        <f t="shared" si="2"/>
        <v>0.1633957139347037</v>
      </c>
      <c r="AB32" s="89">
        <f t="shared" si="3"/>
        <v>0.89999999999999802</v>
      </c>
      <c r="AC32" s="88">
        <f t="shared" si="4"/>
        <v>8.9564328836917992E-2</v>
      </c>
      <c r="AD32" s="88">
        <f t="shared" si="5"/>
        <v>9.1644688741051514E-2</v>
      </c>
      <c r="AE32" s="89">
        <f t="shared" si="6"/>
        <v>-0.20000000000000018</v>
      </c>
      <c r="AF32" s="88">
        <f t="shared" si="7"/>
        <v>0.17399737812214275</v>
      </c>
      <c r="AG32" s="88">
        <f t="shared" si="8"/>
        <v>0.17189993279138943</v>
      </c>
      <c r="AH32" s="89">
        <f t="shared" si="9"/>
        <v>0.20000000000000018</v>
      </c>
      <c r="AI32" s="88">
        <f t="shared" si="10"/>
        <v>0.10403052201295356</v>
      </c>
      <c r="AJ32" s="88">
        <f t="shared" si="11"/>
        <v>0.10025691404208825</v>
      </c>
      <c r="AK32" s="89">
        <f t="shared" si="12"/>
        <v>0.39999999999999897</v>
      </c>
      <c r="AL32" s="88">
        <f t="shared" si="13"/>
        <v>4.0291317532557521E-3</v>
      </c>
      <c r="AM32" s="88">
        <f t="shared" si="14"/>
        <v>4.7018651644449138E-3</v>
      </c>
      <c r="AN32" s="89">
        <f t="shared" si="15"/>
        <v>-0.1</v>
      </c>
      <c r="AO32" s="88">
        <f t="shared" si="16"/>
        <v>4.423851734309911E-2</v>
      </c>
      <c r="AP32" s="88">
        <f t="shared" si="17"/>
        <v>4.1422328598118549E-2</v>
      </c>
      <c r="AQ32" s="89">
        <f t="shared" si="18"/>
        <v>0.2999999999999996</v>
      </c>
      <c r="AR32" s="88">
        <f t="shared" si="19"/>
        <v>0.16366584725036962</v>
      </c>
      <c r="AS32" s="88">
        <f t="shared" si="20"/>
        <v>0.16225718716074472</v>
      </c>
      <c r="AT32" s="89">
        <f t="shared" si="21"/>
        <v>0.20000000000000018</v>
      </c>
      <c r="AU32" s="88">
        <f t="shared" si="22"/>
        <v>6.4810872377230164E-4</v>
      </c>
      <c r="AV32" s="88">
        <f t="shared" si="23"/>
        <v>1.2287145309484808E-4</v>
      </c>
      <c r="AW32" s="89">
        <f t="shared" si="24"/>
        <v>0.1</v>
      </c>
      <c r="AX32" s="88">
        <f t="shared" si="25"/>
        <v>1.0286587939580618E-2</v>
      </c>
      <c r="AY32" s="88">
        <f t="shared" si="26"/>
        <v>1.5436267539887112E-2</v>
      </c>
      <c r="AZ32" s="89">
        <f t="shared" si="27"/>
        <v>-0.49999999999999994</v>
      </c>
      <c r="BA32" s="88">
        <f t="shared" si="28"/>
        <v>0.23765433220489654</v>
      </c>
      <c r="BB32" s="88">
        <f t="shared" si="29"/>
        <v>0.24886223057447696</v>
      </c>
      <c r="BC32" s="89">
        <f t="shared" si="30"/>
        <v>-1.100000000000001</v>
      </c>
      <c r="BD32" s="20"/>
      <c r="BE32" s="88">
        <f t="shared" si="31"/>
        <v>0.1708585838027139</v>
      </c>
      <c r="BF32" s="88">
        <f t="shared" si="32"/>
        <v>0.16373642065778868</v>
      </c>
      <c r="BG32" s="89">
        <f t="shared" si="33"/>
        <v>0.70000000000000062</v>
      </c>
      <c r="BH32" s="88">
        <f t="shared" si="34"/>
        <v>8.9610322173548737E-2</v>
      </c>
      <c r="BI32" s="88">
        <f t="shared" si="35"/>
        <v>9.3399506349466893E-2</v>
      </c>
      <c r="BJ32" s="89">
        <f t="shared" si="36"/>
        <v>-0.30000000000000027</v>
      </c>
      <c r="BK32" s="88">
        <f t="shared" si="37"/>
        <v>0.1737864485793543</v>
      </c>
      <c r="BL32" s="88">
        <f t="shared" si="38"/>
        <v>0.17391836047654397</v>
      </c>
      <c r="BM32" s="89">
        <f t="shared" si="39"/>
        <v>0</v>
      </c>
      <c r="BN32" s="88">
        <f t="shared" si="40"/>
        <v>9.6310088439012481E-2</v>
      </c>
      <c r="BO32" s="88">
        <f t="shared" si="41"/>
        <v>9.5763159703318612E-2</v>
      </c>
      <c r="BP32" s="89">
        <f t="shared" si="42"/>
        <v>0</v>
      </c>
      <c r="BQ32" s="88">
        <f t="shared" si="43"/>
        <v>9.8912586057205987E-3</v>
      </c>
      <c r="BR32" s="88">
        <f t="shared" si="44"/>
        <v>9.2099373471566451E-3</v>
      </c>
      <c r="BS32" s="89">
        <f t="shared" si="45"/>
        <v>0.10000000000000009</v>
      </c>
      <c r="BT32" s="88">
        <f t="shared" si="46"/>
        <v>3.9289225084501792E-2</v>
      </c>
      <c r="BU32" s="88">
        <f t="shared" si="47"/>
        <v>3.9641562208261441E-2</v>
      </c>
      <c r="BV32" s="89">
        <f t="shared" si="48"/>
        <v>-0.10000000000000009</v>
      </c>
      <c r="BW32" s="88">
        <f t="shared" si="49"/>
        <v>0.15710995815852041</v>
      </c>
      <c r="BX32" s="88">
        <f t="shared" si="50"/>
        <v>0.15962075631546413</v>
      </c>
      <c r="BY32" s="89">
        <f t="shared" si="51"/>
        <v>-0.30000000000000027</v>
      </c>
      <c r="BZ32" s="88">
        <f t="shared" si="52"/>
        <v>3.5332825429450708E-4</v>
      </c>
      <c r="CA32" s="88">
        <f t="shared" si="53"/>
        <v>4.5145852589011586E-4</v>
      </c>
      <c r="CB32" s="89">
        <f t="shared" si="54"/>
        <v>0</v>
      </c>
      <c r="CC32" s="88">
        <f t="shared" si="55"/>
        <v>2.314211348986368E-2</v>
      </c>
      <c r="CD32" s="88">
        <f t="shared" si="56"/>
        <v>2.2526914513194472E-2</v>
      </c>
      <c r="CE32" s="89">
        <f t="shared" si="57"/>
        <v>0</v>
      </c>
      <c r="CF32" s="88">
        <f t="shared" si="58"/>
        <v>0.23964867341246959</v>
      </c>
      <c r="CG32" s="88">
        <f t="shared" si="59"/>
        <v>0.24173192390291504</v>
      </c>
      <c r="CH32" s="89">
        <f t="shared" si="60"/>
        <v>-0.20000000000000018</v>
      </c>
      <c r="CI32" s="83">
        <v>0</v>
      </c>
    </row>
    <row r="33" spans="2:87" ht="13.5" customHeight="1">
      <c r="B33" s="228"/>
      <c r="C33" s="228"/>
      <c r="D33" s="230"/>
      <c r="E33" s="173" t="s">
        <v>81</v>
      </c>
      <c r="F33" s="116" t="s">
        <v>82</v>
      </c>
      <c r="G33" s="174">
        <v>1944873</v>
      </c>
      <c r="H33" s="11">
        <f t="shared" ref="H33" si="97">IFERROR(G33/G36,"-")</f>
        <v>1.2203196696128839E-3</v>
      </c>
      <c r="I33" s="71">
        <v>112</v>
      </c>
      <c r="J33" s="11">
        <f t="shared" ref="J33" si="98">IFERROR(I33/D26,"-")</f>
        <v>1.203524607779927E-2</v>
      </c>
      <c r="K33" s="76">
        <f t="shared" si="0"/>
        <v>17364.9375</v>
      </c>
      <c r="L33" s="22"/>
      <c r="M33" s="20"/>
      <c r="N33" s="228"/>
      <c r="O33" s="228"/>
      <c r="P33" s="230"/>
      <c r="Q33" s="172" t="s">
        <v>81</v>
      </c>
      <c r="R33" s="92" t="s">
        <v>82</v>
      </c>
      <c r="S33" s="102">
        <v>3554436</v>
      </c>
      <c r="T33" s="13">
        <v>2.3338868508248328E-3</v>
      </c>
      <c r="U33" s="73">
        <v>61</v>
      </c>
      <c r="V33" s="13">
        <v>6.917668405534135E-3</v>
      </c>
      <c r="W33" s="73">
        <v>58269.442622950817</v>
      </c>
      <c r="X33" s="81">
        <v>30</v>
      </c>
      <c r="Y33" s="25" t="s">
        <v>34</v>
      </c>
      <c r="Z33" s="88">
        <f t="shared" si="1"/>
        <v>0.17007042266308348</v>
      </c>
      <c r="AA33" s="88">
        <f t="shared" si="2"/>
        <v>0.16195660609921317</v>
      </c>
      <c r="AB33" s="89">
        <f t="shared" si="3"/>
        <v>0.80000000000000071</v>
      </c>
      <c r="AC33" s="88">
        <f t="shared" si="4"/>
        <v>8.4172246406064952E-2</v>
      </c>
      <c r="AD33" s="88">
        <f t="shared" si="5"/>
        <v>8.7479772555220256E-2</v>
      </c>
      <c r="AE33" s="89">
        <f t="shared" si="6"/>
        <v>-0.29999999999999888</v>
      </c>
      <c r="AF33" s="88">
        <f t="shared" si="7"/>
        <v>0.17721043048654428</v>
      </c>
      <c r="AG33" s="88">
        <f t="shared" si="8"/>
        <v>0.17851566826250534</v>
      </c>
      <c r="AH33" s="89">
        <f t="shared" si="9"/>
        <v>-0.20000000000000018</v>
      </c>
      <c r="AI33" s="88">
        <f t="shared" si="10"/>
        <v>9.5569253272082488E-2</v>
      </c>
      <c r="AJ33" s="88">
        <f t="shared" si="11"/>
        <v>9.3485282905902731E-2</v>
      </c>
      <c r="AK33" s="89">
        <f t="shared" si="12"/>
        <v>0.30000000000000027</v>
      </c>
      <c r="AL33" s="88">
        <f t="shared" si="13"/>
        <v>8.3692534153713381E-3</v>
      </c>
      <c r="AM33" s="88">
        <f t="shared" si="14"/>
        <v>9.5068975607202396E-3</v>
      </c>
      <c r="AN33" s="89">
        <f t="shared" si="15"/>
        <v>-0.2</v>
      </c>
      <c r="AO33" s="88">
        <f t="shared" si="16"/>
        <v>4.094139887212047E-2</v>
      </c>
      <c r="AP33" s="88">
        <f t="shared" si="17"/>
        <v>4.9750824253123466E-2</v>
      </c>
      <c r="AQ33" s="89">
        <f t="shared" si="18"/>
        <v>-0.90000000000000013</v>
      </c>
      <c r="AR33" s="88">
        <f t="shared" si="19"/>
        <v>0.20317654318547074</v>
      </c>
      <c r="AS33" s="88">
        <f t="shared" si="20"/>
        <v>0.19099557952815077</v>
      </c>
      <c r="AT33" s="89">
        <f t="shared" si="21"/>
        <v>1.2000000000000011</v>
      </c>
      <c r="AU33" s="88">
        <f t="shared" si="22"/>
        <v>4.1555681879589771E-4</v>
      </c>
      <c r="AV33" s="88">
        <f t="shared" si="23"/>
        <v>4.0637281288218242E-4</v>
      </c>
      <c r="AW33" s="89">
        <f t="shared" si="24"/>
        <v>0</v>
      </c>
      <c r="AX33" s="88">
        <f t="shared" si="25"/>
        <v>1.814901571840722E-2</v>
      </c>
      <c r="AY33" s="88">
        <f t="shared" si="26"/>
        <v>2.1857173414867835E-2</v>
      </c>
      <c r="AZ33" s="89">
        <f t="shared" si="27"/>
        <v>-0.4</v>
      </c>
      <c r="BA33" s="88">
        <f t="shared" si="28"/>
        <v>0.20192587916205912</v>
      </c>
      <c r="BB33" s="88">
        <f t="shared" si="29"/>
        <v>0.206045822607414</v>
      </c>
      <c r="BC33" s="89">
        <f t="shared" si="30"/>
        <v>-0.39999999999999758</v>
      </c>
      <c r="BD33" s="20"/>
      <c r="BE33" s="88">
        <f t="shared" si="31"/>
        <v>0.1708585838027139</v>
      </c>
      <c r="BF33" s="88">
        <f t="shared" si="32"/>
        <v>0.16373642065778868</v>
      </c>
      <c r="BG33" s="89">
        <f t="shared" si="33"/>
        <v>0.70000000000000062</v>
      </c>
      <c r="BH33" s="88">
        <f t="shared" si="34"/>
        <v>8.9610322173548737E-2</v>
      </c>
      <c r="BI33" s="88">
        <f t="shared" si="35"/>
        <v>9.3399506349466893E-2</v>
      </c>
      <c r="BJ33" s="89">
        <f t="shared" si="36"/>
        <v>-0.30000000000000027</v>
      </c>
      <c r="BK33" s="88">
        <f t="shared" si="37"/>
        <v>0.1737864485793543</v>
      </c>
      <c r="BL33" s="88">
        <f t="shared" si="38"/>
        <v>0.17391836047654397</v>
      </c>
      <c r="BM33" s="89">
        <f t="shared" si="39"/>
        <v>0</v>
      </c>
      <c r="BN33" s="88">
        <f t="shared" si="40"/>
        <v>9.6310088439012481E-2</v>
      </c>
      <c r="BO33" s="88">
        <f t="shared" si="41"/>
        <v>9.5763159703318612E-2</v>
      </c>
      <c r="BP33" s="89">
        <f t="shared" si="42"/>
        <v>0</v>
      </c>
      <c r="BQ33" s="88">
        <f t="shared" si="43"/>
        <v>9.8912586057205987E-3</v>
      </c>
      <c r="BR33" s="88">
        <f t="shared" si="44"/>
        <v>9.2099373471566451E-3</v>
      </c>
      <c r="BS33" s="89">
        <f t="shared" si="45"/>
        <v>0.10000000000000009</v>
      </c>
      <c r="BT33" s="88">
        <f t="shared" si="46"/>
        <v>3.9289225084501792E-2</v>
      </c>
      <c r="BU33" s="88">
        <f t="shared" si="47"/>
        <v>3.9641562208261441E-2</v>
      </c>
      <c r="BV33" s="89">
        <f t="shared" si="48"/>
        <v>-0.10000000000000009</v>
      </c>
      <c r="BW33" s="88">
        <f t="shared" si="49"/>
        <v>0.15710995815852041</v>
      </c>
      <c r="BX33" s="88">
        <f t="shared" si="50"/>
        <v>0.15962075631546413</v>
      </c>
      <c r="BY33" s="89">
        <f t="shared" si="51"/>
        <v>-0.30000000000000027</v>
      </c>
      <c r="BZ33" s="88">
        <f t="shared" si="52"/>
        <v>3.5332825429450708E-4</v>
      </c>
      <c r="CA33" s="88">
        <f t="shared" si="53"/>
        <v>4.5145852589011586E-4</v>
      </c>
      <c r="CB33" s="89">
        <f t="shared" si="54"/>
        <v>0</v>
      </c>
      <c r="CC33" s="88">
        <f t="shared" si="55"/>
        <v>2.314211348986368E-2</v>
      </c>
      <c r="CD33" s="88">
        <f t="shared" si="56"/>
        <v>2.2526914513194472E-2</v>
      </c>
      <c r="CE33" s="89">
        <f t="shared" si="57"/>
        <v>0</v>
      </c>
      <c r="CF33" s="88">
        <f t="shared" si="58"/>
        <v>0.23964867341246959</v>
      </c>
      <c r="CG33" s="88">
        <f t="shared" si="59"/>
        <v>0.24173192390291504</v>
      </c>
      <c r="CH33" s="89">
        <f t="shared" si="60"/>
        <v>-0.20000000000000018</v>
      </c>
      <c r="CI33" s="83">
        <v>0</v>
      </c>
    </row>
    <row r="34" spans="2:87" ht="13.5" customHeight="1">
      <c r="B34" s="228"/>
      <c r="C34" s="228"/>
      <c r="D34" s="230"/>
      <c r="E34" s="173" t="s">
        <v>83</v>
      </c>
      <c r="F34" s="116" t="s">
        <v>84</v>
      </c>
      <c r="G34" s="174">
        <v>29168849</v>
      </c>
      <c r="H34" s="11">
        <f t="shared" ref="H34" si="99">IFERROR(G34/G36,"-")</f>
        <v>1.8302130871613774E-2</v>
      </c>
      <c r="I34" s="71">
        <v>947</v>
      </c>
      <c r="J34" s="11">
        <f t="shared" ref="J34" si="100">IFERROR(I34/D26,"-")</f>
        <v>0.10176230388996346</v>
      </c>
      <c r="K34" s="76">
        <f t="shared" si="0"/>
        <v>30801.318901795141</v>
      </c>
      <c r="L34" s="22"/>
      <c r="M34" s="20"/>
      <c r="N34" s="228"/>
      <c r="O34" s="228"/>
      <c r="P34" s="230"/>
      <c r="Q34" s="172" t="s">
        <v>83</v>
      </c>
      <c r="R34" s="92" t="s">
        <v>84</v>
      </c>
      <c r="S34" s="102">
        <v>34536300</v>
      </c>
      <c r="T34" s="13">
        <v>2.2676963784448972E-2</v>
      </c>
      <c r="U34" s="73">
        <v>968</v>
      </c>
      <c r="V34" s="13">
        <v>0.10977545928782037</v>
      </c>
      <c r="W34" s="73">
        <v>35677.995867768594</v>
      </c>
      <c r="X34" s="81">
        <v>31</v>
      </c>
      <c r="Y34" s="25" t="s">
        <v>35</v>
      </c>
      <c r="Z34" s="88">
        <f t="shared" si="1"/>
        <v>0.17378686262117077</v>
      </c>
      <c r="AA34" s="88">
        <f t="shared" si="2"/>
        <v>0.16054927336936592</v>
      </c>
      <c r="AB34" s="89">
        <f t="shared" si="3"/>
        <v>1.2999999999999985</v>
      </c>
      <c r="AC34" s="88">
        <f t="shared" si="4"/>
        <v>8.6104254234817199E-2</v>
      </c>
      <c r="AD34" s="88">
        <f t="shared" si="5"/>
        <v>8.9757421644079766E-2</v>
      </c>
      <c r="AE34" s="89">
        <f t="shared" si="6"/>
        <v>-0.40000000000000036</v>
      </c>
      <c r="AF34" s="88">
        <f t="shared" si="7"/>
        <v>0.1582932507022704</v>
      </c>
      <c r="AG34" s="88">
        <f t="shared" si="8"/>
        <v>0.15819256903166434</v>
      </c>
      <c r="AH34" s="89">
        <f t="shared" si="9"/>
        <v>0</v>
      </c>
      <c r="AI34" s="88">
        <f t="shared" si="10"/>
        <v>9.0806319245972683E-2</v>
      </c>
      <c r="AJ34" s="88">
        <f t="shared" si="11"/>
        <v>9.6983543660949911E-2</v>
      </c>
      <c r="AK34" s="89">
        <f t="shared" si="12"/>
        <v>-0.60000000000000053</v>
      </c>
      <c r="AL34" s="88">
        <f t="shared" si="13"/>
        <v>9.5576618005825259E-3</v>
      </c>
      <c r="AM34" s="88">
        <f t="shared" si="14"/>
        <v>9.8621490560297544E-3</v>
      </c>
      <c r="AN34" s="89">
        <f t="shared" si="15"/>
        <v>0</v>
      </c>
      <c r="AO34" s="88">
        <f t="shared" si="16"/>
        <v>3.4637812540642396E-2</v>
      </c>
      <c r="AP34" s="88">
        <f t="shared" si="17"/>
        <v>3.4575511829773475E-2</v>
      </c>
      <c r="AQ34" s="89">
        <f t="shared" si="18"/>
        <v>0</v>
      </c>
      <c r="AR34" s="88">
        <f t="shared" si="19"/>
        <v>0.19537069931045914</v>
      </c>
      <c r="AS34" s="88">
        <f t="shared" si="20"/>
        <v>0.18740578404007727</v>
      </c>
      <c r="AT34" s="89">
        <f t="shared" si="21"/>
        <v>0.80000000000000071</v>
      </c>
      <c r="AU34" s="88">
        <f t="shared" si="22"/>
        <v>7.2291838740718917E-5</v>
      </c>
      <c r="AV34" s="88">
        <f t="shared" si="23"/>
        <v>2.1251143026651127E-4</v>
      </c>
      <c r="AW34" s="89">
        <f t="shared" si="24"/>
        <v>0</v>
      </c>
      <c r="AX34" s="88">
        <f t="shared" si="25"/>
        <v>2.5690182363402737E-2</v>
      </c>
      <c r="AY34" s="88">
        <f t="shared" si="26"/>
        <v>2.7744827997278929E-2</v>
      </c>
      <c r="AZ34" s="89">
        <f t="shared" si="27"/>
        <v>-0.20000000000000018</v>
      </c>
      <c r="BA34" s="88">
        <f t="shared" si="28"/>
        <v>0.22568066534194139</v>
      </c>
      <c r="BB34" s="88">
        <f t="shared" si="29"/>
        <v>0.2347164079405141</v>
      </c>
      <c r="BC34" s="89">
        <f t="shared" si="30"/>
        <v>-0.89999999999999802</v>
      </c>
      <c r="BD34" s="20"/>
      <c r="BE34" s="88">
        <f t="shared" si="31"/>
        <v>0.1708585838027139</v>
      </c>
      <c r="BF34" s="88">
        <f t="shared" si="32"/>
        <v>0.16373642065778868</v>
      </c>
      <c r="BG34" s="89">
        <f t="shared" si="33"/>
        <v>0.70000000000000062</v>
      </c>
      <c r="BH34" s="88">
        <f t="shared" si="34"/>
        <v>8.9610322173548737E-2</v>
      </c>
      <c r="BI34" s="88">
        <f t="shared" si="35"/>
        <v>9.3399506349466893E-2</v>
      </c>
      <c r="BJ34" s="89">
        <f t="shared" si="36"/>
        <v>-0.30000000000000027</v>
      </c>
      <c r="BK34" s="88">
        <f t="shared" si="37"/>
        <v>0.1737864485793543</v>
      </c>
      <c r="BL34" s="88">
        <f t="shared" si="38"/>
        <v>0.17391836047654397</v>
      </c>
      <c r="BM34" s="89">
        <f t="shared" si="39"/>
        <v>0</v>
      </c>
      <c r="BN34" s="88">
        <f t="shared" si="40"/>
        <v>9.6310088439012481E-2</v>
      </c>
      <c r="BO34" s="88">
        <f t="shared" si="41"/>
        <v>9.5763159703318612E-2</v>
      </c>
      <c r="BP34" s="89">
        <f t="shared" si="42"/>
        <v>0</v>
      </c>
      <c r="BQ34" s="88">
        <f t="shared" si="43"/>
        <v>9.8912586057205987E-3</v>
      </c>
      <c r="BR34" s="88">
        <f t="shared" si="44"/>
        <v>9.2099373471566451E-3</v>
      </c>
      <c r="BS34" s="89">
        <f t="shared" si="45"/>
        <v>0.10000000000000009</v>
      </c>
      <c r="BT34" s="88">
        <f t="shared" si="46"/>
        <v>3.9289225084501792E-2</v>
      </c>
      <c r="BU34" s="88">
        <f t="shared" si="47"/>
        <v>3.9641562208261441E-2</v>
      </c>
      <c r="BV34" s="89">
        <f t="shared" si="48"/>
        <v>-0.10000000000000009</v>
      </c>
      <c r="BW34" s="88">
        <f t="shared" si="49"/>
        <v>0.15710995815852041</v>
      </c>
      <c r="BX34" s="88">
        <f t="shared" si="50"/>
        <v>0.15962075631546413</v>
      </c>
      <c r="BY34" s="89">
        <f t="shared" si="51"/>
        <v>-0.30000000000000027</v>
      </c>
      <c r="BZ34" s="88">
        <f t="shared" si="52"/>
        <v>3.5332825429450708E-4</v>
      </c>
      <c r="CA34" s="88">
        <f t="shared" si="53"/>
        <v>4.5145852589011586E-4</v>
      </c>
      <c r="CB34" s="89">
        <f t="shared" si="54"/>
        <v>0</v>
      </c>
      <c r="CC34" s="88">
        <f t="shared" si="55"/>
        <v>2.314211348986368E-2</v>
      </c>
      <c r="CD34" s="88">
        <f t="shared" si="56"/>
        <v>2.2526914513194472E-2</v>
      </c>
      <c r="CE34" s="89">
        <f t="shared" si="57"/>
        <v>0</v>
      </c>
      <c r="CF34" s="88">
        <f t="shared" si="58"/>
        <v>0.23964867341246959</v>
      </c>
      <c r="CG34" s="88">
        <f t="shared" si="59"/>
        <v>0.24173192390291504</v>
      </c>
      <c r="CH34" s="89">
        <f t="shared" si="60"/>
        <v>-0.20000000000000018</v>
      </c>
      <c r="CI34" s="83">
        <v>0</v>
      </c>
    </row>
    <row r="35" spans="2:87" ht="13.5" customHeight="1">
      <c r="B35" s="228"/>
      <c r="C35" s="228"/>
      <c r="D35" s="230"/>
      <c r="E35" s="175" t="s">
        <v>85</v>
      </c>
      <c r="F35" s="117" t="s">
        <v>86</v>
      </c>
      <c r="G35" s="176">
        <v>437766581</v>
      </c>
      <c r="H35" s="12">
        <f t="shared" ref="H35" si="101">IFERROR(G35/G36,"-")</f>
        <v>0.27467869084175767</v>
      </c>
      <c r="I35" s="72">
        <v>908</v>
      </c>
      <c r="J35" s="12">
        <f t="shared" ref="J35" si="102">IFERROR(I35/D26,"-")</f>
        <v>9.757145927358693E-2</v>
      </c>
      <c r="K35" s="77">
        <f t="shared" si="0"/>
        <v>482121.78524229076</v>
      </c>
      <c r="L35" s="22"/>
      <c r="M35" s="20"/>
      <c r="N35" s="228"/>
      <c r="O35" s="228"/>
      <c r="P35" s="230"/>
      <c r="Q35" s="172" t="s">
        <v>85</v>
      </c>
      <c r="R35" s="92" t="s">
        <v>86</v>
      </c>
      <c r="S35" s="102">
        <v>424874410</v>
      </c>
      <c r="T35" s="13">
        <v>0.27897781778908348</v>
      </c>
      <c r="U35" s="73">
        <v>846</v>
      </c>
      <c r="V35" s="13">
        <v>9.5940122476752099E-2</v>
      </c>
      <c r="W35" s="73">
        <v>502215.61465721042</v>
      </c>
      <c r="X35" s="81">
        <v>32</v>
      </c>
      <c r="Y35" s="25" t="s">
        <v>36</v>
      </c>
      <c r="Z35" s="88">
        <f t="shared" si="1"/>
        <v>0.15258925949091273</v>
      </c>
      <c r="AA35" s="88">
        <f t="shared" si="2"/>
        <v>0.14721864660959225</v>
      </c>
      <c r="AB35" s="89">
        <f t="shared" si="3"/>
        <v>0.60000000000000053</v>
      </c>
      <c r="AC35" s="88">
        <f t="shared" si="4"/>
        <v>8.3824300828260659E-2</v>
      </c>
      <c r="AD35" s="88">
        <f t="shared" si="5"/>
        <v>8.6960024497250293E-2</v>
      </c>
      <c r="AE35" s="89">
        <f t="shared" si="6"/>
        <v>-0.29999999999999888</v>
      </c>
      <c r="AF35" s="88">
        <f t="shared" si="7"/>
        <v>0.16620940675692106</v>
      </c>
      <c r="AG35" s="88">
        <f t="shared" si="8"/>
        <v>0.16837223980503893</v>
      </c>
      <c r="AH35" s="89">
        <f t="shared" si="9"/>
        <v>-0.20000000000000018</v>
      </c>
      <c r="AI35" s="88">
        <f t="shared" si="10"/>
        <v>9.9307655919183099E-2</v>
      </c>
      <c r="AJ35" s="88">
        <f t="shared" si="11"/>
        <v>9.7524698854121544E-2</v>
      </c>
      <c r="AK35" s="89">
        <f t="shared" si="12"/>
        <v>0.10000000000000009</v>
      </c>
      <c r="AL35" s="88">
        <f t="shared" si="13"/>
        <v>1.2815594890932676E-2</v>
      </c>
      <c r="AM35" s="88">
        <f t="shared" si="14"/>
        <v>9.2961056205527366E-3</v>
      </c>
      <c r="AN35" s="89">
        <f t="shared" si="15"/>
        <v>0.4</v>
      </c>
      <c r="AO35" s="88">
        <f t="shared" si="16"/>
        <v>3.1513181432084786E-2</v>
      </c>
      <c r="AP35" s="88">
        <f t="shared" si="17"/>
        <v>3.5529650826416216E-2</v>
      </c>
      <c r="AQ35" s="89">
        <f t="shared" si="18"/>
        <v>-0.39999999999999969</v>
      </c>
      <c r="AR35" s="88">
        <f t="shared" si="19"/>
        <v>0.17734958864452832</v>
      </c>
      <c r="AS35" s="88">
        <f t="shared" si="20"/>
        <v>0.17177421787979819</v>
      </c>
      <c r="AT35" s="89">
        <f t="shared" si="21"/>
        <v>0.50000000000000044</v>
      </c>
      <c r="AU35" s="88">
        <f t="shared" si="22"/>
        <v>2.6326174234652657E-4</v>
      </c>
      <c r="AV35" s="88">
        <f t="shared" si="23"/>
        <v>2.5115074192317335E-4</v>
      </c>
      <c r="AW35" s="89">
        <f t="shared" si="24"/>
        <v>0</v>
      </c>
      <c r="AX35" s="88">
        <f t="shared" si="25"/>
        <v>1.60897749155927E-2</v>
      </c>
      <c r="AY35" s="88">
        <f t="shared" si="26"/>
        <v>1.4092358802098384E-2</v>
      </c>
      <c r="AZ35" s="89">
        <f t="shared" si="27"/>
        <v>0.2</v>
      </c>
      <c r="BA35" s="88">
        <f t="shared" si="28"/>
        <v>0.26003797537923745</v>
      </c>
      <c r="BB35" s="88">
        <f t="shared" si="29"/>
        <v>0.26898090636320826</v>
      </c>
      <c r="BC35" s="89">
        <f t="shared" si="30"/>
        <v>-0.9000000000000008</v>
      </c>
      <c r="BD35" s="20"/>
      <c r="BE35" s="88">
        <f t="shared" si="31"/>
        <v>0.1708585838027139</v>
      </c>
      <c r="BF35" s="88">
        <f t="shared" si="32"/>
        <v>0.16373642065778868</v>
      </c>
      <c r="BG35" s="89">
        <f t="shared" si="33"/>
        <v>0.70000000000000062</v>
      </c>
      <c r="BH35" s="88">
        <f t="shared" si="34"/>
        <v>8.9610322173548737E-2</v>
      </c>
      <c r="BI35" s="88">
        <f t="shared" si="35"/>
        <v>9.3399506349466893E-2</v>
      </c>
      <c r="BJ35" s="89">
        <f t="shared" si="36"/>
        <v>-0.30000000000000027</v>
      </c>
      <c r="BK35" s="88">
        <f t="shared" si="37"/>
        <v>0.1737864485793543</v>
      </c>
      <c r="BL35" s="88">
        <f t="shared" si="38"/>
        <v>0.17391836047654397</v>
      </c>
      <c r="BM35" s="89">
        <f t="shared" si="39"/>
        <v>0</v>
      </c>
      <c r="BN35" s="88">
        <f t="shared" si="40"/>
        <v>9.6310088439012481E-2</v>
      </c>
      <c r="BO35" s="88">
        <f t="shared" si="41"/>
        <v>9.5763159703318612E-2</v>
      </c>
      <c r="BP35" s="89">
        <f t="shared" si="42"/>
        <v>0</v>
      </c>
      <c r="BQ35" s="88">
        <f t="shared" si="43"/>
        <v>9.8912586057205987E-3</v>
      </c>
      <c r="BR35" s="88">
        <f t="shared" si="44"/>
        <v>9.2099373471566451E-3</v>
      </c>
      <c r="BS35" s="89">
        <f t="shared" si="45"/>
        <v>0.10000000000000009</v>
      </c>
      <c r="BT35" s="88">
        <f t="shared" si="46"/>
        <v>3.9289225084501792E-2</v>
      </c>
      <c r="BU35" s="88">
        <f t="shared" si="47"/>
        <v>3.9641562208261441E-2</v>
      </c>
      <c r="BV35" s="89">
        <f t="shared" si="48"/>
        <v>-0.10000000000000009</v>
      </c>
      <c r="BW35" s="88">
        <f t="shared" si="49"/>
        <v>0.15710995815852041</v>
      </c>
      <c r="BX35" s="88">
        <f t="shared" si="50"/>
        <v>0.15962075631546413</v>
      </c>
      <c r="BY35" s="89">
        <f t="shared" si="51"/>
        <v>-0.30000000000000027</v>
      </c>
      <c r="BZ35" s="88">
        <f t="shared" si="52"/>
        <v>3.5332825429450708E-4</v>
      </c>
      <c r="CA35" s="88">
        <f t="shared" si="53"/>
        <v>4.5145852589011586E-4</v>
      </c>
      <c r="CB35" s="89">
        <f t="shared" si="54"/>
        <v>0</v>
      </c>
      <c r="CC35" s="88">
        <f t="shared" si="55"/>
        <v>2.314211348986368E-2</v>
      </c>
      <c r="CD35" s="88">
        <f t="shared" si="56"/>
        <v>2.2526914513194472E-2</v>
      </c>
      <c r="CE35" s="89">
        <f t="shared" si="57"/>
        <v>0</v>
      </c>
      <c r="CF35" s="88">
        <f t="shared" si="58"/>
        <v>0.23964867341246959</v>
      </c>
      <c r="CG35" s="88">
        <f t="shared" si="59"/>
        <v>0.24173192390291504</v>
      </c>
      <c r="CH35" s="89">
        <f t="shared" si="60"/>
        <v>-0.20000000000000018</v>
      </c>
      <c r="CI35" s="83">
        <v>0</v>
      </c>
    </row>
    <row r="36" spans="2:87" ht="13.5" customHeight="1">
      <c r="B36" s="192"/>
      <c r="C36" s="192"/>
      <c r="D36" s="231"/>
      <c r="E36" s="177" t="s">
        <v>115</v>
      </c>
      <c r="F36" s="178"/>
      <c r="G36" s="102">
        <f>SUM(G26:G35)</f>
        <v>1593740598</v>
      </c>
      <c r="H36" s="13" t="s">
        <v>131</v>
      </c>
      <c r="I36" s="73">
        <v>7260</v>
      </c>
      <c r="J36" s="13">
        <f t="shared" ref="J36" si="103">IFERROR(I36/D26,"-")</f>
        <v>0.78014184397163122</v>
      </c>
      <c r="K36" s="78">
        <f t="shared" si="0"/>
        <v>219523.49834710744</v>
      </c>
      <c r="L36" s="22"/>
      <c r="M36" s="20"/>
      <c r="N36" s="192"/>
      <c r="O36" s="192"/>
      <c r="P36" s="231"/>
      <c r="Q36" s="179" t="s">
        <v>115</v>
      </c>
      <c r="R36" s="179"/>
      <c r="S36" s="102">
        <v>1522968433</v>
      </c>
      <c r="T36" s="13" t="s">
        <v>131</v>
      </c>
      <c r="U36" s="73">
        <v>6886</v>
      </c>
      <c r="V36" s="13">
        <v>0.7809026990247222</v>
      </c>
      <c r="W36" s="73">
        <v>221168.81106593087</v>
      </c>
      <c r="X36" s="81">
        <v>33</v>
      </c>
      <c r="Y36" s="25" t="s">
        <v>37</v>
      </c>
      <c r="Z36" s="88">
        <f t="shared" si="1"/>
        <v>0.1844687630222378</v>
      </c>
      <c r="AA36" s="88">
        <f t="shared" si="2"/>
        <v>0.16810825841123217</v>
      </c>
      <c r="AB36" s="89">
        <f t="shared" si="3"/>
        <v>1.5999999999999988</v>
      </c>
      <c r="AC36" s="88">
        <f t="shared" si="4"/>
        <v>9.003382348679019E-2</v>
      </c>
      <c r="AD36" s="88">
        <f t="shared" si="5"/>
        <v>9.019602583516946E-2</v>
      </c>
      <c r="AE36" s="89">
        <f t="shared" si="6"/>
        <v>0</v>
      </c>
      <c r="AF36" s="88">
        <f t="shared" si="7"/>
        <v>0.17670636694029926</v>
      </c>
      <c r="AG36" s="88">
        <f t="shared" si="8"/>
        <v>0.17094073706559051</v>
      </c>
      <c r="AH36" s="89">
        <f t="shared" si="9"/>
        <v>0.59999999999999776</v>
      </c>
      <c r="AI36" s="88">
        <f t="shared" si="10"/>
        <v>0.10130175004947051</v>
      </c>
      <c r="AJ36" s="88">
        <f t="shared" si="11"/>
        <v>8.0111940430912507E-2</v>
      </c>
      <c r="AK36" s="89">
        <f t="shared" si="12"/>
        <v>2.1000000000000005</v>
      </c>
      <c r="AL36" s="88">
        <f t="shared" si="13"/>
        <v>1.6793790861557578E-2</v>
      </c>
      <c r="AM36" s="88">
        <f t="shared" si="14"/>
        <v>8.6213660902288627E-3</v>
      </c>
      <c r="AN36" s="89">
        <f t="shared" si="15"/>
        <v>0.80000000000000016</v>
      </c>
      <c r="AO36" s="88">
        <f t="shared" si="16"/>
        <v>2.3881855257973456E-2</v>
      </c>
      <c r="AP36" s="88">
        <f t="shared" si="17"/>
        <v>3.507890680943751E-2</v>
      </c>
      <c r="AQ36" s="89">
        <f t="shared" si="18"/>
        <v>-1.1000000000000003</v>
      </c>
      <c r="AR36" s="88">
        <f t="shared" si="19"/>
        <v>0.14343506404046413</v>
      </c>
      <c r="AS36" s="88">
        <f t="shared" si="20"/>
        <v>0.15003592170359872</v>
      </c>
      <c r="AT36" s="89">
        <f t="shared" si="21"/>
        <v>-0.70000000000000062</v>
      </c>
      <c r="AU36" s="88">
        <f t="shared" si="22"/>
        <v>6.2631876287637061E-5</v>
      </c>
      <c r="AV36" s="88">
        <f t="shared" si="23"/>
        <v>2.5487290538473052E-4</v>
      </c>
      <c r="AW36" s="89">
        <f t="shared" si="24"/>
        <v>0</v>
      </c>
      <c r="AX36" s="88">
        <f t="shared" si="25"/>
        <v>1.54041531297431E-2</v>
      </c>
      <c r="AY36" s="88">
        <f t="shared" si="26"/>
        <v>1.7090665452159703E-2</v>
      </c>
      <c r="AZ36" s="89">
        <f t="shared" si="27"/>
        <v>-0.20000000000000018</v>
      </c>
      <c r="BA36" s="88">
        <f t="shared" si="28"/>
        <v>0.24791180133517635</v>
      </c>
      <c r="BB36" s="88">
        <f t="shared" si="29"/>
        <v>0.27956130529628581</v>
      </c>
      <c r="BC36" s="89">
        <f t="shared" si="30"/>
        <v>-3.2000000000000028</v>
      </c>
      <c r="BD36" s="20"/>
      <c r="BE36" s="88">
        <f t="shared" si="31"/>
        <v>0.1708585838027139</v>
      </c>
      <c r="BF36" s="88">
        <f t="shared" si="32"/>
        <v>0.16373642065778868</v>
      </c>
      <c r="BG36" s="89">
        <f t="shared" si="33"/>
        <v>0.70000000000000062</v>
      </c>
      <c r="BH36" s="88">
        <f t="shared" si="34"/>
        <v>8.9610322173548737E-2</v>
      </c>
      <c r="BI36" s="88">
        <f t="shared" si="35"/>
        <v>9.3399506349466893E-2</v>
      </c>
      <c r="BJ36" s="89">
        <f t="shared" si="36"/>
        <v>-0.30000000000000027</v>
      </c>
      <c r="BK36" s="88">
        <f t="shared" si="37"/>
        <v>0.1737864485793543</v>
      </c>
      <c r="BL36" s="88">
        <f t="shared" si="38"/>
        <v>0.17391836047654397</v>
      </c>
      <c r="BM36" s="89">
        <f t="shared" si="39"/>
        <v>0</v>
      </c>
      <c r="BN36" s="88">
        <f t="shared" si="40"/>
        <v>9.6310088439012481E-2</v>
      </c>
      <c r="BO36" s="88">
        <f t="shared" si="41"/>
        <v>9.5763159703318612E-2</v>
      </c>
      <c r="BP36" s="89">
        <f t="shared" si="42"/>
        <v>0</v>
      </c>
      <c r="BQ36" s="88">
        <f t="shared" si="43"/>
        <v>9.8912586057205987E-3</v>
      </c>
      <c r="BR36" s="88">
        <f t="shared" si="44"/>
        <v>9.2099373471566451E-3</v>
      </c>
      <c r="BS36" s="89">
        <f t="shared" si="45"/>
        <v>0.10000000000000009</v>
      </c>
      <c r="BT36" s="88">
        <f t="shared" si="46"/>
        <v>3.9289225084501792E-2</v>
      </c>
      <c r="BU36" s="88">
        <f t="shared" si="47"/>
        <v>3.9641562208261441E-2</v>
      </c>
      <c r="BV36" s="89">
        <f t="shared" si="48"/>
        <v>-0.10000000000000009</v>
      </c>
      <c r="BW36" s="88">
        <f t="shared" si="49"/>
        <v>0.15710995815852041</v>
      </c>
      <c r="BX36" s="88">
        <f t="shared" si="50"/>
        <v>0.15962075631546413</v>
      </c>
      <c r="BY36" s="89">
        <f t="shared" si="51"/>
        <v>-0.30000000000000027</v>
      </c>
      <c r="BZ36" s="88">
        <f t="shared" si="52"/>
        <v>3.5332825429450708E-4</v>
      </c>
      <c r="CA36" s="88">
        <f t="shared" si="53"/>
        <v>4.5145852589011586E-4</v>
      </c>
      <c r="CB36" s="89">
        <f t="shared" si="54"/>
        <v>0</v>
      </c>
      <c r="CC36" s="88">
        <f t="shared" si="55"/>
        <v>2.314211348986368E-2</v>
      </c>
      <c r="CD36" s="88">
        <f t="shared" si="56"/>
        <v>2.2526914513194472E-2</v>
      </c>
      <c r="CE36" s="89">
        <f t="shared" si="57"/>
        <v>0</v>
      </c>
      <c r="CF36" s="88">
        <f t="shared" si="58"/>
        <v>0.23964867341246959</v>
      </c>
      <c r="CG36" s="88">
        <f t="shared" si="59"/>
        <v>0.24173192390291504</v>
      </c>
      <c r="CH36" s="89">
        <f t="shared" si="60"/>
        <v>-0.20000000000000018</v>
      </c>
      <c r="CI36" s="83">
        <v>0</v>
      </c>
    </row>
    <row r="37" spans="2:87" ht="13.5" customHeight="1">
      <c r="B37" s="191">
        <v>4</v>
      </c>
      <c r="C37" s="191" t="s">
        <v>95</v>
      </c>
      <c r="D37" s="229">
        <f>VLOOKUP(C37,市区町村別_生活習慣病の状況!$C$5:$D$78,2,FALSE)</f>
        <v>10425</v>
      </c>
      <c r="E37" s="169" t="s">
        <v>67</v>
      </c>
      <c r="F37" s="114" t="s">
        <v>68</v>
      </c>
      <c r="G37" s="170">
        <v>302383542</v>
      </c>
      <c r="H37" s="10">
        <f t="shared" ref="H37" si="104">IFERROR(G37/G47,"-")</f>
        <v>0.16631463127887711</v>
      </c>
      <c r="I37" s="171">
        <v>5344</v>
      </c>
      <c r="J37" s="10">
        <f t="shared" ref="J37" si="105">IFERROR(I37/D37,"-")</f>
        <v>0.5126139088729017</v>
      </c>
      <c r="K37" s="75">
        <f t="shared" si="0"/>
        <v>56583.746631736525</v>
      </c>
      <c r="L37" s="22"/>
      <c r="M37" s="20"/>
      <c r="N37" s="191">
        <v>4</v>
      </c>
      <c r="O37" s="191" t="s">
        <v>95</v>
      </c>
      <c r="P37" s="229">
        <v>10015</v>
      </c>
      <c r="Q37" s="172" t="s">
        <v>67</v>
      </c>
      <c r="R37" s="92" t="s">
        <v>68</v>
      </c>
      <c r="S37" s="102">
        <v>288890509</v>
      </c>
      <c r="T37" s="13">
        <v>0.15845107325484509</v>
      </c>
      <c r="U37" s="73">
        <v>5010</v>
      </c>
      <c r="V37" s="13">
        <v>0.50024962556165753</v>
      </c>
      <c r="W37" s="73">
        <v>57662.776247504989</v>
      </c>
      <c r="X37" s="81">
        <v>34</v>
      </c>
      <c r="Y37" s="25" t="s">
        <v>38</v>
      </c>
      <c r="Z37" s="88">
        <f t="shared" si="1"/>
        <v>0.13912339010735067</v>
      </c>
      <c r="AA37" s="88">
        <f t="shared" si="2"/>
        <v>0.12842941445145994</v>
      </c>
      <c r="AB37" s="89">
        <f t="shared" si="3"/>
        <v>1.100000000000001</v>
      </c>
      <c r="AC37" s="88">
        <f t="shared" si="4"/>
        <v>7.6295330741972076E-2</v>
      </c>
      <c r="AD37" s="88">
        <f t="shared" si="5"/>
        <v>7.4819497254920375E-2</v>
      </c>
      <c r="AE37" s="89">
        <f t="shared" si="6"/>
        <v>0.10000000000000009</v>
      </c>
      <c r="AF37" s="88">
        <f t="shared" si="7"/>
        <v>0.16493711082667531</v>
      </c>
      <c r="AG37" s="88">
        <f t="shared" si="8"/>
        <v>0.15793862328760264</v>
      </c>
      <c r="AH37" s="89">
        <f t="shared" si="9"/>
        <v>0.70000000000000062</v>
      </c>
      <c r="AI37" s="88">
        <f t="shared" si="10"/>
        <v>0.12528340983794087</v>
      </c>
      <c r="AJ37" s="88">
        <f t="shared" si="11"/>
        <v>0.11725977648085742</v>
      </c>
      <c r="AK37" s="89">
        <f t="shared" si="12"/>
        <v>0.79999999999999938</v>
      </c>
      <c r="AL37" s="88">
        <f t="shared" si="13"/>
        <v>1.4231186504537479E-2</v>
      </c>
      <c r="AM37" s="88">
        <f t="shared" si="14"/>
        <v>1.2120238166821192E-2</v>
      </c>
      <c r="AN37" s="89">
        <f t="shared" si="15"/>
        <v>0.2</v>
      </c>
      <c r="AO37" s="88">
        <f t="shared" si="16"/>
        <v>4.4924156541532367E-2</v>
      </c>
      <c r="AP37" s="88">
        <f t="shared" si="17"/>
        <v>4.4455975353720666E-2</v>
      </c>
      <c r="AQ37" s="89">
        <f t="shared" si="18"/>
        <v>0.10000000000000009</v>
      </c>
      <c r="AR37" s="88">
        <f t="shared" si="19"/>
        <v>0.18377257396131785</v>
      </c>
      <c r="AS37" s="88">
        <f t="shared" si="20"/>
        <v>0.20934329469697541</v>
      </c>
      <c r="AT37" s="89">
        <f t="shared" si="21"/>
        <v>-2.4999999999999996</v>
      </c>
      <c r="AU37" s="88">
        <f t="shared" si="22"/>
        <v>4.9609597670628334E-4</v>
      </c>
      <c r="AV37" s="88">
        <f t="shared" si="23"/>
        <v>6.3192187685651255E-4</v>
      </c>
      <c r="AW37" s="89">
        <f t="shared" si="24"/>
        <v>-0.1</v>
      </c>
      <c r="AX37" s="88">
        <f t="shared" si="25"/>
        <v>3.7775943660450131E-2</v>
      </c>
      <c r="AY37" s="88">
        <f t="shared" si="26"/>
        <v>3.5794228072208972E-2</v>
      </c>
      <c r="AZ37" s="89">
        <f t="shared" si="27"/>
        <v>0.20000000000000018</v>
      </c>
      <c r="BA37" s="88">
        <f t="shared" si="28"/>
        <v>0.21316080184151695</v>
      </c>
      <c r="BB37" s="88">
        <f t="shared" si="29"/>
        <v>0.21920703035857686</v>
      </c>
      <c r="BC37" s="89">
        <f t="shared" si="30"/>
        <v>-0.60000000000000053</v>
      </c>
      <c r="BD37" s="20"/>
      <c r="BE37" s="88">
        <f t="shared" si="31"/>
        <v>0.1708585838027139</v>
      </c>
      <c r="BF37" s="88">
        <f t="shared" si="32"/>
        <v>0.16373642065778868</v>
      </c>
      <c r="BG37" s="89">
        <f t="shared" si="33"/>
        <v>0.70000000000000062</v>
      </c>
      <c r="BH37" s="88">
        <f t="shared" si="34"/>
        <v>8.9610322173548737E-2</v>
      </c>
      <c r="BI37" s="88">
        <f t="shared" si="35"/>
        <v>9.3399506349466893E-2</v>
      </c>
      <c r="BJ37" s="89">
        <f t="shared" si="36"/>
        <v>-0.30000000000000027</v>
      </c>
      <c r="BK37" s="88">
        <f t="shared" si="37"/>
        <v>0.1737864485793543</v>
      </c>
      <c r="BL37" s="88">
        <f t="shared" si="38"/>
        <v>0.17391836047654397</v>
      </c>
      <c r="BM37" s="89">
        <f t="shared" si="39"/>
        <v>0</v>
      </c>
      <c r="BN37" s="88">
        <f t="shared" si="40"/>
        <v>9.6310088439012481E-2</v>
      </c>
      <c r="BO37" s="88">
        <f t="shared" si="41"/>
        <v>9.5763159703318612E-2</v>
      </c>
      <c r="BP37" s="89">
        <f t="shared" si="42"/>
        <v>0</v>
      </c>
      <c r="BQ37" s="88">
        <f t="shared" si="43"/>
        <v>9.8912586057205987E-3</v>
      </c>
      <c r="BR37" s="88">
        <f t="shared" si="44"/>
        <v>9.2099373471566451E-3</v>
      </c>
      <c r="BS37" s="89">
        <f t="shared" si="45"/>
        <v>0.10000000000000009</v>
      </c>
      <c r="BT37" s="88">
        <f t="shared" si="46"/>
        <v>3.9289225084501792E-2</v>
      </c>
      <c r="BU37" s="88">
        <f t="shared" si="47"/>
        <v>3.9641562208261441E-2</v>
      </c>
      <c r="BV37" s="89">
        <f t="shared" si="48"/>
        <v>-0.10000000000000009</v>
      </c>
      <c r="BW37" s="88">
        <f t="shared" si="49"/>
        <v>0.15710995815852041</v>
      </c>
      <c r="BX37" s="88">
        <f t="shared" si="50"/>
        <v>0.15962075631546413</v>
      </c>
      <c r="BY37" s="89">
        <f t="shared" si="51"/>
        <v>-0.30000000000000027</v>
      </c>
      <c r="BZ37" s="88">
        <f t="shared" si="52"/>
        <v>3.5332825429450708E-4</v>
      </c>
      <c r="CA37" s="88">
        <f t="shared" si="53"/>
        <v>4.5145852589011586E-4</v>
      </c>
      <c r="CB37" s="89">
        <f t="shared" si="54"/>
        <v>0</v>
      </c>
      <c r="CC37" s="88">
        <f t="shared" si="55"/>
        <v>2.314211348986368E-2</v>
      </c>
      <c r="CD37" s="88">
        <f t="shared" si="56"/>
        <v>2.2526914513194472E-2</v>
      </c>
      <c r="CE37" s="89">
        <f t="shared" si="57"/>
        <v>0</v>
      </c>
      <c r="CF37" s="88">
        <f t="shared" si="58"/>
        <v>0.23964867341246959</v>
      </c>
      <c r="CG37" s="88">
        <f t="shared" si="59"/>
        <v>0.24173192390291504</v>
      </c>
      <c r="CH37" s="89">
        <f t="shared" si="60"/>
        <v>-0.20000000000000018</v>
      </c>
      <c r="CI37" s="83">
        <v>0</v>
      </c>
    </row>
    <row r="38" spans="2:87" ht="13.5" customHeight="1">
      <c r="B38" s="228"/>
      <c r="C38" s="228"/>
      <c r="D38" s="230"/>
      <c r="E38" s="173" t="s">
        <v>69</v>
      </c>
      <c r="F38" s="115" t="s">
        <v>70</v>
      </c>
      <c r="G38" s="174">
        <v>149877686</v>
      </c>
      <c r="H38" s="11">
        <f t="shared" ref="H38" si="106">IFERROR(G38/G47,"-")</f>
        <v>8.2434552883242973E-2</v>
      </c>
      <c r="I38" s="71">
        <v>4624</v>
      </c>
      <c r="J38" s="11">
        <f t="shared" ref="J38" si="107">IFERROR(I38/D37,"-")</f>
        <v>0.44354916067146283</v>
      </c>
      <c r="K38" s="76">
        <f t="shared" si="0"/>
        <v>32412.994377162631</v>
      </c>
      <c r="L38" s="22"/>
      <c r="M38" s="20"/>
      <c r="N38" s="228"/>
      <c r="O38" s="228"/>
      <c r="P38" s="230"/>
      <c r="Q38" s="172" t="s">
        <v>69</v>
      </c>
      <c r="R38" s="92" t="s">
        <v>70</v>
      </c>
      <c r="S38" s="102">
        <v>158735752</v>
      </c>
      <c r="T38" s="13">
        <v>8.7063608823213096E-2</v>
      </c>
      <c r="U38" s="73">
        <v>4402</v>
      </c>
      <c r="V38" s="13">
        <v>0.43954068896655019</v>
      </c>
      <c r="W38" s="73">
        <v>36059.916401635623</v>
      </c>
      <c r="X38" s="81">
        <v>35</v>
      </c>
      <c r="Y38" s="25" t="s">
        <v>1</v>
      </c>
      <c r="Z38" s="88">
        <f t="shared" si="1"/>
        <v>0.16935375164595246</v>
      </c>
      <c r="AA38" s="88">
        <f t="shared" si="2"/>
        <v>0.16225218404614317</v>
      </c>
      <c r="AB38" s="89">
        <f t="shared" si="3"/>
        <v>0.70000000000000062</v>
      </c>
      <c r="AC38" s="88">
        <f t="shared" si="4"/>
        <v>9.5108765199059281E-2</v>
      </c>
      <c r="AD38" s="88">
        <f t="shared" si="5"/>
        <v>0.1002478215670884</v>
      </c>
      <c r="AE38" s="89">
        <f t="shared" si="6"/>
        <v>-0.50000000000000044</v>
      </c>
      <c r="AF38" s="88">
        <f t="shared" si="7"/>
        <v>0.1778967122632551</v>
      </c>
      <c r="AG38" s="88">
        <f t="shared" si="8"/>
        <v>0.17938963175601866</v>
      </c>
      <c r="AH38" s="89">
        <f t="shared" si="9"/>
        <v>-0.10000000000000009</v>
      </c>
      <c r="AI38" s="88">
        <f t="shared" si="10"/>
        <v>9.631301353870042E-2</v>
      </c>
      <c r="AJ38" s="88">
        <f t="shared" si="11"/>
        <v>9.6864001058515142E-2</v>
      </c>
      <c r="AK38" s="89">
        <f t="shared" si="12"/>
        <v>-0.10000000000000009</v>
      </c>
      <c r="AL38" s="88">
        <f t="shared" si="13"/>
        <v>1.3209196155075043E-2</v>
      </c>
      <c r="AM38" s="88">
        <f t="shared" si="14"/>
        <v>1.0732084069562048E-2</v>
      </c>
      <c r="AN38" s="89">
        <f t="shared" si="15"/>
        <v>0.2</v>
      </c>
      <c r="AO38" s="88">
        <f t="shared" si="16"/>
        <v>5.0324256360208812E-2</v>
      </c>
      <c r="AP38" s="88">
        <f t="shared" si="17"/>
        <v>5.726321331385012E-2</v>
      </c>
      <c r="AQ38" s="89">
        <f t="shared" si="18"/>
        <v>-0.7</v>
      </c>
      <c r="AR38" s="88">
        <f t="shared" si="19"/>
        <v>0.17361914990231</v>
      </c>
      <c r="AS38" s="88">
        <f t="shared" si="20"/>
        <v>0.17508420768944263</v>
      </c>
      <c r="AT38" s="89">
        <f t="shared" si="21"/>
        <v>-0.10000000000000009</v>
      </c>
      <c r="AU38" s="88">
        <f t="shared" si="22"/>
        <v>1.1524811801948128E-4</v>
      </c>
      <c r="AV38" s="88">
        <f t="shared" si="23"/>
        <v>9.5020538360783533E-5</v>
      </c>
      <c r="AW38" s="89">
        <f t="shared" si="24"/>
        <v>0</v>
      </c>
      <c r="AX38" s="88">
        <f t="shared" si="25"/>
        <v>2.2164009363232023E-2</v>
      </c>
      <c r="AY38" s="88">
        <f t="shared" si="26"/>
        <v>1.9064854066700363E-2</v>
      </c>
      <c r="AZ38" s="89">
        <f t="shared" si="27"/>
        <v>0.29999999999999993</v>
      </c>
      <c r="BA38" s="88">
        <f t="shared" si="28"/>
        <v>0.20189589745418737</v>
      </c>
      <c r="BB38" s="88">
        <f t="shared" si="29"/>
        <v>0.19900698189431867</v>
      </c>
      <c r="BC38" s="89">
        <f t="shared" si="30"/>
        <v>0.30000000000000027</v>
      </c>
      <c r="BD38" s="20"/>
      <c r="BE38" s="88">
        <f t="shared" si="31"/>
        <v>0.1708585838027139</v>
      </c>
      <c r="BF38" s="88">
        <f t="shared" si="32"/>
        <v>0.16373642065778868</v>
      </c>
      <c r="BG38" s="89">
        <f t="shared" si="33"/>
        <v>0.70000000000000062</v>
      </c>
      <c r="BH38" s="88">
        <f t="shared" si="34"/>
        <v>8.9610322173548737E-2</v>
      </c>
      <c r="BI38" s="88">
        <f t="shared" si="35"/>
        <v>9.3399506349466893E-2</v>
      </c>
      <c r="BJ38" s="89">
        <f t="shared" si="36"/>
        <v>-0.30000000000000027</v>
      </c>
      <c r="BK38" s="88">
        <f t="shared" si="37"/>
        <v>0.1737864485793543</v>
      </c>
      <c r="BL38" s="88">
        <f t="shared" si="38"/>
        <v>0.17391836047654397</v>
      </c>
      <c r="BM38" s="89">
        <f t="shared" si="39"/>
        <v>0</v>
      </c>
      <c r="BN38" s="88">
        <f t="shared" si="40"/>
        <v>9.6310088439012481E-2</v>
      </c>
      <c r="BO38" s="88">
        <f t="shared" si="41"/>
        <v>9.5763159703318612E-2</v>
      </c>
      <c r="BP38" s="89">
        <f t="shared" si="42"/>
        <v>0</v>
      </c>
      <c r="BQ38" s="88">
        <f t="shared" si="43"/>
        <v>9.8912586057205987E-3</v>
      </c>
      <c r="BR38" s="88">
        <f t="shared" si="44"/>
        <v>9.2099373471566451E-3</v>
      </c>
      <c r="BS38" s="89">
        <f t="shared" si="45"/>
        <v>0.10000000000000009</v>
      </c>
      <c r="BT38" s="88">
        <f t="shared" si="46"/>
        <v>3.9289225084501792E-2</v>
      </c>
      <c r="BU38" s="88">
        <f t="shared" si="47"/>
        <v>3.9641562208261441E-2</v>
      </c>
      <c r="BV38" s="89">
        <f t="shared" si="48"/>
        <v>-0.10000000000000009</v>
      </c>
      <c r="BW38" s="88">
        <f t="shared" si="49"/>
        <v>0.15710995815852041</v>
      </c>
      <c r="BX38" s="88">
        <f t="shared" si="50"/>
        <v>0.15962075631546413</v>
      </c>
      <c r="BY38" s="89">
        <f t="shared" si="51"/>
        <v>-0.30000000000000027</v>
      </c>
      <c r="BZ38" s="88">
        <f t="shared" si="52"/>
        <v>3.5332825429450708E-4</v>
      </c>
      <c r="CA38" s="88">
        <f t="shared" si="53"/>
        <v>4.5145852589011586E-4</v>
      </c>
      <c r="CB38" s="89">
        <f t="shared" si="54"/>
        <v>0</v>
      </c>
      <c r="CC38" s="88">
        <f t="shared" si="55"/>
        <v>2.314211348986368E-2</v>
      </c>
      <c r="CD38" s="88">
        <f t="shared" si="56"/>
        <v>2.2526914513194472E-2</v>
      </c>
      <c r="CE38" s="89">
        <f t="shared" si="57"/>
        <v>0</v>
      </c>
      <c r="CF38" s="88">
        <f t="shared" si="58"/>
        <v>0.23964867341246959</v>
      </c>
      <c r="CG38" s="88">
        <f t="shared" si="59"/>
        <v>0.24173192390291504</v>
      </c>
      <c r="CH38" s="89">
        <f t="shared" si="60"/>
        <v>-0.20000000000000018</v>
      </c>
      <c r="CI38" s="83">
        <v>0</v>
      </c>
    </row>
    <row r="39" spans="2:87" ht="13.5" customHeight="1">
      <c r="B39" s="228"/>
      <c r="C39" s="228"/>
      <c r="D39" s="230"/>
      <c r="E39" s="173" t="s">
        <v>71</v>
      </c>
      <c r="F39" s="116" t="s">
        <v>72</v>
      </c>
      <c r="G39" s="174">
        <v>321149866</v>
      </c>
      <c r="H39" s="11">
        <f t="shared" ref="H39" si="108">IFERROR(G39/G47,"-")</f>
        <v>0.17663633806184725</v>
      </c>
      <c r="I39" s="71">
        <v>6907</v>
      </c>
      <c r="J39" s="11">
        <f t="shared" ref="J39" si="109">IFERROR(I39/D37,"-")</f>
        <v>0.66254196642685848</v>
      </c>
      <c r="K39" s="76">
        <f t="shared" si="0"/>
        <v>46496.288692630667</v>
      </c>
      <c r="L39" s="22"/>
      <c r="M39" s="20"/>
      <c r="N39" s="228"/>
      <c r="O39" s="228"/>
      <c r="P39" s="230"/>
      <c r="Q39" s="172" t="s">
        <v>71</v>
      </c>
      <c r="R39" s="92" t="s">
        <v>72</v>
      </c>
      <c r="S39" s="102">
        <v>321181617</v>
      </c>
      <c r="T39" s="13">
        <v>0.17616214565005525</v>
      </c>
      <c r="U39" s="73">
        <v>6631</v>
      </c>
      <c r="V39" s="13">
        <v>0.66210683974038942</v>
      </c>
      <c r="W39" s="73">
        <v>48436.37716784799</v>
      </c>
      <c r="X39" s="81">
        <v>36</v>
      </c>
      <c r="Y39" s="25" t="s">
        <v>2</v>
      </c>
      <c r="Z39" s="88">
        <f t="shared" si="1"/>
        <v>0.1617158124637523</v>
      </c>
      <c r="AA39" s="88">
        <f t="shared" si="2"/>
        <v>0.14865386413048473</v>
      </c>
      <c r="AB39" s="89">
        <f t="shared" si="3"/>
        <v>1.3000000000000012</v>
      </c>
      <c r="AC39" s="88">
        <f t="shared" si="4"/>
        <v>8.9604924319388365E-2</v>
      </c>
      <c r="AD39" s="88">
        <f t="shared" si="5"/>
        <v>9.2027085451269863E-2</v>
      </c>
      <c r="AE39" s="89">
        <f t="shared" si="6"/>
        <v>-0.20000000000000018</v>
      </c>
      <c r="AF39" s="88">
        <f t="shared" si="7"/>
        <v>0.15630946876028087</v>
      </c>
      <c r="AG39" s="88">
        <f t="shared" si="8"/>
        <v>0.15847820416519745</v>
      </c>
      <c r="AH39" s="89">
        <f t="shared" si="9"/>
        <v>-0.20000000000000018</v>
      </c>
      <c r="AI39" s="88">
        <f t="shared" si="10"/>
        <v>9.468984859807332E-2</v>
      </c>
      <c r="AJ39" s="88">
        <f t="shared" si="11"/>
        <v>9.7347647482035407E-2</v>
      </c>
      <c r="AK39" s="89">
        <f t="shared" si="12"/>
        <v>-0.20000000000000018</v>
      </c>
      <c r="AL39" s="88">
        <f t="shared" si="13"/>
        <v>1.1532323828964984E-2</v>
      </c>
      <c r="AM39" s="88">
        <f t="shared" si="14"/>
        <v>1.463662207944815E-2</v>
      </c>
      <c r="AN39" s="89">
        <f t="shared" si="15"/>
        <v>-0.29999999999999993</v>
      </c>
      <c r="AO39" s="88">
        <f t="shared" si="16"/>
        <v>5.5664083649943422E-2</v>
      </c>
      <c r="AP39" s="88">
        <f t="shared" si="17"/>
        <v>4.6132511960745436E-2</v>
      </c>
      <c r="AQ39" s="89">
        <f t="shared" si="18"/>
        <v>1.0000000000000002</v>
      </c>
      <c r="AR39" s="88">
        <f t="shared" si="19"/>
        <v>0.17163601912801105</v>
      </c>
      <c r="AS39" s="88">
        <f t="shared" si="20"/>
        <v>0.18572647675646523</v>
      </c>
      <c r="AT39" s="89">
        <f t="shared" si="21"/>
        <v>-1.4000000000000012</v>
      </c>
      <c r="AU39" s="88">
        <f t="shared" si="22"/>
        <v>1.0531913254033811E-3</v>
      </c>
      <c r="AV39" s="88">
        <f t="shared" si="23"/>
        <v>1.6001928812795076E-3</v>
      </c>
      <c r="AW39" s="89">
        <f t="shared" si="24"/>
        <v>-0.1</v>
      </c>
      <c r="AX39" s="88">
        <f t="shared" si="25"/>
        <v>2.4648218823788998E-2</v>
      </c>
      <c r="AY39" s="88">
        <f t="shared" si="26"/>
        <v>1.7109490612525806E-2</v>
      </c>
      <c r="AZ39" s="89">
        <f t="shared" si="27"/>
        <v>0.8</v>
      </c>
      <c r="BA39" s="88">
        <f t="shared" si="28"/>
        <v>0.23314610910239331</v>
      </c>
      <c r="BB39" s="88">
        <f t="shared" si="29"/>
        <v>0.23828790448054843</v>
      </c>
      <c r="BC39" s="89">
        <f t="shared" si="30"/>
        <v>-0.49999999999999767</v>
      </c>
      <c r="BD39" s="20"/>
      <c r="BE39" s="88">
        <f t="shared" si="31"/>
        <v>0.1708585838027139</v>
      </c>
      <c r="BF39" s="88">
        <f t="shared" si="32"/>
        <v>0.16373642065778868</v>
      </c>
      <c r="BG39" s="89">
        <f t="shared" si="33"/>
        <v>0.70000000000000062</v>
      </c>
      <c r="BH39" s="88">
        <f t="shared" si="34"/>
        <v>8.9610322173548737E-2</v>
      </c>
      <c r="BI39" s="88">
        <f t="shared" si="35"/>
        <v>9.3399506349466893E-2</v>
      </c>
      <c r="BJ39" s="89">
        <f t="shared" si="36"/>
        <v>-0.30000000000000027</v>
      </c>
      <c r="BK39" s="88">
        <f t="shared" si="37"/>
        <v>0.1737864485793543</v>
      </c>
      <c r="BL39" s="88">
        <f t="shared" si="38"/>
        <v>0.17391836047654397</v>
      </c>
      <c r="BM39" s="89">
        <f t="shared" si="39"/>
        <v>0</v>
      </c>
      <c r="BN39" s="88">
        <f t="shared" si="40"/>
        <v>9.6310088439012481E-2</v>
      </c>
      <c r="BO39" s="88">
        <f t="shared" si="41"/>
        <v>9.5763159703318612E-2</v>
      </c>
      <c r="BP39" s="89">
        <f t="shared" si="42"/>
        <v>0</v>
      </c>
      <c r="BQ39" s="88">
        <f t="shared" si="43"/>
        <v>9.8912586057205987E-3</v>
      </c>
      <c r="BR39" s="88">
        <f t="shared" si="44"/>
        <v>9.2099373471566451E-3</v>
      </c>
      <c r="BS39" s="89">
        <f t="shared" si="45"/>
        <v>0.10000000000000009</v>
      </c>
      <c r="BT39" s="88">
        <f t="shared" si="46"/>
        <v>3.9289225084501792E-2</v>
      </c>
      <c r="BU39" s="88">
        <f t="shared" si="47"/>
        <v>3.9641562208261441E-2</v>
      </c>
      <c r="BV39" s="89">
        <f t="shared" si="48"/>
        <v>-0.10000000000000009</v>
      </c>
      <c r="BW39" s="88">
        <f t="shared" si="49"/>
        <v>0.15710995815852041</v>
      </c>
      <c r="BX39" s="88">
        <f t="shared" si="50"/>
        <v>0.15962075631546413</v>
      </c>
      <c r="BY39" s="89">
        <f t="shared" si="51"/>
        <v>-0.30000000000000027</v>
      </c>
      <c r="BZ39" s="88">
        <f t="shared" si="52"/>
        <v>3.5332825429450708E-4</v>
      </c>
      <c r="CA39" s="88">
        <f t="shared" si="53"/>
        <v>4.5145852589011586E-4</v>
      </c>
      <c r="CB39" s="89">
        <f t="shared" si="54"/>
        <v>0</v>
      </c>
      <c r="CC39" s="88">
        <f t="shared" si="55"/>
        <v>2.314211348986368E-2</v>
      </c>
      <c r="CD39" s="88">
        <f t="shared" si="56"/>
        <v>2.2526914513194472E-2</v>
      </c>
      <c r="CE39" s="89">
        <f t="shared" si="57"/>
        <v>0</v>
      </c>
      <c r="CF39" s="88">
        <f t="shared" si="58"/>
        <v>0.23964867341246959</v>
      </c>
      <c r="CG39" s="88">
        <f t="shared" si="59"/>
        <v>0.24173192390291504</v>
      </c>
      <c r="CH39" s="89">
        <f t="shared" si="60"/>
        <v>-0.20000000000000018</v>
      </c>
      <c r="CI39" s="83">
        <v>0</v>
      </c>
    </row>
    <row r="40" spans="2:87" ht="13.5" customHeight="1">
      <c r="B40" s="228"/>
      <c r="C40" s="228"/>
      <c r="D40" s="230"/>
      <c r="E40" s="173" t="s">
        <v>73</v>
      </c>
      <c r="F40" s="116" t="s">
        <v>74</v>
      </c>
      <c r="G40" s="174">
        <v>191085963</v>
      </c>
      <c r="H40" s="11">
        <f t="shared" ref="H40" si="110">IFERROR(G40/G47,"-")</f>
        <v>0.10509960717013545</v>
      </c>
      <c r="I40" s="71">
        <v>2855</v>
      </c>
      <c r="J40" s="11">
        <f t="shared" ref="J40" si="111">IFERROR(I40/D37,"-")</f>
        <v>0.27386091127098322</v>
      </c>
      <c r="K40" s="76">
        <f t="shared" si="0"/>
        <v>66930.284763572679</v>
      </c>
      <c r="L40" s="22"/>
      <c r="M40" s="20"/>
      <c r="N40" s="228"/>
      <c r="O40" s="228"/>
      <c r="P40" s="230"/>
      <c r="Q40" s="172" t="s">
        <v>73</v>
      </c>
      <c r="R40" s="92" t="s">
        <v>74</v>
      </c>
      <c r="S40" s="102">
        <v>197535791</v>
      </c>
      <c r="T40" s="13">
        <v>0.10834470886059731</v>
      </c>
      <c r="U40" s="73">
        <v>2843</v>
      </c>
      <c r="V40" s="13">
        <v>0.2838741887169246</v>
      </c>
      <c r="W40" s="73">
        <v>69481.460077383046</v>
      </c>
      <c r="X40" s="81">
        <v>37</v>
      </c>
      <c r="Y40" s="25" t="s">
        <v>3</v>
      </c>
      <c r="Z40" s="88">
        <f t="shared" si="1"/>
        <v>0.17405819088573865</v>
      </c>
      <c r="AA40" s="88">
        <f t="shared" si="2"/>
        <v>0.16793910573522783</v>
      </c>
      <c r="AB40" s="89">
        <f t="shared" si="3"/>
        <v>0.59999999999999776</v>
      </c>
      <c r="AC40" s="88">
        <f t="shared" si="4"/>
        <v>0.10064330293296926</v>
      </c>
      <c r="AD40" s="88">
        <f t="shared" si="5"/>
        <v>0.10498003870037587</v>
      </c>
      <c r="AE40" s="89">
        <f t="shared" si="6"/>
        <v>-0.39999999999999897</v>
      </c>
      <c r="AF40" s="88">
        <f t="shared" si="7"/>
        <v>0.17426146757061489</v>
      </c>
      <c r="AG40" s="88">
        <f t="shared" si="8"/>
        <v>0.17533191477383611</v>
      </c>
      <c r="AH40" s="89">
        <f t="shared" si="9"/>
        <v>-0.10000000000000009</v>
      </c>
      <c r="AI40" s="88">
        <f t="shared" si="10"/>
        <v>0.10061173611161826</v>
      </c>
      <c r="AJ40" s="88">
        <f t="shared" si="11"/>
        <v>0.10991118835490854</v>
      </c>
      <c r="AK40" s="89">
        <f t="shared" si="12"/>
        <v>-0.89999999999999947</v>
      </c>
      <c r="AL40" s="88">
        <f t="shared" si="13"/>
        <v>1.5429495009768833E-2</v>
      </c>
      <c r="AM40" s="88">
        <f t="shared" si="14"/>
        <v>1.1026962009601118E-2</v>
      </c>
      <c r="AN40" s="89">
        <f t="shared" si="15"/>
        <v>0.4</v>
      </c>
      <c r="AO40" s="88">
        <f t="shared" si="16"/>
        <v>4.6855489646560049E-2</v>
      </c>
      <c r="AP40" s="88">
        <f t="shared" si="17"/>
        <v>3.761703847268439E-2</v>
      </c>
      <c r="AQ40" s="89">
        <f t="shared" si="18"/>
        <v>0.90000000000000013</v>
      </c>
      <c r="AR40" s="88">
        <f t="shared" si="19"/>
        <v>0.15792378942171553</v>
      </c>
      <c r="AS40" s="88">
        <f t="shared" si="20"/>
        <v>0.16564626694083592</v>
      </c>
      <c r="AT40" s="89">
        <f t="shared" si="21"/>
        <v>-0.80000000000000071</v>
      </c>
      <c r="AU40" s="88">
        <f t="shared" si="22"/>
        <v>4.8643949882669395E-4</v>
      </c>
      <c r="AV40" s="88">
        <f t="shared" si="23"/>
        <v>4.8867192720994303E-4</v>
      </c>
      <c r="AW40" s="89">
        <f t="shared" si="24"/>
        <v>0</v>
      </c>
      <c r="AX40" s="88">
        <f t="shared" si="25"/>
        <v>1.9148121580464562E-2</v>
      </c>
      <c r="AY40" s="88">
        <f t="shared" si="26"/>
        <v>1.9880193585245492E-2</v>
      </c>
      <c r="AZ40" s="89">
        <f t="shared" si="27"/>
        <v>-0.10000000000000009</v>
      </c>
      <c r="BA40" s="88">
        <f t="shared" si="28"/>
        <v>0.21058196734172327</v>
      </c>
      <c r="BB40" s="88">
        <f t="shared" si="29"/>
        <v>0.20717861950007482</v>
      </c>
      <c r="BC40" s="89">
        <f t="shared" si="30"/>
        <v>0.40000000000000036</v>
      </c>
      <c r="BD40" s="20"/>
      <c r="BE40" s="88">
        <f t="shared" si="31"/>
        <v>0.1708585838027139</v>
      </c>
      <c r="BF40" s="88">
        <f t="shared" si="32"/>
        <v>0.16373642065778868</v>
      </c>
      <c r="BG40" s="89">
        <f t="shared" si="33"/>
        <v>0.70000000000000062</v>
      </c>
      <c r="BH40" s="88">
        <f t="shared" si="34"/>
        <v>8.9610322173548737E-2</v>
      </c>
      <c r="BI40" s="88">
        <f t="shared" si="35"/>
        <v>9.3399506349466893E-2</v>
      </c>
      <c r="BJ40" s="89">
        <f t="shared" si="36"/>
        <v>-0.30000000000000027</v>
      </c>
      <c r="BK40" s="88">
        <f t="shared" si="37"/>
        <v>0.1737864485793543</v>
      </c>
      <c r="BL40" s="88">
        <f t="shared" si="38"/>
        <v>0.17391836047654397</v>
      </c>
      <c r="BM40" s="89">
        <f t="shared" si="39"/>
        <v>0</v>
      </c>
      <c r="BN40" s="88">
        <f t="shared" si="40"/>
        <v>9.6310088439012481E-2</v>
      </c>
      <c r="BO40" s="88">
        <f t="shared" si="41"/>
        <v>9.5763159703318612E-2</v>
      </c>
      <c r="BP40" s="89">
        <f t="shared" si="42"/>
        <v>0</v>
      </c>
      <c r="BQ40" s="88">
        <f t="shared" si="43"/>
        <v>9.8912586057205987E-3</v>
      </c>
      <c r="BR40" s="88">
        <f t="shared" si="44"/>
        <v>9.2099373471566451E-3</v>
      </c>
      <c r="BS40" s="89">
        <f t="shared" si="45"/>
        <v>0.10000000000000009</v>
      </c>
      <c r="BT40" s="88">
        <f t="shared" si="46"/>
        <v>3.9289225084501792E-2</v>
      </c>
      <c r="BU40" s="88">
        <f t="shared" si="47"/>
        <v>3.9641562208261441E-2</v>
      </c>
      <c r="BV40" s="89">
        <f t="shared" si="48"/>
        <v>-0.10000000000000009</v>
      </c>
      <c r="BW40" s="88">
        <f t="shared" si="49"/>
        <v>0.15710995815852041</v>
      </c>
      <c r="BX40" s="88">
        <f t="shared" si="50"/>
        <v>0.15962075631546413</v>
      </c>
      <c r="BY40" s="89">
        <f t="shared" si="51"/>
        <v>-0.30000000000000027</v>
      </c>
      <c r="BZ40" s="88">
        <f t="shared" si="52"/>
        <v>3.5332825429450708E-4</v>
      </c>
      <c r="CA40" s="88">
        <f t="shared" si="53"/>
        <v>4.5145852589011586E-4</v>
      </c>
      <c r="CB40" s="89">
        <f t="shared" si="54"/>
        <v>0</v>
      </c>
      <c r="CC40" s="88">
        <f t="shared" si="55"/>
        <v>2.314211348986368E-2</v>
      </c>
      <c r="CD40" s="88">
        <f t="shared" si="56"/>
        <v>2.2526914513194472E-2</v>
      </c>
      <c r="CE40" s="89">
        <f t="shared" si="57"/>
        <v>0</v>
      </c>
      <c r="CF40" s="88">
        <f t="shared" si="58"/>
        <v>0.23964867341246959</v>
      </c>
      <c r="CG40" s="88">
        <f t="shared" si="59"/>
        <v>0.24173192390291504</v>
      </c>
      <c r="CH40" s="89">
        <f t="shared" si="60"/>
        <v>-0.20000000000000018</v>
      </c>
      <c r="CI40" s="83">
        <v>0</v>
      </c>
    </row>
    <row r="41" spans="2:87" ht="13.5" customHeight="1">
      <c r="B41" s="228"/>
      <c r="C41" s="228"/>
      <c r="D41" s="230"/>
      <c r="E41" s="173" t="s">
        <v>75</v>
      </c>
      <c r="F41" s="116" t="s">
        <v>76</v>
      </c>
      <c r="G41" s="174">
        <v>5199384</v>
      </c>
      <c r="H41" s="11">
        <f t="shared" ref="H41" si="112">IFERROR(G41/G47,"-")</f>
        <v>2.8597245310305057E-3</v>
      </c>
      <c r="I41" s="71">
        <v>31</v>
      </c>
      <c r="J41" s="11">
        <f t="shared" ref="J41" si="113">IFERROR(I41/D37,"-")</f>
        <v>2.9736211031175059E-3</v>
      </c>
      <c r="K41" s="76">
        <f t="shared" si="0"/>
        <v>167722.06451612903</v>
      </c>
      <c r="L41" s="22"/>
      <c r="M41" s="20"/>
      <c r="N41" s="228"/>
      <c r="O41" s="228"/>
      <c r="P41" s="230"/>
      <c r="Q41" s="172" t="s">
        <v>75</v>
      </c>
      <c r="R41" s="92" t="s">
        <v>76</v>
      </c>
      <c r="S41" s="102">
        <v>15243347</v>
      </c>
      <c r="T41" s="13">
        <v>8.3606924315607154E-3</v>
      </c>
      <c r="U41" s="73">
        <v>39</v>
      </c>
      <c r="V41" s="13">
        <v>3.894158761857214E-3</v>
      </c>
      <c r="W41" s="73">
        <v>390855.05128205131</v>
      </c>
      <c r="X41" s="81">
        <v>38</v>
      </c>
      <c r="Y41" s="26" t="s">
        <v>39</v>
      </c>
      <c r="Z41" s="88">
        <f t="shared" si="1"/>
        <v>0.15900281083307907</v>
      </c>
      <c r="AA41" s="88">
        <f t="shared" si="2"/>
        <v>0.16630634142294248</v>
      </c>
      <c r="AB41" s="89">
        <f t="shared" si="3"/>
        <v>-0.70000000000000062</v>
      </c>
      <c r="AC41" s="88">
        <f t="shared" si="4"/>
        <v>8.5097297628767596E-2</v>
      </c>
      <c r="AD41" s="88">
        <f t="shared" si="5"/>
        <v>9.77002897147463E-2</v>
      </c>
      <c r="AE41" s="89">
        <f t="shared" si="6"/>
        <v>-1.2999999999999998</v>
      </c>
      <c r="AF41" s="88">
        <f t="shared" si="7"/>
        <v>0.17104803884545416</v>
      </c>
      <c r="AG41" s="88">
        <f t="shared" si="8"/>
        <v>0.19013054121931866</v>
      </c>
      <c r="AH41" s="89">
        <f t="shared" si="9"/>
        <v>-1.899999999999999</v>
      </c>
      <c r="AI41" s="88">
        <f t="shared" si="10"/>
        <v>9.6549595040812508E-2</v>
      </c>
      <c r="AJ41" s="88">
        <f t="shared" si="11"/>
        <v>9.1124591148879497E-2</v>
      </c>
      <c r="AK41" s="89">
        <f t="shared" si="12"/>
        <v>0.60000000000000053</v>
      </c>
      <c r="AL41" s="88">
        <f t="shared" si="13"/>
        <v>1.0072071567819099E-2</v>
      </c>
      <c r="AM41" s="88">
        <f t="shared" si="14"/>
        <v>1.5244490569972249E-2</v>
      </c>
      <c r="AN41" s="89">
        <f t="shared" si="15"/>
        <v>-0.49999999999999994</v>
      </c>
      <c r="AO41" s="88">
        <f t="shared" si="16"/>
        <v>3.5011554351808118E-2</v>
      </c>
      <c r="AP41" s="88">
        <f t="shared" si="17"/>
        <v>3.4768610234103652E-2</v>
      </c>
      <c r="AQ41" s="89">
        <f t="shared" si="18"/>
        <v>0</v>
      </c>
      <c r="AR41" s="88">
        <f t="shared" si="19"/>
        <v>0.20290215314105675</v>
      </c>
      <c r="AS41" s="88">
        <f t="shared" si="20"/>
        <v>0.17139919945430848</v>
      </c>
      <c r="AT41" s="89">
        <f t="shared" si="21"/>
        <v>3.2</v>
      </c>
      <c r="AU41" s="88">
        <f t="shared" si="22"/>
        <v>5.0917644705572931E-4</v>
      </c>
      <c r="AV41" s="88">
        <f t="shared" si="23"/>
        <v>9.5271831693710652E-4</v>
      </c>
      <c r="AW41" s="89">
        <f t="shared" si="24"/>
        <v>0</v>
      </c>
      <c r="AX41" s="88">
        <f t="shared" si="25"/>
        <v>3.7360011914986765E-2</v>
      </c>
      <c r="AY41" s="88">
        <f t="shared" si="26"/>
        <v>2.9663431820388629E-2</v>
      </c>
      <c r="AZ41" s="89">
        <f t="shared" si="27"/>
        <v>0.7</v>
      </c>
      <c r="BA41" s="88">
        <f t="shared" si="28"/>
        <v>0.20244729022916019</v>
      </c>
      <c r="BB41" s="88">
        <f t="shared" si="29"/>
        <v>0.20270978609840293</v>
      </c>
      <c r="BC41" s="89">
        <f t="shared" si="30"/>
        <v>-0.10000000000000009</v>
      </c>
      <c r="BD41" s="20"/>
      <c r="BE41" s="88">
        <f t="shared" si="31"/>
        <v>0.1708585838027139</v>
      </c>
      <c r="BF41" s="88">
        <f t="shared" si="32"/>
        <v>0.16373642065778868</v>
      </c>
      <c r="BG41" s="89">
        <f t="shared" si="33"/>
        <v>0.70000000000000062</v>
      </c>
      <c r="BH41" s="88">
        <f t="shared" si="34"/>
        <v>8.9610322173548737E-2</v>
      </c>
      <c r="BI41" s="88">
        <f t="shared" si="35"/>
        <v>9.3399506349466893E-2</v>
      </c>
      <c r="BJ41" s="89">
        <f t="shared" si="36"/>
        <v>-0.30000000000000027</v>
      </c>
      <c r="BK41" s="88">
        <f t="shared" si="37"/>
        <v>0.1737864485793543</v>
      </c>
      <c r="BL41" s="88">
        <f t="shared" si="38"/>
        <v>0.17391836047654397</v>
      </c>
      <c r="BM41" s="89">
        <f t="shared" si="39"/>
        <v>0</v>
      </c>
      <c r="BN41" s="88">
        <f t="shared" si="40"/>
        <v>9.6310088439012481E-2</v>
      </c>
      <c r="BO41" s="88">
        <f t="shared" si="41"/>
        <v>9.5763159703318612E-2</v>
      </c>
      <c r="BP41" s="89">
        <f t="shared" si="42"/>
        <v>0</v>
      </c>
      <c r="BQ41" s="88">
        <f t="shared" si="43"/>
        <v>9.8912586057205987E-3</v>
      </c>
      <c r="BR41" s="88">
        <f t="shared" si="44"/>
        <v>9.2099373471566451E-3</v>
      </c>
      <c r="BS41" s="89">
        <f t="shared" si="45"/>
        <v>0.10000000000000009</v>
      </c>
      <c r="BT41" s="88">
        <f t="shared" si="46"/>
        <v>3.9289225084501792E-2</v>
      </c>
      <c r="BU41" s="88">
        <f t="shared" si="47"/>
        <v>3.9641562208261441E-2</v>
      </c>
      <c r="BV41" s="89">
        <f t="shared" si="48"/>
        <v>-0.10000000000000009</v>
      </c>
      <c r="BW41" s="88">
        <f t="shared" si="49"/>
        <v>0.15710995815852041</v>
      </c>
      <c r="BX41" s="88">
        <f t="shared" si="50"/>
        <v>0.15962075631546413</v>
      </c>
      <c r="BY41" s="89">
        <f t="shared" si="51"/>
        <v>-0.30000000000000027</v>
      </c>
      <c r="BZ41" s="88">
        <f t="shared" si="52"/>
        <v>3.5332825429450708E-4</v>
      </c>
      <c r="CA41" s="88">
        <f t="shared" si="53"/>
        <v>4.5145852589011586E-4</v>
      </c>
      <c r="CB41" s="89">
        <f t="shared" si="54"/>
        <v>0</v>
      </c>
      <c r="CC41" s="88">
        <f t="shared" si="55"/>
        <v>2.314211348986368E-2</v>
      </c>
      <c r="CD41" s="88">
        <f t="shared" si="56"/>
        <v>2.2526914513194472E-2</v>
      </c>
      <c r="CE41" s="89">
        <f t="shared" si="57"/>
        <v>0</v>
      </c>
      <c r="CF41" s="88">
        <f t="shared" si="58"/>
        <v>0.23964867341246959</v>
      </c>
      <c r="CG41" s="88">
        <f t="shared" si="59"/>
        <v>0.24173192390291504</v>
      </c>
      <c r="CH41" s="89">
        <f t="shared" si="60"/>
        <v>-0.20000000000000018</v>
      </c>
      <c r="CI41" s="83">
        <v>0</v>
      </c>
    </row>
    <row r="42" spans="2:87" ht="13.5" customHeight="1">
      <c r="B42" s="228"/>
      <c r="C42" s="228"/>
      <c r="D42" s="230"/>
      <c r="E42" s="173" t="s">
        <v>77</v>
      </c>
      <c r="F42" s="116" t="s">
        <v>78</v>
      </c>
      <c r="G42" s="174">
        <v>53430969</v>
      </c>
      <c r="H42" s="11">
        <f t="shared" ref="H42" si="114">IFERROR(G42/G47,"-")</f>
        <v>2.9387683765236511E-2</v>
      </c>
      <c r="I42" s="71">
        <v>272</v>
      </c>
      <c r="J42" s="11">
        <f t="shared" ref="J42" si="115">IFERROR(I42/D37,"-")</f>
        <v>2.6091127098321343E-2</v>
      </c>
      <c r="K42" s="76">
        <f t="shared" si="0"/>
        <v>196437.38602941178</v>
      </c>
      <c r="L42" s="22"/>
      <c r="M42" s="20"/>
      <c r="N42" s="228"/>
      <c r="O42" s="228"/>
      <c r="P42" s="230"/>
      <c r="Q42" s="172" t="s">
        <v>77</v>
      </c>
      <c r="R42" s="92" t="s">
        <v>78</v>
      </c>
      <c r="S42" s="102">
        <v>66456917</v>
      </c>
      <c r="T42" s="13">
        <v>3.6450383435262523E-2</v>
      </c>
      <c r="U42" s="73">
        <v>285</v>
      </c>
      <c r="V42" s="13">
        <v>2.8457314028956564E-2</v>
      </c>
      <c r="W42" s="73">
        <v>233182.16491228071</v>
      </c>
      <c r="X42" s="81">
        <v>39</v>
      </c>
      <c r="Y42" s="26" t="s">
        <v>7</v>
      </c>
      <c r="Z42" s="88">
        <f t="shared" si="1"/>
        <v>0.19045180648871915</v>
      </c>
      <c r="AA42" s="88">
        <f t="shared" si="2"/>
        <v>0.18290532560098885</v>
      </c>
      <c r="AB42" s="89">
        <f t="shared" si="3"/>
        <v>0.70000000000000062</v>
      </c>
      <c r="AC42" s="88">
        <f t="shared" si="4"/>
        <v>9.6952597671023225E-2</v>
      </c>
      <c r="AD42" s="88">
        <f t="shared" si="5"/>
        <v>0.10020222464400676</v>
      </c>
      <c r="AE42" s="89">
        <f t="shared" si="6"/>
        <v>-0.30000000000000027</v>
      </c>
      <c r="AF42" s="88">
        <f t="shared" si="7"/>
        <v>0.17731230704129253</v>
      </c>
      <c r="AG42" s="88">
        <f t="shared" si="8"/>
        <v>0.17828767811664095</v>
      </c>
      <c r="AH42" s="89">
        <f t="shared" si="9"/>
        <v>-0.10000000000000009</v>
      </c>
      <c r="AI42" s="88">
        <f t="shared" si="10"/>
        <v>9.2436747137554592E-2</v>
      </c>
      <c r="AJ42" s="88">
        <f t="shared" si="11"/>
        <v>0.10029384726414302</v>
      </c>
      <c r="AK42" s="89">
        <f t="shared" si="12"/>
        <v>-0.80000000000000071</v>
      </c>
      <c r="AL42" s="88">
        <f t="shared" si="13"/>
        <v>7.3476396180472293E-3</v>
      </c>
      <c r="AM42" s="88">
        <f t="shared" si="14"/>
        <v>1.1177390209838035E-2</v>
      </c>
      <c r="AN42" s="89">
        <f t="shared" si="15"/>
        <v>-0.39999999999999991</v>
      </c>
      <c r="AO42" s="88">
        <f t="shared" si="16"/>
        <v>4.0551383652226505E-2</v>
      </c>
      <c r="AP42" s="88">
        <f t="shared" si="17"/>
        <v>4.03807069512103E-2</v>
      </c>
      <c r="AQ42" s="89">
        <f t="shared" si="18"/>
        <v>0.10000000000000009</v>
      </c>
      <c r="AR42" s="88">
        <f t="shared" si="19"/>
        <v>0.17131649664683013</v>
      </c>
      <c r="AS42" s="88">
        <f t="shared" si="20"/>
        <v>0.16441090456476665</v>
      </c>
      <c r="AT42" s="89">
        <f t="shared" si="21"/>
        <v>0.70000000000000062</v>
      </c>
      <c r="AU42" s="88">
        <f t="shared" si="22"/>
        <v>1.7163178747550676E-4</v>
      </c>
      <c r="AV42" s="88">
        <f t="shared" si="23"/>
        <v>1.6589275162435412E-4</v>
      </c>
      <c r="AW42" s="89">
        <f t="shared" si="24"/>
        <v>0</v>
      </c>
      <c r="AX42" s="88">
        <f t="shared" si="25"/>
        <v>1.9923397953792821E-2</v>
      </c>
      <c r="AY42" s="88">
        <f t="shared" si="26"/>
        <v>1.9417912852699368E-2</v>
      </c>
      <c r="AZ42" s="89">
        <f t="shared" si="27"/>
        <v>0.10000000000000009</v>
      </c>
      <c r="BA42" s="88">
        <f t="shared" si="28"/>
        <v>0.20353599200303832</v>
      </c>
      <c r="BB42" s="88">
        <f t="shared" si="29"/>
        <v>0.20275811704408173</v>
      </c>
      <c r="BC42" s="89">
        <f t="shared" si="30"/>
        <v>9.9999999999997313E-2</v>
      </c>
      <c r="BD42" s="20"/>
      <c r="BE42" s="88">
        <f t="shared" si="31"/>
        <v>0.1708585838027139</v>
      </c>
      <c r="BF42" s="88">
        <f t="shared" si="32"/>
        <v>0.16373642065778868</v>
      </c>
      <c r="BG42" s="89">
        <f t="shared" si="33"/>
        <v>0.70000000000000062</v>
      </c>
      <c r="BH42" s="88">
        <f t="shared" si="34"/>
        <v>8.9610322173548737E-2</v>
      </c>
      <c r="BI42" s="88">
        <f t="shared" si="35"/>
        <v>9.3399506349466893E-2</v>
      </c>
      <c r="BJ42" s="89">
        <f t="shared" si="36"/>
        <v>-0.30000000000000027</v>
      </c>
      <c r="BK42" s="88">
        <f t="shared" si="37"/>
        <v>0.1737864485793543</v>
      </c>
      <c r="BL42" s="88">
        <f t="shared" si="38"/>
        <v>0.17391836047654397</v>
      </c>
      <c r="BM42" s="89">
        <f t="shared" si="39"/>
        <v>0</v>
      </c>
      <c r="BN42" s="88">
        <f t="shared" si="40"/>
        <v>9.6310088439012481E-2</v>
      </c>
      <c r="BO42" s="88">
        <f t="shared" si="41"/>
        <v>9.5763159703318612E-2</v>
      </c>
      <c r="BP42" s="89">
        <f t="shared" si="42"/>
        <v>0</v>
      </c>
      <c r="BQ42" s="88">
        <f t="shared" si="43"/>
        <v>9.8912586057205987E-3</v>
      </c>
      <c r="BR42" s="88">
        <f t="shared" si="44"/>
        <v>9.2099373471566451E-3</v>
      </c>
      <c r="BS42" s="89">
        <f t="shared" si="45"/>
        <v>0.10000000000000009</v>
      </c>
      <c r="BT42" s="88">
        <f t="shared" si="46"/>
        <v>3.9289225084501792E-2</v>
      </c>
      <c r="BU42" s="88">
        <f t="shared" si="47"/>
        <v>3.9641562208261441E-2</v>
      </c>
      <c r="BV42" s="89">
        <f t="shared" si="48"/>
        <v>-0.10000000000000009</v>
      </c>
      <c r="BW42" s="88">
        <f t="shared" si="49"/>
        <v>0.15710995815852041</v>
      </c>
      <c r="BX42" s="88">
        <f t="shared" si="50"/>
        <v>0.15962075631546413</v>
      </c>
      <c r="BY42" s="89">
        <f t="shared" si="51"/>
        <v>-0.30000000000000027</v>
      </c>
      <c r="BZ42" s="88">
        <f t="shared" si="52"/>
        <v>3.5332825429450708E-4</v>
      </c>
      <c r="CA42" s="88">
        <f t="shared" si="53"/>
        <v>4.5145852589011586E-4</v>
      </c>
      <c r="CB42" s="89">
        <f t="shared" si="54"/>
        <v>0</v>
      </c>
      <c r="CC42" s="88">
        <f t="shared" si="55"/>
        <v>2.314211348986368E-2</v>
      </c>
      <c r="CD42" s="88">
        <f t="shared" si="56"/>
        <v>2.2526914513194472E-2</v>
      </c>
      <c r="CE42" s="89">
        <f t="shared" si="57"/>
        <v>0</v>
      </c>
      <c r="CF42" s="88">
        <f t="shared" si="58"/>
        <v>0.23964867341246959</v>
      </c>
      <c r="CG42" s="88">
        <f t="shared" si="59"/>
        <v>0.24173192390291504</v>
      </c>
      <c r="CH42" s="89">
        <f t="shared" si="60"/>
        <v>-0.20000000000000018</v>
      </c>
      <c r="CI42" s="83">
        <v>0</v>
      </c>
    </row>
    <row r="43" spans="2:87" ht="13.5" customHeight="1">
      <c r="B43" s="228"/>
      <c r="C43" s="228"/>
      <c r="D43" s="230"/>
      <c r="E43" s="173" t="s">
        <v>79</v>
      </c>
      <c r="F43" s="116" t="s">
        <v>80</v>
      </c>
      <c r="G43" s="174">
        <v>324734401</v>
      </c>
      <c r="H43" s="11">
        <f t="shared" ref="H43" si="116">IFERROR(G43/G47,"-")</f>
        <v>0.17860787597323013</v>
      </c>
      <c r="I43" s="71">
        <v>1992</v>
      </c>
      <c r="J43" s="11">
        <f t="shared" ref="J43" si="117">IFERROR(I43/D37,"-")</f>
        <v>0.19107913669064749</v>
      </c>
      <c r="K43" s="76">
        <f t="shared" si="0"/>
        <v>163019.27761044176</v>
      </c>
      <c r="L43" s="22"/>
      <c r="M43" s="20"/>
      <c r="N43" s="228"/>
      <c r="O43" s="228"/>
      <c r="P43" s="230"/>
      <c r="Q43" s="172" t="s">
        <v>79</v>
      </c>
      <c r="R43" s="92" t="s">
        <v>80</v>
      </c>
      <c r="S43" s="102">
        <v>348841253</v>
      </c>
      <c r="T43" s="13">
        <v>0.19133294175965795</v>
      </c>
      <c r="U43" s="73">
        <v>1984</v>
      </c>
      <c r="V43" s="13">
        <v>0.19810284573140288</v>
      </c>
      <c r="W43" s="73">
        <v>175827.24445564515</v>
      </c>
      <c r="X43" s="81">
        <v>40</v>
      </c>
      <c r="Y43" s="26" t="s">
        <v>40</v>
      </c>
      <c r="Z43" s="88">
        <f t="shared" si="1"/>
        <v>0.15986875565455508</v>
      </c>
      <c r="AA43" s="88">
        <f t="shared" si="2"/>
        <v>0.15492089648707483</v>
      </c>
      <c r="AB43" s="89">
        <f t="shared" si="3"/>
        <v>0.50000000000000044</v>
      </c>
      <c r="AC43" s="88">
        <f t="shared" si="4"/>
        <v>8.1577904648916719E-2</v>
      </c>
      <c r="AD43" s="88">
        <f t="shared" si="5"/>
        <v>8.3191017215253626E-2</v>
      </c>
      <c r="AE43" s="89">
        <f t="shared" si="6"/>
        <v>-0.10000000000000009</v>
      </c>
      <c r="AF43" s="88">
        <f t="shared" si="7"/>
        <v>0.16912515547043155</v>
      </c>
      <c r="AG43" s="88">
        <f t="shared" si="8"/>
        <v>0.17242389760253365</v>
      </c>
      <c r="AH43" s="89">
        <f t="shared" si="9"/>
        <v>-0.29999999999999749</v>
      </c>
      <c r="AI43" s="88">
        <f t="shared" si="10"/>
        <v>0.1003771887390546</v>
      </c>
      <c r="AJ43" s="88">
        <f t="shared" si="11"/>
        <v>0.10060271789558541</v>
      </c>
      <c r="AK43" s="89">
        <f t="shared" si="12"/>
        <v>-0.10000000000000009</v>
      </c>
      <c r="AL43" s="88">
        <f t="shared" si="13"/>
        <v>9.0518209837288314E-3</v>
      </c>
      <c r="AM43" s="88">
        <f t="shared" si="14"/>
        <v>1.7684310949953343E-2</v>
      </c>
      <c r="AN43" s="89">
        <f t="shared" si="15"/>
        <v>-0.89999999999999991</v>
      </c>
      <c r="AO43" s="88">
        <f t="shared" si="16"/>
        <v>2.6702492425529297E-2</v>
      </c>
      <c r="AP43" s="88">
        <f t="shared" si="17"/>
        <v>3.5201592394378534E-2</v>
      </c>
      <c r="AQ43" s="89">
        <f t="shared" si="18"/>
        <v>-0.80000000000000038</v>
      </c>
      <c r="AR43" s="88">
        <f t="shared" si="19"/>
        <v>0.15758087752252292</v>
      </c>
      <c r="AS43" s="88">
        <f t="shared" si="20"/>
        <v>0.16623383150656779</v>
      </c>
      <c r="AT43" s="89">
        <f t="shared" si="21"/>
        <v>-0.80000000000000071</v>
      </c>
      <c r="AU43" s="88">
        <f t="shared" si="22"/>
        <v>2.5153386653930062E-4</v>
      </c>
      <c r="AV43" s="88">
        <f t="shared" si="23"/>
        <v>2.9211789011472357E-4</v>
      </c>
      <c r="AW43" s="89">
        <f t="shared" si="24"/>
        <v>0</v>
      </c>
      <c r="AX43" s="88">
        <f t="shared" si="25"/>
        <v>4.9009725755938691E-2</v>
      </c>
      <c r="AY43" s="88">
        <f t="shared" si="26"/>
        <v>3.1941674477546297E-2</v>
      </c>
      <c r="AZ43" s="89">
        <f t="shared" si="27"/>
        <v>1.7000000000000002</v>
      </c>
      <c r="BA43" s="88">
        <f t="shared" si="28"/>
        <v>0.24645454493278299</v>
      </c>
      <c r="BB43" s="88">
        <f t="shared" si="29"/>
        <v>0.23750794358099181</v>
      </c>
      <c r="BC43" s="89">
        <f t="shared" si="30"/>
        <v>0.80000000000000071</v>
      </c>
      <c r="BD43" s="20"/>
      <c r="BE43" s="88">
        <f t="shared" si="31"/>
        <v>0.1708585838027139</v>
      </c>
      <c r="BF43" s="88">
        <f t="shared" si="32"/>
        <v>0.16373642065778868</v>
      </c>
      <c r="BG43" s="89">
        <f t="shared" si="33"/>
        <v>0.70000000000000062</v>
      </c>
      <c r="BH43" s="88">
        <f t="shared" si="34"/>
        <v>8.9610322173548737E-2</v>
      </c>
      <c r="BI43" s="88">
        <f t="shared" si="35"/>
        <v>9.3399506349466893E-2</v>
      </c>
      <c r="BJ43" s="89">
        <f t="shared" si="36"/>
        <v>-0.30000000000000027</v>
      </c>
      <c r="BK43" s="88">
        <f t="shared" si="37"/>
        <v>0.1737864485793543</v>
      </c>
      <c r="BL43" s="88">
        <f t="shared" si="38"/>
        <v>0.17391836047654397</v>
      </c>
      <c r="BM43" s="89">
        <f t="shared" si="39"/>
        <v>0</v>
      </c>
      <c r="BN43" s="88">
        <f t="shared" si="40"/>
        <v>9.6310088439012481E-2</v>
      </c>
      <c r="BO43" s="88">
        <f t="shared" si="41"/>
        <v>9.5763159703318612E-2</v>
      </c>
      <c r="BP43" s="89">
        <f t="shared" si="42"/>
        <v>0</v>
      </c>
      <c r="BQ43" s="88">
        <f t="shared" si="43"/>
        <v>9.8912586057205987E-3</v>
      </c>
      <c r="BR43" s="88">
        <f t="shared" si="44"/>
        <v>9.2099373471566451E-3</v>
      </c>
      <c r="BS43" s="89">
        <f t="shared" si="45"/>
        <v>0.10000000000000009</v>
      </c>
      <c r="BT43" s="88">
        <f t="shared" si="46"/>
        <v>3.9289225084501792E-2</v>
      </c>
      <c r="BU43" s="88">
        <f t="shared" si="47"/>
        <v>3.9641562208261441E-2</v>
      </c>
      <c r="BV43" s="89">
        <f t="shared" si="48"/>
        <v>-0.10000000000000009</v>
      </c>
      <c r="BW43" s="88">
        <f t="shared" si="49"/>
        <v>0.15710995815852041</v>
      </c>
      <c r="BX43" s="88">
        <f t="shared" si="50"/>
        <v>0.15962075631546413</v>
      </c>
      <c r="BY43" s="89">
        <f t="shared" si="51"/>
        <v>-0.30000000000000027</v>
      </c>
      <c r="BZ43" s="88">
        <f t="shared" si="52"/>
        <v>3.5332825429450708E-4</v>
      </c>
      <c r="CA43" s="88">
        <f t="shared" si="53"/>
        <v>4.5145852589011586E-4</v>
      </c>
      <c r="CB43" s="89">
        <f t="shared" si="54"/>
        <v>0</v>
      </c>
      <c r="CC43" s="88">
        <f t="shared" si="55"/>
        <v>2.314211348986368E-2</v>
      </c>
      <c r="CD43" s="88">
        <f t="shared" si="56"/>
        <v>2.2526914513194472E-2</v>
      </c>
      <c r="CE43" s="89">
        <f t="shared" si="57"/>
        <v>0</v>
      </c>
      <c r="CF43" s="88">
        <f t="shared" si="58"/>
        <v>0.23964867341246959</v>
      </c>
      <c r="CG43" s="88">
        <f t="shared" si="59"/>
        <v>0.24173192390291504</v>
      </c>
      <c r="CH43" s="89">
        <f t="shared" si="60"/>
        <v>-0.20000000000000018</v>
      </c>
      <c r="CI43" s="83">
        <v>0</v>
      </c>
    </row>
    <row r="44" spans="2:87" ht="13.5" customHeight="1">
      <c r="B44" s="228"/>
      <c r="C44" s="228"/>
      <c r="D44" s="230"/>
      <c r="E44" s="173" t="s">
        <v>81</v>
      </c>
      <c r="F44" s="116" t="s">
        <v>82</v>
      </c>
      <c r="G44" s="174">
        <v>1132534</v>
      </c>
      <c r="H44" s="11">
        <f t="shared" ref="H44" si="118">IFERROR(G44/G47,"-")</f>
        <v>6.229074948159441E-4</v>
      </c>
      <c r="I44" s="71">
        <v>139</v>
      </c>
      <c r="J44" s="11">
        <f t="shared" ref="J44" si="119">IFERROR(I44/D37,"-")</f>
        <v>1.3333333333333334E-2</v>
      </c>
      <c r="K44" s="76">
        <f t="shared" si="0"/>
        <v>8147.7266187050363</v>
      </c>
      <c r="L44" s="22"/>
      <c r="M44" s="20"/>
      <c r="N44" s="228"/>
      <c r="O44" s="228"/>
      <c r="P44" s="230"/>
      <c r="Q44" s="172" t="s">
        <v>81</v>
      </c>
      <c r="R44" s="92" t="s">
        <v>82</v>
      </c>
      <c r="S44" s="102">
        <v>4835429</v>
      </c>
      <c r="T44" s="13">
        <v>2.6521429082241059E-3</v>
      </c>
      <c r="U44" s="73">
        <v>151</v>
      </c>
      <c r="V44" s="13">
        <v>1.5077383924113829E-2</v>
      </c>
      <c r="W44" s="73">
        <v>32022.708609271522</v>
      </c>
      <c r="X44" s="81">
        <v>41</v>
      </c>
      <c r="Y44" s="26" t="s">
        <v>11</v>
      </c>
      <c r="Z44" s="88">
        <f t="shared" si="1"/>
        <v>0.17599728952440724</v>
      </c>
      <c r="AA44" s="88">
        <f t="shared" si="2"/>
        <v>0.16516519371613694</v>
      </c>
      <c r="AB44" s="89">
        <f t="shared" si="3"/>
        <v>1.0999999999999983</v>
      </c>
      <c r="AC44" s="88">
        <f t="shared" si="4"/>
        <v>8.6457457626779283E-2</v>
      </c>
      <c r="AD44" s="88">
        <f t="shared" si="5"/>
        <v>9.0655975512438355E-2</v>
      </c>
      <c r="AE44" s="89">
        <f t="shared" si="6"/>
        <v>-0.50000000000000044</v>
      </c>
      <c r="AF44" s="88">
        <f t="shared" si="7"/>
        <v>0.17882255008633097</v>
      </c>
      <c r="AG44" s="88">
        <f t="shared" si="8"/>
        <v>0.17458578560878343</v>
      </c>
      <c r="AH44" s="89">
        <f t="shared" si="9"/>
        <v>0.40000000000000036</v>
      </c>
      <c r="AI44" s="88">
        <f t="shared" si="10"/>
        <v>8.8696904495586718E-2</v>
      </c>
      <c r="AJ44" s="88">
        <f t="shared" si="11"/>
        <v>8.7352881161960272E-2</v>
      </c>
      <c r="AK44" s="89">
        <f t="shared" si="12"/>
        <v>0.20000000000000018</v>
      </c>
      <c r="AL44" s="88">
        <f t="shared" si="13"/>
        <v>4.9947242988485395E-3</v>
      </c>
      <c r="AM44" s="88">
        <f t="shared" si="14"/>
        <v>7.6357023520542602E-3</v>
      </c>
      <c r="AN44" s="89">
        <f t="shared" si="15"/>
        <v>-0.3</v>
      </c>
      <c r="AO44" s="88">
        <f t="shared" si="16"/>
        <v>2.9777101759865168E-2</v>
      </c>
      <c r="AP44" s="88">
        <f t="shared" si="17"/>
        <v>3.2218389190436708E-2</v>
      </c>
      <c r="AQ44" s="89">
        <f t="shared" si="18"/>
        <v>-0.20000000000000018</v>
      </c>
      <c r="AR44" s="88">
        <f t="shared" si="19"/>
        <v>0.13948582810470531</v>
      </c>
      <c r="AS44" s="88">
        <f t="shared" si="20"/>
        <v>0.14112535594289041</v>
      </c>
      <c r="AT44" s="89">
        <f t="shared" si="21"/>
        <v>-0.1999999999999974</v>
      </c>
      <c r="AU44" s="88">
        <f t="shared" si="22"/>
        <v>3.1372889715898115E-4</v>
      </c>
      <c r="AV44" s="88">
        <f t="shared" si="23"/>
        <v>2.5198985533826321E-4</v>
      </c>
      <c r="AW44" s="89">
        <f t="shared" si="24"/>
        <v>0</v>
      </c>
      <c r="AX44" s="88">
        <f t="shared" si="25"/>
        <v>2.1610205070120493E-2</v>
      </c>
      <c r="AY44" s="88">
        <f t="shared" si="26"/>
        <v>2.5727126749683936E-2</v>
      </c>
      <c r="AZ44" s="89">
        <f t="shared" si="27"/>
        <v>-0.4</v>
      </c>
      <c r="BA44" s="88">
        <f t="shared" si="28"/>
        <v>0.27384421013619731</v>
      </c>
      <c r="BB44" s="88">
        <f t="shared" si="29"/>
        <v>0.27528159991027745</v>
      </c>
      <c r="BC44" s="89">
        <f t="shared" si="30"/>
        <v>-0.10000000000000009</v>
      </c>
      <c r="BD44" s="20"/>
      <c r="BE44" s="88">
        <f t="shared" si="31"/>
        <v>0.1708585838027139</v>
      </c>
      <c r="BF44" s="88">
        <f t="shared" si="32"/>
        <v>0.16373642065778868</v>
      </c>
      <c r="BG44" s="89">
        <f t="shared" si="33"/>
        <v>0.70000000000000062</v>
      </c>
      <c r="BH44" s="88">
        <f t="shared" si="34"/>
        <v>8.9610322173548737E-2</v>
      </c>
      <c r="BI44" s="88">
        <f t="shared" si="35"/>
        <v>9.3399506349466893E-2</v>
      </c>
      <c r="BJ44" s="89">
        <f t="shared" si="36"/>
        <v>-0.30000000000000027</v>
      </c>
      <c r="BK44" s="88">
        <f t="shared" si="37"/>
        <v>0.1737864485793543</v>
      </c>
      <c r="BL44" s="88">
        <f t="shared" si="38"/>
        <v>0.17391836047654397</v>
      </c>
      <c r="BM44" s="89">
        <f t="shared" si="39"/>
        <v>0</v>
      </c>
      <c r="BN44" s="88">
        <f t="shared" si="40"/>
        <v>9.6310088439012481E-2</v>
      </c>
      <c r="BO44" s="88">
        <f t="shared" si="41"/>
        <v>9.5763159703318612E-2</v>
      </c>
      <c r="BP44" s="89">
        <f t="shared" si="42"/>
        <v>0</v>
      </c>
      <c r="BQ44" s="88">
        <f t="shared" si="43"/>
        <v>9.8912586057205987E-3</v>
      </c>
      <c r="BR44" s="88">
        <f t="shared" si="44"/>
        <v>9.2099373471566451E-3</v>
      </c>
      <c r="BS44" s="89">
        <f t="shared" si="45"/>
        <v>0.10000000000000009</v>
      </c>
      <c r="BT44" s="88">
        <f t="shared" si="46"/>
        <v>3.9289225084501792E-2</v>
      </c>
      <c r="BU44" s="88">
        <f t="shared" si="47"/>
        <v>3.9641562208261441E-2</v>
      </c>
      <c r="BV44" s="89">
        <f t="shared" si="48"/>
        <v>-0.10000000000000009</v>
      </c>
      <c r="BW44" s="88">
        <f t="shared" si="49"/>
        <v>0.15710995815852041</v>
      </c>
      <c r="BX44" s="88">
        <f t="shared" si="50"/>
        <v>0.15962075631546413</v>
      </c>
      <c r="BY44" s="89">
        <f t="shared" si="51"/>
        <v>-0.30000000000000027</v>
      </c>
      <c r="BZ44" s="88">
        <f t="shared" si="52"/>
        <v>3.5332825429450708E-4</v>
      </c>
      <c r="CA44" s="88">
        <f t="shared" si="53"/>
        <v>4.5145852589011586E-4</v>
      </c>
      <c r="CB44" s="89">
        <f t="shared" si="54"/>
        <v>0</v>
      </c>
      <c r="CC44" s="88">
        <f t="shared" si="55"/>
        <v>2.314211348986368E-2</v>
      </c>
      <c r="CD44" s="88">
        <f t="shared" si="56"/>
        <v>2.2526914513194472E-2</v>
      </c>
      <c r="CE44" s="89">
        <f t="shared" si="57"/>
        <v>0</v>
      </c>
      <c r="CF44" s="88">
        <f t="shared" si="58"/>
        <v>0.23964867341246959</v>
      </c>
      <c r="CG44" s="88">
        <f t="shared" si="59"/>
        <v>0.24173192390291504</v>
      </c>
      <c r="CH44" s="89">
        <f t="shared" si="60"/>
        <v>-0.20000000000000018</v>
      </c>
      <c r="CI44" s="83">
        <v>0</v>
      </c>
    </row>
    <row r="45" spans="2:87" ht="13.5" customHeight="1">
      <c r="B45" s="228"/>
      <c r="C45" s="228"/>
      <c r="D45" s="230"/>
      <c r="E45" s="173" t="s">
        <v>83</v>
      </c>
      <c r="F45" s="116" t="s">
        <v>84</v>
      </c>
      <c r="G45" s="174">
        <v>58706523</v>
      </c>
      <c r="H45" s="11">
        <f t="shared" ref="H45" si="120">IFERROR(G45/G47,"-")</f>
        <v>3.2289302724054732E-2</v>
      </c>
      <c r="I45" s="71">
        <v>1571</v>
      </c>
      <c r="J45" s="11">
        <f t="shared" ref="J45" si="121">IFERROR(I45/D37,"-")</f>
        <v>0.15069544364508394</v>
      </c>
      <c r="K45" s="76">
        <f t="shared" si="0"/>
        <v>37368.887969446216</v>
      </c>
      <c r="L45" s="22"/>
      <c r="M45" s="20"/>
      <c r="N45" s="228"/>
      <c r="O45" s="228"/>
      <c r="P45" s="230"/>
      <c r="Q45" s="172" t="s">
        <v>83</v>
      </c>
      <c r="R45" s="92" t="s">
        <v>84</v>
      </c>
      <c r="S45" s="102">
        <v>43318134</v>
      </c>
      <c r="T45" s="13">
        <v>2.375919114634948E-2</v>
      </c>
      <c r="U45" s="73">
        <v>1534</v>
      </c>
      <c r="V45" s="13">
        <v>0.15317024463305043</v>
      </c>
      <c r="W45" s="73">
        <v>28238.679269882661</v>
      </c>
      <c r="X45" s="81">
        <v>42</v>
      </c>
      <c r="Y45" s="26" t="s">
        <v>12</v>
      </c>
      <c r="Z45" s="88">
        <f t="shared" si="1"/>
        <v>0.16860998952825482</v>
      </c>
      <c r="AA45" s="88">
        <f t="shared" si="2"/>
        <v>0.16529209647899668</v>
      </c>
      <c r="AB45" s="89">
        <f t="shared" si="3"/>
        <v>0.40000000000000036</v>
      </c>
      <c r="AC45" s="88">
        <f t="shared" si="4"/>
        <v>8.8746975231905292E-2</v>
      </c>
      <c r="AD45" s="88">
        <f t="shared" si="5"/>
        <v>9.3342981361248703E-2</v>
      </c>
      <c r="AE45" s="89">
        <f t="shared" si="6"/>
        <v>-0.40000000000000036</v>
      </c>
      <c r="AF45" s="88">
        <f t="shared" si="7"/>
        <v>0.16943847570126128</v>
      </c>
      <c r="AG45" s="88">
        <f t="shared" si="8"/>
        <v>0.17085739842326428</v>
      </c>
      <c r="AH45" s="89">
        <f t="shared" si="9"/>
        <v>-0.20000000000000018</v>
      </c>
      <c r="AI45" s="88">
        <f t="shared" si="10"/>
        <v>8.9179424361348139E-2</v>
      </c>
      <c r="AJ45" s="88">
        <f t="shared" si="11"/>
        <v>9.0749800661537081E-2</v>
      </c>
      <c r="AK45" s="89">
        <f t="shared" si="12"/>
        <v>-0.20000000000000018</v>
      </c>
      <c r="AL45" s="88">
        <f t="shared" si="13"/>
        <v>9.2220870995575379E-3</v>
      </c>
      <c r="AM45" s="88">
        <f t="shared" si="14"/>
        <v>8.4056792171645425E-3</v>
      </c>
      <c r="AN45" s="89">
        <f t="shared" si="15"/>
        <v>9.9999999999999922E-2</v>
      </c>
      <c r="AO45" s="88">
        <f t="shared" si="16"/>
        <v>3.9552927057446154E-2</v>
      </c>
      <c r="AP45" s="88">
        <f t="shared" si="17"/>
        <v>3.7260454323306762E-2</v>
      </c>
      <c r="AQ45" s="89">
        <f t="shared" si="18"/>
        <v>0.30000000000000027</v>
      </c>
      <c r="AR45" s="88">
        <f t="shared" si="19"/>
        <v>0.16521240086277988</v>
      </c>
      <c r="AS45" s="88">
        <f t="shared" si="20"/>
        <v>0.16653738373284127</v>
      </c>
      <c r="AT45" s="89">
        <f t="shared" si="21"/>
        <v>-0.20000000000000018</v>
      </c>
      <c r="AU45" s="88">
        <f t="shared" si="22"/>
        <v>5.6632805610369697E-5</v>
      </c>
      <c r="AV45" s="88">
        <f t="shared" si="23"/>
        <v>9.0993039438561481E-5</v>
      </c>
      <c r="AW45" s="89">
        <f t="shared" si="24"/>
        <v>0</v>
      </c>
      <c r="AX45" s="88">
        <f t="shared" si="25"/>
        <v>2.3585151162417786E-2</v>
      </c>
      <c r="AY45" s="88">
        <f t="shared" si="26"/>
        <v>1.8239032671003141E-2</v>
      </c>
      <c r="AZ45" s="89">
        <f t="shared" si="27"/>
        <v>0.6000000000000002</v>
      </c>
      <c r="BA45" s="88">
        <f t="shared" si="28"/>
        <v>0.24639593618941874</v>
      </c>
      <c r="BB45" s="88">
        <f t="shared" si="29"/>
        <v>0.24922418009119901</v>
      </c>
      <c r="BC45" s="89">
        <f t="shared" si="30"/>
        <v>-0.30000000000000027</v>
      </c>
      <c r="BD45" s="20"/>
      <c r="BE45" s="88">
        <f t="shared" si="31"/>
        <v>0.1708585838027139</v>
      </c>
      <c r="BF45" s="88">
        <f t="shared" si="32"/>
        <v>0.16373642065778868</v>
      </c>
      <c r="BG45" s="89">
        <f t="shared" si="33"/>
        <v>0.70000000000000062</v>
      </c>
      <c r="BH45" s="88">
        <f t="shared" si="34"/>
        <v>8.9610322173548737E-2</v>
      </c>
      <c r="BI45" s="88">
        <f t="shared" si="35"/>
        <v>9.3399506349466893E-2</v>
      </c>
      <c r="BJ45" s="89">
        <f t="shared" si="36"/>
        <v>-0.30000000000000027</v>
      </c>
      <c r="BK45" s="88">
        <f t="shared" si="37"/>
        <v>0.1737864485793543</v>
      </c>
      <c r="BL45" s="88">
        <f t="shared" si="38"/>
        <v>0.17391836047654397</v>
      </c>
      <c r="BM45" s="89">
        <f t="shared" si="39"/>
        <v>0</v>
      </c>
      <c r="BN45" s="88">
        <f t="shared" si="40"/>
        <v>9.6310088439012481E-2</v>
      </c>
      <c r="BO45" s="88">
        <f t="shared" si="41"/>
        <v>9.5763159703318612E-2</v>
      </c>
      <c r="BP45" s="89">
        <f t="shared" si="42"/>
        <v>0</v>
      </c>
      <c r="BQ45" s="88">
        <f t="shared" si="43"/>
        <v>9.8912586057205987E-3</v>
      </c>
      <c r="BR45" s="88">
        <f t="shared" si="44"/>
        <v>9.2099373471566451E-3</v>
      </c>
      <c r="BS45" s="89">
        <f t="shared" si="45"/>
        <v>0.10000000000000009</v>
      </c>
      <c r="BT45" s="88">
        <f t="shared" si="46"/>
        <v>3.9289225084501792E-2</v>
      </c>
      <c r="BU45" s="88">
        <f t="shared" si="47"/>
        <v>3.9641562208261441E-2</v>
      </c>
      <c r="BV45" s="89">
        <f t="shared" si="48"/>
        <v>-0.10000000000000009</v>
      </c>
      <c r="BW45" s="88">
        <f t="shared" si="49"/>
        <v>0.15710995815852041</v>
      </c>
      <c r="BX45" s="88">
        <f t="shared" si="50"/>
        <v>0.15962075631546413</v>
      </c>
      <c r="BY45" s="89">
        <f t="shared" si="51"/>
        <v>-0.30000000000000027</v>
      </c>
      <c r="BZ45" s="88">
        <f t="shared" si="52"/>
        <v>3.5332825429450708E-4</v>
      </c>
      <c r="CA45" s="88">
        <f t="shared" si="53"/>
        <v>4.5145852589011586E-4</v>
      </c>
      <c r="CB45" s="89">
        <f t="shared" si="54"/>
        <v>0</v>
      </c>
      <c r="CC45" s="88">
        <f t="shared" si="55"/>
        <v>2.314211348986368E-2</v>
      </c>
      <c r="CD45" s="88">
        <f t="shared" si="56"/>
        <v>2.2526914513194472E-2</v>
      </c>
      <c r="CE45" s="89">
        <f t="shared" si="57"/>
        <v>0</v>
      </c>
      <c r="CF45" s="88">
        <f t="shared" si="58"/>
        <v>0.23964867341246959</v>
      </c>
      <c r="CG45" s="88">
        <f t="shared" si="59"/>
        <v>0.24173192390291504</v>
      </c>
      <c r="CH45" s="89">
        <f t="shared" si="60"/>
        <v>-0.20000000000000018</v>
      </c>
      <c r="CI45" s="83">
        <v>0</v>
      </c>
    </row>
    <row r="46" spans="2:87" ht="13.5" customHeight="1">
      <c r="B46" s="228"/>
      <c r="C46" s="228"/>
      <c r="D46" s="230"/>
      <c r="E46" s="175" t="s">
        <v>85</v>
      </c>
      <c r="F46" s="117" t="s">
        <v>86</v>
      </c>
      <c r="G46" s="176">
        <v>410440685</v>
      </c>
      <c r="H46" s="12">
        <f t="shared" ref="H46" si="122">IFERROR(G46/G47,"-")</f>
        <v>0.2257473761175294</v>
      </c>
      <c r="I46" s="72">
        <v>1097</v>
      </c>
      <c r="J46" s="12">
        <f t="shared" ref="J46" si="123">IFERROR(I46/D37,"-")</f>
        <v>0.10522781774580335</v>
      </c>
      <c r="K46" s="77">
        <f t="shared" si="0"/>
        <v>374148.29990884231</v>
      </c>
      <c r="L46" s="22"/>
      <c r="M46" s="20"/>
      <c r="N46" s="228"/>
      <c r="O46" s="228"/>
      <c r="P46" s="230"/>
      <c r="Q46" s="172" t="s">
        <v>85</v>
      </c>
      <c r="R46" s="92" t="s">
        <v>86</v>
      </c>
      <c r="S46" s="102">
        <v>378177106</v>
      </c>
      <c r="T46" s="13">
        <v>0.20742311173023448</v>
      </c>
      <c r="U46" s="73">
        <v>1002</v>
      </c>
      <c r="V46" s="13">
        <v>0.1000499251123315</v>
      </c>
      <c r="W46" s="73">
        <v>377422.26147704589</v>
      </c>
      <c r="X46" s="81">
        <v>43</v>
      </c>
      <c r="Y46" s="26" t="s">
        <v>8</v>
      </c>
      <c r="Z46" s="88">
        <f t="shared" si="1"/>
        <v>0.1897797642792575</v>
      </c>
      <c r="AA46" s="88">
        <f t="shared" si="2"/>
        <v>0.18330200020438853</v>
      </c>
      <c r="AB46" s="89">
        <f t="shared" si="3"/>
        <v>0.70000000000000062</v>
      </c>
      <c r="AC46" s="88">
        <f t="shared" si="4"/>
        <v>9.8548375534258617E-2</v>
      </c>
      <c r="AD46" s="88">
        <f t="shared" si="5"/>
        <v>0.10406169508628975</v>
      </c>
      <c r="AE46" s="89">
        <f t="shared" si="6"/>
        <v>-0.49999999999999906</v>
      </c>
      <c r="AF46" s="88">
        <f t="shared" si="7"/>
        <v>0.16609018231780551</v>
      </c>
      <c r="AG46" s="88">
        <f t="shared" si="8"/>
        <v>0.16890111424418036</v>
      </c>
      <c r="AH46" s="89">
        <f t="shared" si="9"/>
        <v>-0.30000000000000027</v>
      </c>
      <c r="AI46" s="88">
        <f t="shared" si="10"/>
        <v>9.2042712008108707E-2</v>
      </c>
      <c r="AJ46" s="88">
        <f t="shared" si="11"/>
        <v>8.7219599219635471E-2</v>
      </c>
      <c r="AK46" s="89">
        <f t="shared" si="12"/>
        <v>0.50000000000000044</v>
      </c>
      <c r="AL46" s="88">
        <f t="shared" si="13"/>
        <v>4.7201655318554331E-3</v>
      </c>
      <c r="AM46" s="88">
        <f t="shared" si="14"/>
        <v>7.8346667522978201E-3</v>
      </c>
      <c r="AN46" s="89">
        <f t="shared" si="15"/>
        <v>-0.3</v>
      </c>
      <c r="AO46" s="88">
        <f t="shared" si="16"/>
        <v>4.5052665580028239E-2</v>
      </c>
      <c r="AP46" s="88">
        <f t="shared" si="17"/>
        <v>4.3688355770143461E-2</v>
      </c>
      <c r="AQ46" s="89">
        <f t="shared" si="18"/>
        <v>0.10000000000000009</v>
      </c>
      <c r="AR46" s="88">
        <f t="shared" si="19"/>
        <v>0.16072840948426984</v>
      </c>
      <c r="AS46" s="88">
        <f t="shared" si="20"/>
        <v>0.16263240172429616</v>
      </c>
      <c r="AT46" s="89">
        <f t="shared" si="21"/>
        <v>-0.20000000000000018</v>
      </c>
      <c r="AU46" s="88">
        <f t="shared" si="22"/>
        <v>1.9979792871887284E-4</v>
      </c>
      <c r="AV46" s="88">
        <f t="shared" si="23"/>
        <v>1.4404930452829493E-4</v>
      </c>
      <c r="AW46" s="89">
        <f t="shared" si="24"/>
        <v>0</v>
      </c>
      <c r="AX46" s="88">
        <f t="shared" si="25"/>
        <v>1.9903046181540738E-2</v>
      </c>
      <c r="AY46" s="88">
        <f t="shared" si="26"/>
        <v>1.6715779113776807E-2</v>
      </c>
      <c r="AZ46" s="89">
        <f t="shared" si="27"/>
        <v>0.29999999999999993</v>
      </c>
      <c r="BA46" s="88">
        <f t="shared" si="28"/>
        <v>0.22293488115415658</v>
      </c>
      <c r="BB46" s="88">
        <f t="shared" si="29"/>
        <v>0.22550033858046334</v>
      </c>
      <c r="BC46" s="89">
        <f t="shared" si="30"/>
        <v>-0.30000000000000027</v>
      </c>
      <c r="BD46" s="20"/>
      <c r="BE46" s="88">
        <f t="shared" si="31"/>
        <v>0.1708585838027139</v>
      </c>
      <c r="BF46" s="88">
        <f t="shared" si="32"/>
        <v>0.16373642065778868</v>
      </c>
      <c r="BG46" s="89">
        <f t="shared" si="33"/>
        <v>0.70000000000000062</v>
      </c>
      <c r="BH46" s="88">
        <f t="shared" si="34"/>
        <v>8.9610322173548737E-2</v>
      </c>
      <c r="BI46" s="88">
        <f t="shared" si="35"/>
        <v>9.3399506349466893E-2</v>
      </c>
      <c r="BJ46" s="89">
        <f t="shared" si="36"/>
        <v>-0.30000000000000027</v>
      </c>
      <c r="BK46" s="88">
        <f t="shared" si="37"/>
        <v>0.1737864485793543</v>
      </c>
      <c r="BL46" s="88">
        <f t="shared" si="38"/>
        <v>0.17391836047654397</v>
      </c>
      <c r="BM46" s="89">
        <f t="shared" si="39"/>
        <v>0</v>
      </c>
      <c r="BN46" s="88">
        <f t="shared" si="40"/>
        <v>9.6310088439012481E-2</v>
      </c>
      <c r="BO46" s="88">
        <f t="shared" si="41"/>
        <v>9.5763159703318612E-2</v>
      </c>
      <c r="BP46" s="89">
        <f t="shared" si="42"/>
        <v>0</v>
      </c>
      <c r="BQ46" s="88">
        <f t="shared" si="43"/>
        <v>9.8912586057205987E-3</v>
      </c>
      <c r="BR46" s="88">
        <f t="shared" si="44"/>
        <v>9.2099373471566451E-3</v>
      </c>
      <c r="BS46" s="89">
        <f t="shared" si="45"/>
        <v>0.10000000000000009</v>
      </c>
      <c r="BT46" s="88">
        <f t="shared" si="46"/>
        <v>3.9289225084501792E-2</v>
      </c>
      <c r="BU46" s="88">
        <f t="shared" si="47"/>
        <v>3.9641562208261441E-2</v>
      </c>
      <c r="BV46" s="89">
        <f t="shared" si="48"/>
        <v>-0.10000000000000009</v>
      </c>
      <c r="BW46" s="88">
        <f t="shared" si="49"/>
        <v>0.15710995815852041</v>
      </c>
      <c r="BX46" s="88">
        <f t="shared" si="50"/>
        <v>0.15962075631546413</v>
      </c>
      <c r="BY46" s="89">
        <f t="shared" si="51"/>
        <v>-0.30000000000000027</v>
      </c>
      <c r="BZ46" s="88">
        <f t="shared" si="52"/>
        <v>3.5332825429450708E-4</v>
      </c>
      <c r="CA46" s="88">
        <f t="shared" si="53"/>
        <v>4.5145852589011586E-4</v>
      </c>
      <c r="CB46" s="89">
        <f t="shared" si="54"/>
        <v>0</v>
      </c>
      <c r="CC46" s="88">
        <f t="shared" si="55"/>
        <v>2.314211348986368E-2</v>
      </c>
      <c r="CD46" s="88">
        <f t="shared" si="56"/>
        <v>2.2526914513194472E-2</v>
      </c>
      <c r="CE46" s="89">
        <f t="shared" si="57"/>
        <v>0</v>
      </c>
      <c r="CF46" s="88">
        <f t="shared" si="58"/>
        <v>0.23964867341246959</v>
      </c>
      <c r="CG46" s="88">
        <f t="shared" si="59"/>
        <v>0.24173192390291504</v>
      </c>
      <c r="CH46" s="89">
        <f t="shared" si="60"/>
        <v>-0.20000000000000018</v>
      </c>
      <c r="CI46" s="83">
        <v>0</v>
      </c>
    </row>
    <row r="47" spans="2:87" ht="13.5" customHeight="1">
      <c r="B47" s="192"/>
      <c r="C47" s="192"/>
      <c r="D47" s="231"/>
      <c r="E47" s="177" t="s">
        <v>115</v>
      </c>
      <c r="F47" s="178"/>
      <c r="G47" s="102">
        <f>SUM(G37:G46)</f>
        <v>1818141553</v>
      </c>
      <c r="H47" s="13" t="s">
        <v>131</v>
      </c>
      <c r="I47" s="73">
        <v>8431</v>
      </c>
      <c r="J47" s="13">
        <f t="shared" ref="J47" si="124">IFERROR(I47/D37,"-")</f>
        <v>0.80872901678657072</v>
      </c>
      <c r="K47" s="78">
        <f t="shared" si="0"/>
        <v>215649.57336021823</v>
      </c>
      <c r="L47" s="22"/>
      <c r="M47" s="20"/>
      <c r="N47" s="192"/>
      <c r="O47" s="192"/>
      <c r="P47" s="231"/>
      <c r="Q47" s="179" t="s">
        <v>115</v>
      </c>
      <c r="R47" s="179"/>
      <c r="S47" s="102">
        <v>1823215855</v>
      </c>
      <c r="T47" s="13" t="s">
        <v>131</v>
      </c>
      <c r="U47" s="73">
        <v>8148</v>
      </c>
      <c r="V47" s="13">
        <v>0.81357963055416871</v>
      </c>
      <c r="W47" s="73">
        <v>223762.37788414335</v>
      </c>
      <c r="X47" s="81">
        <v>44</v>
      </c>
      <c r="Y47" s="26" t="s">
        <v>18</v>
      </c>
      <c r="Z47" s="88">
        <f t="shared" si="1"/>
        <v>0.1797588315646266</v>
      </c>
      <c r="AA47" s="88">
        <f t="shared" si="2"/>
        <v>0.17920164505298428</v>
      </c>
      <c r="AB47" s="89">
        <f t="shared" si="3"/>
        <v>0.10000000000000009</v>
      </c>
      <c r="AC47" s="88">
        <f t="shared" si="4"/>
        <v>8.5481461866409231E-2</v>
      </c>
      <c r="AD47" s="88">
        <f t="shared" si="5"/>
        <v>9.2653668399747188E-2</v>
      </c>
      <c r="AE47" s="89">
        <f t="shared" si="6"/>
        <v>-0.79999999999999938</v>
      </c>
      <c r="AF47" s="88">
        <f t="shared" si="7"/>
        <v>0.18019979200766489</v>
      </c>
      <c r="AG47" s="88">
        <f t="shared" si="8"/>
        <v>0.18256659596915392</v>
      </c>
      <c r="AH47" s="89">
        <f t="shared" si="9"/>
        <v>-0.30000000000000027</v>
      </c>
      <c r="AI47" s="88">
        <f t="shared" si="10"/>
        <v>0.12306293037055556</v>
      </c>
      <c r="AJ47" s="88">
        <f t="shared" si="11"/>
        <v>0.10870765040207807</v>
      </c>
      <c r="AK47" s="89">
        <f t="shared" si="12"/>
        <v>1.4</v>
      </c>
      <c r="AL47" s="88">
        <f t="shared" si="13"/>
        <v>6.6037127916754659E-3</v>
      </c>
      <c r="AM47" s="88">
        <f t="shared" si="14"/>
        <v>8.4653844908594185E-3</v>
      </c>
      <c r="AN47" s="89">
        <f t="shared" si="15"/>
        <v>-0.1</v>
      </c>
      <c r="AO47" s="88">
        <f t="shared" si="16"/>
        <v>3.3815096305828997E-2</v>
      </c>
      <c r="AP47" s="88">
        <f t="shared" si="17"/>
        <v>3.2494007957951591E-2</v>
      </c>
      <c r="AQ47" s="89">
        <f t="shared" si="18"/>
        <v>0.20000000000000018</v>
      </c>
      <c r="AR47" s="88">
        <f t="shared" si="19"/>
        <v>0.11982503051770692</v>
      </c>
      <c r="AS47" s="88">
        <f t="shared" si="20"/>
        <v>0.12023523967110429</v>
      </c>
      <c r="AT47" s="89">
        <f t="shared" si="21"/>
        <v>0</v>
      </c>
      <c r="AU47" s="88">
        <f t="shared" si="22"/>
        <v>2.1552366228881978E-4</v>
      </c>
      <c r="AV47" s="88">
        <f t="shared" si="23"/>
        <v>2.9049789825907489E-4</v>
      </c>
      <c r="AW47" s="89">
        <f t="shared" si="24"/>
        <v>0</v>
      </c>
      <c r="AX47" s="88">
        <f t="shared" si="25"/>
        <v>2.774005912204508E-2</v>
      </c>
      <c r="AY47" s="88">
        <f t="shared" si="26"/>
        <v>2.8738281773892461E-2</v>
      </c>
      <c r="AZ47" s="89">
        <f t="shared" si="27"/>
        <v>-0.10000000000000009</v>
      </c>
      <c r="BA47" s="88">
        <f t="shared" si="28"/>
        <v>0.24329756179119844</v>
      </c>
      <c r="BB47" s="88">
        <f t="shared" si="29"/>
        <v>0.24664702838396971</v>
      </c>
      <c r="BC47" s="89">
        <f t="shared" si="30"/>
        <v>-0.40000000000000036</v>
      </c>
      <c r="BD47" s="20"/>
      <c r="BE47" s="88">
        <f t="shared" si="31"/>
        <v>0.1708585838027139</v>
      </c>
      <c r="BF47" s="88">
        <f t="shared" si="32"/>
        <v>0.16373642065778868</v>
      </c>
      <c r="BG47" s="89">
        <f t="shared" si="33"/>
        <v>0.70000000000000062</v>
      </c>
      <c r="BH47" s="88">
        <f t="shared" si="34"/>
        <v>8.9610322173548737E-2</v>
      </c>
      <c r="BI47" s="88">
        <f t="shared" si="35"/>
        <v>9.3399506349466893E-2</v>
      </c>
      <c r="BJ47" s="89">
        <f t="shared" si="36"/>
        <v>-0.30000000000000027</v>
      </c>
      <c r="BK47" s="88">
        <f t="shared" si="37"/>
        <v>0.1737864485793543</v>
      </c>
      <c r="BL47" s="88">
        <f t="shared" si="38"/>
        <v>0.17391836047654397</v>
      </c>
      <c r="BM47" s="89">
        <f t="shared" si="39"/>
        <v>0</v>
      </c>
      <c r="BN47" s="88">
        <f t="shared" si="40"/>
        <v>9.6310088439012481E-2</v>
      </c>
      <c r="BO47" s="88">
        <f t="shared" si="41"/>
        <v>9.5763159703318612E-2</v>
      </c>
      <c r="BP47" s="89">
        <f t="shared" si="42"/>
        <v>0</v>
      </c>
      <c r="BQ47" s="88">
        <f t="shared" si="43"/>
        <v>9.8912586057205987E-3</v>
      </c>
      <c r="BR47" s="88">
        <f t="shared" si="44"/>
        <v>9.2099373471566451E-3</v>
      </c>
      <c r="BS47" s="89">
        <f t="shared" si="45"/>
        <v>0.10000000000000009</v>
      </c>
      <c r="BT47" s="88">
        <f t="shared" si="46"/>
        <v>3.9289225084501792E-2</v>
      </c>
      <c r="BU47" s="88">
        <f t="shared" si="47"/>
        <v>3.9641562208261441E-2</v>
      </c>
      <c r="BV47" s="89">
        <f t="shared" si="48"/>
        <v>-0.10000000000000009</v>
      </c>
      <c r="BW47" s="88">
        <f t="shared" si="49"/>
        <v>0.15710995815852041</v>
      </c>
      <c r="BX47" s="88">
        <f t="shared" si="50"/>
        <v>0.15962075631546413</v>
      </c>
      <c r="BY47" s="89">
        <f t="shared" si="51"/>
        <v>-0.30000000000000027</v>
      </c>
      <c r="BZ47" s="88">
        <f t="shared" si="52"/>
        <v>3.5332825429450708E-4</v>
      </c>
      <c r="CA47" s="88">
        <f t="shared" si="53"/>
        <v>4.5145852589011586E-4</v>
      </c>
      <c r="CB47" s="89">
        <f t="shared" si="54"/>
        <v>0</v>
      </c>
      <c r="CC47" s="88">
        <f t="shared" si="55"/>
        <v>2.314211348986368E-2</v>
      </c>
      <c r="CD47" s="88">
        <f t="shared" si="56"/>
        <v>2.2526914513194472E-2</v>
      </c>
      <c r="CE47" s="89">
        <f t="shared" si="57"/>
        <v>0</v>
      </c>
      <c r="CF47" s="88">
        <f t="shared" si="58"/>
        <v>0.23964867341246959</v>
      </c>
      <c r="CG47" s="88">
        <f t="shared" si="59"/>
        <v>0.24173192390291504</v>
      </c>
      <c r="CH47" s="89">
        <f t="shared" si="60"/>
        <v>-0.20000000000000018</v>
      </c>
      <c r="CI47" s="83">
        <v>0</v>
      </c>
    </row>
    <row r="48" spans="2:87" ht="13.5" customHeight="1">
      <c r="B48" s="191">
        <v>5</v>
      </c>
      <c r="C48" s="191" t="s">
        <v>96</v>
      </c>
      <c r="D48" s="229">
        <f>VLOOKUP(C48,市区町村別_生活習慣病の状況!$C$5:$D$78,2,FALSE)</f>
        <v>9340</v>
      </c>
      <c r="E48" s="169" t="s">
        <v>67</v>
      </c>
      <c r="F48" s="114" t="s">
        <v>68</v>
      </c>
      <c r="G48" s="170">
        <v>230746598</v>
      </c>
      <c r="H48" s="10">
        <f>IFERROR(G48/G58,"-")</f>
        <v>0.16132205721088136</v>
      </c>
      <c r="I48" s="171">
        <v>4684</v>
      </c>
      <c r="J48" s="10">
        <f>IFERROR(I48/D48,"-")</f>
        <v>0.50149892933618845</v>
      </c>
      <c r="K48" s="75">
        <f t="shared" si="0"/>
        <v>49262.72374039283</v>
      </c>
      <c r="L48" s="22"/>
      <c r="M48" s="20"/>
      <c r="N48" s="191">
        <v>5</v>
      </c>
      <c r="O48" s="191" t="s">
        <v>96</v>
      </c>
      <c r="P48" s="229">
        <v>8822</v>
      </c>
      <c r="Q48" s="172" t="s">
        <v>67</v>
      </c>
      <c r="R48" s="92" t="s">
        <v>68</v>
      </c>
      <c r="S48" s="102">
        <v>220269268</v>
      </c>
      <c r="T48" s="13">
        <v>0.15301410299766738</v>
      </c>
      <c r="U48" s="73">
        <v>4264</v>
      </c>
      <c r="V48" s="13">
        <v>0.48333711176603944</v>
      </c>
      <c r="W48" s="73">
        <v>51657.89587242026</v>
      </c>
      <c r="X48" s="81">
        <v>45</v>
      </c>
      <c r="Y48" s="26" t="s">
        <v>41</v>
      </c>
      <c r="Z48" s="88">
        <f t="shared" si="1"/>
        <v>0.16260042320234186</v>
      </c>
      <c r="AA48" s="88">
        <f t="shared" si="2"/>
        <v>0.16573991727000265</v>
      </c>
      <c r="AB48" s="89">
        <f t="shared" si="3"/>
        <v>-0.30000000000000027</v>
      </c>
      <c r="AC48" s="88">
        <f t="shared" si="4"/>
        <v>8.5516330689255737E-2</v>
      </c>
      <c r="AD48" s="88">
        <f t="shared" si="5"/>
        <v>8.341105957716051E-2</v>
      </c>
      <c r="AE48" s="89">
        <f t="shared" si="6"/>
        <v>0.29999999999999888</v>
      </c>
      <c r="AF48" s="88">
        <f t="shared" si="7"/>
        <v>0.17538447259036449</v>
      </c>
      <c r="AG48" s="88">
        <f t="shared" si="8"/>
        <v>0.17104935130446144</v>
      </c>
      <c r="AH48" s="89">
        <f t="shared" si="9"/>
        <v>0.39999999999999758</v>
      </c>
      <c r="AI48" s="88">
        <f t="shared" si="10"/>
        <v>9.2440775167588654E-2</v>
      </c>
      <c r="AJ48" s="88">
        <f t="shared" si="11"/>
        <v>8.5715494010064092E-2</v>
      </c>
      <c r="AK48" s="89">
        <f t="shared" si="12"/>
        <v>0.60000000000000053</v>
      </c>
      <c r="AL48" s="88">
        <f t="shared" si="13"/>
        <v>1.0799671715364214E-2</v>
      </c>
      <c r="AM48" s="88">
        <f t="shared" si="14"/>
        <v>1.4151105478600339E-2</v>
      </c>
      <c r="AN48" s="89">
        <f t="shared" si="15"/>
        <v>-0.3000000000000001</v>
      </c>
      <c r="AO48" s="88">
        <f t="shared" si="16"/>
        <v>4.1177162638007109E-2</v>
      </c>
      <c r="AP48" s="88">
        <f t="shared" si="17"/>
        <v>4.1436007923658251E-2</v>
      </c>
      <c r="AQ48" s="89">
        <f t="shared" si="18"/>
        <v>0</v>
      </c>
      <c r="AR48" s="88">
        <f t="shared" si="19"/>
        <v>0.15107900308634897</v>
      </c>
      <c r="AS48" s="88">
        <f t="shared" si="20"/>
        <v>0.15708992413119863</v>
      </c>
      <c r="AT48" s="89">
        <f t="shared" si="21"/>
        <v>-0.60000000000000053</v>
      </c>
      <c r="AU48" s="88">
        <f t="shared" si="22"/>
        <v>1.3228020222001536E-4</v>
      </c>
      <c r="AV48" s="88">
        <f t="shared" si="23"/>
        <v>3.8223553209698261E-4</v>
      </c>
      <c r="AW48" s="89">
        <f t="shared" si="24"/>
        <v>0</v>
      </c>
      <c r="AX48" s="88">
        <f t="shared" si="25"/>
        <v>2.3050900597668351E-2</v>
      </c>
      <c r="AY48" s="88">
        <f t="shared" si="26"/>
        <v>2.3012626196803967E-2</v>
      </c>
      <c r="AZ48" s="89">
        <f t="shared" si="27"/>
        <v>0</v>
      </c>
      <c r="BA48" s="88">
        <f t="shared" si="28"/>
        <v>0.25781898011084059</v>
      </c>
      <c r="BB48" s="88">
        <f t="shared" si="29"/>
        <v>0.25801227857595316</v>
      </c>
      <c r="BC48" s="89">
        <f t="shared" si="30"/>
        <v>0</v>
      </c>
      <c r="BD48" s="20"/>
      <c r="BE48" s="88">
        <f t="shared" si="31"/>
        <v>0.1708585838027139</v>
      </c>
      <c r="BF48" s="88">
        <f t="shared" si="32"/>
        <v>0.16373642065778868</v>
      </c>
      <c r="BG48" s="89">
        <f t="shared" si="33"/>
        <v>0.70000000000000062</v>
      </c>
      <c r="BH48" s="88">
        <f t="shared" si="34"/>
        <v>8.9610322173548737E-2</v>
      </c>
      <c r="BI48" s="88">
        <f t="shared" si="35"/>
        <v>9.3399506349466893E-2</v>
      </c>
      <c r="BJ48" s="89">
        <f t="shared" si="36"/>
        <v>-0.30000000000000027</v>
      </c>
      <c r="BK48" s="88">
        <f t="shared" si="37"/>
        <v>0.1737864485793543</v>
      </c>
      <c r="BL48" s="88">
        <f t="shared" si="38"/>
        <v>0.17391836047654397</v>
      </c>
      <c r="BM48" s="89">
        <f t="shared" si="39"/>
        <v>0</v>
      </c>
      <c r="BN48" s="88">
        <f t="shared" si="40"/>
        <v>9.6310088439012481E-2</v>
      </c>
      <c r="BO48" s="88">
        <f t="shared" si="41"/>
        <v>9.5763159703318612E-2</v>
      </c>
      <c r="BP48" s="89">
        <f t="shared" si="42"/>
        <v>0</v>
      </c>
      <c r="BQ48" s="88">
        <f t="shared" si="43"/>
        <v>9.8912586057205987E-3</v>
      </c>
      <c r="BR48" s="88">
        <f t="shared" si="44"/>
        <v>9.2099373471566451E-3</v>
      </c>
      <c r="BS48" s="89">
        <f t="shared" si="45"/>
        <v>0.10000000000000009</v>
      </c>
      <c r="BT48" s="88">
        <f t="shared" si="46"/>
        <v>3.9289225084501792E-2</v>
      </c>
      <c r="BU48" s="88">
        <f t="shared" si="47"/>
        <v>3.9641562208261441E-2</v>
      </c>
      <c r="BV48" s="89">
        <f t="shared" si="48"/>
        <v>-0.10000000000000009</v>
      </c>
      <c r="BW48" s="88">
        <f t="shared" si="49"/>
        <v>0.15710995815852041</v>
      </c>
      <c r="BX48" s="88">
        <f t="shared" si="50"/>
        <v>0.15962075631546413</v>
      </c>
      <c r="BY48" s="89">
        <f t="shared" si="51"/>
        <v>-0.30000000000000027</v>
      </c>
      <c r="BZ48" s="88">
        <f t="shared" si="52"/>
        <v>3.5332825429450708E-4</v>
      </c>
      <c r="CA48" s="88">
        <f t="shared" si="53"/>
        <v>4.5145852589011586E-4</v>
      </c>
      <c r="CB48" s="89">
        <f t="shared" si="54"/>
        <v>0</v>
      </c>
      <c r="CC48" s="88">
        <f t="shared" si="55"/>
        <v>2.314211348986368E-2</v>
      </c>
      <c r="CD48" s="88">
        <f t="shared" si="56"/>
        <v>2.2526914513194472E-2</v>
      </c>
      <c r="CE48" s="89">
        <f t="shared" si="57"/>
        <v>0</v>
      </c>
      <c r="CF48" s="88">
        <f t="shared" si="58"/>
        <v>0.23964867341246959</v>
      </c>
      <c r="CG48" s="88">
        <f t="shared" si="59"/>
        <v>0.24173192390291504</v>
      </c>
      <c r="CH48" s="89">
        <f t="shared" si="60"/>
        <v>-0.20000000000000018</v>
      </c>
      <c r="CI48" s="83">
        <v>0</v>
      </c>
    </row>
    <row r="49" spans="2:87" ht="13.5" customHeight="1">
      <c r="B49" s="228"/>
      <c r="C49" s="228"/>
      <c r="D49" s="230"/>
      <c r="E49" s="173" t="s">
        <v>69</v>
      </c>
      <c r="F49" s="115" t="s">
        <v>70</v>
      </c>
      <c r="G49" s="174">
        <v>138712575</v>
      </c>
      <c r="H49" s="11">
        <f t="shared" ref="H49" si="125">IFERROR(G49/G58,"-")</f>
        <v>9.6978235666203297E-2</v>
      </c>
      <c r="I49" s="71">
        <v>4068</v>
      </c>
      <c r="J49" s="11">
        <f>IFERROR(I49/D48,"-")</f>
        <v>0.43554603854389723</v>
      </c>
      <c r="K49" s="76">
        <f t="shared" si="0"/>
        <v>34098.469764011803</v>
      </c>
      <c r="L49" s="22"/>
      <c r="M49" s="20"/>
      <c r="N49" s="228"/>
      <c r="O49" s="228"/>
      <c r="P49" s="230"/>
      <c r="Q49" s="172" t="s">
        <v>69</v>
      </c>
      <c r="R49" s="92" t="s">
        <v>70</v>
      </c>
      <c r="S49" s="102">
        <v>146459032</v>
      </c>
      <c r="T49" s="13">
        <v>0.10174046343762609</v>
      </c>
      <c r="U49" s="73">
        <v>3775</v>
      </c>
      <c r="V49" s="13">
        <v>0.42790750396735433</v>
      </c>
      <c r="W49" s="73">
        <v>38797.094569536421</v>
      </c>
      <c r="X49" s="81">
        <v>46</v>
      </c>
      <c r="Y49" s="26" t="s">
        <v>21</v>
      </c>
      <c r="Z49" s="88">
        <f t="shared" si="1"/>
        <v>0.16583116157091193</v>
      </c>
      <c r="AA49" s="88">
        <f t="shared" si="2"/>
        <v>0.16142594247575467</v>
      </c>
      <c r="AB49" s="89">
        <f t="shared" si="3"/>
        <v>0.50000000000000044</v>
      </c>
      <c r="AC49" s="88">
        <f t="shared" si="4"/>
        <v>8.362697533212568E-2</v>
      </c>
      <c r="AD49" s="88">
        <f t="shared" si="5"/>
        <v>8.9361894508875689E-2</v>
      </c>
      <c r="AE49" s="89">
        <f t="shared" si="6"/>
        <v>-0.49999999999999906</v>
      </c>
      <c r="AF49" s="88">
        <f t="shared" si="7"/>
        <v>0.17199863092533868</v>
      </c>
      <c r="AG49" s="88">
        <f t="shared" si="8"/>
        <v>0.17561350886652458</v>
      </c>
      <c r="AH49" s="89">
        <f t="shared" si="9"/>
        <v>-0.40000000000000036</v>
      </c>
      <c r="AI49" s="88">
        <f t="shared" si="10"/>
        <v>9.2656018830618123E-2</v>
      </c>
      <c r="AJ49" s="88">
        <f t="shared" si="11"/>
        <v>8.8388080328945462E-2</v>
      </c>
      <c r="AK49" s="89">
        <f t="shared" si="12"/>
        <v>0.50000000000000044</v>
      </c>
      <c r="AL49" s="88">
        <f t="shared" si="13"/>
        <v>7.4786426723842678E-3</v>
      </c>
      <c r="AM49" s="88">
        <f t="shared" si="14"/>
        <v>7.3805280177417134E-3</v>
      </c>
      <c r="AN49" s="89">
        <f t="shared" si="15"/>
        <v>0</v>
      </c>
      <c r="AO49" s="88">
        <f t="shared" si="16"/>
        <v>3.6199543663392078E-2</v>
      </c>
      <c r="AP49" s="88">
        <f t="shared" si="17"/>
        <v>3.2140639628503213E-2</v>
      </c>
      <c r="AQ49" s="89">
        <f t="shared" si="18"/>
        <v>0.39999999999999969</v>
      </c>
      <c r="AR49" s="88">
        <f t="shared" si="19"/>
        <v>0.15610862914608598</v>
      </c>
      <c r="AS49" s="88">
        <f t="shared" si="20"/>
        <v>0.16142942790196052</v>
      </c>
      <c r="AT49" s="89">
        <f t="shared" si="21"/>
        <v>-0.50000000000000044</v>
      </c>
      <c r="AU49" s="88">
        <f t="shared" si="22"/>
        <v>6.3315504191276519E-4</v>
      </c>
      <c r="AV49" s="88">
        <f t="shared" si="23"/>
        <v>4.0940352433355847E-4</v>
      </c>
      <c r="AW49" s="89">
        <f t="shared" si="24"/>
        <v>0.1</v>
      </c>
      <c r="AX49" s="88">
        <f t="shared" si="25"/>
        <v>2.2019985840978706E-2</v>
      </c>
      <c r="AY49" s="88">
        <f t="shared" si="26"/>
        <v>1.9723928261024794E-2</v>
      </c>
      <c r="AZ49" s="89">
        <f t="shared" si="27"/>
        <v>0.19999999999999984</v>
      </c>
      <c r="BA49" s="88">
        <f t="shared" si="28"/>
        <v>0.26344725697625176</v>
      </c>
      <c r="BB49" s="88">
        <f t="shared" si="29"/>
        <v>0.26412664648633583</v>
      </c>
      <c r="BC49" s="89">
        <f t="shared" si="30"/>
        <v>-0.10000000000000009</v>
      </c>
      <c r="BD49" s="20"/>
      <c r="BE49" s="88">
        <f t="shared" si="31"/>
        <v>0.1708585838027139</v>
      </c>
      <c r="BF49" s="88">
        <f t="shared" si="32"/>
        <v>0.16373642065778868</v>
      </c>
      <c r="BG49" s="89">
        <f t="shared" si="33"/>
        <v>0.70000000000000062</v>
      </c>
      <c r="BH49" s="88">
        <f t="shared" si="34"/>
        <v>8.9610322173548737E-2</v>
      </c>
      <c r="BI49" s="88">
        <f t="shared" si="35"/>
        <v>9.3399506349466893E-2</v>
      </c>
      <c r="BJ49" s="89">
        <f t="shared" si="36"/>
        <v>-0.30000000000000027</v>
      </c>
      <c r="BK49" s="88">
        <f t="shared" si="37"/>
        <v>0.1737864485793543</v>
      </c>
      <c r="BL49" s="88">
        <f t="shared" si="38"/>
        <v>0.17391836047654397</v>
      </c>
      <c r="BM49" s="89">
        <f t="shared" si="39"/>
        <v>0</v>
      </c>
      <c r="BN49" s="88">
        <f t="shared" si="40"/>
        <v>9.6310088439012481E-2</v>
      </c>
      <c r="BO49" s="88">
        <f t="shared" si="41"/>
        <v>9.5763159703318612E-2</v>
      </c>
      <c r="BP49" s="89">
        <f t="shared" si="42"/>
        <v>0</v>
      </c>
      <c r="BQ49" s="88">
        <f t="shared" si="43"/>
        <v>9.8912586057205987E-3</v>
      </c>
      <c r="BR49" s="88">
        <f t="shared" si="44"/>
        <v>9.2099373471566451E-3</v>
      </c>
      <c r="BS49" s="89">
        <f t="shared" si="45"/>
        <v>0.10000000000000009</v>
      </c>
      <c r="BT49" s="88">
        <f t="shared" si="46"/>
        <v>3.9289225084501792E-2</v>
      </c>
      <c r="BU49" s="88">
        <f t="shared" si="47"/>
        <v>3.9641562208261441E-2</v>
      </c>
      <c r="BV49" s="89">
        <f t="shared" si="48"/>
        <v>-0.10000000000000009</v>
      </c>
      <c r="BW49" s="88">
        <f t="shared" si="49"/>
        <v>0.15710995815852041</v>
      </c>
      <c r="BX49" s="88">
        <f t="shared" si="50"/>
        <v>0.15962075631546413</v>
      </c>
      <c r="BY49" s="89">
        <f t="shared" si="51"/>
        <v>-0.30000000000000027</v>
      </c>
      <c r="BZ49" s="88">
        <f t="shared" si="52"/>
        <v>3.5332825429450708E-4</v>
      </c>
      <c r="CA49" s="88">
        <f t="shared" si="53"/>
        <v>4.5145852589011586E-4</v>
      </c>
      <c r="CB49" s="89">
        <f t="shared" si="54"/>
        <v>0</v>
      </c>
      <c r="CC49" s="88">
        <f t="shared" si="55"/>
        <v>2.314211348986368E-2</v>
      </c>
      <c r="CD49" s="88">
        <f t="shared" si="56"/>
        <v>2.2526914513194472E-2</v>
      </c>
      <c r="CE49" s="89">
        <f t="shared" si="57"/>
        <v>0</v>
      </c>
      <c r="CF49" s="88">
        <f t="shared" si="58"/>
        <v>0.23964867341246959</v>
      </c>
      <c r="CG49" s="88">
        <f t="shared" si="59"/>
        <v>0.24173192390291504</v>
      </c>
      <c r="CH49" s="89">
        <f t="shared" si="60"/>
        <v>-0.20000000000000018</v>
      </c>
      <c r="CI49" s="83">
        <v>0</v>
      </c>
    </row>
    <row r="50" spans="2:87" ht="13.5" customHeight="1">
      <c r="B50" s="228"/>
      <c r="C50" s="228"/>
      <c r="D50" s="230"/>
      <c r="E50" s="173" t="s">
        <v>71</v>
      </c>
      <c r="F50" s="116" t="s">
        <v>72</v>
      </c>
      <c r="G50" s="174">
        <v>223155296</v>
      </c>
      <c r="H50" s="11">
        <f t="shared" ref="H50" si="126">IFERROR(G50/G58,"-")</f>
        <v>0.1560147440536617</v>
      </c>
      <c r="I50" s="71">
        <v>5376</v>
      </c>
      <c r="J50" s="11">
        <f>IFERROR(I50/D48,"-")</f>
        <v>0.57558886509635976</v>
      </c>
      <c r="K50" s="76">
        <f t="shared" si="0"/>
        <v>41509.541666666664</v>
      </c>
      <c r="L50" s="22"/>
      <c r="M50" s="20"/>
      <c r="N50" s="228"/>
      <c r="O50" s="228"/>
      <c r="P50" s="230"/>
      <c r="Q50" s="172" t="s">
        <v>71</v>
      </c>
      <c r="R50" s="92" t="s">
        <v>72</v>
      </c>
      <c r="S50" s="102">
        <v>217511233</v>
      </c>
      <c r="T50" s="13">
        <v>0.15109818319917251</v>
      </c>
      <c r="U50" s="73">
        <v>5145</v>
      </c>
      <c r="V50" s="13">
        <v>0.58320108818861938</v>
      </c>
      <c r="W50" s="73">
        <v>42276.235762876582</v>
      </c>
      <c r="X50" s="81">
        <v>47</v>
      </c>
      <c r="Y50" s="26" t="s">
        <v>13</v>
      </c>
      <c r="Z50" s="88">
        <f t="shared" si="1"/>
        <v>0.17819276804739928</v>
      </c>
      <c r="AA50" s="88">
        <f t="shared" si="2"/>
        <v>0.17092733548220751</v>
      </c>
      <c r="AB50" s="89">
        <f t="shared" si="3"/>
        <v>0.69999999999999785</v>
      </c>
      <c r="AC50" s="88">
        <f t="shared" si="4"/>
        <v>8.9758618860590528E-2</v>
      </c>
      <c r="AD50" s="88">
        <f t="shared" si="5"/>
        <v>9.6134867790780981E-2</v>
      </c>
      <c r="AE50" s="89">
        <f t="shared" si="6"/>
        <v>-0.60000000000000053</v>
      </c>
      <c r="AF50" s="88">
        <f t="shared" si="7"/>
        <v>0.16070496770419085</v>
      </c>
      <c r="AG50" s="88">
        <f t="shared" si="8"/>
        <v>0.16343075105741076</v>
      </c>
      <c r="AH50" s="89">
        <f t="shared" si="9"/>
        <v>-0.20000000000000018</v>
      </c>
      <c r="AI50" s="88">
        <f t="shared" si="10"/>
        <v>8.9594019221632806E-2</v>
      </c>
      <c r="AJ50" s="88">
        <f t="shared" si="11"/>
        <v>9.0003915990140113E-2</v>
      </c>
      <c r="AK50" s="89">
        <f t="shared" si="12"/>
        <v>0</v>
      </c>
      <c r="AL50" s="88">
        <f t="shared" si="13"/>
        <v>8.2001612749545792E-3</v>
      </c>
      <c r="AM50" s="88">
        <f t="shared" si="14"/>
        <v>1.2069271349461055E-2</v>
      </c>
      <c r="AN50" s="89">
        <f t="shared" si="15"/>
        <v>-0.4</v>
      </c>
      <c r="AO50" s="88">
        <f t="shared" si="16"/>
        <v>4.2764110325804461E-2</v>
      </c>
      <c r="AP50" s="88">
        <f t="shared" si="17"/>
        <v>3.0723819032087651E-2</v>
      </c>
      <c r="AQ50" s="89">
        <f t="shared" si="18"/>
        <v>1.1999999999999997</v>
      </c>
      <c r="AR50" s="88">
        <f t="shared" si="19"/>
        <v>0.14504853217891539</v>
      </c>
      <c r="AS50" s="88">
        <f t="shared" si="20"/>
        <v>0.15431682290769952</v>
      </c>
      <c r="AT50" s="89">
        <f t="shared" si="21"/>
        <v>-0.9000000000000008</v>
      </c>
      <c r="AU50" s="88">
        <f t="shared" si="22"/>
        <v>1.1762621045807049E-4</v>
      </c>
      <c r="AV50" s="88">
        <f t="shared" si="23"/>
        <v>1.7652208166990343E-4</v>
      </c>
      <c r="AW50" s="89">
        <f t="shared" si="24"/>
        <v>0</v>
      </c>
      <c r="AX50" s="88">
        <f t="shared" si="25"/>
        <v>1.8098587092888901E-2</v>
      </c>
      <c r="AY50" s="88">
        <f t="shared" si="26"/>
        <v>1.8920913756147226E-2</v>
      </c>
      <c r="AZ50" s="89">
        <f t="shared" si="27"/>
        <v>-0.10000000000000009</v>
      </c>
      <c r="BA50" s="88">
        <f t="shared" si="28"/>
        <v>0.26752060908316511</v>
      </c>
      <c r="BB50" s="88">
        <f t="shared" si="29"/>
        <v>0.26329578055239528</v>
      </c>
      <c r="BC50" s="89">
        <f t="shared" si="30"/>
        <v>0.50000000000000044</v>
      </c>
      <c r="BD50" s="20"/>
      <c r="BE50" s="88">
        <f t="shared" si="31"/>
        <v>0.1708585838027139</v>
      </c>
      <c r="BF50" s="88">
        <f t="shared" si="32"/>
        <v>0.16373642065778868</v>
      </c>
      <c r="BG50" s="89">
        <f t="shared" si="33"/>
        <v>0.70000000000000062</v>
      </c>
      <c r="BH50" s="88">
        <f t="shared" si="34"/>
        <v>8.9610322173548737E-2</v>
      </c>
      <c r="BI50" s="88">
        <f t="shared" si="35"/>
        <v>9.3399506349466893E-2</v>
      </c>
      <c r="BJ50" s="89">
        <f t="shared" si="36"/>
        <v>-0.30000000000000027</v>
      </c>
      <c r="BK50" s="88">
        <f t="shared" si="37"/>
        <v>0.1737864485793543</v>
      </c>
      <c r="BL50" s="88">
        <f t="shared" si="38"/>
        <v>0.17391836047654397</v>
      </c>
      <c r="BM50" s="89">
        <f t="shared" si="39"/>
        <v>0</v>
      </c>
      <c r="BN50" s="88">
        <f t="shared" si="40"/>
        <v>9.6310088439012481E-2</v>
      </c>
      <c r="BO50" s="88">
        <f t="shared" si="41"/>
        <v>9.5763159703318612E-2</v>
      </c>
      <c r="BP50" s="89">
        <f t="shared" si="42"/>
        <v>0</v>
      </c>
      <c r="BQ50" s="88">
        <f t="shared" si="43"/>
        <v>9.8912586057205987E-3</v>
      </c>
      <c r="BR50" s="88">
        <f t="shared" si="44"/>
        <v>9.2099373471566451E-3</v>
      </c>
      <c r="BS50" s="89">
        <f t="shared" si="45"/>
        <v>0.10000000000000009</v>
      </c>
      <c r="BT50" s="88">
        <f t="shared" si="46"/>
        <v>3.9289225084501792E-2</v>
      </c>
      <c r="BU50" s="88">
        <f t="shared" si="47"/>
        <v>3.9641562208261441E-2</v>
      </c>
      <c r="BV50" s="89">
        <f t="shared" si="48"/>
        <v>-0.10000000000000009</v>
      </c>
      <c r="BW50" s="88">
        <f t="shared" si="49"/>
        <v>0.15710995815852041</v>
      </c>
      <c r="BX50" s="88">
        <f t="shared" si="50"/>
        <v>0.15962075631546413</v>
      </c>
      <c r="BY50" s="89">
        <f t="shared" si="51"/>
        <v>-0.30000000000000027</v>
      </c>
      <c r="BZ50" s="88">
        <f t="shared" si="52"/>
        <v>3.5332825429450708E-4</v>
      </c>
      <c r="CA50" s="88">
        <f t="shared" si="53"/>
        <v>4.5145852589011586E-4</v>
      </c>
      <c r="CB50" s="89">
        <f t="shared" si="54"/>
        <v>0</v>
      </c>
      <c r="CC50" s="88">
        <f t="shared" si="55"/>
        <v>2.314211348986368E-2</v>
      </c>
      <c r="CD50" s="88">
        <f t="shared" si="56"/>
        <v>2.2526914513194472E-2</v>
      </c>
      <c r="CE50" s="89">
        <f t="shared" si="57"/>
        <v>0</v>
      </c>
      <c r="CF50" s="88">
        <f t="shared" si="58"/>
        <v>0.23964867341246959</v>
      </c>
      <c r="CG50" s="88">
        <f t="shared" si="59"/>
        <v>0.24173192390291504</v>
      </c>
      <c r="CH50" s="89">
        <f t="shared" si="60"/>
        <v>-0.20000000000000018</v>
      </c>
      <c r="CI50" s="83">
        <v>0</v>
      </c>
    </row>
    <row r="51" spans="2:87" ht="13.5" customHeight="1">
      <c r="B51" s="228"/>
      <c r="C51" s="228"/>
      <c r="D51" s="230"/>
      <c r="E51" s="173" t="s">
        <v>73</v>
      </c>
      <c r="F51" s="116" t="s">
        <v>74</v>
      </c>
      <c r="G51" s="174">
        <v>120329824</v>
      </c>
      <c r="H51" s="11">
        <f t="shared" ref="H51" si="127">IFERROR(G51/G58,"-")</f>
        <v>8.4126287970249014E-2</v>
      </c>
      <c r="I51" s="71">
        <v>2253</v>
      </c>
      <c r="J51" s="11">
        <f>IFERROR(I51/D48,"-")</f>
        <v>0.241220556745182</v>
      </c>
      <c r="K51" s="76">
        <f t="shared" si="0"/>
        <v>53408.710164225478</v>
      </c>
      <c r="L51" s="22"/>
      <c r="M51" s="20"/>
      <c r="N51" s="228"/>
      <c r="O51" s="228"/>
      <c r="P51" s="230"/>
      <c r="Q51" s="172" t="s">
        <v>73</v>
      </c>
      <c r="R51" s="92" t="s">
        <v>74</v>
      </c>
      <c r="S51" s="102">
        <v>136670074</v>
      </c>
      <c r="T51" s="13">
        <v>9.4940383511579213E-2</v>
      </c>
      <c r="U51" s="73">
        <v>2244</v>
      </c>
      <c r="V51" s="13">
        <v>0.25436408977556108</v>
      </c>
      <c r="W51" s="73">
        <v>60904.667557932262</v>
      </c>
      <c r="X51" s="81">
        <v>48</v>
      </c>
      <c r="Y51" s="26" t="s">
        <v>22</v>
      </c>
      <c r="Z51" s="88">
        <f t="shared" si="1"/>
        <v>0.17630263341493768</v>
      </c>
      <c r="AA51" s="88">
        <f t="shared" si="2"/>
        <v>0.17102291731881739</v>
      </c>
      <c r="AB51" s="89">
        <f t="shared" si="3"/>
        <v>0.49999999999999767</v>
      </c>
      <c r="AC51" s="88">
        <f t="shared" si="4"/>
        <v>8.7797982374781702E-2</v>
      </c>
      <c r="AD51" s="88">
        <f t="shared" si="5"/>
        <v>9.2745335358019834E-2</v>
      </c>
      <c r="AE51" s="89">
        <f t="shared" si="6"/>
        <v>-0.50000000000000044</v>
      </c>
      <c r="AF51" s="88">
        <f t="shared" si="7"/>
        <v>0.17164649319843173</v>
      </c>
      <c r="AG51" s="88">
        <f t="shared" si="8"/>
        <v>0.17291028934386393</v>
      </c>
      <c r="AH51" s="89">
        <f t="shared" si="9"/>
        <v>-0.10000000000000009</v>
      </c>
      <c r="AI51" s="88">
        <f t="shared" si="10"/>
        <v>8.2908315612843675E-2</v>
      </c>
      <c r="AJ51" s="88">
        <f t="shared" si="11"/>
        <v>8.9485420186634745E-2</v>
      </c>
      <c r="AK51" s="89">
        <f t="shared" si="12"/>
        <v>-0.5999999999999992</v>
      </c>
      <c r="AL51" s="88">
        <f t="shared" si="13"/>
        <v>1.1261986546409938E-2</v>
      </c>
      <c r="AM51" s="88">
        <f t="shared" si="14"/>
        <v>1.2850820878773064E-2</v>
      </c>
      <c r="AN51" s="89">
        <f t="shared" si="15"/>
        <v>-0.2</v>
      </c>
      <c r="AO51" s="88">
        <f t="shared" si="16"/>
        <v>5.6314439972503072E-2</v>
      </c>
      <c r="AP51" s="88">
        <f t="shared" si="17"/>
        <v>5.2616070601889678E-2</v>
      </c>
      <c r="AQ51" s="89">
        <f t="shared" si="18"/>
        <v>0.30000000000000027</v>
      </c>
      <c r="AR51" s="88">
        <f t="shared" si="19"/>
        <v>0.16621447179166954</v>
      </c>
      <c r="AS51" s="88">
        <f t="shared" si="20"/>
        <v>0.1690954556484297</v>
      </c>
      <c r="AT51" s="89">
        <f t="shared" si="21"/>
        <v>-0.30000000000000027</v>
      </c>
      <c r="AU51" s="88">
        <f t="shared" si="22"/>
        <v>2.7166713144135857E-4</v>
      </c>
      <c r="AV51" s="88">
        <f t="shared" si="23"/>
        <v>2.9718683595147407E-4</v>
      </c>
      <c r="AW51" s="89">
        <f t="shared" si="24"/>
        <v>0</v>
      </c>
      <c r="AX51" s="88">
        <f t="shared" si="25"/>
        <v>2.1160928848272705E-2</v>
      </c>
      <c r="AY51" s="88">
        <f t="shared" si="26"/>
        <v>1.8065567321398166E-2</v>
      </c>
      <c r="AZ51" s="89">
        <f t="shared" si="27"/>
        <v>0.30000000000000027</v>
      </c>
      <c r="BA51" s="88">
        <f t="shared" si="28"/>
        <v>0.22612108110870863</v>
      </c>
      <c r="BB51" s="88">
        <f t="shared" si="29"/>
        <v>0.22091093650622204</v>
      </c>
      <c r="BC51" s="89">
        <f t="shared" si="30"/>
        <v>0.50000000000000044</v>
      </c>
      <c r="BD51" s="20"/>
      <c r="BE51" s="88">
        <f t="shared" si="31"/>
        <v>0.1708585838027139</v>
      </c>
      <c r="BF51" s="88">
        <f t="shared" si="32"/>
        <v>0.16373642065778868</v>
      </c>
      <c r="BG51" s="89">
        <f t="shared" si="33"/>
        <v>0.70000000000000062</v>
      </c>
      <c r="BH51" s="88">
        <f t="shared" si="34"/>
        <v>8.9610322173548737E-2</v>
      </c>
      <c r="BI51" s="88">
        <f t="shared" si="35"/>
        <v>9.3399506349466893E-2</v>
      </c>
      <c r="BJ51" s="89">
        <f t="shared" si="36"/>
        <v>-0.30000000000000027</v>
      </c>
      <c r="BK51" s="88">
        <f t="shared" si="37"/>
        <v>0.1737864485793543</v>
      </c>
      <c r="BL51" s="88">
        <f t="shared" si="38"/>
        <v>0.17391836047654397</v>
      </c>
      <c r="BM51" s="89">
        <f t="shared" si="39"/>
        <v>0</v>
      </c>
      <c r="BN51" s="88">
        <f t="shared" si="40"/>
        <v>9.6310088439012481E-2</v>
      </c>
      <c r="BO51" s="88">
        <f t="shared" si="41"/>
        <v>9.5763159703318612E-2</v>
      </c>
      <c r="BP51" s="89">
        <f t="shared" si="42"/>
        <v>0</v>
      </c>
      <c r="BQ51" s="88">
        <f t="shared" si="43"/>
        <v>9.8912586057205987E-3</v>
      </c>
      <c r="BR51" s="88">
        <f t="shared" si="44"/>
        <v>9.2099373471566451E-3</v>
      </c>
      <c r="BS51" s="89">
        <f t="shared" si="45"/>
        <v>0.10000000000000009</v>
      </c>
      <c r="BT51" s="88">
        <f t="shared" si="46"/>
        <v>3.9289225084501792E-2</v>
      </c>
      <c r="BU51" s="88">
        <f t="shared" si="47"/>
        <v>3.9641562208261441E-2</v>
      </c>
      <c r="BV51" s="89">
        <f t="shared" si="48"/>
        <v>-0.10000000000000009</v>
      </c>
      <c r="BW51" s="88">
        <f t="shared" si="49"/>
        <v>0.15710995815852041</v>
      </c>
      <c r="BX51" s="88">
        <f t="shared" si="50"/>
        <v>0.15962075631546413</v>
      </c>
      <c r="BY51" s="89">
        <f t="shared" si="51"/>
        <v>-0.30000000000000027</v>
      </c>
      <c r="BZ51" s="88">
        <f t="shared" si="52"/>
        <v>3.5332825429450708E-4</v>
      </c>
      <c r="CA51" s="88">
        <f t="shared" si="53"/>
        <v>4.5145852589011586E-4</v>
      </c>
      <c r="CB51" s="89">
        <f t="shared" si="54"/>
        <v>0</v>
      </c>
      <c r="CC51" s="88">
        <f t="shared" si="55"/>
        <v>2.314211348986368E-2</v>
      </c>
      <c r="CD51" s="88">
        <f t="shared" si="56"/>
        <v>2.2526914513194472E-2</v>
      </c>
      <c r="CE51" s="89">
        <f t="shared" si="57"/>
        <v>0</v>
      </c>
      <c r="CF51" s="88">
        <f t="shared" si="58"/>
        <v>0.23964867341246959</v>
      </c>
      <c r="CG51" s="88">
        <f t="shared" si="59"/>
        <v>0.24173192390291504</v>
      </c>
      <c r="CH51" s="89">
        <f t="shared" si="60"/>
        <v>-0.20000000000000018</v>
      </c>
      <c r="CI51" s="83">
        <v>0</v>
      </c>
    </row>
    <row r="52" spans="2:87" ht="13.5" customHeight="1">
      <c r="B52" s="228"/>
      <c r="C52" s="228"/>
      <c r="D52" s="230"/>
      <c r="E52" s="173" t="s">
        <v>75</v>
      </c>
      <c r="F52" s="116" t="s">
        <v>76</v>
      </c>
      <c r="G52" s="174">
        <v>26072215</v>
      </c>
      <c r="H52" s="11">
        <f t="shared" ref="H52" si="128">IFERROR(G52/G58,"-")</f>
        <v>1.8227888932275393E-2</v>
      </c>
      <c r="I52" s="71">
        <v>33</v>
      </c>
      <c r="J52" s="11">
        <f>IFERROR(I52/D48,"-")</f>
        <v>3.533190578158458E-3</v>
      </c>
      <c r="K52" s="76">
        <f t="shared" si="0"/>
        <v>790067.12121212122</v>
      </c>
      <c r="L52" s="22"/>
      <c r="M52" s="20"/>
      <c r="N52" s="228"/>
      <c r="O52" s="228"/>
      <c r="P52" s="230"/>
      <c r="Q52" s="172" t="s">
        <v>75</v>
      </c>
      <c r="R52" s="92" t="s">
        <v>76</v>
      </c>
      <c r="S52" s="102">
        <v>26259483</v>
      </c>
      <c r="T52" s="13">
        <v>1.8241633401294526E-2</v>
      </c>
      <c r="U52" s="73">
        <v>35</v>
      </c>
      <c r="V52" s="13">
        <v>3.9673543414191796E-3</v>
      </c>
      <c r="W52" s="73">
        <v>750270.94285714289</v>
      </c>
      <c r="X52" s="81">
        <v>49</v>
      </c>
      <c r="Y52" s="26" t="s">
        <v>23</v>
      </c>
      <c r="Z52" s="88">
        <f t="shared" si="1"/>
        <v>0.18625789167683887</v>
      </c>
      <c r="AA52" s="88">
        <f t="shared" si="2"/>
        <v>0.16773948938946789</v>
      </c>
      <c r="AB52" s="89">
        <f t="shared" si="3"/>
        <v>1.7999999999999989</v>
      </c>
      <c r="AC52" s="88">
        <f t="shared" si="4"/>
        <v>0.1029145451317638</v>
      </c>
      <c r="AD52" s="88">
        <f t="shared" si="5"/>
        <v>0.10426984375154416</v>
      </c>
      <c r="AE52" s="89">
        <f t="shared" si="6"/>
        <v>-0.10000000000000009</v>
      </c>
      <c r="AF52" s="88">
        <f t="shared" si="7"/>
        <v>0.19541692627627669</v>
      </c>
      <c r="AG52" s="88">
        <f t="shared" si="8"/>
        <v>0.19174410534640557</v>
      </c>
      <c r="AH52" s="89">
        <f t="shared" si="9"/>
        <v>0.30000000000000027</v>
      </c>
      <c r="AI52" s="88">
        <f t="shared" si="10"/>
        <v>7.1088541448116591E-2</v>
      </c>
      <c r="AJ52" s="88">
        <f t="shared" si="11"/>
        <v>8.4698476683636836E-2</v>
      </c>
      <c r="AK52" s="89">
        <f t="shared" si="12"/>
        <v>-1.4000000000000012</v>
      </c>
      <c r="AL52" s="88">
        <f t="shared" si="13"/>
        <v>8.182952326330678E-3</v>
      </c>
      <c r="AM52" s="88">
        <f t="shared" si="14"/>
        <v>8.9773159383088365E-3</v>
      </c>
      <c r="AN52" s="89">
        <f t="shared" si="15"/>
        <v>-9.9999999999999922E-2</v>
      </c>
      <c r="AO52" s="88">
        <f t="shared" si="16"/>
        <v>3.2200926698254653E-2</v>
      </c>
      <c r="AP52" s="88">
        <f t="shared" si="17"/>
        <v>4.0308795469311154E-2</v>
      </c>
      <c r="AQ52" s="89">
        <f t="shared" si="18"/>
        <v>-0.8</v>
      </c>
      <c r="AR52" s="88">
        <f t="shared" si="19"/>
        <v>0.13537758092470645</v>
      </c>
      <c r="AS52" s="88">
        <f t="shared" si="20"/>
        <v>0.14237939864258362</v>
      </c>
      <c r="AT52" s="89">
        <f t="shared" si="21"/>
        <v>-0.69999999999999785</v>
      </c>
      <c r="AU52" s="88">
        <f t="shared" si="22"/>
        <v>4.7644965373794935E-4</v>
      </c>
      <c r="AV52" s="88">
        <f t="shared" si="23"/>
        <v>6.0605242171451459E-4</v>
      </c>
      <c r="AW52" s="89">
        <f t="shared" si="24"/>
        <v>-0.1</v>
      </c>
      <c r="AX52" s="88">
        <f t="shared" si="25"/>
        <v>1.9642709051309291E-2</v>
      </c>
      <c r="AY52" s="88">
        <f t="shared" si="26"/>
        <v>1.8934339632776031E-2</v>
      </c>
      <c r="AZ52" s="89">
        <f t="shared" si="27"/>
        <v>0.10000000000000009</v>
      </c>
      <c r="BA52" s="88">
        <f t="shared" si="28"/>
        <v>0.24844147681266501</v>
      </c>
      <c r="BB52" s="88">
        <f t="shared" si="29"/>
        <v>0.2403421827242514</v>
      </c>
      <c r="BC52" s="89">
        <f t="shared" si="30"/>
        <v>0.80000000000000071</v>
      </c>
      <c r="BD52" s="20"/>
      <c r="BE52" s="88">
        <f t="shared" si="31"/>
        <v>0.1708585838027139</v>
      </c>
      <c r="BF52" s="88">
        <f t="shared" si="32"/>
        <v>0.16373642065778868</v>
      </c>
      <c r="BG52" s="89">
        <f t="shared" si="33"/>
        <v>0.70000000000000062</v>
      </c>
      <c r="BH52" s="88">
        <f t="shared" si="34"/>
        <v>8.9610322173548737E-2</v>
      </c>
      <c r="BI52" s="88">
        <f t="shared" si="35"/>
        <v>9.3399506349466893E-2</v>
      </c>
      <c r="BJ52" s="89">
        <f t="shared" si="36"/>
        <v>-0.30000000000000027</v>
      </c>
      <c r="BK52" s="88">
        <f t="shared" si="37"/>
        <v>0.1737864485793543</v>
      </c>
      <c r="BL52" s="88">
        <f t="shared" si="38"/>
        <v>0.17391836047654397</v>
      </c>
      <c r="BM52" s="89">
        <f t="shared" si="39"/>
        <v>0</v>
      </c>
      <c r="BN52" s="88">
        <f t="shared" si="40"/>
        <v>9.6310088439012481E-2</v>
      </c>
      <c r="BO52" s="88">
        <f t="shared" si="41"/>
        <v>9.5763159703318612E-2</v>
      </c>
      <c r="BP52" s="89">
        <f t="shared" si="42"/>
        <v>0</v>
      </c>
      <c r="BQ52" s="88">
        <f t="shared" si="43"/>
        <v>9.8912586057205987E-3</v>
      </c>
      <c r="BR52" s="88">
        <f t="shared" si="44"/>
        <v>9.2099373471566451E-3</v>
      </c>
      <c r="BS52" s="89">
        <f t="shared" si="45"/>
        <v>0.10000000000000009</v>
      </c>
      <c r="BT52" s="88">
        <f t="shared" si="46"/>
        <v>3.9289225084501792E-2</v>
      </c>
      <c r="BU52" s="88">
        <f t="shared" si="47"/>
        <v>3.9641562208261441E-2</v>
      </c>
      <c r="BV52" s="89">
        <f t="shared" si="48"/>
        <v>-0.10000000000000009</v>
      </c>
      <c r="BW52" s="88">
        <f t="shared" si="49"/>
        <v>0.15710995815852041</v>
      </c>
      <c r="BX52" s="88">
        <f t="shared" si="50"/>
        <v>0.15962075631546413</v>
      </c>
      <c r="BY52" s="89">
        <f t="shared" si="51"/>
        <v>-0.30000000000000027</v>
      </c>
      <c r="BZ52" s="88">
        <f t="shared" si="52"/>
        <v>3.5332825429450708E-4</v>
      </c>
      <c r="CA52" s="88">
        <f t="shared" si="53"/>
        <v>4.5145852589011586E-4</v>
      </c>
      <c r="CB52" s="89">
        <f t="shared" si="54"/>
        <v>0</v>
      </c>
      <c r="CC52" s="88">
        <f t="shared" si="55"/>
        <v>2.314211348986368E-2</v>
      </c>
      <c r="CD52" s="88">
        <f t="shared" si="56"/>
        <v>2.2526914513194472E-2</v>
      </c>
      <c r="CE52" s="89">
        <f t="shared" si="57"/>
        <v>0</v>
      </c>
      <c r="CF52" s="88">
        <f t="shared" si="58"/>
        <v>0.23964867341246959</v>
      </c>
      <c r="CG52" s="88">
        <f t="shared" si="59"/>
        <v>0.24173192390291504</v>
      </c>
      <c r="CH52" s="89">
        <f t="shared" si="60"/>
        <v>-0.20000000000000018</v>
      </c>
      <c r="CI52" s="83">
        <v>0</v>
      </c>
    </row>
    <row r="53" spans="2:87" ht="13.5" customHeight="1">
      <c r="B53" s="228"/>
      <c r="C53" s="228"/>
      <c r="D53" s="230"/>
      <c r="E53" s="173" t="s">
        <v>77</v>
      </c>
      <c r="F53" s="116" t="s">
        <v>78</v>
      </c>
      <c r="G53" s="174">
        <v>45273348</v>
      </c>
      <c r="H53" s="11">
        <f t="shared" ref="H53" si="129">IFERROR(G53/G58,"-")</f>
        <v>3.1651992703199648E-2</v>
      </c>
      <c r="I53" s="71">
        <v>276</v>
      </c>
      <c r="J53" s="11">
        <f>IFERROR(I53/D48,"-")</f>
        <v>2.955032119914347E-2</v>
      </c>
      <c r="K53" s="76">
        <f t="shared" si="0"/>
        <v>164033.86956521738</v>
      </c>
      <c r="L53" s="22"/>
      <c r="M53" s="20"/>
      <c r="N53" s="228"/>
      <c r="O53" s="228"/>
      <c r="P53" s="230"/>
      <c r="Q53" s="172" t="s">
        <v>77</v>
      </c>
      <c r="R53" s="92" t="s">
        <v>78</v>
      </c>
      <c r="S53" s="102">
        <v>57625135</v>
      </c>
      <c r="T53" s="13">
        <v>4.0030361122117532E-2</v>
      </c>
      <c r="U53" s="73">
        <v>272</v>
      </c>
      <c r="V53" s="13">
        <v>3.0832010881886193E-2</v>
      </c>
      <c r="W53" s="73">
        <v>211857.11397058822</v>
      </c>
      <c r="X53" s="81">
        <v>50</v>
      </c>
      <c r="Y53" s="26" t="s">
        <v>14</v>
      </c>
      <c r="Z53" s="88">
        <f t="shared" si="1"/>
        <v>0.17492889855268581</v>
      </c>
      <c r="AA53" s="88">
        <f t="shared" si="2"/>
        <v>0.1677092687096601</v>
      </c>
      <c r="AB53" s="89">
        <f t="shared" si="3"/>
        <v>0.69999999999999785</v>
      </c>
      <c r="AC53" s="88">
        <f t="shared" si="4"/>
        <v>7.9058077579933328E-2</v>
      </c>
      <c r="AD53" s="88">
        <f t="shared" si="5"/>
        <v>8.3547272928371566E-2</v>
      </c>
      <c r="AE53" s="89">
        <f t="shared" si="6"/>
        <v>-0.50000000000000044</v>
      </c>
      <c r="AF53" s="88">
        <f t="shared" si="7"/>
        <v>0.15757665155016432</v>
      </c>
      <c r="AG53" s="88">
        <f t="shared" si="8"/>
        <v>0.15976686836263224</v>
      </c>
      <c r="AH53" s="89">
        <f t="shared" si="9"/>
        <v>-0.20000000000000018</v>
      </c>
      <c r="AI53" s="88">
        <f t="shared" si="10"/>
        <v>0.14202185957502214</v>
      </c>
      <c r="AJ53" s="88">
        <f t="shared" si="11"/>
        <v>0.13302325138959759</v>
      </c>
      <c r="AK53" s="89">
        <f t="shared" si="12"/>
        <v>0.89999999999999802</v>
      </c>
      <c r="AL53" s="88">
        <f t="shared" si="13"/>
        <v>1.2642989477614254E-2</v>
      </c>
      <c r="AM53" s="88">
        <f t="shared" si="14"/>
        <v>6.8058998338050344E-3</v>
      </c>
      <c r="AN53" s="89">
        <f t="shared" si="15"/>
        <v>0.6</v>
      </c>
      <c r="AO53" s="88">
        <f t="shared" si="16"/>
        <v>3.2140648792335448E-2</v>
      </c>
      <c r="AP53" s="88">
        <f t="shared" si="17"/>
        <v>3.6958880572170318E-2</v>
      </c>
      <c r="AQ53" s="89">
        <f t="shared" si="18"/>
        <v>-0.49999999999999978</v>
      </c>
      <c r="AR53" s="88">
        <f t="shared" si="19"/>
        <v>0.12238783121135789</v>
      </c>
      <c r="AS53" s="88">
        <f t="shared" si="20"/>
        <v>0.13421583761763828</v>
      </c>
      <c r="AT53" s="89">
        <f t="shared" si="21"/>
        <v>-1.2000000000000011</v>
      </c>
      <c r="AU53" s="88">
        <f t="shared" si="22"/>
        <v>1.2527341792577064E-4</v>
      </c>
      <c r="AV53" s="88">
        <f t="shared" si="23"/>
        <v>5.2793439245263449E-4</v>
      </c>
      <c r="AW53" s="89">
        <f t="shared" si="24"/>
        <v>-0.1</v>
      </c>
      <c r="AX53" s="88">
        <f t="shared" si="25"/>
        <v>2.0847608956461271E-2</v>
      </c>
      <c r="AY53" s="88">
        <f t="shared" si="26"/>
        <v>2.5403871819044844E-2</v>
      </c>
      <c r="AZ53" s="89">
        <f t="shared" si="27"/>
        <v>-0.4</v>
      </c>
      <c r="BA53" s="88">
        <f t="shared" si="28"/>
        <v>0.25827016088649979</v>
      </c>
      <c r="BB53" s="88">
        <f t="shared" si="29"/>
        <v>0.25204091437462739</v>
      </c>
      <c r="BC53" s="89">
        <f t="shared" si="30"/>
        <v>0.60000000000000053</v>
      </c>
      <c r="BD53" s="20"/>
      <c r="BE53" s="88">
        <f t="shared" si="31"/>
        <v>0.1708585838027139</v>
      </c>
      <c r="BF53" s="88">
        <f t="shared" si="32"/>
        <v>0.16373642065778868</v>
      </c>
      <c r="BG53" s="89">
        <f t="shared" si="33"/>
        <v>0.70000000000000062</v>
      </c>
      <c r="BH53" s="88">
        <f t="shared" si="34"/>
        <v>8.9610322173548737E-2</v>
      </c>
      <c r="BI53" s="88">
        <f t="shared" si="35"/>
        <v>9.3399506349466893E-2</v>
      </c>
      <c r="BJ53" s="89">
        <f t="shared" si="36"/>
        <v>-0.30000000000000027</v>
      </c>
      <c r="BK53" s="88">
        <f t="shared" si="37"/>
        <v>0.1737864485793543</v>
      </c>
      <c r="BL53" s="88">
        <f t="shared" si="38"/>
        <v>0.17391836047654397</v>
      </c>
      <c r="BM53" s="89">
        <f t="shared" si="39"/>
        <v>0</v>
      </c>
      <c r="BN53" s="88">
        <f t="shared" si="40"/>
        <v>9.6310088439012481E-2</v>
      </c>
      <c r="BO53" s="88">
        <f t="shared" si="41"/>
        <v>9.5763159703318612E-2</v>
      </c>
      <c r="BP53" s="89">
        <f t="shared" si="42"/>
        <v>0</v>
      </c>
      <c r="BQ53" s="88">
        <f t="shared" si="43"/>
        <v>9.8912586057205987E-3</v>
      </c>
      <c r="BR53" s="88">
        <f t="shared" si="44"/>
        <v>9.2099373471566451E-3</v>
      </c>
      <c r="BS53" s="89">
        <f t="shared" si="45"/>
        <v>0.10000000000000009</v>
      </c>
      <c r="BT53" s="88">
        <f t="shared" si="46"/>
        <v>3.9289225084501792E-2</v>
      </c>
      <c r="BU53" s="88">
        <f t="shared" si="47"/>
        <v>3.9641562208261441E-2</v>
      </c>
      <c r="BV53" s="89">
        <f t="shared" si="48"/>
        <v>-0.10000000000000009</v>
      </c>
      <c r="BW53" s="88">
        <f t="shared" si="49"/>
        <v>0.15710995815852041</v>
      </c>
      <c r="BX53" s="88">
        <f t="shared" si="50"/>
        <v>0.15962075631546413</v>
      </c>
      <c r="BY53" s="89">
        <f t="shared" si="51"/>
        <v>-0.30000000000000027</v>
      </c>
      <c r="BZ53" s="88">
        <f t="shared" si="52"/>
        <v>3.5332825429450708E-4</v>
      </c>
      <c r="CA53" s="88">
        <f t="shared" si="53"/>
        <v>4.5145852589011586E-4</v>
      </c>
      <c r="CB53" s="89">
        <f t="shared" si="54"/>
        <v>0</v>
      </c>
      <c r="CC53" s="88">
        <f t="shared" si="55"/>
        <v>2.314211348986368E-2</v>
      </c>
      <c r="CD53" s="88">
        <f t="shared" si="56"/>
        <v>2.2526914513194472E-2</v>
      </c>
      <c r="CE53" s="89">
        <f t="shared" si="57"/>
        <v>0</v>
      </c>
      <c r="CF53" s="88">
        <f t="shared" si="58"/>
        <v>0.23964867341246959</v>
      </c>
      <c r="CG53" s="88">
        <f t="shared" si="59"/>
        <v>0.24173192390291504</v>
      </c>
      <c r="CH53" s="89">
        <f t="shared" si="60"/>
        <v>-0.20000000000000018</v>
      </c>
      <c r="CI53" s="83">
        <v>0</v>
      </c>
    </row>
    <row r="54" spans="2:87" ht="13.5" customHeight="1">
      <c r="B54" s="228"/>
      <c r="C54" s="228"/>
      <c r="D54" s="230"/>
      <c r="E54" s="173" t="s">
        <v>79</v>
      </c>
      <c r="F54" s="116" t="s">
        <v>80</v>
      </c>
      <c r="G54" s="174">
        <v>226990021</v>
      </c>
      <c r="H54" s="11">
        <f t="shared" ref="H54" si="130">IFERROR(G54/G58,"-")</f>
        <v>0.15869571846975253</v>
      </c>
      <c r="I54" s="71">
        <v>1545</v>
      </c>
      <c r="J54" s="11">
        <f>IFERROR(I54/D48,"-")</f>
        <v>0.16541755888650964</v>
      </c>
      <c r="K54" s="76">
        <f t="shared" si="0"/>
        <v>146919.1074433657</v>
      </c>
      <c r="L54" s="22"/>
      <c r="M54" s="20"/>
      <c r="N54" s="228"/>
      <c r="O54" s="228"/>
      <c r="P54" s="230"/>
      <c r="Q54" s="172" t="s">
        <v>79</v>
      </c>
      <c r="R54" s="92" t="s">
        <v>80</v>
      </c>
      <c r="S54" s="102">
        <v>218935129</v>
      </c>
      <c r="T54" s="13">
        <v>0.15208731877482606</v>
      </c>
      <c r="U54" s="73">
        <v>1551</v>
      </c>
      <c r="V54" s="13">
        <v>0.17581047381546136</v>
      </c>
      <c r="W54" s="73">
        <v>141157.40103159251</v>
      </c>
      <c r="X54" s="81">
        <v>51</v>
      </c>
      <c r="Y54" s="26" t="s">
        <v>42</v>
      </c>
      <c r="Z54" s="88">
        <f t="shared" si="1"/>
        <v>0.15994842405907497</v>
      </c>
      <c r="AA54" s="88">
        <f t="shared" si="2"/>
        <v>0.15237757472564847</v>
      </c>
      <c r="AB54" s="89">
        <f t="shared" si="3"/>
        <v>0.80000000000000071</v>
      </c>
      <c r="AC54" s="88">
        <f t="shared" si="4"/>
        <v>7.7631593452028275E-2</v>
      </c>
      <c r="AD54" s="88">
        <f t="shared" si="5"/>
        <v>7.9680314036716021E-2</v>
      </c>
      <c r="AE54" s="89">
        <f t="shared" si="6"/>
        <v>-0.20000000000000018</v>
      </c>
      <c r="AF54" s="88">
        <f t="shared" si="7"/>
        <v>0.16848204010122364</v>
      </c>
      <c r="AG54" s="88">
        <f t="shared" si="8"/>
        <v>0.17024479955653093</v>
      </c>
      <c r="AH54" s="89">
        <f t="shared" si="9"/>
        <v>-0.20000000000000018</v>
      </c>
      <c r="AI54" s="88">
        <f t="shared" si="10"/>
        <v>0.10470943137104533</v>
      </c>
      <c r="AJ54" s="88">
        <f t="shared" si="11"/>
        <v>9.7739509328432339E-2</v>
      </c>
      <c r="AK54" s="89">
        <f t="shared" si="12"/>
        <v>0.69999999999999929</v>
      </c>
      <c r="AL54" s="88">
        <f t="shared" si="13"/>
        <v>4.5561492221567763E-3</v>
      </c>
      <c r="AM54" s="88">
        <f t="shared" si="14"/>
        <v>3.7903430478467269E-3</v>
      </c>
      <c r="AN54" s="89">
        <f t="shared" si="15"/>
        <v>0.1</v>
      </c>
      <c r="AO54" s="88">
        <f t="shared" si="16"/>
        <v>5.1508921851452068E-2</v>
      </c>
      <c r="AP54" s="88">
        <f t="shared" si="17"/>
        <v>5.843684112042416E-2</v>
      </c>
      <c r="AQ54" s="89">
        <f t="shared" si="18"/>
        <v>-0.60000000000000053</v>
      </c>
      <c r="AR54" s="88">
        <f t="shared" si="19"/>
        <v>0.17341964579519911</v>
      </c>
      <c r="AS54" s="88">
        <f t="shared" si="20"/>
        <v>0.17877050449305795</v>
      </c>
      <c r="AT54" s="89">
        <f t="shared" si="21"/>
        <v>-0.60000000000000053</v>
      </c>
      <c r="AU54" s="88">
        <f t="shared" si="22"/>
        <v>2.4187490381978669E-4</v>
      </c>
      <c r="AV54" s="88">
        <f t="shared" si="23"/>
        <v>5.0485559280383056E-4</v>
      </c>
      <c r="AW54" s="89">
        <f t="shared" si="24"/>
        <v>-0.1</v>
      </c>
      <c r="AX54" s="88">
        <f t="shared" si="25"/>
        <v>2.3758589255976129E-2</v>
      </c>
      <c r="AY54" s="88">
        <f t="shared" si="26"/>
        <v>2.2191887611257857E-2</v>
      </c>
      <c r="AZ54" s="89">
        <f t="shared" si="27"/>
        <v>0.20000000000000018</v>
      </c>
      <c r="BA54" s="88">
        <f t="shared" si="28"/>
        <v>0.23574332998802391</v>
      </c>
      <c r="BB54" s="88">
        <f t="shared" si="29"/>
        <v>0.23626337048728169</v>
      </c>
      <c r="BC54" s="89">
        <f t="shared" si="30"/>
        <v>0</v>
      </c>
      <c r="BD54" s="20"/>
      <c r="BE54" s="88">
        <f t="shared" si="31"/>
        <v>0.1708585838027139</v>
      </c>
      <c r="BF54" s="88">
        <f t="shared" si="32"/>
        <v>0.16373642065778868</v>
      </c>
      <c r="BG54" s="89">
        <f t="shared" si="33"/>
        <v>0.70000000000000062</v>
      </c>
      <c r="BH54" s="88">
        <f t="shared" si="34"/>
        <v>8.9610322173548737E-2</v>
      </c>
      <c r="BI54" s="88">
        <f t="shared" si="35"/>
        <v>9.3399506349466893E-2</v>
      </c>
      <c r="BJ54" s="89">
        <f t="shared" si="36"/>
        <v>-0.30000000000000027</v>
      </c>
      <c r="BK54" s="88">
        <f t="shared" si="37"/>
        <v>0.1737864485793543</v>
      </c>
      <c r="BL54" s="88">
        <f t="shared" si="38"/>
        <v>0.17391836047654397</v>
      </c>
      <c r="BM54" s="89">
        <f t="shared" si="39"/>
        <v>0</v>
      </c>
      <c r="BN54" s="88">
        <f t="shared" si="40"/>
        <v>9.6310088439012481E-2</v>
      </c>
      <c r="BO54" s="88">
        <f t="shared" si="41"/>
        <v>9.5763159703318612E-2</v>
      </c>
      <c r="BP54" s="89">
        <f t="shared" si="42"/>
        <v>0</v>
      </c>
      <c r="BQ54" s="88">
        <f t="shared" si="43"/>
        <v>9.8912586057205987E-3</v>
      </c>
      <c r="BR54" s="88">
        <f t="shared" si="44"/>
        <v>9.2099373471566451E-3</v>
      </c>
      <c r="BS54" s="89">
        <f t="shared" si="45"/>
        <v>0.10000000000000009</v>
      </c>
      <c r="BT54" s="88">
        <f t="shared" si="46"/>
        <v>3.9289225084501792E-2</v>
      </c>
      <c r="BU54" s="88">
        <f t="shared" si="47"/>
        <v>3.9641562208261441E-2</v>
      </c>
      <c r="BV54" s="89">
        <f t="shared" si="48"/>
        <v>-0.10000000000000009</v>
      </c>
      <c r="BW54" s="88">
        <f t="shared" si="49"/>
        <v>0.15710995815852041</v>
      </c>
      <c r="BX54" s="88">
        <f t="shared" si="50"/>
        <v>0.15962075631546413</v>
      </c>
      <c r="BY54" s="89">
        <f t="shared" si="51"/>
        <v>-0.30000000000000027</v>
      </c>
      <c r="BZ54" s="88">
        <f t="shared" si="52"/>
        <v>3.5332825429450708E-4</v>
      </c>
      <c r="CA54" s="88">
        <f t="shared" si="53"/>
        <v>4.5145852589011586E-4</v>
      </c>
      <c r="CB54" s="89">
        <f t="shared" si="54"/>
        <v>0</v>
      </c>
      <c r="CC54" s="88">
        <f t="shared" si="55"/>
        <v>2.314211348986368E-2</v>
      </c>
      <c r="CD54" s="88">
        <f t="shared" si="56"/>
        <v>2.2526914513194472E-2</v>
      </c>
      <c r="CE54" s="89">
        <f t="shared" si="57"/>
        <v>0</v>
      </c>
      <c r="CF54" s="88">
        <f t="shared" si="58"/>
        <v>0.23964867341246959</v>
      </c>
      <c r="CG54" s="88">
        <f t="shared" si="59"/>
        <v>0.24173192390291504</v>
      </c>
      <c r="CH54" s="89">
        <f t="shared" si="60"/>
        <v>-0.20000000000000018</v>
      </c>
      <c r="CI54" s="83">
        <v>0</v>
      </c>
    </row>
    <row r="55" spans="2:87" ht="13.5" customHeight="1">
      <c r="B55" s="228"/>
      <c r="C55" s="228"/>
      <c r="D55" s="230"/>
      <c r="E55" s="173" t="s">
        <v>81</v>
      </c>
      <c r="F55" s="116" t="s">
        <v>82</v>
      </c>
      <c r="G55" s="174">
        <v>127983</v>
      </c>
      <c r="H55" s="11">
        <f t="shared" ref="H55" si="131">IFERROR(G55/G58,"-")</f>
        <v>8.9476859147540852E-5</v>
      </c>
      <c r="I55" s="71">
        <v>17</v>
      </c>
      <c r="J55" s="11">
        <f>IFERROR(I55/D48,"-")</f>
        <v>1.8201284796573877E-3</v>
      </c>
      <c r="K55" s="76">
        <f t="shared" si="0"/>
        <v>7528.411764705882</v>
      </c>
      <c r="L55" s="22"/>
      <c r="M55" s="20"/>
      <c r="N55" s="228"/>
      <c r="O55" s="228"/>
      <c r="P55" s="230"/>
      <c r="Q55" s="172" t="s">
        <v>81</v>
      </c>
      <c r="R55" s="92" t="s">
        <v>82</v>
      </c>
      <c r="S55" s="102">
        <v>104742</v>
      </c>
      <c r="T55" s="13">
        <v>7.2760958992162619E-5</v>
      </c>
      <c r="U55" s="73">
        <v>22</v>
      </c>
      <c r="V55" s="13">
        <v>2.4937655860349127E-3</v>
      </c>
      <c r="W55" s="73">
        <v>4761</v>
      </c>
      <c r="X55" s="81">
        <v>52</v>
      </c>
      <c r="Y55" s="26" t="s">
        <v>4</v>
      </c>
      <c r="Z55" s="88">
        <f t="shared" si="1"/>
        <v>0.17122544134629764</v>
      </c>
      <c r="AA55" s="88">
        <f t="shared" si="2"/>
        <v>0.1668669879054501</v>
      </c>
      <c r="AB55" s="89">
        <f t="shared" si="3"/>
        <v>0.40000000000000036</v>
      </c>
      <c r="AC55" s="88">
        <f t="shared" si="4"/>
        <v>0.10206164036780001</v>
      </c>
      <c r="AD55" s="88">
        <f t="shared" si="5"/>
        <v>0.10352175189674244</v>
      </c>
      <c r="AE55" s="89">
        <f t="shared" si="6"/>
        <v>-0.20000000000000018</v>
      </c>
      <c r="AF55" s="88">
        <f t="shared" si="7"/>
        <v>0.18422766105313287</v>
      </c>
      <c r="AG55" s="88">
        <f t="shared" si="8"/>
        <v>0.18631499776220334</v>
      </c>
      <c r="AH55" s="89">
        <f t="shared" si="9"/>
        <v>-0.20000000000000018</v>
      </c>
      <c r="AI55" s="88">
        <f t="shared" si="10"/>
        <v>0.10257272776021639</v>
      </c>
      <c r="AJ55" s="88">
        <f t="shared" si="11"/>
        <v>0.10396891609886094</v>
      </c>
      <c r="AK55" s="89">
        <f t="shared" si="12"/>
        <v>-0.10000000000000009</v>
      </c>
      <c r="AL55" s="88">
        <f t="shared" si="13"/>
        <v>1.6882059159438436E-2</v>
      </c>
      <c r="AM55" s="88">
        <f t="shared" si="14"/>
        <v>1.2638572362328104E-2</v>
      </c>
      <c r="AN55" s="89">
        <f t="shared" si="15"/>
        <v>0.40000000000000019</v>
      </c>
      <c r="AO55" s="88">
        <f t="shared" si="16"/>
        <v>4.834761176175012E-2</v>
      </c>
      <c r="AP55" s="88">
        <f t="shared" si="17"/>
        <v>3.5643271918732712E-2</v>
      </c>
      <c r="AQ55" s="89">
        <f t="shared" si="18"/>
        <v>1.2000000000000004</v>
      </c>
      <c r="AR55" s="88">
        <f t="shared" si="19"/>
        <v>0.16682880509244302</v>
      </c>
      <c r="AS55" s="88">
        <f t="shared" si="20"/>
        <v>0.1868983190390526</v>
      </c>
      <c r="AT55" s="89">
        <f t="shared" si="21"/>
        <v>-1.9999999999999991</v>
      </c>
      <c r="AU55" s="88">
        <f t="shared" si="22"/>
        <v>6.5024305732897786E-5</v>
      </c>
      <c r="AV55" s="88">
        <f t="shared" si="23"/>
        <v>1.0791767808314438E-3</v>
      </c>
      <c r="AW55" s="89">
        <f t="shared" si="24"/>
        <v>-0.1</v>
      </c>
      <c r="AX55" s="88">
        <f t="shared" si="25"/>
        <v>1.8222474815757117E-2</v>
      </c>
      <c r="AY55" s="88">
        <f t="shared" si="26"/>
        <v>1.5568895232737134E-2</v>
      </c>
      <c r="AZ55" s="89">
        <f t="shared" si="27"/>
        <v>0.19999999999999984</v>
      </c>
      <c r="BA55" s="88">
        <f t="shared" si="28"/>
        <v>0.18956655433743153</v>
      </c>
      <c r="BB55" s="88">
        <f t="shared" si="29"/>
        <v>0.18749911100306119</v>
      </c>
      <c r="BC55" s="89">
        <f t="shared" si="30"/>
        <v>0.30000000000000027</v>
      </c>
      <c r="BD55" s="20"/>
      <c r="BE55" s="88">
        <f t="shared" si="31"/>
        <v>0.1708585838027139</v>
      </c>
      <c r="BF55" s="88">
        <f t="shared" si="32"/>
        <v>0.16373642065778868</v>
      </c>
      <c r="BG55" s="89">
        <f t="shared" si="33"/>
        <v>0.70000000000000062</v>
      </c>
      <c r="BH55" s="88">
        <f t="shared" si="34"/>
        <v>8.9610322173548737E-2</v>
      </c>
      <c r="BI55" s="88">
        <f t="shared" si="35"/>
        <v>9.3399506349466893E-2</v>
      </c>
      <c r="BJ55" s="89">
        <f t="shared" si="36"/>
        <v>-0.30000000000000027</v>
      </c>
      <c r="BK55" s="88">
        <f t="shared" si="37"/>
        <v>0.1737864485793543</v>
      </c>
      <c r="BL55" s="88">
        <f t="shared" si="38"/>
        <v>0.17391836047654397</v>
      </c>
      <c r="BM55" s="89">
        <f t="shared" si="39"/>
        <v>0</v>
      </c>
      <c r="BN55" s="88">
        <f t="shared" si="40"/>
        <v>9.6310088439012481E-2</v>
      </c>
      <c r="BO55" s="88">
        <f t="shared" si="41"/>
        <v>9.5763159703318612E-2</v>
      </c>
      <c r="BP55" s="89">
        <f t="shared" si="42"/>
        <v>0</v>
      </c>
      <c r="BQ55" s="88">
        <f t="shared" si="43"/>
        <v>9.8912586057205987E-3</v>
      </c>
      <c r="BR55" s="88">
        <f t="shared" si="44"/>
        <v>9.2099373471566451E-3</v>
      </c>
      <c r="BS55" s="89">
        <f t="shared" si="45"/>
        <v>0.10000000000000009</v>
      </c>
      <c r="BT55" s="88">
        <f t="shared" si="46"/>
        <v>3.9289225084501792E-2</v>
      </c>
      <c r="BU55" s="88">
        <f t="shared" si="47"/>
        <v>3.9641562208261441E-2</v>
      </c>
      <c r="BV55" s="89">
        <f t="shared" si="48"/>
        <v>-0.10000000000000009</v>
      </c>
      <c r="BW55" s="88">
        <f t="shared" si="49"/>
        <v>0.15710995815852041</v>
      </c>
      <c r="BX55" s="88">
        <f t="shared" si="50"/>
        <v>0.15962075631546413</v>
      </c>
      <c r="BY55" s="89">
        <f t="shared" si="51"/>
        <v>-0.30000000000000027</v>
      </c>
      <c r="BZ55" s="88">
        <f t="shared" si="52"/>
        <v>3.5332825429450708E-4</v>
      </c>
      <c r="CA55" s="88">
        <f t="shared" si="53"/>
        <v>4.5145852589011586E-4</v>
      </c>
      <c r="CB55" s="89">
        <f t="shared" si="54"/>
        <v>0</v>
      </c>
      <c r="CC55" s="88">
        <f t="shared" si="55"/>
        <v>2.314211348986368E-2</v>
      </c>
      <c r="CD55" s="88">
        <f t="shared" si="56"/>
        <v>2.2526914513194472E-2</v>
      </c>
      <c r="CE55" s="89">
        <f t="shared" si="57"/>
        <v>0</v>
      </c>
      <c r="CF55" s="88">
        <f t="shared" si="58"/>
        <v>0.23964867341246959</v>
      </c>
      <c r="CG55" s="88">
        <f t="shared" si="59"/>
        <v>0.24173192390291504</v>
      </c>
      <c r="CH55" s="89">
        <f t="shared" si="60"/>
        <v>-0.20000000000000018</v>
      </c>
      <c r="CI55" s="83">
        <v>0</v>
      </c>
    </row>
    <row r="56" spans="2:87" ht="13.5" customHeight="1">
      <c r="B56" s="228"/>
      <c r="C56" s="228"/>
      <c r="D56" s="230"/>
      <c r="E56" s="173" t="s">
        <v>83</v>
      </c>
      <c r="F56" s="116" t="s">
        <v>84</v>
      </c>
      <c r="G56" s="174">
        <v>48934962</v>
      </c>
      <c r="H56" s="11">
        <f t="shared" ref="H56" si="132">IFERROR(G56/G58,"-")</f>
        <v>3.42119398847055E-2</v>
      </c>
      <c r="I56" s="71">
        <v>1272</v>
      </c>
      <c r="J56" s="11">
        <f>IFERROR(I56/D48,"-")</f>
        <v>0.13618843683083512</v>
      </c>
      <c r="K56" s="76">
        <f t="shared" si="0"/>
        <v>38470.882075471702</v>
      </c>
      <c r="L56" s="22"/>
      <c r="M56" s="20"/>
      <c r="N56" s="228"/>
      <c r="O56" s="228"/>
      <c r="P56" s="230"/>
      <c r="Q56" s="172" t="s">
        <v>83</v>
      </c>
      <c r="R56" s="92" t="s">
        <v>84</v>
      </c>
      <c r="S56" s="102">
        <v>40525197</v>
      </c>
      <c r="T56" s="13">
        <v>2.8151574316571303E-2</v>
      </c>
      <c r="U56" s="73">
        <v>1232</v>
      </c>
      <c r="V56" s="13">
        <v>0.1396508728179551</v>
      </c>
      <c r="W56" s="73">
        <v>32893.828733766233</v>
      </c>
      <c r="X56" s="81">
        <v>53</v>
      </c>
      <c r="Y56" s="26" t="s">
        <v>19</v>
      </c>
      <c r="Z56" s="88">
        <f t="shared" si="1"/>
        <v>0.1865274198390757</v>
      </c>
      <c r="AA56" s="88">
        <f t="shared" si="2"/>
        <v>0.17673108643558397</v>
      </c>
      <c r="AB56" s="89">
        <f t="shared" si="3"/>
        <v>1.0000000000000009</v>
      </c>
      <c r="AC56" s="88">
        <f t="shared" si="4"/>
        <v>8.7079789475733249E-2</v>
      </c>
      <c r="AD56" s="88">
        <f t="shared" si="5"/>
        <v>9.1335327664498159E-2</v>
      </c>
      <c r="AE56" s="89">
        <f t="shared" si="6"/>
        <v>-0.40000000000000036</v>
      </c>
      <c r="AF56" s="88">
        <f t="shared" si="7"/>
        <v>0.19753294780651637</v>
      </c>
      <c r="AG56" s="88">
        <f t="shared" si="8"/>
        <v>0.19585133431248486</v>
      </c>
      <c r="AH56" s="89">
        <f t="shared" si="9"/>
        <v>0.20000000000000018</v>
      </c>
      <c r="AI56" s="88">
        <f t="shared" si="10"/>
        <v>9.4472858443298266E-2</v>
      </c>
      <c r="AJ56" s="88">
        <f t="shared" si="11"/>
        <v>0.10655716980683712</v>
      </c>
      <c r="AK56" s="89">
        <f t="shared" si="12"/>
        <v>-1.2999999999999998</v>
      </c>
      <c r="AL56" s="88">
        <f t="shared" si="13"/>
        <v>3.2405126709737116E-3</v>
      </c>
      <c r="AM56" s="88">
        <f t="shared" si="14"/>
        <v>4.4154224491539358E-3</v>
      </c>
      <c r="AN56" s="89">
        <f t="shared" si="15"/>
        <v>-0.1</v>
      </c>
      <c r="AO56" s="88">
        <f t="shared" si="16"/>
        <v>4.0032680918000059E-2</v>
      </c>
      <c r="AP56" s="88">
        <f t="shared" si="17"/>
        <v>3.5825476020236544E-2</v>
      </c>
      <c r="AQ56" s="89">
        <f t="shared" si="18"/>
        <v>0.40000000000000036</v>
      </c>
      <c r="AR56" s="88">
        <f t="shared" si="19"/>
        <v>0.13082344684182645</v>
      </c>
      <c r="AS56" s="88">
        <f t="shared" si="20"/>
        <v>0.12058877365516216</v>
      </c>
      <c r="AT56" s="89">
        <f t="shared" si="21"/>
        <v>1.0000000000000009</v>
      </c>
      <c r="AU56" s="88">
        <f t="shared" si="22"/>
        <v>2.1414741076974787E-4</v>
      </c>
      <c r="AV56" s="88">
        <f t="shared" si="23"/>
        <v>8.7943085143360911E-4</v>
      </c>
      <c r="AW56" s="89">
        <f t="shared" si="24"/>
        <v>-0.1</v>
      </c>
      <c r="AX56" s="88">
        <f t="shared" si="25"/>
        <v>2.6980492398474061E-2</v>
      </c>
      <c r="AY56" s="88">
        <f t="shared" si="26"/>
        <v>2.2397010283336263E-2</v>
      </c>
      <c r="AZ56" s="89">
        <f t="shared" si="27"/>
        <v>0.50000000000000011</v>
      </c>
      <c r="BA56" s="88">
        <f t="shared" si="28"/>
        <v>0.2330957041953324</v>
      </c>
      <c r="BB56" s="88">
        <f t="shared" si="29"/>
        <v>0.2454189685212734</v>
      </c>
      <c r="BC56" s="89">
        <f t="shared" si="30"/>
        <v>-1.1999999999999984</v>
      </c>
      <c r="BD56" s="20"/>
      <c r="BE56" s="88">
        <f t="shared" si="31"/>
        <v>0.1708585838027139</v>
      </c>
      <c r="BF56" s="88">
        <f t="shared" si="32"/>
        <v>0.16373642065778868</v>
      </c>
      <c r="BG56" s="89">
        <f t="shared" si="33"/>
        <v>0.70000000000000062</v>
      </c>
      <c r="BH56" s="88">
        <f t="shared" si="34"/>
        <v>8.9610322173548737E-2</v>
      </c>
      <c r="BI56" s="88">
        <f t="shared" si="35"/>
        <v>9.3399506349466893E-2</v>
      </c>
      <c r="BJ56" s="89">
        <f t="shared" si="36"/>
        <v>-0.30000000000000027</v>
      </c>
      <c r="BK56" s="88">
        <f t="shared" si="37"/>
        <v>0.1737864485793543</v>
      </c>
      <c r="BL56" s="88">
        <f t="shared" si="38"/>
        <v>0.17391836047654397</v>
      </c>
      <c r="BM56" s="89">
        <f t="shared" si="39"/>
        <v>0</v>
      </c>
      <c r="BN56" s="88">
        <f t="shared" si="40"/>
        <v>9.6310088439012481E-2</v>
      </c>
      <c r="BO56" s="88">
        <f t="shared" si="41"/>
        <v>9.5763159703318612E-2</v>
      </c>
      <c r="BP56" s="89">
        <f t="shared" si="42"/>
        <v>0</v>
      </c>
      <c r="BQ56" s="88">
        <f t="shared" si="43"/>
        <v>9.8912586057205987E-3</v>
      </c>
      <c r="BR56" s="88">
        <f t="shared" si="44"/>
        <v>9.2099373471566451E-3</v>
      </c>
      <c r="BS56" s="89">
        <f t="shared" si="45"/>
        <v>0.10000000000000009</v>
      </c>
      <c r="BT56" s="88">
        <f t="shared" si="46"/>
        <v>3.9289225084501792E-2</v>
      </c>
      <c r="BU56" s="88">
        <f t="shared" si="47"/>
        <v>3.9641562208261441E-2</v>
      </c>
      <c r="BV56" s="89">
        <f t="shared" si="48"/>
        <v>-0.10000000000000009</v>
      </c>
      <c r="BW56" s="88">
        <f t="shared" si="49"/>
        <v>0.15710995815852041</v>
      </c>
      <c r="BX56" s="88">
        <f t="shared" si="50"/>
        <v>0.15962075631546413</v>
      </c>
      <c r="BY56" s="89">
        <f t="shared" si="51"/>
        <v>-0.30000000000000027</v>
      </c>
      <c r="BZ56" s="88">
        <f t="shared" si="52"/>
        <v>3.5332825429450708E-4</v>
      </c>
      <c r="CA56" s="88">
        <f t="shared" si="53"/>
        <v>4.5145852589011586E-4</v>
      </c>
      <c r="CB56" s="89">
        <f t="shared" si="54"/>
        <v>0</v>
      </c>
      <c r="CC56" s="88">
        <f t="shared" si="55"/>
        <v>2.314211348986368E-2</v>
      </c>
      <c r="CD56" s="88">
        <f t="shared" si="56"/>
        <v>2.2526914513194472E-2</v>
      </c>
      <c r="CE56" s="89">
        <f t="shared" si="57"/>
        <v>0</v>
      </c>
      <c r="CF56" s="88">
        <f t="shared" si="58"/>
        <v>0.23964867341246959</v>
      </c>
      <c r="CG56" s="88">
        <f t="shared" si="59"/>
        <v>0.24173192390291504</v>
      </c>
      <c r="CH56" s="89">
        <f t="shared" si="60"/>
        <v>-0.20000000000000018</v>
      </c>
      <c r="CI56" s="83">
        <v>0</v>
      </c>
    </row>
    <row r="57" spans="2:87" ht="13.5" customHeight="1">
      <c r="B57" s="228"/>
      <c r="C57" s="228"/>
      <c r="D57" s="230"/>
      <c r="E57" s="175" t="s">
        <v>85</v>
      </c>
      <c r="F57" s="117" t="s">
        <v>86</v>
      </c>
      <c r="G57" s="176">
        <v>370004658</v>
      </c>
      <c r="H57" s="12">
        <f t="shared" ref="H57" si="133">IFERROR(G57/G58,"-")</f>
        <v>0.25868165824992401</v>
      </c>
      <c r="I57" s="72">
        <v>879</v>
      </c>
      <c r="J57" s="12">
        <f>IFERROR(I57/D48,"-")</f>
        <v>9.4111349036402572E-2</v>
      </c>
      <c r="K57" s="77">
        <f t="shared" si="0"/>
        <v>420938.17747440271</v>
      </c>
      <c r="L57" s="22"/>
      <c r="M57" s="20"/>
      <c r="N57" s="228"/>
      <c r="O57" s="228"/>
      <c r="P57" s="230"/>
      <c r="Q57" s="172" t="s">
        <v>85</v>
      </c>
      <c r="R57" s="92" t="s">
        <v>86</v>
      </c>
      <c r="S57" s="102">
        <v>375176434</v>
      </c>
      <c r="T57" s="13">
        <v>0.26062321828015317</v>
      </c>
      <c r="U57" s="73">
        <v>832</v>
      </c>
      <c r="V57" s="13">
        <v>9.4309680344593069E-2</v>
      </c>
      <c r="W57" s="73">
        <v>450933.21394230769</v>
      </c>
      <c r="X57" s="81">
        <v>54</v>
      </c>
      <c r="Y57" s="26" t="s">
        <v>24</v>
      </c>
      <c r="Z57" s="88">
        <f t="shared" si="1"/>
        <v>0.18706165490016011</v>
      </c>
      <c r="AA57" s="88">
        <f t="shared" si="2"/>
        <v>0.16901806437020728</v>
      </c>
      <c r="AB57" s="89">
        <f t="shared" si="3"/>
        <v>1.7999999999999989</v>
      </c>
      <c r="AC57" s="88">
        <f t="shared" si="4"/>
        <v>8.6719396579655952E-2</v>
      </c>
      <c r="AD57" s="88">
        <f t="shared" si="5"/>
        <v>9.0644378581281687E-2</v>
      </c>
      <c r="AE57" s="89">
        <f t="shared" si="6"/>
        <v>-0.40000000000000036</v>
      </c>
      <c r="AF57" s="88">
        <f t="shared" si="7"/>
        <v>0.1891512830010352</v>
      </c>
      <c r="AG57" s="88">
        <f t="shared" si="8"/>
        <v>0.19264178164399673</v>
      </c>
      <c r="AH57" s="89">
        <f t="shared" si="9"/>
        <v>-0.40000000000000036</v>
      </c>
      <c r="AI57" s="88">
        <f t="shared" si="10"/>
        <v>9.7818464374269012E-2</v>
      </c>
      <c r="AJ57" s="88">
        <f t="shared" si="11"/>
        <v>9.9722123624748818E-2</v>
      </c>
      <c r="AK57" s="89">
        <f t="shared" si="12"/>
        <v>-0.20000000000000018</v>
      </c>
      <c r="AL57" s="88">
        <f t="shared" si="13"/>
        <v>1.6746849062094279E-2</v>
      </c>
      <c r="AM57" s="88">
        <f t="shared" si="14"/>
        <v>1.0339165972672548E-2</v>
      </c>
      <c r="AN57" s="89">
        <f t="shared" si="15"/>
        <v>0.70000000000000007</v>
      </c>
      <c r="AO57" s="88">
        <f t="shared" si="16"/>
        <v>1.909526731054911E-2</v>
      </c>
      <c r="AP57" s="88">
        <f t="shared" si="17"/>
        <v>3.4950289737123739E-2</v>
      </c>
      <c r="AQ57" s="89">
        <f t="shared" si="18"/>
        <v>-1.6000000000000003</v>
      </c>
      <c r="AR57" s="88">
        <f t="shared" si="19"/>
        <v>0.12997701714381027</v>
      </c>
      <c r="AS57" s="88">
        <f t="shared" si="20"/>
        <v>0.11384266170073916</v>
      </c>
      <c r="AT57" s="89">
        <f t="shared" si="21"/>
        <v>1.6</v>
      </c>
      <c r="AU57" s="88">
        <f t="shared" si="22"/>
        <v>3.1906129501032323E-4</v>
      </c>
      <c r="AV57" s="88">
        <f t="shared" si="23"/>
        <v>4.1287136567205046E-4</v>
      </c>
      <c r="AW57" s="89">
        <f t="shared" si="24"/>
        <v>0</v>
      </c>
      <c r="AX57" s="88">
        <f t="shared" si="25"/>
        <v>2.3933000967873753E-2</v>
      </c>
      <c r="AY57" s="88">
        <f t="shared" si="26"/>
        <v>2.8271631109422487E-2</v>
      </c>
      <c r="AZ57" s="89">
        <f t="shared" si="27"/>
        <v>-0.4</v>
      </c>
      <c r="BA57" s="88">
        <f t="shared" si="28"/>
        <v>0.24917800536554202</v>
      </c>
      <c r="BB57" s="88">
        <f t="shared" si="29"/>
        <v>0.26015703189413547</v>
      </c>
      <c r="BC57" s="89">
        <f t="shared" si="30"/>
        <v>-1.100000000000001</v>
      </c>
      <c r="BD57" s="20"/>
      <c r="BE57" s="88">
        <f t="shared" si="31"/>
        <v>0.1708585838027139</v>
      </c>
      <c r="BF57" s="88">
        <f t="shared" si="32"/>
        <v>0.16373642065778868</v>
      </c>
      <c r="BG57" s="89">
        <f t="shared" si="33"/>
        <v>0.70000000000000062</v>
      </c>
      <c r="BH57" s="88">
        <f t="shared" si="34"/>
        <v>8.9610322173548737E-2</v>
      </c>
      <c r="BI57" s="88">
        <f t="shared" si="35"/>
        <v>9.3399506349466893E-2</v>
      </c>
      <c r="BJ57" s="89">
        <f t="shared" si="36"/>
        <v>-0.30000000000000027</v>
      </c>
      <c r="BK57" s="88">
        <f t="shared" si="37"/>
        <v>0.1737864485793543</v>
      </c>
      <c r="BL57" s="88">
        <f t="shared" si="38"/>
        <v>0.17391836047654397</v>
      </c>
      <c r="BM57" s="89">
        <f t="shared" si="39"/>
        <v>0</v>
      </c>
      <c r="BN57" s="88">
        <f t="shared" si="40"/>
        <v>9.6310088439012481E-2</v>
      </c>
      <c r="BO57" s="88">
        <f t="shared" si="41"/>
        <v>9.5763159703318612E-2</v>
      </c>
      <c r="BP57" s="89">
        <f t="shared" si="42"/>
        <v>0</v>
      </c>
      <c r="BQ57" s="88">
        <f t="shared" si="43"/>
        <v>9.8912586057205987E-3</v>
      </c>
      <c r="BR57" s="88">
        <f t="shared" si="44"/>
        <v>9.2099373471566451E-3</v>
      </c>
      <c r="BS57" s="89">
        <f t="shared" si="45"/>
        <v>0.10000000000000009</v>
      </c>
      <c r="BT57" s="88">
        <f t="shared" si="46"/>
        <v>3.9289225084501792E-2</v>
      </c>
      <c r="BU57" s="88">
        <f t="shared" si="47"/>
        <v>3.9641562208261441E-2</v>
      </c>
      <c r="BV57" s="89">
        <f t="shared" si="48"/>
        <v>-0.10000000000000009</v>
      </c>
      <c r="BW57" s="88">
        <f t="shared" si="49"/>
        <v>0.15710995815852041</v>
      </c>
      <c r="BX57" s="88">
        <f t="shared" si="50"/>
        <v>0.15962075631546413</v>
      </c>
      <c r="BY57" s="89">
        <f t="shared" si="51"/>
        <v>-0.30000000000000027</v>
      </c>
      <c r="BZ57" s="88">
        <f t="shared" si="52"/>
        <v>3.5332825429450708E-4</v>
      </c>
      <c r="CA57" s="88">
        <f t="shared" si="53"/>
        <v>4.5145852589011586E-4</v>
      </c>
      <c r="CB57" s="89">
        <f t="shared" si="54"/>
        <v>0</v>
      </c>
      <c r="CC57" s="88">
        <f t="shared" si="55"/>
        <v>2.314211348986368E-2</v>
      </c>
      <c r="CD57" s="88">
        <f t="shared" si="56"/>
        <v>2.2526914513194472E-2</v>
      </c>
      <c r="CE57" s="89">
        <f t="shared" si="57"/>
        <v>0</v>
      </c>
      <c r="CF57" s="88">
        <f t="shared" si="58"/>
        <v>0.23964867341246959</v>
      </c>
      <c r="CG57" s="88">
        <f t="shared" si="59"/>
        <v>0.24173192390291504</v>
      </c>
      <c r="CH57" s="89">
        <f t="shared" si="60"/>
        <v>-0.20000000000000018</v>
      </c>
      <c r="CI57" s="83">
        <v>0</v>
      </c>
    </row>
    <row r="58" spans="2:87" ht="13.5" customHeight="1">
      <c r="B58" s="192"/>
      <c r="C58" s="192"/>
      <c r="D58" s="231"/>
      <c r="E58" s="177" t="s">
        <v>115</v>
      </c>
      <c r="F58" s="178"/>
      <c r="G58" s="102">
        <f>SUM(G48:G57)</f>
        <v>1430347480</v>
      </c>
      <c r="H58" s="13" t="s">
        <v>131</v>
      </c>
      <c r="I58" s="73">
        <v>7025</v>
      </c>
      <c r="J58" s="13">
        <f>IFERROR(I58/D48,"-")</f>
        <v>0.75214132762312635</v>
      </c>
      <c r="K58" s="78">
        <f t="shared" si="0"/>
        <v>203608.18220640571</v>
      </c>
      <c r="L58" s="22"/>
      <c r="M58" s="20"/>
      <c r="N58" s="192"/>
      <c r="O58" s="192"/>
      <c r="P58" s="231"/>
      <c r="Q58" s="179" t="s">
        <v>115</v>
      </c>
      <c r="R58" s="179"/>
      <c r="S58" s="102">
        <v>1439535727</v>
      </c>
      <c r="T58" s="13" t="s">
        <v>131</v>
      </c>
      <c r="U58" s="73">
        <v>6717</v>
      </c>
      <c r="V58" s="13">
        <v>0.76139197460893226</v>
      </c>
      <c r="W58" s="73">
        <v>214312.30117612029</v>
      </c>
      <c r="X58" s="81">
        <v>55</v>
      </c>
      <c r="Y58" s="26" t="s">
        <v>15</v>
      </c>
      <c r="Z58" s="88">
        <f t="shared" si="1"/>
        <v>0.17256336897156485</v>
      </c>
      <c r="AA58" s="88">
        <f t="shared" si="2"/>
        <v>0.16300126456740732</v>
      </c>
      <c r="AB58" s="89">
        <f t="shared" si="3"/>
        <v>0.99999999999999811</v>
      </c>
      <c r="AC58" s="88">
        <f t="shared" si="4"/>
        <v>8.2347698033884295E-2</v>
      </c>
      <c r="AD58" s="88">
        <f t="shared" si="5"/>
        <v>8.7725484921258409E-2</v>
      </c>
      <c r="AE58" s="89">
        <f t="shared" si="6"/>
        <v>-0.5999999999999992</v>
      </c>
      <c r="AF58" s="88">
        <f t="shared" si="7"/>
        <v>0.16782945619547149</v>
      </c>
      <c r="AG58" s="88">
        <f t="shared" si="8"/>
        <v>0.16717811544988342</v>
      </c>
      <c r="AH58" s="89">
        <f t="shared" si="9"/>
        <v>0.10000000000000009</v>
      </c>
      <c r="AI58" s="88">
        <f t="shared" si="10"/>
        <v>9.5406894046905333E-2</v>
      </c>
      <c r="AJ58" s="88">
        <f t="shared" si="11"/>
        <v>9.7626543847082844E-2</v>
      </c>
      <c r="AK58" s="89">
        <f t="shared" si="12"/>
        <v>-0.30000000000000027</v>
      </c>
      <c r="AL58" s="88">
        <f t="shared" si="13"/>
        <v>1.1599476863459413E-2</v>
      </c>
      <c r="AM58" s="88">
        <f t="shared" si="14"/>
        <v>1.3278957455860347E-2</v>
      </c>
      <c r="AN58" s="89">
        <f t="shared" si="15"/>
        <v>-9.9999999999999922E-2</v>
      </c>
      <c r="AO58" s="88">
        <f t="shared" si="16"/>
        <v>2.631693689058269E-2</v>
      </c>
      <c r="AP58" s="88">
        <f t="shared" si="17"/>
        <v>2.834321125725393E-2</v>
      </c>
      <c r="AQ58" s="89">
        <f t="shared" si="18"/>
        <v>-0.20000000000000018</v>
      </c>
      <c r="AR58" s="88">
        <f t="shared" si="19"/>
        <v>0.13176620649804432</v>
      </c>
      <c r="AS58" s="88">
        <f t="shared" si="20"/>
        <v>0.12377981995100881</v>
      </c>
      <c r="AT58" s="89">
        <f t="shared" si="21"/>
        <v>0.80000000000000071</v>
      </c>
      <c r="AU58" s="88">
        <f t="shared" si="22"/>
        <v>8.598292090405709E-5</v>
      </c>
      <c r="AV58" s="88">
        <f t="shared" si="23"/>
        <v>1.2010815176500231E-4</v>
      </c>
      <c r="AW58" s="89">
        <f t="shared" si="24"/>
        <v>0</v>
      </c>
      <c r="AX58" s="88">
        <f t="shared" si="25"/>
        <v>2.7722093672930104E-2</v>
      </c>
      <c r="AY58" s="88">
        <f t="shared" si="26"/>
        <v>2.7487445610214083E-2</v>
      </c>
      <c r="AZ58" s="89">
        <f t="shared" si="27"/>
        <v>0.10000000000000009</v>
      </c>
      <c r="BA58" s="88">
        <f t="shared" si="28"/>
        <v>0.2843618859062535</v>
      </c>
      <c r="BB58" s="88">
        <f t="shared" si="29"/>
        <v>0.29145904878826584</v>
      </c>
      <c r="BC58" s="89">
        <f t="shared" si="30"/>
        <v>-0.70000000000000062</v>
      </c>
      <c r="BD58" s="20"/>
      <c r="BE58" s="88">
        <f t="shared" si="31"/>
        <v>0.1708585838027139</v>
      </c>
      <c r="BF58" s="88">
        <f t="shared" si="32"/>
        <v>0.16373642065778868</v>
      </c>
      <c r="BG58" s="89">
        <f t="shared" si="33"/>
        <v>0.70000000000000062</v>
      </c>
      <c r="BH58" s="88">
        <f t="shared" si="34"/>
        <v>8.9610322173548737E-2</v>
      </c>
      <c r="BI58" s="88">
        <f t="shared" si="35"/>
        <v>9.3399506349466893E-2</v>
      </c>
      <c r="BJ58" s="89">
        <f t="shared" si="36"/>
        <v>-0.30000000000000027</v>
      </c>
      <c r="BK58" s="88">
        <f t="shared" si="37"/>
        <v>0.1737864485793543</v>
      </c>
      <c r="BL58" s="88">
        <f t="shared" si="38"/>
        <v>0.17391836047654397</v>
      </c>
      <c r="BM58" s="89">
        <f t="shared" si="39"/>
        <v>0</v>
      </c>
      <c r="BN58" s="88">
        <f t="shared" si="40"/>
        <v>9.6310088439012481E-2</v>
      </c>
      <c r="BO58" s="88">
        <f t="shared" si="41"/>
        <v>9.5763159703318612E-2</v>
      </c>
      <c r="BP58" s="89">
        <f t="shared" si="42"/>
        <v>0</v>
      </c>
      <c r="BQ58" s="88">
        <f t="shared" si="43"/>
        <v>9.8912586057205987E-3</v>
      </c>
      <c r="BR58" s="88">
        <f t="shared" si="44"/>
        <v>9.2099373471566451E-3</v>
      </c>
      <c r="BS58" s="89">
        <f t="shared" si="45"/>
        <v>0.10000000000000009</v>
      </c>
      <c r="BT58" s="88">
        <f t="shared" si="46"/>
        <v>3.9289225084501792E-2</v>
      </c>
      <c r="BU58" s="88">
        <f t="shared" si="47"/>
        <v>3.9641562208261441E-2</v>
      </c>
      <c r="BV58" s="89">
        <f t="shared" si="48"/>
        <v>-0.10000000000000009</v>
      </c>
      <c r="BW58" s="88">
        <f t="shared" si="49"/>
        <v>0.15710995815852041</v>
      </c>
      <c r="BX58" s="88">
        <f t="shared" si="50"/>
        <v>0.15962075631546413</v>
      </c>
      <c r="BY58" s="89">
        <f t="shared" si="51"/>
        <v>-0.30000000000000027</v>
      </c>
      <c r="BZ58" s="88">
        <f t="shared" si="52"/>
        <v>3.5332825429450708E-4</v>
      </c>
      <c r="CA58" s="88">
        <f t="shared" si="53"/>
        <v>4.5145852589011586E-4</v>
      </c>
      <c r="CB58" s="89">
        <f t="shared" si="54"/>
        <v>0</v>
      </c>
      <c r="CC58" s="88">
        <f t="shared" si="55"/>
        <v>2.314211348986368E-2</v>
      </c>
      <c r="CD58" s="88">
        <f t="shared" si="56"/>
        <v>2.2526914513194472E-2</v>
      </c>
      <c r="CE58" s="89">
        <f t="shared" si="57"/>
        <v>0</v>
      </c>
      <c r="CF58" s="88">
        <f t="shared" si="58"/>
        <v>0.23964867341246959</v>
      </c>
      <c r="CG58" s="88">
        <f t="shared" si="59"/>
        <v>0.24173192390291504</v>
      </c>
      <c r="CH58" s="89">
        <f t="shared" si="60"/>
        <v>-0.20000000000000018</v>
      </c>
      <c r="CI58" s="83">
        <v>0</v>
      </c>
    </row>
    <row r="59" spans="2:87" ht="13.5" customHeight="1">
      <c r="B59" s="191">
        <v>6</v>
      </c>
      <c r="C59" s="191" t="s">
        <v>97</v>
      </c>
      <c r="D59" s="229">
        <f>VLOOKUP(C59,市区町村別_生活習慣病の状況!$C$5:$D$78,2,FALSE)</f>
        <v>12774</v>
      </c>
      <c r="E59" s="169" t="s">
        <v>67</v>
      </c>
      <c r="F59" s="114" t="s">
        <v>68</v>
      </c>
      <c r="G59" s="170">
        <v>361782412</v>
      </c>
      <c r="H59" s="10">
        <f t="shared" ref="H59" si="134">IFERROR(G59/G69,"-")</f>
        <v>0.16442905356505819</v>
      </c>
      <c r="I59" s="171">
        <v>6543</v>
      </c>
      <c r="J59" s="10">
        <f>IFERROR(I59/D59,"-")</f>
        <v>0.51221230624706438</v>
      </c>
      <c r="K59" s="75">
        <f t="shared" si="0"/>
        <v>55293.047837383463</v>
      </c>
      <c r="L59" s="22"/>
      <c r="M59" s="20"/>
      <c r="N59" s="191">
        <v>6</v>
      </c>
      <c r="O59" s="191" t="s">
        <v>97</v>
      </c>
      <c r="P59" s="229">
        <v>12352</v>
      </c>
      <c r="Q59" s="172" t="s">
        <v>67</v>
      </c>
      <c r="R59" s="92" t="s">
        <v>68</v>
      </c>
      <c r="S59" s="102">
        <v>330747327</v>
      </c>
      <c r="T59" s="13">
        <v>0.14988998828870939</v>
      </c>
      <c r="U59" s="73">
        <v>6194</v>
      </c>
      <c r="V59" s="13">
        <v>0.50145725388601037</v>
      </c>
      <c r="W59" s="73">
        <v>53398.018566354534</v>
      </c>
      <c r="X59" s="81">
        <v>56</v>
      </c>
      <c r="Y59" s="26" t="s">
        <v>9</v>
      </c>
      <c r="Z59" s="88">
        <f t="shared" si="1"/>
        <v>0.16617264946226248</v>
      </c>
      <c r="AA59" s="88">
        <f t="shared" si="2"/>
        <v>0.16887258539359348</v>
      </c>
      <c r="AB59" s="89">
        <f t="shared" si="3"/>
        <v>-0.30000000000000027</v>
      </c>
      <c r="AC59" s="88">
        <f t="shared" si="4"/>
        <v>9.0858692100670976E-2</v>
      </c>
      <c r="AD59" s="88">
        <f t="shared" si="5"/>
        <v>9.8768381484342638E-2</v>
      </c>
      <c r="AE59" s="89">
        <f t="shared" si="6"/>
        <v>-0.80000000000000071</v>
      </c>
      <c r="AF59" s="88">
        <f t="shared" si="7"/>
        <v>0.16515137207180533</v>
      </c>
      <c r="AG59" s="88">
        <f t="shared" si="8"/>
        <v>0.17460397473196099</v>
      </c>
      <c r="AH59" s="89">
        <f t="shared" si="9"/>
        <v>-0.99999999999999811</v>
      </c>
      <c r="AI59" s="88">
        <f t="shared" si="10"/>
        <v>9.8206375323873107E-2</v>
      </c>
      <c r="AJ59" s="88">
        <f t="shared" si="11"/>
        <v>8.7671387096889125E-2</v>
      </c>
      <c r="AK59" s="89">
        <f t="shared" si="12"/>
        <v>1.0000000000000009</v>
      </c>
      <c r="AL59" s="88">
        <f t="shared" si="13"/>
        <v>1.6424544299439351E-2</v>
      </c>
      <c r="AM59" s="88">
        <f t="shared" si="14"/>
        <v>1.0438653772977386E-2</v>
      </c>
      <c r="AN59" s="89">
        <f t="shared" si="15"/>
        <v>0.6</v>
      </c>
      <c r="AO59" s="88">
        <f t="shared" si="16"/>
        <v>3.3975658709079967E-2</v>
      </c>
      <c r="AP59" s="88">
        <f t="shared" si="17"/>
        <v>4.2027520804659407E-2</v>
      </c>
      <c r="AQ59" s="89">
        <f t="shared" si="18"/>
        <v>-0.8</v>
      </c>
      <c r="AR59" s="88">
        <f t="shared" si="19"/>
        <v>0.1569539588312599</v>
      </c>
      <c r="AS59" s="88">
        <f t="shared" si="20"/>
        <v>0.13141638631858132</v>
      </c>
      <c r="AT59" s="89">
        <f t="shared" si="21"/>
        <v>2.5999999999999996</v>
      </c>
      <c r="AU59" s="88">
        <f t="shared" si="22"/>
        <v>1.9831279560241213E-4</v>
      </c>
      <c r="AV59" s="88">
        <f t="shared" si="23"/>
        <v>2.1012845565793368E-4</v>
      </c>
      <c r="AW59" s="89">
        <f t="shared" si="24"/>
        <v>0</v>
      </c>
      <c r="AX59" s="88">
        <f t="shared" si="25"/>
        <v>2.0671715324388638E-2</v>
      </c>
      <c r="AY59" s="88">
        <f t="shared" si="26"/>
        <v>1.7112227867495923E-2</v>
      </c>
      <c r="AZ59" s="89">
        <f t="shared" si="27"/>
        <v>0.4</v>
      </c>
      <c r="BA59" s="88">
        <f t="shared" si="28"/>
        <v>0.25138672108161786</v>
      </c>
      <c r="BB59" s="88">
        <f t="shared" si="29"/>
        <v>0.26887875407384176</v>
      </c>
      <c r="BC59" s="89">
        <f t="shared" si="30"/>
        <v>-1.8000000000000016</v>
      </c>
      <c r="BD59" s="20"/>
      <c r="BE59" s="88">
        <f t="shared" si="31"/>
        <v>0.1708585838027139</v>
      </c>
      <c r="BF59" s="88">
        <f t="shared" si="32"/>
        <v>0.16373642065778868</v>
      </c>
      <c r="BG59" s="89">
        <f t="shared" si="33"/>
        <v>0.70000000000000062</v>
      </c>
      <c r="BH59" s="88">
        <f t="shared" si="34"/>
        <v>8.9610322173548737E-2</v>
      </c>
      <c r="BI59" s="88">
        <f t="shared" si="35"/>
        <v>9.3399506349466893E-2</v>
      </c>
      <c r="BJ59" s="89">
        <f t="shared" si="36"/>
        <v>-0.30000000000000027</v>
      </c>
      <c r="BK59" s="88">
        <f t="shared" si="37"/>
        <v>0.1737864485793543</v>
      </c>
      <c r="BL59" s="88">
        <f t="shared" si="38"/>
        <v>0.17391836047654397</v>
      </c>
      <c r="BM59" s="89">
        <f t="shared" si="39"/>
        <v>0</v>
      </c>
      <c r="BN59" s="88">
        <f t="shared" si="40"/>
        <v>9.6310088439012481E-2</v>
      </c>
      <c r="BO59" s="88">
        <f t="shared" si="41"/>
        <v>9.5763159703318612E-2</v>
      </c>
      <c r="BP59" s="89">
        <f t="shared" si="42"/>
        <v>0</v>
      </c>
      <c r="BQ59" s="88">
        <f t="shared" si="43"/>
        <v>9.8912586057205987E-3</v>
      </c>
      <c r="BR59" s="88">
        <f t="shared" si="44"/>
        <v>9.2099373471566451E-3</v>
      </c>
      <c r="BS59" s="89">
        <f t="shared" si="45"/>
        <v>0.10000000000000009</v>
      </c>
      <c r="BT59" s="88">
        <f t="shared" si="46"/>
        <v>3.9289225084501792E-2</v>
      </c>
      <c r="BU59" s="88">
        <f t="shared" si="47"/>
        <v>3.9641562208261441E-2</v>
      </c>
      <c r="BV59" s="89">
        <f t="shared" si="48"/>
        <v>-0.10000000000000009</v>
      </c>
      <c r="BW59" s="88">
        <f t="shared" si="49"/>
        <v>0.15710995815852041</v>
      </c>
      <c r="BX59" s="88">
        <f t="shared" si="50"/>
        <v>0.15962075631546413</v>
      </c>
      <c r="BY59" s="89">
        <f t="shared" si="51"/>
        <v>-0.30000000000000027</v>
      </c>
      <c r="BZ59" s="88">
        <f t="shared" si="52"/>
        <v>3.5332825429450708E-4</v>
      </c>
      <c r="CA59" s="88">
        <f t="shared" si="53"/>
        <v>4.5145852589011586E-4</v>
      </c>
      <c r="CB59" s="89">
        <f t="shared" si="54"/>
        <v>0</v>
      </c>
      <c r="CC59" s="88">
        <f t="shared" si="55"/>
        <v>2.314211348986368E-2</v>
      </c>
      <c r="CD59" s="88">
        <f t="shared" si="56"/>
        <v>2.2526914513194472E-2</v>
      </c>
      <c r="CE59" s="89">
        <f t="shared" si="57"/>
        <v>0</v>
      </c>
      <c r="CF59" s="88">
        <f t="shared" si="58"/>
        <v>0.23964867341246959</v>
      </c>
      <c r="CG59" s="88">
        <f t="shared" si="59"/>
        <v>0.24173192390291504</v>
      </c>
      <c r="CH59" s="89">
        <f t="shared" si="60"/>
        <v>-0.20000000000000018</v>
      </c>
      <c r="CI59" s="83">
        <v>0</v>
      </c>
    </row>
    <row r="60" spans="2:87" ht="13.5" customHeight="1">
      <c r="B60" s="228"/>
      <c r="C60" s="228"/>
      <c r="D60" s="230"/>
      <c r="E60" s="173" t="s">
        <v>69</v>
      </c>
      <c r="F60" s="115" t="s">
        <v>70</v>
      </c>
      <c r="G60" s="174">
        <v>200235406</v>
      </c>
      <c r="H60" s="11">
        <f t="shared" ref="H60" si="135">IFERROR(G60/G69,"-")</f>
        <v>9.1006409396140492E-2</v>
      </c>
      <c r="I60" s="71">
        <v>5729</v>
      </c>
      <c r="J60" s="11">
        <f>IFERROR(I60/D59,"-")</f>
        <v>0.4484891185219978</v>
      </c>
      <c r="K60" s="76">
        <f t="shared" si="0"/>
        <v>34951.196718449988</v>
      </c>
      <c r="L60" s="22"/>
      <c r="M60" s="20"/>
      <c r="N60" s="228"/>
      <c r="O60" s="228"/>
      <c r="P60" s="230"/>
      <c r="Q60" s="172" t="s">
        <v>69</v>
      </c>
      <c r="R60" s="92" t="s">
        <v>70</v>
      </c>
      <c r="S60" s="102">
        <v>205528416</v>
      </c>
      <c r="T60" s="13">
        <v>9.3142557331194975E-2</v>
      </c>
      <c r="U60" s="73">
        <v>5409</v>
      </c>
      <c r="V60" s="13">
        <v>0.43790479274611399</v>
      </c>
      <c r="W60" s="73">
        <v>37997.488630061009</v>
      </c>
      <c r="X60" s="81">
        <v>57</v>
      </c>
      <c r="Y60" s="26" t="s">
        <v>43</v>
      </c>
      <c r="Z60" s="88">
        <f t="shared" si="1"/>
        <v>0.16062599961541688</v>
      </c>
      <c r="AA60" s="88">
        <f t="shared" si="2"/>
        <v>0.14886244600588638</v>
      </c>
      <c r="AB60" s="89">
        <f t="shared" si="3"/>
        <v>1.2000000000000011</v>
      </c>
      <c r="AC60" s="88">
        <f t="shared" si="4"/>
        <v>8.8042820174607905E-2</v>
      </c>
      <c r="AD60" s="88">
        <f t="shared" si="5"/>
        <v>8.4880229673109375E-2</v>
      </c>
      <c r="AE60" s="89">
        <f t="shared" si="6"/>
        <v>0.29999999999999888</v>
      </c>
      <c r="AF60" s="88">
        <f t="shared" si="7"/>
        <v>0.18447011482679967</v>
      </c>
      <c r="AG60" s="88">
        <f t="shared" si="8"/>
        <v>0.17511175582089547</v>
      </c>
      <c r="AH60" s="89">
        <f t="shared" si="9"/>
        <v>0.9000000000000008</v>
      </c>
      <c r="AI60" s="88">
        <f t="shared" si="10"/>
        <v>9.1638027250424692E-2</v>
      </c>
      <c r="AJ60" s="88">
        <f t="shared" si="11"/>
        <v>8.8464474397288093E-2</v>
      </c>
      <c r="AK60" s="89">
        <f t="shared" si="12"/>
        <v>0.40000000000000036</v>
      </c>
      <c r="AL60" s="88">
        <f t="shared" si="13"/>
        <v>2.6936401459766481E-3</v>
      </c>
      <c r="AM60" s="88">
        <f t="shared" si="14"/>
        <v>3.0942031043815151E-4</v>
      </c>
      <c r="AN60" s="89">
        <f t="shared" si="15"/>
        <v>0.3</v>
      </c>
      <c r="AO60" s="88">
        <f t="shared" si="16"/>
        <v>5.3347266918142823E-2</v>
      </c>
      <c r="AP60" s="88">
        <f t="shared" si="17"/>
        <v>5.8444818298848226E-2</v>
      </c>
      <c r="AQ60" s="89">
        <f t="shared" si="18"/>
        <v>-0.50000000000000044</v>
      </c>
      <c r="AR60" s="88">
        <f t="shared" si="19"/>
        <v>0.16703454644315846</v>
      </c>
      <c r="AS60" s="88">
        <f t="shared" si="20"/>
        <v>0.17557398295312818</v>
      </c>
      <c r="AT60" s="89">
        <f t="shared" si="21"/>
        <v>-0.89999999999999802</v>
      </c>
      <c r="AU60" s="88">
        <f t="shared" si="22"/>
        <v>3.4304749458505197E-4</v>
      </c>
      <c r="AV60" s="88">
        <f t="shared" si="23"/>
        <v>2.756860776949081E-4</v>
      </c>
      <c r="AW60" s="89">
        <f t="shared" si="24"/>
        <v>0</v>
      </c>
      <c r="AX60" s="88">
        <f t="shared" si="25"/>
        <v>3.10280879747304E-2</v>
      </c>
      <c r="AY60" s="88">
        <f t="shared" si="26"/>
        <v>2.7985799450942855E-2</v>
      </c>
      <c r="AZ60" s="89">
        <f t="shared" si="27"/>
        <v>0.29999999999999993</v>
      </c>
      <c r="BA60" s="88">
        <f t="shared" si="28"/>
        <v>0.22077644915615749</v>
      </c>
      <c r="BB60" s="88">
        <f t="shared" si="29"/>
        <v>0.24009138701176838</v>
      </c>
      <c r="BC60" s="89">
        <f t="shared" si="30"/>
        <v>-1.899999999999999</v>
      </c>
      <c r="BD60" s="20"/>
      <c r="BE60" s="88">
        <f t="shared" si="31"/>
        <v>0.1708585838027139</v>
      </c>
      <c r="BF60" s="88">
        <f t="shared" si="32"/>
        <v>0.16373642065778868</v>
      </c>
      <c r="BG60" s="89">
        <f t="shared" si="33"/>
        <v>0.70000000000000062</v>
      </c>
      <c r="BH60" s="88">
        <f t="shared" si="34"/>
        <v>8.9610322173548737E-2</v>
      </c>
      <c r="BI60" s="88">
        <f t="shared" si="35"/>
        <v>9.3399506349466893E-2</v>
      </c>
      <c r="BJ60" s="89">
        <f t="shared" si="36"/>
        <v>-0.30000000000000027</v>
      </c>
      <c r="BK60" s="88">
        <f t="shared" si="37"/>
        <v>0.1737864485793543</v>
      </c>
      <c r="BL60" s="88">
        <f t="shared" si="38"/>
        <v>0.17391836047654397</v>
      </c>
      <c r="BM60" s="89">
        <f t="shared" si="39"/>
        <v>0</v>
      </c>
      <c r="BN60" s="88">
        <f t="shared" si="40"/>
        <v>9.6310088439012481E-2</v>
      </c>
      <c r="BO60" s="88">
        <f t="shared" si="41"/>
        <v>9.5763159703318612E-2</v>
      </c>
      <c r="BP60" s="89">
        <f t="shared" si="42"/>
        <v>0</v>
      </c>
      <c r="BQ60" s="88">
        <f t="shared" si="43"/>
        <v>9.8912586057205987E-3</v>
      </c>
      <c r="BR60" s="88">
        <f t="shared" si="44"/>
        <v>9.2099373471566451E-3</v>
      </c>
      <c r="BS60" s="89">
        <f t="shared" si="45"/>
        <v>0.10000000000000009</v>
      </c>
      <c r="BT60" s="88">
        <f t="shared" si="46"/>
        <v>3.9289225084501792E-2</v>
      </c>
      <c r="BU60" s="88">
        <f t="shared" si="47"/>
        <v>3.9641562208261441E-2</v>
      </c>
      <c r="BV60" s="89">
        <f t="shared" si="48"/>
        <v>-0.10000000000000009</v>
      </c>
      <c r="BW60" s="88">
        <f t="shared" si="49"/>
        <v>0.15710995815852041</v>
      </c>
      <c r="BX60" s="88">
        <f t="shared" si="50"/>
        <v>0.15962075631546413</v>
      </c>
      <c r="BY60" s="89">
        <f t="shared" si="51"/>
        <v>-0.30000000000000027</v>
      </c>
      <c r="BZ60" s="88">
        <f t="shared" si="52"/>
        <v>3.5332825429450708E-4</v>
      </c>
      <c r="CA60" s="88">
        <f t="shared" si="53"/>
        <v>4.5145852589011586E-4</v>
      </c>
      <c r="CB60" s="89">
        <f t="shared" si="54"/>
        <v>0</v>
      </c>
      <c r="CC60" s="88">
        <f t="shared" si="55"/>
        <v>2.314211348986368E-2</v>
      </c>
      <c r="CD60" s="88">
        <f t="shared" si="56"/>
        <v>2.2526914513194472E-2</v>
      </c>
      <c r="CE60" s="89">
        <f t="shared" si="57"/>
        <v>0</v>
      </c>
      <c r="CF60" s="88">
        <f t="shared" si="58"/>
        <v>0.23964867341246959</v>
      </c>
      <c r="CG60" s="88">
        <f t="shared" si="59"/>
        <v>0.24173192390291504</v>
      </c>
      <c r="CH60" s="89">
        <f t="shared" si="60"/>
        <v>-0.20000000000000018</v>
      </c>
      <c r="CI60" s="83">
        <v>0</v>
      </c>
    </row>
    <row r="61" spans="2:87" ht="13.5" customHeight="1">
      <c r="B61" s="228"/>
      <c r="C61" s="228"/>
      <c r="D61" s="230"/>
      <c r="E61" s="173" t="s">
        <v>71</v>
      </c>
      <c r="F61" s="116" t="s">
        <v>72</v>
      </c>
      <c r="G61" s="174">
        <v>369127163</v>
      </c>
      <c r="H61" s="11">
        <f t="shared" ref="H61" si="136">IFERROR(G61/G69,"-")</f>
        <v>0.16776722152331983</v>
      </c>
      <c r="I61" s="71">
        <v>8249</v>
      </c>
      <c r="J61" s="11">
        <f>IFERROR(I61/D59,"-")</f>
        <v>0.64576483482072966</v>
      </c>
      <c r="K61" s="76">
        <f t="shared" si="0"/>
        <v>44748.110437628806</v>
      </c>
      <c r="L61" s="22"/>
      <c r="M61" s="20"/>
      <c r="N61" s="228"/>
      <c r="O61" s="228"/>
      <c r="P61" s="230"/>
      <c r="Q61" s="172" t="s">
        <v>71</v>
      </c>
      <c r="R61" s="92" t="s">
        <v>72</v>
      </c>
      <c r="S61" s="102">
        <v>358980792</v>
      </c>
      <c r="T61" s="13">
        <v>0.1626849933960362</v>
      </c>
      <c r="U61" s="73">
        <v>7956</v>
      </c>
      <c r="V61" s="13">
        <v>0.64410621761658027</v>
      </c>
      <c r="W61" s="73">
        <v>45120.763197586726</v>
      </c>
      <c r="X61" s="81">
        <v>58</v>
      </c>
      <c r="Y61" s="26" t="s">
        <v>25</v>
      </c>
      <c r="Z61" s="88">
        <f t="shared" si="1"/>
        <v>0.17484469702689898</v>
      </c>
      <c r="AA61" s="88">
        <f t="shared" si="2"/>
        <v>0.1649396097318859</v>
      </c>
      <c r="AB61" s="89">
        <f t="shared" si="3"/>
        <v>0.99999999999999811</v>
      </c>
      <c r="AC61" s="88">
        <f t="shared" si="4"/>
        <v>8.9207283864973105E-2</v>
      </c>
      <c r="AD61" s="88">
        <f t="shared" si="5"/>
        <v>9.5734513115357731E-2</v>
      </c>
      <c r="AE61" s="89">
        <f t="shared" si="6"/>
        <v>-0.70000000000000062</v>
      </c>
      <c r="AF61" s="88">
        <f t="shared" si="7"/>
        <v>0.18557222663083722</v>
      </c>
      <c r="AG61" s="88">
        <f t="shared" si="8"/>
        <v>0.20115830063635157</v>
      </c>
      <c r="AH61" s="89">
        <f t="shared" si="9"/>
        <v>-1.5000000000000013</v>
      </c>
      <c r="AI61" s="88">
        <f t="shared" si="10"/>
        <v>0.10051973773586226</v>
      </c>
      <c r="AJ61" s="88">
        <f t="shared" si="11"/>
        <v>8.676604782705076E-2</v>
      </c>
      <c r="AK61" s="89">
        <f t="shared" si="12"/>
        <v>1.4000000000000012</v>
      </c>
      <c r="AL61" s="88">
        <f t="shared" si="13"/>
        <v>6.95521398492606E-3</v>
      </c>
      <c r="AM61" s="88">
        <f t="shared" si="14"/>
        <v>3.1161793514853865E-3</v>
      </c>
      <c r="AN61" s="89">
        <f t="shared" si="15"/>
        <v>0.4</v>
      </c>
      <c r="AO61" s="88">
        <f t="shared" si="16"/>
        <v>2.8888220009936759E-2</v>
      </c>
      <c r="AP61" s="88">
        <f t="shared" si="17"/>
        <v>3.6096454877023607E-2</v>
      </c>
      <c r="AQ61" s="89">
        <f t="shared" si="18"/>
        <v>-0.69999999999999962</v>
      </c>
      <c r="AR61" s="88">
        <f t="shared" si="19"/>
        <v>0.1214416714089265</v>
      </c>
      <c r="AS61" s="88">
        <f t="shared" si="20"/>
        <v>0.10643334086063121</v>
      </c>
      <c r="AT61" s="89">
        <f t="shared" si="21"/>
        <v>1.5</v>
      </c>
      <c r="AU61" s="88">
        <f t="shared" si="22"/>
        <v>2.209537472234272E-4</v>
      </c>
      <c r="AV61" s="88">
        <f t="shared" si="23"/>
        <v>2.9028052407657344E-4</v>
      </c>
      <c r="AW61" s="89">
        <f t="shared" si="24"/>
        <v>0</v>
      </c>
      <c r="AX61" s="88">
        <f t="shared" si="25"/>
        <v>2.4090710807170856E-2</v>
      </c>
      <c r="AY61" s="88">
        <f t="shared" si="26"/>
        <v>2.5514614378492784E-2</v>
      </c>
      <c r="AZ61" s="89">
        <f t="shared" si="27"/>
        <v>-0.19999999999999984</v>
      </c>
      <c r="BA61" s="88">
        <f t="shared" si="28"/>
        <v>0.26825928478324484</v>
      </c>
      <c r="BB61" s="88">
        <f t="shared" si="29"/>
        <v>0.27995065869764446</v>
      </c>
      <c r="BC61" s="89">
        <f t="shared" si="30"/>
        <v>-1.2000000000000011</v>
      </c>
      <c r="BD61" s="20"/>
      <c r="BE61" s="88">
        <f t="shared" si="31"/>
        <v>0.1708585838027139</v>
      </c>
      <c r="BF61" s="88">
        <f t="shared" si="32"/>
        <v>0.16373642065778868</v>
      </c>
      <c r="BG61" s="89">
        <f t="shared" si="33"/>
        <v>0.70000000000000062</v>
      </c>
      <c r="BH61" s="88">
        <f t="shared" si="34"/>
        <v>8.9610322173548737E-2</v>
      </c>
      <c r="BI61" s="88">
        <f t="shared" si="35"/>
        <v>9.3399506349466893E-2</v>
      </c>
      <c r="BJ61" s="89">
        <f t="shared" si="36"/>
        <v>-0.30000000000000027</v>
      </c>
      <c r="BK61" s="88">
        <f t="shared" si="37"/>
        <v>0.1737864485793543</v>
      </c>
      <c r="BL61" s="88">
        <f t="shared" si="38"/>
        <v>0.17391836047654397</v>
      </c>
      <c r="BM61" s="89">
        <f t="shared" si="39"/>
        <v>0</v>
      </c>
      <c r="BN61" s="88">
        <f t="shared" si="40"/>
        <v>9.6310088439012481E-2</v>
      </c>
      <c r="BO61" s="88">
        <f t="shared" si="41"/>
        <v>9.5763159703318612E-2</v>
      </c>
      <c r="BP61" s="89">
        <f t="shared" si="42"/>
        <v>0</v>
      </c>
      <c r="BQ61" s="88">
        <f t="shared" si="43"/>
        <v>9.8912586057205987E-3</v>
      </c>
      <c r="BR61" s="88">
        <f t="shared" si="44"/>
        <v>9.2099373471566451E-3</v>
      </c>
      <c r="BS61" s="89">
        <f t="shared" si="45"/>
        <v>0.10000000000000009</v>
      </c>
      <c r="BT61" s="88">
        <f t="shared" si="46"/>
        <v>3.9289225084501792E-2</v>
      </c>
      <c r="BU61" s="88">
        <f t="shared" si="47"/>
        <v>3.9641562208261441E-2</v>
      </c>
      <c r="BV61" s="89">
        <f t="shared" si="48"/>
        <v>-0.10000000000000009</v>
      </c>
      <c r="BW61" s="88">
        <f t="shared" si="49"/>
        <v>0.15710995815852041</v>
      </c>
      <c r="BX61" s="88">
        <f t="shared" si="50"/>
        <v>0.15962075631546413</v>
      </c>
      <c r="BY61" s="89">
        <f t="shared" si="51"/>
        <v>-0.30000000000000027</v>
      </c>
      <c r="BZ61" s="88">
        <f t="shared" si="52"/>
        <v>3.5332825429450708E-4</v>
      </c>
      <c r="CA61" s="88">
        <f t="shared" si="53"/>
        <v>4.5145852589011586E-4</v>
      </c>
      <c r="CB61" s="89">
        <f t="shared" si="54"/>
        <v>0</v>
      </c>
      <c r="CC61" s="88">
        <f t="shared" si="55"/>
        <v>2.314211348986368E-2</v>
      </c>
      <c r="CD61" s="88">
        <f t="shared" si="56"/>
        <v>2.2526914513194472E-2</v>
      </c>
      <c r="CE61" s="89">
        <f t="shared" si="57"/>
        <v>0</v>
      </c>
      <c r="CF61" s="88">
        <f t="shared" si="58"/>
        <v>0.23964867341246959</v>
      </c>
      <c r="CG61" s="88">
        <f t="shared" si="59"/>
        <v>0.24173192390291504</v>
      </c>
      <c r="CH61" s="89">
        <f t="shared" si="60"/>
        <v>-0.20000000000000018</v>
      </c>
      <c r="CI61" s="83">
        <v>0</v>
      </c>
    </row>
    <row r="62" spans="2:87" ht="13.5" customHeight="1">
      <c r="B62" s="228"/>
      <c r="C62" s="228"/>
      <c r="D62" s="230"/>
      <c r="E62" s="173" t="s">
        <v>73</v>
      </c>
      <c r="F62" s="116" t="s">
        <v>74</v>
      </c>
      <c r="G62" s="174">
        <v>177086813</v>
      </c>
      <c r="H62" s="11">
        <f t="shared" ref="H62" si="137">IFERROR(G62/G69,"-")</f>
        <v>8.048544123378347E-2</v>
      </c>
      <c r="I62" s="71">
        <v>2931</v>
      </c>
      <c r="J62" s="11">
        <f t="shared" ref="J62" si="138">IFERROR(I62/D59,"-")</f>
        <v>0.22945044621888211</v>
      </c>
      <c r="K62" s="76">
        <f t="shared" si="0"/>
        <v>60418.564653701811</v>
      </c>
      <c r="L62" s="22"/>
      <c r="M62" s="20"/>
      <c r="N62" s="228"/>
      <c r="O62" s="228"/>
      <c r="P62" s="230"/>
      <c r="Q62" s="172" t="s">
        <v>73</v>
      </c>
      <c r="R62" s="92" t="s">
        <v>74</v>
      </c>
      <c r="S62" s="102">
        <v>153861572</v>
      </c>
      <c r="T62" s="13">
        <v>6.9727877876885808E-2</v>
      </c>
      <c r="U62" s="73">
        <v>2890</v>
      </c>
      <c r="V62" s="13">
        <v>0.23397020725388601</v>
      </c>
      <c r="W62" s="73">
        <v>53239.298269896193</v>
      </c>
      <c r="X62" s="81">
        <v>59</v>
      </c>
      <c r="Y62" s="26" t="s">
        <v>20</v>
      </c>
      <c r="Z62" s="88">
        <f t="shared" si="1"/>
        <v>0.18000298815055962</v>
      </c>
      <c r="AA62" s="88">
        <f t="shared" si="2"/>
        <v>0.17513061639429192</v>
      </c>
      <c r="AB62" s="89">
        <f t="shared" si="3"/>
        <v>0.50000000000000044</v>
      </c>
      <c r="AC62" s="88">
        <f t="shared" si="4"/>
        <v>8.915945934107844E-2</v>
      </c>
      <c r="AD62" s="88">
        <f t="shared" si="5"/>
        <v>9.4359632462750212E-2</v>
      </c>
      <c r="AE62" s="89">
        <f t="shared" si="6"/>
        <v>-0.50000000000000044</v>
      </c>
      <c r="AF62" s="88">
        <f t="shared" si="7"/>
        <v>0.18923988818893253</v>
      </c>
      <c r="AG62" s="88">
        <f t="shared" si="8"/>
        <v>0.18813963396311906</v>
      </c>
      <c r="AH62" s="89">
        <f t="shared" si="9"/>
        <v>0.10000000000000009</v>
      </c>
      <c r="AI62" s="88">
        <f t="shared" si="10"/>
        <v>9.3114728799213189E-2</v>
      </c>
      <c r="AJ62" s="88">
        <f t="shared" si="11"/>
        <v>0.10068035570504379</v>
      </c>
      <c r="AK62" s="89">
        <f t="shared" si="12"/>
        <v>-0.80000000000000071</v>
      </c>
      <c r="AL62" s="88">
        <f t="shared" si="13"/>
        <v>1.360491560831101E-2</v>
      </c>
      <c r="AM62" s="88">
        <f t="shared" si="14"/>
        <v>6.9538959155327953E-3</v>
      </c>
      <c r="AN62" s="89">
        <f t="shared" si="15"/>
        <v>0.70000000000000007</v>
      </c>
      <c r="AO62" s="88">
        <f t="shared" si="16"/>
        <v>4.150007175748141E-2</v>
      </c>
      <c r="AP62" s="88">
        <f t="shared" si="17"/>
        <v>3.7787037966449354E-2</v>
      </c>
      <c r="AQ62" s="89">
        <f t="shared" si="18"/>
        <v>0.40000000000000036</v>
      </c>
      <c r="AR62" s="88">
        <f t="shared" si="19"/>
        <v>0.13916302095288402</v>
      </c>
      <c r="AS62" s="88">
        <f t="shared" si="20"/>
        <v>0.14401419954569178</v>
      </c>
      <c r="AT62" s="89">
        <f t="shared" si="21"/>
        <v>-0.49999999999999767</v>
      </c>
      <c r="AU62" s="88">
        <f t="shared" si="22"/>
        <v>3.8184305315110638E-4</v>
      </c>
      <c r="AV62" s="88">
        <f t="shared" si="23"/>
        <v>3.8038653436947041E-4</v>
      </c>
      <c r="AW62" s="89">
        <f t="shared" si="24"/>
        <v>0</v>
      </c>
      <c r="AX62" s="88">
        <f t="shared" si="25"/>
        <v>2.2746076470948378E-2</v>
      </c>
      <c r="AY62" s="88">
        <f t="shared" si="26"/>
        <v>2.2114126551491062E-2</v>
      </c>
      <c r="AZ62" s="89">
        <f t="shared" si="27"/>
        <v>0.10000000000000009</v>
      </c>
      <c r="BA62" s="88">
        <f t="shared" si="28"/>
        <v>0.23108700767744031</v>
      </c>
      <c r="BB62" s="88">
        <f t="shared" si="29"/>
        <v>0.23044011496126054</v>
      </c>
      <c r="BC62" s="89">
        <f t="shared" si="30"/>
        <v>0.10000000000000009</v>
      </c>
      <c r="BD62" s="20"/>
      <c r="BE62" s="88">
        <f t="shared" si="31"/>
        <v>0.1708585838027139</v>
      </c>
      <c r="BF62" s="88">
        <f t="shared" si="32"/>
        <v>0.16373642065778868</v>
      </c>
      <c r="BG62" s="89">
        <f t="shared" si="33"/>
        <v>0.70000000000000062</v>
      </c>
      <c r="BH62" s="88">
        <f t="shared" si="34"/>
        <v>8.9610322173548737E-2</v>
      </c>
      <c r="BI62" s="88">
        <f t="shared" si="35"/>
        <v>9.3399506349466893E-2</v>
      </c>
      <c r="BJ62" s="89">
        <f t="shared" si="36"/>
        <v>-0.30000000000000027</v>
      </c>
      <c r="BK62" s="88">
        <f t="shared" si="37"/>
        <v>0.1737864485793543</v>
      </c>
      <c r="BL62" s="88">
        <f t="shared" si="38"/>
        <v>0.17391836047654397</v>
      </c>
      <c r="BM62" s="89">
        <f t="shared" si="39"/>
        <v>0</v>
      </c>
      <c r="BN62" s="88">
        <f t="shared" si="40"/>
        <v>9.6310088439012481E-2</v>
      </c>
      <c r="BO62" s="88">
        <f t="shared" si="41"/>
        <v>9.5763159703318612E-2</v>
      </c>
      <c r="BP62" s="89">
        <f t="shared" si="42"/>
        <v>0</v>
      </c>
      <c r="BQ62" s="88">
        <f t="shared" si="43"/>
        <v>9.8912586057205987E-3</v>
      </c>
      <c r="BR62" s="88">
        <f t="shared" si="44"/>
        <v>9.2099373471566451E-3</v>
      </c>
      <c r="BS62" s="89">
        <f t="shared" si="45"/>
        <v>0.10000000000000009</v>
      </c>
      <c r="BT62" s="88">
        <f t="shared" si="46"/>
        <v>3.9289225084501792E-2</v>
      </c>
      <c r="BU62" s="88">
        <f t="shared" si="47"/>
        <v>3.9641562208261441E-2</v>
      </c>
      <c r="BV62" s="89">
        <f t="shared" si="48"/>
        <v>-0.10000000000000009</v>
      </c>
      <c r="BW62" s="88">
        <f t="shared" si="49"/>
        <v>0.15710995815852041</v>
      </c>
      <c r="BX62" s="88">
        <f t="shared" si="50"/>
        <v>0.15962075631546413</v>
      </c>
      <c r="BY62" s="89">
        <f t="shared" si="51"/>
        <v>-0.30000000000000027</v>
      </c>
      <c r="BZ62" s="88">
        <f t="shared" si="52"/>
        <v>3.5332825429450708E-4</v>
      </c>
      <c r="CA62" s="88">
        <f t="shared" si="53"/>
        <v>4.5145852589011586E-4</v>
      </c>
      <c r="CB62" s="89">
        <f t="shared" si="54"/>
        <v>0</v>
      </c>
      <c r="CC62" s="88">
        <f t="shared" si="55"/>
        <v>2.314211348986368E-2</v>
      </c>
      <c r="CD62" s="88">
        <f t="shared" si="56"/>
        <v>2.2526914513194472E-2</v>
      </c>
      <c r="CE62" s="89">
        <f t="shared" si="57"/>
        <v>0</v>
      </c>
      <c r="CF62" s="88">
        <f t="shared" si="58"/>
        <v>0.23964867341246959</v>
      </c>
      <c r="CG62" s="88">
        <f t="shared" si="59"/>
        <v>0.24173192390291504</v>
      </c>
      <c r="CH62" s="89">
        <f t="shared" si="60"/>
        <v>-0.20000000000000018</v>
      </c>
      <c r="CI62" s="83">
        <v>0</v>
      </c>
    </row>
    <row r="63" spans="2:87" ht="13.5" customHeight="1">
      <c r="B63" s="228"/>
      <c r="C63" s="228"/>
      <c r="D63" s="230"/>
      <c r="E63" s="173" t="s">
        <v>75</v>
      </c>
      <c r="F63" s="116" t="s">
        <v>76</v>
      </c>
      <c r="G63" s="174">
        <v>25102162</v>
      </c>
      <c r="H63" s="11">
        <f t="shared" ref="H63" si="139">IFERROR(G63/G69,"-")</f>
        <v>1.1408859588499753E-2</v>
      </c>
      <c r="I63" s="71">
        <v>44</v>
      </c>
      <c r="J63" s="11">
        <f t="shared" ref="J63" si="140">IFERROR(I63/D59,"-")</f>
        <v>3.4444966337873807E-3</v>
      </c>
      <c r="K63" s="76">
        <f t="shared" si="0"/>
        <v>570503.68181818177</v>
      </c>
      <c r="L63" s="22"/>
      <c r="M63" s="20"/>
      <c r="N63" s="228"/>
      <c r="O63" s="228"/>
      <c r="P63" s="230"/>
      <c r="Q63" s="172" t="s">
        <v>75</v>
      </c>
      <c r="R63" s="92" t="s">
        <v>76</v>
      </c>
      <c r="S63" s="102">
        <v>22777209</v>
      </c>
      <c r="T63" s="13">
        <v>1.0322307427928166E-2</v>
      </c>
      <c r="U63" s="73">
        <v>51</v>
      </c>
      <c r="V63" s="13">
        <v>4.1288860103626942E-3</v>
      </c>
      <c r="W63" s="73">
        <v>446611.9411764706</v>
      </c>
      <c r="X63" s="81">
        <v>60</v>
      </c>
      <c r="Y63" s="26" t="s">
        <v>44</v>
      </c>
      <c r="Z63" s="88">
        <f t="shared" si="1"/>
        <v>0.15256194736965301</v>
      </c>
      <c r="AA63" s="88">
        <f t="shared" si="2"/>
        <v>0.15198008367773086</v>
      </c>
      <c r="AB63" s="89">
        <f t="shared" si="3"/>
        <v>0.10000000000000009</v>
      </c>
      <c r="AC63" s="88">
        <f t="shared" si="4"/>
        <v>7.1309205949010759E-2</v>
      </c>
      <c r="AD63" s="88">
        <f t="shared" si="5"/>
        <v>7.0591165992180821E-2</v>
      </c>
      <c r="AE63" s="89">
        <f t="shared" si="6"/>
        <v>0</v>
      </c>
      <c r="AF63" s="88">
        <f t="shared" si="7"/>
        <v>0.17048072434179734</v>
      </c>
      <c r="AG63" s="88">
        <f t="shared" si="8"/>
        <v>0.16154810297964886</v>
      </c>
      <c r="AH63" s="89">
        <f t="shared" si="9"/>
        <v>0.80000000000000071</v>
      </c>
      <c r="AI63" s="88">
        <f t="shared" si="10"/>
        <v>9.7872708290809005E-2</v>
      </c>
      <c r="AJ63" s="88">
        <f t="shared" si="11"/>
        <v>0.10153134568606412</v>
      </c>
      <c r="AK63" s="89">
        <f t="shared" si="12"/>
        <v>-0.39999999999999897</v>
      </c>
      <c r="AL63" s="88">
        <f t="shared" si="13"/>
        <v>2.3302167848084455E-2</v>
      </c>
      <c r="AM63" s="88">
        <f t="shared" si="14"/>
        <v>1.5621857027091231E-2</v>
      </c>
      <c r="AN63" s="89">
        <f t="shared" si="15"/>
        <v>0.7</v>
      </c>
      <c r="AO63" s="88">
        <f t="shared" si="16"/>
        <v>4.1876931086641943E-2</v>
      </c>
      <c r="AP63" s="88">
        <f t="shared" si="17"/>
        <v>3.9996041465915927E-2</v>
      </c>
      <c r="AQ63" s="89">
        <f t="shared" si="18"/>
        <v>0.20000000000000018</v>
      </c>
      <c r="AR63" s="88">
        <f t="shared" si="19"/>
        <v>0.13573818848446681</v>
      </c>
      <c r="AS63" s="88">
        <f t="shared" si="20"/>
        <v>0.15353128052358692</v>
      </c>
      <c r="AT63" s="89">
        <f t="shared" si="21"/>
        <v>-1.7999999999999989</v>
      </c>
      <c r="AU63" s="88">
        <f t="shared" si="22"/>
        <v>8.3442772971498107E-5</v>
      </c>
      <c r="AV63" s="88">
        <f t="shared" si="23"/>
        <v>9.1941858126159696E-5</v>
      </c>
      <c r="AW63" s="89">
        <f t="shared" si="24"/>
        <v>0</v>
      </c>
      <c r="AX63" s="88">
        <f t="shared" si="25"/>
        <v>2.0729028482608682E-2</v>
      </c>
      <c r="AY63" s="88">
        <f t="shared" si="26"/>
        <v>2.4755415504330722E-2</v>
      </c>
      <c r="AZ63" s="89">
        <f t="shared" si="27"/>
        <v>-0.4</v>
      </c>
      <c r="BA63" s="88">
        <f t="shared" si="28"/>
        <v>0.28604565537395649</v>
      </c>
      <c r="BB63" s="88">
        <f t="shared" si="29"/>
        <v>0.28035276528532438</v>
      </c>
      <c r="BC63" s="89">
        <f t="shared" si="30"/>
        <v>0.59999999999999498</v>
      </c>
      <c r="BD63" s="20"/>
      <c r="BE63" s="88">
        <f t="shared" si="31"/>
        <v>0.1708585838027139</v>
      </c>
      <c r="BF63" s="88">
        <f t="shared" si="32"/>
        <v>0.16373642065778868</v>
      </c>
      <c r="BG63" s="89">
        <f t="shared" si="33"/>
        <v>0.70000000000000062</v>
      </c>
      <c r="BH63" s="88">
        <f t="shared" si="34"/>
        <v>8.9610322173548737E-2</v>
      </c>
      <c r="BI63" s="88">
        <f t="shared" si="35"/>
        <v>9.3399506349466893E-2</v>
      </c>
      <c r="BJ63" s="89">
        <f t="shared" si="36"/>
        <v>-0.30000000000000027</v>
      </c>
      <c r="BK63" s="88">
        <f t="shared" si="37"/>
        <v>0.1737864485793543</v>
      </c>
      <c r="BL63" s="88">
        <f t="shared" si="38"/>
        <v>0.17391836047654397</v>
      </c>
      <c r="BM63" s="89">
        <f t="shared" si="39"/>
        <v>0</v>
      </c>
      <c r="BN63" s="88">
        <f t="shared" si="40"/>
        <v>9.6310088439012481E-2</v>
      </c>
      <c r="BO63" s="88">
        <f t="shared" si="41"/>
        <v>9.5763159703318612E-2</v>
      </c>
      <c r="BP63" s="89">
        <f t="shared" si="42"/>
        <v>0</v>
      </c>
      <c r="BQ63" s="88">
        <f t="shared" si="43"/>
        <v>9.8912586057205987E-3</v>
      </c>
      <c r="BR63" s="88">
        <f t="shared" si="44"/>
        <v>9.2099373471566451E-3</v>
      </c>
      <c r="BS63" s="89">
        <f t="shared" si="45"/>
        <v>0.10000000000000009</v>
      </c>
      <c r="BT63" s="88">
        <f t="shared" si="46"/>
        <v>3.9289225084501792E-2</v>
      </c>
      <c r="BU63" s="88">
        <f t="shared" si="47"/>
        <v>3.9641562208261441E-2</v>
      </c>
      <c r="BV63" s="89">
        <f t="shared" si="48"/>
        <v>-0.10000000000000009</v>
      </c>
      <c r="BW63" s="88">
        <f t="shared" si="49"/>
        <v>0.15710995815852041</v>
      </c>
      <c r="BX63" s="88">
        <f t="shared" si="50"/>
        <v>0.15962075631546413</v>
      </c>
      <c r="BY63" s="89">
        <f t="shared" si="51"/>
        <v>-0.30000000000000027</v>
      </c>
      <c r="BZ63" s="88">
        <f t="shared" si="52"/>
        <v>3.5332825429450708E-4</v>
      </c>
      <c r="CA63" s="88">
        <f t="shared" si="53"/>
        <v>4.5145852589011586E-4</v>
      </c>
      <c r="CB63" s="89">
        <f t="shared" si="54"/>
        <v>0</v>
      </c>
      <c r="CC63" s="88">
        <f t="shared" si="55"/>
        <v>2.314211348986368E-2</v>
      </c>
      <c r="CD63" s="88">
        <f t="shared" si="56"/>
        <v>2.2526914513194472E-2</v>
      </c>
      <c r="CE63" s="89">
        <f t="shared" si="57"/>
        <v>0</v>
      </c>
      <c r="CF63" s="88">
        <f t="shared" si="58"/>
        <v>0.23964867341246959</v>
      </c>
      <c r="CG63" s="88">
        <f t="shared" si="59"/>
        <v>0.24173192390291504</v>
      </c>
      <c r="CH63" s="89">
        <f t="shared" si="60"/>
        <v>-0.20000000000000018</v>
      </c>
      <c r="CI63" s="83">
        <v>0</v>
      </c>
    </row>
    <row r="64" spans="2:87" ht="13.5" customHeight="1">
      <c r="B64" s="228"/>
      <c r="C64" s="228"/>
      <c r="D64" s="230"/>
      <c r="E64" s="173" t="s">
        <v>77</v>
      </c>
      <c r="F64" s="116" t="s">
        <v>78</v>
      </c>
      <c r="G64" s="174">
        <v>90707052</v>
      </c>
      <c r="H64" s="11">
        <f t="shared" ref="H64" si="141">IFERROR(G64/G69,"-")</f>
        <v>4.1226091201018687E-2</v>
      </c>
      <c r="I64" s="71">
        <v>406</v>
      </c>
      <c r="J64" s="11">
        <f t="shared" ref="J64" si="142">IFERROR(I64/D59,"-")</f>
        <v>3.1783309848129014E-2</v>
      </c>
      <c r="K64" s="76">
        <f t="shared" si="0"/>
        <v>223416.38423645319</v>
      </c>
      <c r="L64" s="22"/>
      <c r="M64" s="20"/>
      <c r="N64" s="228"/>
      <c r="O64" s="228"/>
      <c r="P64" s="230"/>
      <c r="Q64" s="172" t="s">
        <v>77</v>
      </c>
      <c r="R64" s="92" t="s">
        <v>78</v>
      </c>
      <c r="S64" s="102">
        <v>109865933</v>
      </c>
      <c r="T64" s="13">
        <v>4.9789679511750465E-2</v>
      </c>
      <c r="U64" s="73">
        <v>415</v>
      </c>
      <c r="V64" s="13">
        <v>3.3597797927461141E-2</v>
      </c>
      <c r="W64" s="73">
        <v>264737.18795180722</v>
      </c>
      <c r="X64" s="81">
        <v>61</v>
      </c>
      <c r="Y64" s="26" t="s">
        <v>16</v>
      </c>
      <c r="Z64" s="88">
        <f t="shared" si="1"/>
        <v>0.16902021981560986</v>
      </c>
      <c r="AA64" s="88">
        <f t="shared" si="2"/>
        <v>0.16183875365439565</v>
      </c>
      <c r="AB64" s="89">
        <f t="shared" si="3"/>
        <v>0.70000000000000062</v>
      </c>
      <c r="AC64" s="88">
        <f t="shared" si="4"/>
        <v>7.8055908113989533E-2</v>
      </c>
      <c r="AD64" s="88">
        <f t="shared" si="5"/>
        <v>8.1589693911437514E-2</v>
      </c>
      <c r="AE64" s="89">
        <f t="shared" si="6"/>
        <v>-0.40000000000000036</v>
      </c>
      <c r="AF64" s="88">
        <f t="shared" si="7"/>
        <v>0.15646966500769569</v>
      </c>
      <c r="AG64" s="88">
        <f t="shared" si="8"/>
        <v>0.15822817563489802</v>
      </c>
      <c r="AH64" s="89">
        <f t="shared" si="9"/>
        <v>-0.20000000000000018</v>
      </c>
      <c r="AI64" s="88">
        <f t="shared" si="10"/>
        <v>0.12536780471773881</v>
      </c>
      <c r="AJ64" s="88">
        <f t="shared" si="11"/>
        <v>0.1273158347071775</v>
      </c>
      <c r="AK64" s="89">
        <f t="shared" si="12"/>
        <v>-0.20000000000000018</v>
      </c>
      <c r="AL64" s="88">
        <f t="shared" si="13"/>
        <v>6.2533949046082822E-3</v>
      </c>
      <c r="AM64" s="88">
        <f t="shared" si="14"/>
        <v>2.3342975672512771E-3</v>
      </c>
      <c r="AN64" s="89">
        <f t="shared" si="15"/>
        <v>0.4</v>
      </c>
      <c r="AO64" s="88">
        <f t="shared" si="16"/>
        <v>2.9118247121286675E-2</v>
      </c>
      <c r="AP64" s="88">
        <f t="shared" si="17"/>
        <v>4.8004850051947129E-2</v>
      </c>
      <c r="AQ64" s="89">
        <f t="shared" si="18"/>
        <v>-1.9</v>
      </c>
      <c r="AR64" s="88">
        <f t="shared" si="19"/>
        <v>0.14958693804481926</v>
      </c>
      <c r="AS64" s="88">
        <f t="shared" si="20"/>
        <v>0.17053975500889013</v>
      </c>
      <c r="AT64" s="89">
        <f t="shared" si="21"/>
        <v>-2.1000000000000019</v>
      </c>
      <c r="AU64" s="88">
        <f t="shared" si="22"/>
        <v>1.1515291607971492E-4</v>
      </c>
      <c r="AV64" s="88">
        <f t="shared" si="23"/>
        <v>7.8359768054216093E-5</v>
      </c>
      <c r="AW64" s="89">
        <f t="shared" si="24"/>
        <v>0</v>
      </c>
      <c r="AX64" s="88">
        <f t="shared" si="25"/>
        <v>2.1349644630887354E-2</v>
      </c>
      <c r="AY64" s="88">
        <f t="shared" si="26"/>
        <v>2.0095806524975404E-2</v>
      </c>
      <c r="AZ64" s="89">
        <f t="shared" si="27"/>
        <v>0.10000000000000009</v>
      </c>
      <c r="BA64" s="88">
        <f t="shared" si="28"/>
        <v>0.26466302472728481</v>
      </c>
      <c r="BB64" s="88">
        <f t="shared" si="29"/>
        <v>0.22997447317097316</v>
      </c>
      <c r="BC64" s="89">
        <f t="shared" si="30"/>
        <v>3.5000000000000004</v>
      </c>
      <c r="BD64" s="20"/>
      <c r="BE64" s="88">
        <f t="shared" si="31"/>
        <v>0.1708585838027139</v>
      </c>
      <c r="BF64" s="88">
        <f t="shared" si="32"/>
        <v>0.16373642065778868</v>
      </c>
      <c r="BG64" s="89">
        <f t="shared" si="33"/>
        <v>0.70000000000000062</v>
      </c>
      <c r="BH64" s="88">
        <f t="shared" si="34"/>
        <v>8.9610322173548737E-2</v>
      </c>
      <c r="BI64" s="88">
        <f t="shared" si="35"/>
        <v>9.3399506349466893E-2</v>
      </c>
      <c r="BJ64" s="89">
        <f t="shared" si="36"/>
        <v>-0.30000000000000027</v>
      </c>
      <c r="BK64" s="88">
        <f t="shared" si="37"/>
        <v>0.1737864485793543</v>
      </c>
      <c r="BL64" s="88">
        <f t="shared" si="38"/>
        <v>0.17391836047654397</v>
      </c>
      <c r="BM64" s="89">
        <f t="shared" si="39"/>
        <v>0</v>
      </c>
      <c r="BN64" s="88">
        <f t="shared" si="40"/>
        <v>9.6310088439012481E-2</v>
      </c>
      <c r="BO64" s="88">
        <f t="shared" si="41"/>
        <v>9.5763159703318612E-2</v>
      </c>
      <c r="BP64" s="89">
        <f t="shared" si="42"/>
        <v>0</v>
      </c>
      <c r="BQ64" s="88">
        <f t="shared" si="43"/>
        <v>9.8912586057205987E-3</v>
      </c>
      <c r="BR64" s="88">
        <f t="shared" si="44"/>
        <v>9.2099373471566451E-3</v>
      </c>
      <c r="BS64" s="89">
        <f t="shared" si="45"/>
        <v>0.10000000000000009</v>
      </c>
      <c r="BT64" s="88">
        <f t="shared" si="46"/>
        <v>3.9289225084501792E-2</v>
      </c>
      <c r="BU64" s="88">
        <f t="shared" si="47"/>
        <v>3.9641562208261441E-2</v>
      </c>
      <c r="BV64" s="89">
        <f t="shared" si="48"/>
        <v>-0.10000000000000009</v>
      </c>
      <c r="BW64" s="88">
        <f t="shared" si="49"/>
        <v>0.15710995815852041</v>
      </c>
      <c r="BX64" s="88">
        <f t="shared" si="50"/>
        <v>0.15962075631546413</v>
      </c>
      <c r="BY64" s="89">
        <f t="shared" si="51"/>
        <v>-0.30000000000000027</v>
      </c>
      <c r="BZ64" s="88">
        <f t="shared" si="52"/>
        <v>3.5332825429450708E-4</v>
      </c>
      <c r="CA64" s="88">
        <f t="shared" si="53"/>
        <v>4.5145852589011586E-4</v>
      </c>
      <c r="CB64" s="89">
        <f t="shared" si="54"/>
        <v>0</v>
      </c>
      <c r="CC64" s="88">
        <f t="shared" si="55"/>
        <v>2.314211348986368E-2</v>
      </c>
      <c r="CD64" s="88">
        <f t="shared" si="56"/>
        <v>2.2526914513194472E-2</v>
      </c>
      <c r="CE64" s="89">
        <f t="shared" si="57"/>
        <v>0</v>
      </c>
      <c r="CF64" s="88">
        <f t="shared" si="58"/>
        <v>0.23964867341246959</v>
      </c>
      <c r="CG64" s="88">
        <f t="shared" si="59"/>
        <v>0.24173192390291504</v>
      </c>
      <c r="CH64" s="89">
        <f t="shared" si="60"/>
        <v>-0.20000000000000018</v>
      </c>
      <c r="CI64" s="83">
        <v>0</v>
      </c>
    </row>
    <row r="65" spans="2:87" ht="13.5" customHeight="1">
      <c r="B65" s="228"/>
      <c r="C65" s="228"/>
      <c r="D65" s="230"/>
      <c r="E65" s="173" t="s">
        <v>79</v>
      </c>
      <c r="F65" s="116" t="s">
        <v>80</v>
      </c>
      <c r="G65" s="174">
        <v>359972436</v>
      </c>
      <c r="H65" s="11">
        <f t="shared" ref="H65" si="143">IFERROR(G65/G69,"-")</f>
        <v>0.16360642473959866</v>
      </c>
      <c r="I65" s="71">
        <v>2412</v>
      </c>
      <c r="J65" s="11">
        <f t="shared" ref="J65" si="144">IFERROR(I65/D59,"-")</f>
        <v>0.18882104274307188</v>
      </c>
      <c r="K65" s="76">
        <f t="shared" si="0"/>
        <v>149242.30348258707</v>
      </c>
      <c r="L65" s="22"/>
      <c r="M65" s="20"/>
      <c r="N65" s="228"/>
      <c r="O65" s="228"/>
      <c r="P65" s="230"/>
      <c r="Q65" s="172" t="s">
        <v>79</v>
      </c>
      <c r="R65" s="92" t="s">
        <v>80</v>
      </c>
      <c r="S65" s="102">
        <v>394697279</v>
      </c>
      <c r="T65" s="13">
        <v>0.17887119773123811</v>
      </c>
      <c r="U65" s="73">
        <v>2492</v>
      </c>
      <c r="V65" s="13">
        <v>0.20174870466321243</v>
      </c>
      <c r="W65" s="73">
        <v>158385.74598715891</v>
      </c>
      <c r="X65" s="81">
        <v>62</v>
      </c>
      <c r="Y65" s="26" t="s">
        <v>17</v>
      </c>
      <c r="Z65" s="88">
        <f t="shared" si="1"/>
        <v>0.17757226797843248</v>
      </c>
      <c r="AA65" s="88">
        <f t="shared" si="2"/>
        <v>0.16616794357036707</v>
      </c>
      <c r="AB65" s="89">
        <f t="shared" si="3"/>
        <v>1.1999999999999984</v>
      </c>
      <c r="AC65" s="88">
        <f t="shared" si="4"/>
        <v>9.0089009782531398E-2</v>
      </c>
      <c r="AD65" s="88">
        <f t="shared" si="5"/>
        <v>9.2629134463886806E-2</v>
      </c>
      <c r="AE65" s="89">
        <f t="shared" si="6"/>
        <v>-0.30000000000000027</v>
      </c>
      <c r="AF65" s="88">
        <f t="shared" si="7"/>
        <v>0.17428661905007503</v>
      </c>
      <c r="AG65" s="88">
        <f t="shared" si="8"/>
        <v>0.16954103213410177</v>
      </c>
      <c r="AH65" s="89">
        <f t="shared" si="9"/>
        <v>0.39999999999999758</v>
      </c>
      <c r="AI65" s="88">
        <f t="shared" si="10"/>
        <v>7.7421997773273313E-2</v>
      </c>
      <c r="AJ65" s="88">
        <f t="shared" si="11"/>
        <v>8.0608246046340218E-2</v>
      </c>
      <c r="AK65" s="89">
        <f t="shared" si="12"/>
        <v>-0.40000000000000036</v>
      </c>
      <c r="AL65" s="88">
        <f t="shared" si="13"/>
        <v>4.8604189850003574E-3</v>
      </c>
      <c r="AM65" s="88">
        <f t="shared" si="14"/>
        <v>1.6279881567126273E-2</v>
      </c>
      <c r="AN65" s="89">
        <f t="shared" si="15"/>
        <v>-1.0999999999999999</v>
      </c>
      <c r="AO65" s="88">
        <f t="shared" si="16"/>
        <v>6.2353580227589037E-2</v>
      </c>
      <c r="AP65" s="88">
        <f t="shared" si="17"/>
        <v>5.350484224635485E-2</v>
      </c>
      <c r="AQ65" s="89">
        <f t="shared" si="18"/>
        <v>0.8</v>
      </c>
      <c r="AR65" s="88">
        <f t="shared" si="19"/>
        <v>0.1405213236642229</v>
      </c>
      <c r="AS65" s="88">
        <f t="shared" si="20"/>
        <v>0.14433743905511337</v>
      </c>
      <c r="AT65" s="89">
        <f t="shared" si="21"/>
        <v>-0.30000000000000027</v>
      </c>
      <c r="AU65" s="88">
        <f t="shared" si="22"/>
        <v>1.3036114085064479E-4</v>
      </c>
      <c r="AV65" s="88">
        <f t="shared" si="23"/>
        <v>7.4298860291447373E-5</v>
      </c>
      <c r="AW65" s="89">
        <f t="shared" si="24"/>
        <v>0</v>
      </c>
      <c r="AX65" s="88">
        <f t="shared" si="25"/>
        <v>1.1679944553788684E-2</v>
      </c>
      <c r="AY65" s="88">
        <f t="shared" si="26"/>
        <v>1.4433161529956245E-2</v>
      </c>
      <c r="AZ65" s="89">
        <f t="shared" si="27"/>
        <v>-0.2</v>
      </c>
      <c r="BA65" s="88">
        <f t="shared" si="28"/>
        <v>0.26108447684423614</v>
      </c>
      <c r="BB65" s="88">
        <f t="shared" si="29"/>
        <v>0.26242402052646197</v>
      </c>
      <c r="BC65" s="89">
        <f t="shared" si="30"/>
        <v>-0.10000000000000009</v>
      </c>
      <c r="BD65" s="20"/>
      <c r="BE65" s="88">
        <f t="shared" si="31"/>
        <v>0.1708585838027139</v>
      </c>
      <c r="BF65" s="88">
        <f t="shared" si="32"/>
        <v>0.16373642065778868</v>
      </c>
      <c r="BG65" s="89">
        <f t="shared" si="33"/>
        <v>0.70000000000000062</v>
      </c>
      <c r="BH65" s="88">
        <f t="shared" si="34"/>
        <v>8.9610322173548737E-2</v>
      </c>
      <c r="BI65" s="88">
        <f t="shared" si="35"/>
        <v>9.3399506349466893E-2</v>
      </c>
      <c r="BJ65" s="89">
        <f t="shared" si="36"/>
        <v>-0.30000000000000027</v>
      </c>
      <c r="BK65" s="88">
        <f t="shared" si="37"/>
        <v>0.1737864485793543</v>
      </c>
      <c r="BL65" s="88">
        <f t="shared" si="38"/>
        <v>0.17391836047654397</v>
      </c>
      <c r="BM65" s="89">
        <f t="shared" si="39"/>
        <v>0</v>
      </c>
      <c r="BN65" s="88">
        <f t="shared" si="40"/>
        <v>9.6310088439012481E-2</v>
      </c>
      <c r="BO65" s="88">
        <f t="shared" si="41"/>
        <v>9.5763159703318612E-2</v>
      </c>
      <c r="BP65" s="89">
        <f t="shared" si="42"/>
        <v>0</v>
      </c>
      <c r="BQ65" s="88">
        <f t="shared" si="43"/>
        <v>9.8912586057205987E-3</v>
      </c>
      <c r="BR65" s="88">
        <f t="shared" si="44"/>
        <v>9.2099373471566451E-3</v>
      </c>
      <c r="BS65" s="89">
        <f t="shared" si="45"/>
        <v>0.10000000000000009</v>
      </c>
      <c r="BT65" s="88">
        <f t="shared" si="46"/>
        <v>3.9289225084501792E-2</v>
      </c>
      <c r="BU65" s="88">
        <f t="shared" si="47"/>
        <v>3.9641562208261441E-2</v>
      </c>
      <c r="BV65" s="89">
        <f t="shared" si="48"/>
        <v>-0.10000000000000009</v>
      </c>
      <c r="BW65" s="88">
        <f t="shared" si="49"/>
        <v>0.15710995815852041</v>
      </c>
      <c r="BX65" s="88">
        <f t="shared" si="50"/>
        <v>0.15962075631546413</v>
      </c>
      <c r="BY65" s="89">
        <f t="shared" si="51"/>
        <v>-0.30000000000000027</v>
      </c>
      <c r="BZ65" s="88">
        <f t="shared" si="52"/>
        <v>3.5332825429450708E-4</v>
      </c>
      <c r="CA65" s="88">
        <f t="shared" si="53"/>
        <v>4.5145852589011586E-4</v>
      </c>
      <c r="CB65" s="89">
        <f t="shared" si="54"/>
        <v>0</v>
      </c>
      <c r="CC65" s="88">
        <f t="shared" si="55"/>
        <v>2.314211348986368E-2</v>
      </c>
      <c r="CD65" s="88">
        <f t="shared" si="56"/>
        <v>2.2526914513194472E-2</v>
      </c>
      <c r="CE65" s="89">
        <f t="shared" si="57"/>
        <v>0</v>
      </c>
      <c r="CF65" s="88">
        <f t="shared" si="58"/>
        <v>0.23964867341246959</v>
      </c>
      <c r="CG65" s="88">
        <f t="shared" si="59"/>
        <v>0.24173192390291504</v>
      </c>
      <c r="CH65" s="89">
        <f t="shared" si="60"/>
        <v>-0.20000000000000018</v>
      </c>
      <c r="CI65" s="83">
        <v>0</v>
      </c>
    </row>
    <row r="66" spans="2:87" ht="13.5" customHeight="1">
      <c r="B66" s="228"/>
      <c r="C66" s="228"/>
      <c r="D66" s="230"/>
      <c r="E66" s="173" t="s">
        <v>81</v>
      </c>
      <c r="F66" s="116" t="s">
        <v>82</v>
      </c>
      <c r="G66" s="174">
        <v>534610</v>
      </c>
      <c r="H66" s="11">
        <f t="shared" ref="H66" si="145">IFERROR(G66/G69,"-")</f>
        <v>2.4297868942953411E-4</v>
      </c>
      <c r="I66" s="71">
        <v>47</v>
      </c>
      <c r="J66" s="11">
        <f t="shared" ref="J66" si="146">IFERROR(I66/D59,"-")</f>
        <v>3.6793486770001567E-3</v>
      </c>
      <c r="K66" s="76">
        <f t="shared" si="0"/>
        <v>11374.680851063829</v>
      </c>
      <c r="L66" s="22"/>
      <c r="M66" s="20"/>
      <c r="N66" s="228"/>
      <c r="O66" s="228"/>
      <c r="P66" s="230"/>
      <c r="Q66" s="172" t="s">
        <v>81</v>
      </c>
      <c r="R66" s="92" t="s">
        <v>82</v>
      </c>
      <c r="S66" s="102">
        <v>688090</v>
      </c>
      <c r="T66" s="13">
        <v>3.1183260943353912E-4</v>
      </c>
      <c r="U66" s="73">
        <v>57</v>
      </c>
      <c r="V66" s="13">
        <v>4.6146373056994818E-3</v>
      </c>
      <c r="W66" s="73">
        <v>12071.754385964912</v>
      </c>
      <c r="X66" s="81">
        <v>63</v>
      </c>
      <c r="Y66" s="26" t="s">
        <v>26</v>
      </c>
      <c r="Z66" s="88">
        <f t="shared" si="1"/>
        <v>0.17487491046244527</v>
      </c>
      <c r="AA66" s="88">
        <f t="shared" si="2"/>
        <v>0.16950467204842751</v>
      </c>
      <c r="AB66" s="89">
        <f t="shared" si="3"/>
        <v>0.49999999999999767</v>
      </c>
      <c r="AC66" s="88">
        <f t="shared" si="4"/>
        <v>9.0788073060628374E-2</v>
      </c>
      <c r="AD66" s="88">
        <f t="shared" si="5"/>
        <v>9.2179353666033387E-2</v>
      </c>
      <c r="AE66" s="89">
        <f t="shared" si="6"/>
        <v>-0.10000000000000009</v>
      </c>
      <c r="AF66" s="88">
        <f t="shared" si="7"/>
        <v>0.18058824088225883</v>
      </c>
      <c r="AG66" s="88">
        <f t="shared" si="8"/>
        <v>0.17810157674689509</v>
      </c>
      <c r="AH66" s="89">
        <f t="shared" si="9"/>
        <v>0.30000000000000027</v>
      </c>
      <c r="AI66" s="88">
        <f t="shared" si="10"/>
        <v>8.7939231088546038E-2</v>
      </c>
      <c r="AJ66" s="88">
        <f t="shared" si="11"/>
        <v>6.8213092665818584E-2</v>
      </c>
      <c r="AK66" s="89">
        <f t="shared" si="12"/>
        <v>1.9999999999999991</v>
      </c>
      <c r="AL66" s="88">
        <f t="shared" si="13"/>
        <v>6.5821948645065891E-3</v>
      </c>
      <c r="AM66" s="88">
        <f t="shared" si="14"/>
        <v>1.5917829158581063E-2</v>
      </c>
      <c r="AN66" s="89">
        <f t="shared" si="15"/>
        <v>-0.90000000000000013</v>
      </c>
      <c r="AO66" s="88">
        <f t="shared" si="16"/>
        <v>3.5109867321065795E-2</v>
      </c>
      <c r="AP66" s="88">
        <f t="shared" si="17"/>
        <v>4.8672990244894652E-2</v>
      </c>
      <c r="AQ66" s="89">
        <f t="shared" si="18"/>
        <v>-1.4</v>
      </c>
      <c r="AR66" s="88">
        <f t="shared" si="19"/>
        <v>0.16687950977629867</v>
      </c>
      <c r="AS66" s="88">
        <f t="shared" si="20"/>
        <v>0.1819746827786832</v>
      </c>
      <c r="AT66" s="89">
        <f t="shared" si="21"/>
        <v>-1.4999999999999987</v>
      </c>
      <c r="AU66" s="88">
        <f t="shared" si="22"/>
        <v>7.9067961999563824E-5</v>
      </c>
      <c r="AV66" s="88">
        <f t="shared" si="23"/>
        <v>1.3506339066445932E-4</v>
      </c>
      <c r="AW66" s="89">
        <f t="shared" si="24"/>
        <v>0</v>
      </c>
      <c r="AX66" s="88">
        <f t="shared" si="25"/>
        <v>1.6759183134081843E-2</v>
      </c>
      <c r="AY66" s="88">
        <f t="shared" si="26"/>
        <v>1.9423311352496614E-2</v>
      </c>
      <c r="AZ66" s="89">
        <f t="shared" si="27"/>
        <v>-0.19999999999999984</v>
      </c>
      <c r="BA66" s="88">
        <f t="shared" si="28"/>
        <v>0.24039972144816898</v>
      </c>
      <c r="BB66" s="88">
        <f t="shared" si="29"/>
        <v>0.22587742794750545</v>
      </c>
      <c r="BC66" s="89">
        <f t="shared" si="30"/>
        <v>1.3999999999999986</v>
      </c>
      <c r="BD66" s="20"/>
      <c r="BE66" s="88">
        <f t="shared" si="31"/>
        <v>0.1708585838027139</v>
      </c>
      <c r="BF66" s="88">
        <f t="shared" si="32"/>
        <v>0.16373642065778868</v>
      </c>
      <c r="BG66" s="89">
        <f t="shared" si="33"/>
        <v>0.70000000000000062</v>
      </c>
      <c r="BH66" s="88">
        <f t="shared" si="34"/>
        <v>8.9610322173548737E-2</v>
      </c>
      <c r="BI66" s="88">
        <f t="shared" si="35"/>
        <v>9.3399506349466893E-2</v>
      </c>
      <c r="BJ66" s="89">
        <f t="shared" si="36"/>
        <v>-0.30000000000000027</v>
      </c>
      <c r="BK66" s="88">
        <f t="shared" si="37"/>
        <v>0.1737864485793543</v>
      </c>
      <c r="BL66" s="88">
        <f t="shared" si="38"/>
        <v>0.17391836047654397</v>
      </c>
      <c r="BM66" s="89">
        <f t="shared" si="39"/>
        <v>0</v>
      </c>
      <c r="BN66" s="88">
        <f t="shared" si="40"/>
        <v>9.6310088439012481E-2</v>
      </c>
      <c r="BO66" s="88">
        <f t="shared" si="41"/>
        <v>9.5763159703318612E-2</v>
      </c>
      <c r="BP66" s="89">
        <f t="shared" si="42"/>
        <v>0</v>
      </c>
      <c r="BQ66" s="88">
        <f t="shared" si="43"/>
        <v>9.8912586057205987E-3</v>
      </c>
      <c r="BR66" s="88">
        <f t="shared" si="44"/>
        <v>9.2099373471566451E-3</v>
      </c>
      <c r="BS66" s="89">
        <f t="shared" si="45"/>
        <v>0.10000000000000009</v>
      </c>
      <c r="BT66" s="88">
        <f t="shared" si="46"/>
        <v>3.9289225084501792E-2</v>
      </c>
      <c r="BU66" s="88">
        <f t="shared" si="47"/>
        <v>3.9641562208261441E-2</v>
      </c>
      <c r="BV66" s="89">
        <f t="shared" si="48"/>
        <v>-0.10000000000000009</v>
      </c>
      <c r="BW66" s="88">
        <f t="shared" si="49"/>
        <v>0.15710995815852041</v>
      </c>
      <c r="BX66" s="88">
        <f t="shared" si="50"/>
        <v>0.15962075631546413</v>
      </c>
      <c r="BY66" s="89">
        <f t="shared" si="51"/>
        <v>-0.30000000000000027</v>
      </c>
      <c r="BZ66" s="88">
        <f t="shared" si="52"/>
        <v>3.5332825429450708E-4</v>
      </c>
      <c r="CA66" s="88">
        <f t="shared" si="53"/>
        <v>4.5145852589011586E-4</v>
      </c>
      <c r="CB66" s="89">
        <f t="shared" si="54"/>
        <v>0</v>
      </c>
      <c r="CC66" s="88">
        <f t="shared" si="55"/>
        <v>2.314211348986368E-2</v>
      </c>
      <c r="CD66" s="88">
        <f t="shared" si="56"/>
        <v>2.2526914513194472E-2</v>
      </c>
      <c r="CE66" s="89">
        <f t="shared" si="57"/>
        <v>0</v>
      </c>
      <c r="CF66" s="88">
        <f t="shared" si="58"/>
        <v>0.23964867341246959</v>
      </c>
      <c r="CG66" s="88">
        <f t="shared" si="59"/>
        <v>0.24173192390291504</v>
      </c>
      <c r="CH66" s="89">
        <f t="shared" si="60"/>
        <v>-0.20000000000000018</v>
      </c>
      <c r="CI66" s="83">
        <v>0</v>
      </c>
    </row>
    <row r="67" spans="2:87" ht="13.5" customHeight="1">
      <c r="B67" s="228"/>
      <c r="C67" s="228"/>
      <c r="D67" s="230"/>
      <c r="E67" s="173" t="s">
        <v>83</v>
      </c>
      <c r="F67" s="116" t="s">
        <v>84</v>
      </c>
      <c r="G67" s="174">
        <v>48577360</v>
      </c>
      <c r="H67" s="11">
        <f t="shared" ref="H67" si="147">IFERROR(G67/G69,"-")</f>
        <v>2.2078268773024583E-2</v>
      </c>
      <c r="I67" s="71">
        <v>1322</v>
      </c>
      <c r="J67" s="11">
        <f t="shared" ref="J67" si="148">IFERROR(I67/D59,"-")</f>
        <v>0.10349146704242994</v>
      </c>
      <c r="K67" s="76">
        <f t="shared" si="0"/>
        <v>36745.355521936457</v>
      </c>
      <c r="L67" s="22"/>
      <c r="M67" s="20"/>
      <c r="N67" s="228"/>
      <c r="O67" s="228"/>
      <c r="P67" s="230"/>
      <c r="Q67" s="172" t="s">
        <v>83</v>
      </c>
      <c r="R67" s="92" t="s">
        <v>84</v>
      </c>
      <c r="S67" s="102">
        <v>49670468</v>
      </c>
      <c r="T67" s="13">
        <v>2.2509950221955129E-2</v>
      </c>
      <c r="U67" s="73">
        <v>1308</v>
      </c>
      <c r="V67" s="13">
        <v>0.10589378238341969</v>
      </c>
      <c r="W67" s="73">
        <v>37974.363914373091</v>
      </c>
      <c r="X67" s="81">
        <v>64</v>
      </c>
      <c r="Y67" s="26" t="s">
        <v>45</v>
      </c>
      <c r="Z67" s="88">
        <f t="shared" si="1"/>
        <v>0.16809725765726505</v>
      </c>
      <c r="AA67" s="88">
        <f t="shared" si="2"/>
        <v>0.15843010974531591</v>
      </c>
      <c r="AB67" s="89">
        <f t="shared" si="3"/>
        <v>1.0000000000000009</v>
      </c>
      <c r="AC67" s="88">
        <f t="shared" si="4"/>
        <v>7.9741542681960056E-2</v>
      </c>
      <c r="AD67" s="88">
        <f t="shared" si="5"/>
        <v>7.9713174420131594E-2</v>
      </c>
      <c r="AE67" s="89">
        <f t="shared" si="6"/>
        <v>0</v>
      </c>
      <c r="AF67" s="88">
        <f t="shared" si="7"/>
        <v>0.17043875668237929</v>
      </c>
      <c r="AG67" s="88">
        <f t="shared" si="8"/>
        <v>0.16464987355047903</v>
      </c>
      <c r="AH67" s="89">
        <f t="shared" si="9"/>
        <v>0.50000000000000044</v>
      </c>
      <c r="AI67" s="88">
        <f t="shared" si="10"/>
        <v>0.12505826805719336</v>
      </c>
      <c r="AJ67" s="88">
        <f t="shared" si="11"/>
        <v>0.12481449240251982</v>
      </c>
      <c r="AK67" s="89">
        <f t="shared" si="12"/>
        <v>0</v>
      </c>
      <c r="AL67" s="88">
        <f t="shared" si="13"/>
        <v>4.843682741218848E-4</v>
      </c>
      <c r="AM67" s="88">
        <f t="shared" si="14"/>
        <v>1.9736891791913565E-3</v>
      </c>
      <c r="AN67" s="89">
        <f t="shared" si="15"/>
        <v>-0.2</v>
      </c>
      <c r="AO67" s="88">
        <f t="shared" si="16"/>
        <v>3.0647054550984112E-2</v>
      </c>
      <c r="AP67" s="88">
        <f t="shared" si="17"/>
        <v>2.4743649992924777E-2</v>
      </c>
      <c r="AQ67" s="89">
        <f t="shared" si="18"/>
        <v>0.59999999999999987</v>
      </c>
      <c r="AR67" s="88">
        <f t="shared" si="19"/>
        <v>0.13068411471112934</v>
      </c>
      <c r="AS67" s="88">
        <f t="shared" si="20"/>
        <v>0.12800709442787833</v>
      </c>
      <c r="AT67" s="89">
        <f t="shared" si="21"/>
        <v>0.30000000000000027</v>
      </c>
      <c r="AU67" s="88">
        <f t="shared" si="22"/>
        <v>2.1614508636726143E-4</v>
      </c>
      <c r="AV67" s="88">
        <f t="shared" si="23"/>
        <v>3.9613414626506866E-4</v>
      </c>
      <c r="AW67" s="89">
        <f t="shared" si="24"/>
        <v>0</v>
      </c>
      <c r="AX67" s="88">
        <f t="shared" si="25"/>
        <v>2.5614911382244473E-2</v>
      </c>
      <c r="AY67" s="88">
        <f t="shared" si="26"/>
        <v>2.7113036568872442E-2</v>
      </c>
      <c r="AZ67" s="89">
        <f t="shared" si="27"/>
        <v>-0.10000000000000009</v>
      </c>
      <c r="BA67" s="88">
        <f t="shared" si="28"/>
        <v>0.26901758091635519</v>
      </c>
      <c r="BB67" s="88">
        <f t="shared" si="29"/>
        <v>0.29015874556642168</v>
      </c>
      <c r="BC67" s="89">
        <f t="shared" si="30"/>
        <v>-2.0999999999999961</v>
      </c>
      <c r="BD67" s="20"/>
      <c r="BE67" s="88">
        <f t="shared" si="31"/>
        <v>0.1708585838027139</v>
      </c>
      <c r="BF67" s="88">
        <f t="shared" si="32"/>
        <v>0.16373642065778868</v>
      </c>
      <c r="BG67" s="89">
        <f t="shared" si="33"/>
        <v>0.70000000000000062</v>
      </c>
      <c r="BH67" s="88">
        <f t="shared" si="34"/>
        <v>8.9610322173548737E-2</v>
      </c>
      <c r="BI67" s="88">
        <f t="shared" si="35"/>
        <v>9.3399506349466893E-2</v>
      </c>
      <c r="BJ67" s="89">
        <f t="shared" si="36"/>
        <v>-0.30000000000000027</v>
      </c>
      <c r="BK67" s="88">
        <f t="shared" si="37"/>
        <v>0.1737864485793543</v>
      </c>
      <c r="BL67" s="88">
        <f t="shared" si="38"/>
        <v>0.17391836047654397</v>
      </c>
      <c r="BM67" s="89">
        <f t="shared" si="39"/>
        <v>0</v>
      </c>
      <c r="BN67" s="88">
        <f t="shared" si="40"/>
        <v>9.6310088439012481E-2</v>
      </c>
      <c r="BO67" s="88">
        <f t="shared" si="41"/>
        <v>9.5763159703318612E-2</v>
      </c>
      <c r="BP67" s="89">
        <f t="shared" si="42"/>
        <v>0</v>
      </c>
      <c r="BQ67" s="88">
        <f t="shared" si="43"/>
        <v>9.8912586057205987E-3</v>
      </c>
      <c r="BR67" s="88">
        <f t="shared" si="44"/>
        <v>9.2099373471566451E-3</v>
      </c>
      <c r="BS67" s="89">
        <f t="shared" si="45"/>
        <v>0.10000000000000009</v>
      </c>
      <c r="BT67" s="88">
        <f t="shared" si="46"/>
        <v>3.9289225084501792E-2</v>
      </c>
      <c r="BU67" s="88">
        <f t="shared" si="47"/>
        <v>3.9641562208261441E-2</v>
      </c>
      <c r="BV67" s="89">
        <f t="shared" si="48"/>
        <v>-0.10000000000000009</v>
      </c>
      <c r="BW67" s="88">
        <f t="shared" si="49"/>
        <v>0.15710995815852041</v>
      </c>
      <c r="BX67" s="88">
        <f t="shared" si="50"/>
        <v>0.15962075631546413</v>
      </c>
      <c r="BY67" s="89">
        <f t="shared" si="51"/>
        <v>-0.30000000000000027</v>
      </c>
      <c r="BZ67" s="88">
        <f t="shared" si="52"/>
        <v>3.5332825429450708E-4</v>
      </c>
      <c r="CA67" s="88">
        <f t="shared" si="53"/>
        <v>4.5145852589011586E-4</v>
      </c>
      <c r="CB67" s="89">
        <f t="shared" si="54"/>
        <v>0</v>
      </c>
      <c r="CC67" s="88">
        <f t="shared" si="55"/>
        <v>2.314211348986368E-2</v>
      </c>
      <c r="CD67" s="88">
        <f t="shared" si="56"/>
        <v>2.2526914513194472E-2</v>
      </c>
      <c r="CE67" s="89">
        <f t="shared" si="57"/>
        <v>0</v>
      </c>
      <c r="CF67" s="88">
        <f t="shared" si="58"/>
        <v>0.23964867341246959</v>
      </c>
      <c r="CG67" s="88">
        <f t="shared" si="59"/>
        <v>0.24173192390291504</v>
      </c>
      <c r="CH67" s="89">
        <f t="shared" si="60"/>
        <v>-0.20000000000000018</v>
      </c>
      <c r="CI67" s="83">
        <v>0</v>
      </c>
    </row>
    <row r="68" spans="2:87" ht="13.5" customHeight="1">
      <c r="B68" s="228"/>
      <c r="C68" s="228"/>
      <c r="D68" s="230"/>
      <c r="E68" s="175" t="s">
        <v>85</v>
      </c>
      <c r="F68" s="117" t="s">
        <v>86</v>
      </c>
      <c r="G68" s="176">
        <v>567108694</v>
      </c>
      <c r="H68" s="12">
        <f t="shared" ref="H68" si="149">IFERROR(G68/G69,"-")</f>
        <v>0.25774925129012682</v>
      </c>
      <c r="I68" s="72">
        <v>1206</v>
      </c>
      <c r="J68" s="12">
        <f t="shared" ref="J68" si="150">IFERROR(I68/D59,"-")</f>
        <v>9.4410521371535938E-2</v>
      </c>
      <c r="K68" s="77">
        <f t="shared" si="0"/>
        <v>470239.38142620231</v>
      </c>
      <c r="L68" s="22"/>
      <c r="M68" s="20"/>
      <c r="N68" s="228"/>
      <c r="O68" s="228"/>
      <c r="P68" s="230"/>
      <c r="Q68" s="172" t="s">
        <v>85</v>
      </c>
      <c r="R68" s="92" t="s">
        <v>86</v>
      </c>
      <c r="S68" s="102">
        <v>579783440</v>
      </c>
      <c r="T68" s="13">
        <v>0.2627496156048682</v>
      </c>
      <c r="U68" s="73">
        <v>1141</v>
      </c>
      <c r="V68" s="13">
        <v>9.237370466321243E-2</v>
      </c>
      <c r="W68" s="73">
        <v>508136.23137598595</v>
      </c>
      <c r="X68" s="81">
        <v>65</v>
      </c>
      <c r="Y68" s="26" t="s">
        <v>10</v>
      </c>
      <c r="Z68" s="88">
        <f t="shared" si="1"/>
        <v>0.16630850805440003</v>
      </c>
      <c r="AA68" s="88">
        <f t="shared" si="2"/>
        <v>0.15492288933951887</v>
      </c>
      <c r="AB68" s="89">
        <f t="shared" si="3"/>
        <v>1.100000000000001</v>
      </c>
      <c r="AC68" s="88">
        <f t="shared" si="4"/>
        <v>8.6970314408545343E-2</v>
      </c>
      <c r="AD68" s="88">
        <f t="shared" si="5"/>
        <v>9.1093695583516113E-2</v>
      </c>
      <c r="AE68" s="89">
        <f t="shared" si="6"/>
        <v>-0.40000000000000036</v>
      </c>
      <c r="AF68" s="88">
        <f t="shared" si="7"/>
        <v>0.18402029753160049</v>
      </c>
      <c r="AG68" s="88">
        <f t="shared" si="8"/>
        <v>0.17848737170589399</v>
      </c>
      <c r="AH68" s="89">
        <f t="shared" si="9"/>
        <v>0.60000000000000053</v>
      </c>
      <c r="AI68" s="88">
        <f t="shared" si="10"/>
        <v>8.6595904365875914E-2</v>
      </c>
      <c r="AJ68" s="88">
        <f t="shared" si="11"/>
        <v>8.3964329752577865E-2</v>
      </c>
      <c r="AK68" s="89">
        <f t="shared" si="12"/>
        <v>0.29999999999999888</v>
      </c>
      <c r="AL68" s="88">
        <f t="shared" si="13"/>
        <v>1.1026135351642619E-2</v>
      </c>
      <c r="AM68" s="88">
        <f t="shared" si="14"/>
        <v>1.2248766912860531E-2</v>
      </c>
      <c r="AN68" s="89">
        <f t="shared" si="15"/>
        <v>-0.10000000000000009</v>
      </c>
      <c r="AO68" s="88">
        <f t="shared" si="16"/>
        <v>6.7194429018345617E-2</v>
      </c>
      <c r="AP68" s="88">
        <f t="shared" si="17"/>
        <v>5.7275051208030607E-2</v>
      </c>
      <c r="AQ68" s="89">
        <f t="shared" si="18"/>
        <v>1.0000000000000002</v>
      </c>
      <c r="AR68" s="88">
        <f t="shared" si="19"/>
        <v>0.14377473510602828</v>
      </c>
      <c r="AS68" s="88">
        <f t="shared" si="20"/>
        <v>0.18523587515872333</v>
      </c>
      <c r="AT68" s="89">
        <f t="shared" si="21"/>
        <v>-4.1000000000000005</v>
      </c>
      <c r="AU68" s="88">
        <f t="shared" si="22"/>
        <v>6.5784899781180708E-5</v>
      </c>
      <c r="AV68" s="88">
        <f t="shared" si="23"/>
        <v>5.5359732216919627E-5</v>
      </c>
      <c r="AW68" s="89">
        <f t="shared" si="24"/>
        <v>0</v>
      </c>
      <c r="AX68" s="88">
        <f t="shared" si="25"/>
        <v>1.8928766684648036E-2</v>
      </c>
      <c r="AY68" s="88">
        <f t="shared" si="26"/>
        <v>2.6517699972240537E-2</v>
      </c>
      <c r="AZ68" s="89">
        <f t="shared" si="27"/>
        <v>-0.8</v>
      </c>
      <c r="BA68" s="88">
        <f t="shared" si="28"/>
        <v>0.23511512457913247</v>
      </c>
      <c r="BB68" s="88">
        <f t="shared" si="29"/>
        <v>0.21019896063442123</v>
      </c>
      <c r="BC68" s="89">
        <f t="shared" si="30"/>
        <v>2.4999999999999996</v>
      </c>
      <c r="BD68" s="20"/>
      <c r="BE68" s="88">
        <f t="shared" si="31"/>
        <v>0.1708585838027139</v>
      </c>
      <c r="BF68" s="88">
        <f t="shared" si="32"/>
        <v>0.16373642065778868</v>
      </c>
      <c r="BG68" s="89">
        <f t="shared" si="33"/>
        <v>0.70000000000000062</v>
      </c>
      <c r="BH68" s="88">
        <f t="shared" si="34"/>
        <v>8.9610322173548737E-2</v>
      </c>
      <c r="BI68" s="88">
        <f t="shared" si="35"/>
        <v>9.3399506349466893E-2</v>
      </c>
      <c r="BJ68" s="89">
        <f t="shared" si="36"/>
        <v>-0.30000000000000027</v>
      </c>
      <c r="BK68" s="88">
        <f t="shared" si="37"/>
        <v>0.1737864485793543</v>
      </c>
      <c r="BL68" s="88">
        <f t="shared" si="38"/>
        <v>0.17391836047654397</v>
      </c>
      <c r="BM68" s="89">
        <f t="shared" si="39"/>
        <v>0</v>
      </c>
      <c r="BN68" s="88">
        <f t="shared" si="40"/>
        <v>9.6310088439012481E-2</v>
      </c>
      <c r="BO68" s="88">
        <f t="shared" si="41"/>
        <v>9.5763159703318612E-2</v>
      </c>
      <c r="BP68" s="89">
        <f t="shared" si="42"/>
        <v>0</v>
      </c>
      <c r="BQ68" s="88">
        <f t="shared" si="43"/>
        <v>9.8912586057205987E-3</v>
      </c>
      <c r="BR68" s="88">
        <f t="shared" si="44"/>
        <v>9.2099373471566451E-3</v>
      </c>
      <c r="BS68" s="89">
        <f t="shared" si="45"/>
        <v>0.10000000000000009</v>
      </c>
      <c r="BT68" s="88">
        <f t="shared" si="46"/>
        <v>3.9289225084501792E-2</v>
      </c>
      <c r="BU68" s="88">
        <f t="shared" si="47"/>
        <v>3.9641562208261441E-2</v>
      </c>
      <c r="BV68" s="89">
        <f t="shared" si="48"/>
        <v>-0.10000000000000009</v>
      </c>
      <c r="BW68" s="88">
        <f t="shared" si="49"/>
        <v>0.15710995815852041</v>
      </c>
      <c r="BX68" s="88">
        <f t="shared" si="50"/>
        <v>0.15962075631546413</v>
      </c>
      <c r="BY68" s="89">
        <f t="shared" si="51"/>
        <v>-0.30000000000000027</v>
      </c>
      <c r="BZ68" s="88">
        <f t="shared" si="52"/>
        <v>3.5332825429450708E-4</v>
      </c>
      <c r="CA68" s="88">
        <f t="shared" si="53"/>
        <v>4.5145852589011586E-4</v>
      </c>
      <c r="CB68" s="89">
        <f t="shared" si="54"/>
        <v>0</v>
      </c>
      <c r="CC68" s="88">
        <f t="shared" si="55"/>
        <v>2.314211348986368E-2</v>
      </c>
      <c r="CD68" s="88">
        <f t="shared" si="56"/>
        <v>2.2526914513194472E-2</v>
      </c>
      <c r="CE68" s="89">
        <f t="shared" si="57"/>
        <v>0</v>
      </c>
      <c r="CF68" s="88">
        <f t="shared" si="58"/>
        <v>0.23964867341246959</v>
      </c>
      <c r="CG68" s="88">
        <f t="shared" si="59"/>
        <v>0.24173192390291504</v>
      </c>
      <c r="CH68" s="89">
        <f t="shared" si="60"/>
        <v>-0.20000000000000018</v>
      </c>
      <c r="CI68" s="83">
        <v>0</v>
      </c>
    </row>
    <row r="69" spans="2:87" ht="13.5" customHeight="1">
      <c r="B69" s="192"/>
      <c r="C69" s="192"/>
      <c r="D69" s="231"/>
      <c r="E69" s="177" t="s">
        <v>115</v>
      </c>
      <c r="F69" s="178"/>
      <c r="G69" s="102">
        <f>SUM(G59:G68)</f>
        <v>2200234108</v>
      </c>
      <c r="H69" s="13" t="s">
        <v>131</v>
      </c>
      <c r="I69" s="73">
        <v>10176</v>
      </c>
      <c r="J69" s="13">
        <f t="shared" ref="J69" si="151">IFERROR(I69/D59,"-")</f>
        <v>0.79661813057773601</v>
      </c>
      <c r="K69" s="78">
        <f t="shared" ref="K69:K132" si="152">IFERROR(G69/I69,"-")</f>
        <v>216217.97444968554</v>
      </c>
      <c r="L69" s="22"/>
      <c r="M69" s="20"/>
      <c r="N69" s="192"/>
      <c r="O69" s="192"/>
      <c r="P69" s="231"/>
      <c r="Q69" s="179" t="s">
        <v>115</v>
      </c>
      <c r="R69" s="179"/>
      <c r="S69" s="102">
        <v>2206600526</v>
      </c>
      <c r="T69" s="13" t="s">
        <v>131</v>
      </c>
      <c r="U69" s="73">
        <v>9898</v>
      </c>
      <c r="V69" s="13">
        <v>0.80132772020725385</v>
      </c>
      <c r="W69" s="73">
        <v>222933.97918771469</v>
      </c>
      <c r="X69" s="81">
        <v>66</v>
      </c>
      <c r="Y69" s="26" t="s">
        <v>5</v>
      </c>
      <c r="Z69" s="88">
        <f t="shared" ref="Z69:Z78" si="153">INDEX($H:$H,ROW()+(($X69-1)*10))</f>
        <v>0.18733608740104538</v>
      </c>
      <c r="AA69" s="88">
        <f t="shared" ref="AA69:AA78" si="154">INDEX($T:$T,ROW()+(($X69-1)*10))</f>
        <v>0.18576156457529022</v>
      </c>
      <c r="AB69" s="89">
        <f t="shared" ref="AB69:AB78" si="155">(ROUND(Z69,3)-ROUND(AA69,3))*100</f>
        <v>0.10000000000000009</v>
      </c>
      <c r="AC69" s="88">
        <f t="shared" ref="AC69:AC78" si="156">INDEX($H:$H,ROW()+(($X69-1)*10+1))</f>
        <v>9.7592127762949052E-2</v>
      </c>
      <c r="AD69" s="88">
        <f t="shared" ref="AD69:AD78" si="157">INDEX($T:$T,ROW()+(($X69-1)*10+1))</f>
        <v>0.10824782722674774</v>
      </c>
      <c r="AE69" s="89">
        <f t="shared" ref="AE69:AE78" si="158">(ROUND(AC69,3)-ROUND(AD69,3))*100</f>
        <v>-0.99999999999999956</v>
      </c>
      <c r="AF69" s="88">
        <f t="shared" ref="AF69:AF78" si="159">INDEX($H:$H,ROW()+(($X69-1)*10+2))</f>
        <v>0.1784664327058787</v>
      </c>
      <c r="AG69" s="88">
        <f t="shared" ref="AG69:AG78" si="160">INDEX($T:$T,ROW()+(($X69-1)*10+2))</f>
        <v>0.19696219612234839</v>
      </c>
      <c r="AH69" s="89">
        <f t="shared" ref="AH69:AH78" si="161">(ROUND(AF69,3)-ROUND(AG69,3))*100</f>
        <v>-1.9000000000000017</v>
      </c>
      <c r="AI69" s="88">
        <f t="shared" ref="AI69:AI78" si="162">INDEX($H:$H,ROW()+(($X69-1)*10+3))</f>
        <v>0.11722462876081462</v>
      </c>
      <c r="AJ69" s="88">
        <f t="shared" ref="AJ69:AJ78" si="163">INDEX($T:$T,ROW()+(($X69-1)*10+3))</f>
        <v>0.11971873339051568</v>
      </c>
      <c r="AK69" s="89">
        <f t="shared" ref="AK69:AK78" si="164">(ROUND(AI69,3)-ROUND(AJ69,3))*100</f>
        <v>-0.29999999999999888</v>
      </c>
      <c r="AL69" s="88">
        <f t="shared" ref="AL69:AL78" si="165">INDEX($H:$H,ROW()+(($X69-1)*10+4))</f>
        <v>1.7270580654145367E-2</v>
      </c>
      <c r="AM69" s="88">
        <f t="shared" ref="AM69:AM78" si="166">INDEX($T:$T,ROW()+(($X69-1)*10+4))</f>
        <v>1.0611981604314914E-2</v>
      </c>
      <c r="AN69" s="89">
        <f t="shared" ref="AN69:AN78" si="167">(ROUND(AL69,3)-ROUND(AM69,3))*100</f>
        <v>0.6000000000000002</v>
      </c>
      <c r="AO69" s="88">
        <f t="shared" ref="AO69:AO78" si="168">INDEX($H:$H,ROW()+(($X69-1)*10+5))</f>
        <v>4.5333115878318293E-2</v>
      </c>
      <c r="AP69" s="88">
        <f t="shared" ref="AP69:AP78" si="169">INDEX($T:$T,ROW()+(($X69-1)*10+5))</f>
        <v>4.7829187824551068E-2</v>
      </c>
      <c r="AQ69" s="89">
        <f t="shared" ref="AQ69:AQ78" si="170">(ROUND(AO69,3)-ROUND(AP69,3))*100</f>
        <v>-0.30000000000000027</v>
      </c>
      <c r="AR69" s="88">
        <f t="shared" ref="AR69:AR78" si="171">INDEX($H:$H,ROW()+(($X69-1)*10+6))</f>
        <v>0.14417997575027106</v>
      </c>
      <c r="AS69" s="88">
        <f t="shared" ref="AS69:AS78" si="172">INDEX($T:$T,ROW()+(($X69-1)*10+6))</f>
        <v>0.17539034803601355</v>
      </c>
      <c r="AT69" s="89">
        <f t="shared" ref="AT69:AT78" si="173">(ROUND(AR69,3)-ROUND(AS69,3))*100</f>
        <v>-3.1</v>
      </c>
      <c r="AU69" s="88">
        <f t="shared" ref="AU69:AU78" si="174">INDEX($H:$H,ROW()+(($X69-1)*10+7))</f>
        <v>1.0286016573666827E-4</v>
      </c>
      <c r="AV69" s="88">
        <f t="shared" ref="AV69:AV78" si="175">INDEX($T:$T,ROW()+(($X69-1)*10+7))</f>
        <v>1.159211528129196E-4</v>
      </c>
      <c r="AW69" s="89">
        <f t="shared" ref="AW69:AW78" si="176">(ROUND(AU69,3)-ROUND(AV69,3))*100</f>
        <v>0</v>
      </c>
      <c r="AX69" s="88">
        <f t="shared" ref="AX69:AX78" si="177">INDEX($H:$H,ROW()+(($X69-1)*10+8))</f>
        <v>3.0390178642696095E-2</v>
      </c>
      <c r="AY69" s="88">
        <f t="shared" ref="AY69:AY78" si="178">INDEX($T:$T,ROW()+(($X69-1)*10+8))</f>
        <v>2.0194964503614559E-2</v>
      </c>
      <c r="AZ69" s="89">
        <f t="shared" ref="AZ69:AZ78" si="179">(ROUND(AX69,3)-ROUND(AY69,3))*100</f>
        <v>0.99999999999999989</v>
      </c>
      <c r="BA69" s="88">
        <f t="shared" ref="BA69:BA78" si="180">INDEX($H:$H,ROW()+(($X69-1)*10+9))</f>
        <v>0.18210401227814477</v>
      </c>
      <c r="BB69" s="88">
        <f t="shared" ref="BB69:BB78" si="181">INDEX($T:$T,ROW()+(($X69-1)*10+9))</f>
        <v>0.13516727556379093</v>
      </c>
      <c r="BC69" s="89">
        <f t="shared" ref="BC69:BC78" si="182">(ROUND(BA69,3)-ROUND(BB69,3))*100</f>
        <v>4.6999999999999984</v>
      </c>
      <c r="BD69" s="20"/>
      <c r="BE69" s="88">
        <f t="shared" ref="BE69:BE77" si="183">$H$818</f>
        <v>0.1708585838027139</v>
      </c>
      <c r="BF69" s="88">
        <f t="shared" ref="BF69:BF77" si="184">$T$818</f>
        <v>0.16373642065778868</v>
      </c>
      <c r="BG69" s="89">
        <f t="shared" ref="BG69:BG77" si="185">(ROUND(BE69,3)-ROUND(BF69,3))*100</f>
        <v>0.70000000000000062</v>
      </c>
      <c r="BH69" s="88">
        <f t="shared" ref="BH69:BH77" si="186">$H$819</f>
        <v>8.9610322173548737E-2</v>
      </c>
      <c r="BI69" s="88">
        <f t="shared" ref="BI69:BI77" si="187">$T$819</f>
        <v>9.3399506349466893E-2</v>
      </c>
      <c r="BJ69" s="89">
        <f t="shared" ref="BJ69:BJ77" si="188">(ROUND(BH69,3)-ROUND(BI69,3))*100</f>
        <v>-0.30000000000000027</v>
      </c>
      <c r="BK69" s="88">
        <f t="shared" ref="BK69:BK77" si="189">$H$820</f>
        <v>0.1737864485793543</v>
      </c>
      <c r="BL69" s="88">
        <f t="shared" ref="BL69:BL77" si="190">$T$820</f>
        <v>0.17391836047654397</v>
      </c>
      <c r="BM69" s="89">
        <f t="shared" ref="BM69:BM77" si="191">(ROUND(BK69,3)-ROUND(BL69,3))*100</f>
        <v>0</v>
      </c>
      <c r="BN69" s="88">
        <f t="shared" ref="BN69:BN77" si="192">$H$821</f>
        <v>9.6310088439012481E-2</v>
      </c>
      <c r="BO69" s="88">
        <f t="shared" ref="BO69:BO77" si="193">$T$821</f>
        <v>9.5763159703318612E-2</v>
      </c>
      <c r="BP69" s="89">
        <f t="shared" ref="BP69:BP77" si="194">(ROUND(BN69,3)-ROUND(BO69,3))*100</f>
        <v>0</v>
      </c>
      <c r="BQ69" s="88">
        <f t="shared" ref="BQ69:BQ77" si="195">$H$822</f>
        <v>9.8912586057205987E-3</v>
      </c>
      <c r="BR69" s="88">
        <f t="shared" ref="BR69:BR77" si="196">$T$822</f>
        <v>9.2099373471566451E-3</v>
      </c>
      <c r="BS69" s="89">
        <f t="shared" ref="BS69:BS77" si="197">(ROUND(BQ69,3)-ROUND(BR69,3))*100</f>
        <v>0.10000000000000009</v>
      </c>
      <c r="BT69" s="88">
        <f t="shared" ref="BT69:BT77" si="198">$H$823</f>
        <v>3.9289225084501792E-2</v>
      </c>
      <c r="BU69" s="88">
        <f t="shared" ref="BU69:BU77" si="199">$T$823</f>
        <v>3.9641562208261441E-2</v>
      </c>
      <c r="BV69" s="89">
        <f t="shared" ref="BV69:BV77" si="200">(ROUND(BT69,3)-ROUND(BU69,3))*100</f>
        <v>-0.10000000000000009</v>
      </c>
      <c r="BW69" s="88">
        <f t="shared" ref="BW69:BW77" si="201">$H$824</f>
        <v>0.15710995815852041</v>
      </c>
      <c r="BX69" s="88">
        <f t="shared" ref="BX69:BX77" si="202">$T$824</f>
        <v>0.15962075631546413</v>
      </c>
      <c r="BY69" s="89">
        <f t="shared" ref="BY69:BY77" si="203">(ROUND(BW69,3)-ROUND(BX69,3))*100</f>
        <v>-0.30000000000000027</v>
      </c>
      <c r="BZ69" s="88">
        <f t="shared" ref="BZ69:BZ77" si="204">$H$825</f>
        <v>3.5332825429450708E-4</v>
      </c>
      <c r="CA69" s="88">
        <f t="shared" ref="CA69:CA77" si="205">$T$825</f>
        <v>4.5145852589011586E-4</v>
      </c>
      <c r="CB69" s="89">
        <f t="shared" ref="CB69:CB77" si="206">(ROUND(BZ69,3)-ROUND(CA69,3))*100</f>
        <v>0</v>
      </c>
      <c r="CC69" s="88">
        <f t="shared" ref="CC69:CC77" si="207">$H$826</f>
        <v>2.314211348986368E-2</v>
      </c>
      <c r="CD69" s="88">
        <f t="shared" ref="CD69:CD77" si="208">$T$826</f>
        <v>2.2526914513194472E-2</v>
      </c>
      <c r="CE69" s="89">
        <f t="shared" ref="CE69:CE77" si="209">(ROUND(CC69,3)-ROUND(CD69,3))*100</f>
        <v>0</v>
      </c>
      <c r="CF69" s="88">
        <f t="shared" ref="CF69:CF77" si="210">$H$827</f>
        <v>0.23964867341246959</v>
      </c>
      <c r="CG69" s="88">
        <f t="shared" ref="CG69:CG77" si="211">$T$827</f>
        <v>0.24173192390291504</v>
      </c>
      <c r="CH69" s="89">
        <f t="shared" ref="CH69:CH77" si="212">(ROUND(CF69,3)-ROUND(CG69,3))*100</f>
        <v>-0.20000000000000018</v>
      </c>
      <c r="CI69" s="83">
        <v>0</v>
      </c>
    </row>
    <row r="70" spans="2:87" ht="13.5" customHeight="1">
      <c r="B70" s="191">
        <v>7</v>
      </c>
      <c r="C70" s="191" t="s">
        <v>98</v>
      </c>
      <c r="D70" s="229">
        <f>VLOOKUP(C70,市区町村別_生活習慣病の状況!$C$5:$D$78,2,FALSE)</f>
        <v>11462</v>
      </c>
      <c r="E70" s="169" t="s">
        <v>67</v>
      </c>
      <c r="F70" s="114" t="s">
        <v>68</v>
      </c>
      <c r="G70" s="170">
        <v>335022903</v>
      </c>
      <c r="H70" s="10">
        <f t="shared" ref="H70" si="213">IFERROR(G70/G80,"-")</f>
        <v>0.16450934432919151</v>
      </c>
      <c r="I70" s="171">
        <v>6415</v>
      </c>
      <c r="J70" s="10">
        <f t="shared" ref="J70" si="214">IFERROR(I70/D70,"-")</f>
        <v>0.55967544931076596</v>
      </c>
      <c r="K70" s="75">
        <f t="shared" si="152"/>
        <v>52224.926422447388</v>
      </c>
      <c r="L70" s="22"/>
      <c r="M70" s="20"/>
      <c r="N70" s="191">
        <v>7</v>
      </c>
      <c r="O70" s="191" t="s">
        <v>98</v>
      </c>
      <c r="P70" s="229">
        <v>11002</v>
      </c>
      <c r="Q70" s="172" t="s">
        <v>67</v>
      </c>
      <c r="R70" s="92" t="s">
        <v>68</v>
      </c>
      <c r="S70" s="102">
        <v>322968917</v>
      </c>
      <c r="T70" s="13">
        <v>0.15647494528238567</v>
      </c>
      <c r="U70" s="73">
        <v>6054</v>
      </c>
      <c r="V70" s="13">
        <v>0.55026358843846568</v>
      </c>
      <c r="W70" s="73">
        <v>53348.020647505778</v>
      </c>
      <c r="X70" s="81">
        <v>67</v>
      </c>
      <c r="Y70" s="26" t="s">
        <v>6</v>
      </c>
      <c r="Z70" s="88">
        <f t="shared" si="153"/>
        <v>0.15667897013386478</v>
      </c>
      <c r="AA70" s="88">
        <f t="shared" si="154"/>
        <v>0.14036112783770233</v>
      </c>
      <c r="AB70" s="89">
        <f t="shared" si="155"/>
        <v>1.6999999999999988</v>
      </c>
      <c r="AC70" s="88">
        <f t="shared" si="156"/>
        <v>6.0270034667812479E-2</v>
      </c>
      <c r="AD70" s="88">
        <f t="shared" si="157"/>
        <v>5.4438308008210326E-2</v>
      </c>
      <c r="AE70" s="89">
        <f t="shared" si="158"/>
        <v>0.59999999999999987</v>
      </c>
      <c r="AF70" s="88">
        <f t="shared" si="159"/>
        <v>0.11903737978208287</v>
      </c>
      <c r="AG70" s="88">
        <f t="shared" si="160"/>
        <v>0.10563347467561629</v>
      </c>
      <c r="AH70" s="89">
        <f t="shared" si="161"/>
        <v>1.2999999999999998</v>
      </c>
      <c r="AI70" s="88">
        <f t="shared" si="162"/>
        <v>0.13731462115404325</v>
      </c>
      <c r="AJ70" s="88">
        <f t="shared" si="163"/>
        <v>0.10670508360361484</v>
      </c>
      <c r="AK70" s="89">
        <f t="shared" si="164"/>
        <v>3.0000000000000013</v>
      </c>
      <c r="AL70" s="88">
        <f t="shared" si="165"/>
        <v>5.6806178322191762E-3</v>
      </c>
      <c r="AM70" s="88">
        <f t="shared" si="166"/>
        <v>1.8552628112849596E-2</v>
      </c>
      <c r="AN70" s="89">
        <f t="shared" si="167"/>
        <v>-1.3</v>
      </c>
      <c r="AO70" s="88">
        <f t="shared" si="168"/>
        <v>5.3836814842325831E-2</v>
      </c>
      <c r="AP70" s="88">
        <f t="shared" si="169"/>
        <v>9.2255817055612463E-2</v>
      </c>
      <c r="AQ70" s="89">
        <f t="shared" si="170"/>
        <v>-3.8</v>
      </c>
      <c r="AR70" s="88">
        <f t="shared" si="171"/>
        <v>0.16512449338722313</v>
      </c>
      <c r="AS70" s="88">
        <f t="shared" si="172"/>
        <v>0.21541066424083036</v>
      </c>
      <c r="AT70" s="89">
        <f t="shared" si="173"/>
        <v>-4.9999999999999991</v>
      </c>
      <c r="AU70" s="88">
        <f t="shared" si="174"/>
        <v>5.428520731197704E-5</v>
      </c>
      <c r="AV70" s="88">
        <f t="shared" si="175"/>
        <v>9.1657684606677832E-5</v>
      </c>
      <c r="AW70" s="89">
        <f t="shared" si="176"/>
        <v>0</v>
      </c>
      <c r="AX70" s="88">
        <f t="shared" si="177"/>
        <v>2.6850909765607455E-2</v>
      </c>
      <c r="AY70" s="88">
        <f t="shared" si="178"/>
        <v>2.5549526537592224E-2</v>
      </c>
      <c r="AZ70" s="89">
        <f t="shared" si="179"/>
        <v>0.10000000000000009</v>
      </c>
      <c r="BA70" s="88">
        <f t="shared" si="180"/>
        <v>0.27515187322750906</v>
      </c>
      <c r="BB70" s="88">
        <f t="shared" si="181"/>
        <v>0.24100171224336492</v>
      </c>
      <c r="BC70" s="89">
        <f t="shared" si="182"/>
        <v>3.400000000000003</v>
      </c>
      <c r="BD70" s="20"/>
      <c r="BE70" s="88">
        <f t="shared" si="183"/>
        <v>0.1708585838027139</v>
      </c>
      <c r="BF70" s="88">
        <f t="shared" si="184"/>
        <v>0.16373642065778868</v>
      </c>
      <c r="BG70" s="89">
        <f t="shared" si="185"/>
        <v>0.70000000000000062</v>
      </c>
      <c r="BH70" s="88">
        <f t="shared" si="186"/>
        <v>8.9610322173548737E-2</v>
      </c>
      <c r="BI70" s="88">
        <f t="shared" si="187"/>
        <v>9.3399506349466893E-2</v>
      </c>
      <c r="BJ70" s="89">
        <f t="shared" si="188"/>
        <v>-0.30000000000000027</v>
      </c>
      <c r="BK70" s="88">
        <f t="shared" si="189"/>
        <v>0.1737864485793543</v>
      </c>
      <c r="BL70" s="88">
        <f t="shared" si="190"/>
        <v>0.17391836047654397</v>
      </c>
      <c r="BM70" s="89">
        <f t="shared" si="191"/>
        <v>0</v>
      </c>
      <c r="BN70" s="88">
        <f t="shared" si="192"/>
        <v>9.6310088439012481E-2</v>
      </c>
      <c r="BO70" s="88">
        <f t="shared" si="193"/>
        <v>9.5763159703318612E-2</v>
      </c>
      <c r="BP70" s="89">
        <f t="shared" si="194"/>
        <v>0</v>
      </c>
      <c r="BQ70" s="88">
        <f t="shared" si="195"/>
        <v>9.8912586057205987E-3</v>
      </c>
      <c r="BR70" s="88">
        <f t="shared" si="196"/>
        <v>9.2099373471566451E-3</v>
      </c>
      <c r="BS70" s="89">
        <f t="shared" si="197"/>
        <v>0.10000000000000009</v>
      </c>
      <c r="BT70" s="88">
        <f t="shared" si="198"/>
        <v>3.9289225084501792E-2</v>
      </c>
      <c r="BU70" s="88">
        <f t="shared" si="199"/>
        <v>3.9641562208261441E-2</v>
      </c>
      <c r="BV70" s="89">
        <f t="shared" si="200"/>
        <v>-0.10000000000000009</v>
      </c>
      <c r="BW70" s="88">
        <f t="shared" si="201"/>
        <v>0.15710995815852041</v>
      </c>
      <c r="BX70" s="88">
        <f t="shared" si="202"/>
        <v>0.15962075631546413</v>
      </c>
      <c r="BY70" s="89">
        <f t="shared" si="203"/>
        <v>-0.30000000000000027</v>
      </c>
      <c r="BZ70" s="88">
        <f t="shared" si="204"/>
        <v>3.5332825429450708E-4</v>
      </c>
      <c r="CA70" s="88">
        <f t="shared" si="205"/>
        <v>4.5145852589011586E-4</v>
      </c>
      <c r="CB70" s="89">
        <f t="shared" si="206"/>
        <v>0</v>
      </c>
      <c r="CC70" s="88">
        <f t="shared" si="207"/>
        <v>2.314211348986368E-2</v>
      </c>
      <c r="CD70" s="88">
        <f t="shared" si="208"/>
        <v>2.2526914513194472E-2</v>
      </c>
      <c r="CE70" s="89">
        <f t="shared" si="209"/>
        <v>0</v>
      </c>
      <c r="CF70" s="88">
        <f t="shared" si="210"/>
        <v>0.23964867341246959</v>
      </c>
      <c r="CG70" s="88">
        <f t="shared" si="211"/>
        <v>0.24173192390291504</v>
      </c>
      <c r="CH70" s="89">
        <f t="shared" si="212"/>
        <v>-0.20000000000000018</v>
      </c>
      <c r="CI70" s="83">
        <v>0</v>
      </c>
    </row>
    <row r="71" spans="2:87" ht="13.5" customHeight="1">
      <c r="B71" s="228"/>
      <c r="C71" s="228"/>
      <c r="D71" s="230"/>
      <c r="E71" s="173" t="s">
        <v>69</v>
      </c>
      <c r="F71" s="115" t="s">
        <v>70</v>
      </c>
      <c r="G71" s="174">
        <v>169939133</v>
      </c>
      <c r="H71" s="11">
        <f t="shared" ref="H71" si="215">IFERROR(G71/G80,"-")</f>
        <v>8.3446758700258986E-2</v>
      </c>
      <c r="I71" s="71">
        <v>5005</v>
      </c>
      <c r="J71" s="11">
        <f t="shared" ref="J71" si="216">IFERROR(I71/D70,"-")</f>
        <v>0.43666026871401153</v>
      </c>
      <c r="K71" s="76">
        <f t="shared" si="152"/>
        <v>33953.872727272726</v>
      </c>
      <c r="L71" s="22"/>
      <c r="M71" s="20"/>
      <c r="N71" s="228"/>
      <c r="O71" s="228"/>
      <c r="P71" s="230"/>
      <c r="Q71" s="172" t="s">
        <v>69</v>
      </c>
      <c r="R71" s="92" t="s">
        <v>70</v>
      </c>
      <c r="S71" s="102">
        <v>175319872</v>
      </c>
      <c r="T71" s="13">
        <v>8.4940580762187898E-2</v>
      </c>
      <c r="U71" s="73">
        <v>4768</v>
      </c>
      <c r="V71" s="13">
        <v>0.43337574986366117</v>
      </c>
      <c r="W71" s="73">
        <v>36770.107382550334</v>
      </c>
      <c r="X71" s="81">
        <v>68</v>
      </c>
      <c r="Y71" s="26" t="s">
        <v>46</v>
      </c>
      <c r="Z71" s="88">
        <f t="shared" si="153"/>
        <v>0.13694899963079335</v>
      </c>
      <c r="AA71" s="88">
        <f t="shared" si="154"/>
        <v>0.12747897334476074</v>
      </c>
      <c r="AB71" s="89">
        <f t="shared" si="155"/>
        <v>1.0000000000000009</v>
      </c>
      <c r="AC71" s="88">
        <f t="shared" si="156"/>
        <v>6.360912417828421E-2</v>
      </c>
      <c r="AD71" s="88">
        <f t="shared" si="157"/>
        <v>6.9942192376591675E-2</v>
      </c>
      <c r="AE71" s="89">
        <f t="shared" si="158"/>
        <v>-0.60000000000000053</v>
      </c>
      <c r="AF71" s="88">
        <f t="shared" si="159"/>
        <v>0.16780383199492199</v>
      </c>
      <c r="AG71" s="88">
        <f t="shared" si="160"/>
        <v>0.18016842583500312</v>
      </c>
      <c r="AH71" s="89">
        <f t="shared" si="161"/>
        <v>-1.1999999999999984</v>
      </c>
      <c r="AI71" s="88">
        <f t="shared" si="162"/>
        <v>0.12141103439299043</v>
      </c>
      <c r="AJ71" s="88">
        <f t="shared" si="163"/>
        <v>0.10973978041671915</v>
      </c>
      <c r="AK71" s="89">
        <f t="shared" si="164"/>
        <v>1.0999999999999996</v>
      </c>
      <c r="AL71" s="88">
        <f t="shared" si="165"/>
        <v>1.6909753051287387E-2</v>
      </c>
      <c r="AM71" s="88">
        <f t="shared" si="166"/>
        <v>1.5492109009578999E-2</v>
      </c>
      <c r="AN71" s="89">
        <f t="shared" si="167"/>
        <v>0.20000000000000018</v>
      </c>
      <c r="AO71" s="88">
        <f t="shared" si="168"/>
        <v>3.2362165278855146E-2</v>
      </c>
      <c r="AP71" s="88">
        <f t="shared" si="169"/>
        <v>5.263003618802313E-2</v>
      </c>
      <c r="AQ71" s="89">
        <f t="shared" si="170"/>
        <v>-2.0999999999999996</v>
      </c>
      <c r="AR71" s="88">
        <f t="shared" si="171"/>
        <v>0.17078413694631622</v>
      </c>
      <c r="AS71" s="88">
        <f t="shared" si="172"/>
        <v>0.16086178444596286</v>
      </c>
      <c r="AT71" s="89">
        <f t="shared" si="173"/>
        <v>1.0000000000000009</v>
      </c>
      <c r="AU71" s="88">
        <f t="shared" si="174"/>
        <v>2.8738188921867766E-4</v>
      </c>
      <c r="AV71" s="88">
        <f t="shared" si="175"/>
        <v>2.838830234795799E-4</v>
      </c>
      <c r="AW71" s="89">
        <f t="shared" si="176"/>
        <v>0</v>
      </c>
      <c r="AX71" s="88">
        <f t="shared" si="177"/>
        <v>3.4914831499196726E-2</v>
      </c>
      <c r="AY71" s="88">
        <f t="shared" si="178"/>
        <v>2.7805394820384674E-2</v>
      </c>
      <c r="AZ71" s="89">
        <f t="shared" si="179"/>
        <v>0.70000000000000029</v>
      </c>
      <c r="BA71" s="88">
        <f t="shared" si="180"/>
        <v>0.25496874113813583</v>
      </c>
      <c r="BB71" s="88">
        <f t="shared" si="181"/>
        <v>0.25559742053949608</v>
      </c>
      <c r="BC71" s="89">
        <f t="shared" si="182"/>
        <v>-0.10000000000000009</v>
      </c>
      <c r="BD71" s="20"/>
      <c r="BE71" s="88">
        <f t="shared" si="183"/>
        <v>0.1708585838027139</v>
      </c>
      <c r="BF71" s="88">
        <f t="shared" si="184"/>
        <v>0.16373642065778868</v>
      </c>
      <c r="BG71" s="89">
        <f t="shared" si="185"/>
        <v>0.70000000000000062</v>
      </c>
      <c r="BH71" s="88">
        <f t="shared" si="186"/>
        <v>8.9610322173548737E-2</v>
      </c>
      <c r="BI71" s="88">
        <f t="shared" si="187"/>
        <v>9.3399506349466893E-2</v>
      </c>
      <c r="BJ71" s="89">
        <f t="shared" si="188"/>
        <v>-0.30000000000000027</v>
      </c>
      <c r="BK71" s="88">
        <f t="shared" si="189"/>
        <v>0.1737864485793543</v>
      </c>
      <c r="BL71" s="88">
        <f t="shared" si="190"/>
        <v>0.17391836047654397</v>
      </c>
      <c r="BM71" s="89">
        <f t="shared" si="191"/>
        <v>0</v>
      </c>
      <c r="BN71" s="88">
        <f t="shared" si="192"/>
        <v>9.6310088439012481E-2</v>
      </c>
      <c r="BO71" s="88">
        <f t="shared" si="193"/>
        <v>9.5763159703318612E-2</v>
      </c>
      <c r="BP71" s="89">
        <f t="shared" si="194"/>
        <v>0</v>
      </c>
      <c r="BQ71" s="88">
        <f t="shared" si="195"/>
        <v>9.8912586057205987E-3</v>
      </c>
      <c r="BR71" s="88">
        <f t="shared" si="196"/>
        <v>9.2099373471566451E-3</v>
      </c>
      <c r="BS71" s="89">
        <f t="shared" si="197"/>
        <v>0.10000000000000009</v>
      </c>
      <c r="BT71" s="88">
        <f t="shared" si="198"/>
        <v>3.9289225084501792E-2</v>
      </c>
      <c r="BU71" s="88">
        <f t="shared" si="199"/>
        <v>3.9641562208261441E-2</v>
      </c>
      <c r="BV71" s="89">
        <f t="shared" si="200"/>
        <v>-0.10000000000000009</v>
      </c>
      <c r="BW71" s="88">
        <f t="shared" si="201"/>
        <v>0.15710995815852041</v>
      </c>
      <c r="BX71" s="88">
        <f t="shared" si="202"/>
        <v>0.15962075631546413</v>
      </c>
      <c r="BY71" s="89">
        <f t="shared" si="203"/>
        <v>-0.30000000000000027</v>
      </c>
      <c r="BZ71" s="88">
        <f t="shared" si="204"/>
        <v>3.5332825429450708E-4</v>
      </c>
      <c r="CA71" s="88">
        <f t="shared" si="205"/>
        <v>4.5145852589011586E-4</v>
      </c>
      <c r="CB71" s="89">
        <f t="shared" si="206"/>
        <v>0</v>
      </c>
      <c r="CC71" s="88">
        <f t="shared" si="207"/>
        <v>2.314211348986368E-2</v>
      </c>
      <c r="CD71" s="88">
        <f t="shared" si="208"/>
        <v>2.2526914513194472E-2</v>
      </c>
      <c r="CE71" s="89">
        <f t="shared" si="209"/>
        <v>0</v>
      </c>
      <c r="CF71" s="88">
        <f t="shared" si="210"/>
        <v>0.23964867341246959</v>
      </c>
      <c r="CG71" s="88">
        <f t="shared" si="211"/>
        <v>0.24173192390291504</v>
      </c>
      <c r="CH71" s="89">
        <f t="shared" si="212"/>
        <v>-0.20000000000000018</v>
      </c>
      <c r="CI71" s="83">
        <v>0</v>
      </c>
    </row>
    <row r="72" spans="2:87" ht="13.5" customHeight="1">
      <c r="B72" s="228"/>
      <c r="C72" s="228"/>
      <c r="D72" s="230"/>
      <c r="E72" s="173" t="s">
        <v>71</v>
      </c>
      <c r="F72" s="116" t="s">
        <v>72</v>
      </c>
      <c r="G72" s="174">
        <v>315434807</v>
      </c>
      <c r="H72" s="11">
        <f t="shared" ref="H72" si="217">IFERROR(G72/G80,"-")</f>
        <v>0.1548908233243238</v>
      </c>
      <c r="I72" s="71">
        <v>7593</v>
      </c>
      <c r="J72" s="11">
        <f t="shared" ref="J72" si="218">IFERROR(I72/D70,"-")</f>
        <v>0.66244983423486303</v>
      </c>
      <c r="K72" s="76">
        <f t="shared" si="152"/>
        <v>41542.843013301725</v>
      </c>
      <c r="L72" s="22"/>
      <c r="M72" s="20"/>
      <c r="N72" s="228"/>
      <c r="O72" s="228"/>
      <c r="P72" s="230"/>
      <c r="Q72" s="172" t="s">
        <v>71</v>
      </c>
      <c r="R72" s="92" t="s">
        <v>72</v>
      </c>
      <c r="S72" s="102">
        <v>322453483</v>
      </c>
      <c r="T72" s="13">
        <v>0.15622522308714828</v>
      </c>
      <c r="U72" s="73">
        <v>7302</v>
      </c>
      <c r="V72" s="13">
        <v>0.66369750954371931</v>
      </c>
      <c r="W72" s="73">
        <v>44159.611476307859</v>
      </c>
      <c r="X72" s="81">
        <v>69</v>
      </c>
      <c r="Y72" s="26" t="s">
        <v>47</v>
      </c>
      <c r="Z72" s="88">
        <f t="shared" si="153"/>
        <v>0.18165181880598827</v>
      </c>
      <c r="AA72" s="88">
        <f t="shared" si="154"/>
        <v>0.18168254036580136</v>
      </c>
      <c r="AB72" s="89">
        <f t="shared" si="155"/>
        <v>0</v>
      </c>
      <c r="AC72" s="88">
        <f t="shared" si="156"/>
        <v>8.2222045070410282E-2</v>
      </c>
      <c r="AD72" s="88">
        <f t="shared" si="157"/>
        <v>8.3851898490162335E-2</v>
      </c>
      <c r="AE72" s="89">
        <f t="shared" si="158"/>
        <v>-0.20000000000000018</v>
      </c>
      <c r="AF72" s="88">
        <f t="shared" si="159"/>
        <v>0.16498686563112333</v>
      </c>
      <c r="AG72" s="88">
        <f t="shared" si="160"/>
        <v>0.17412160271272761</v>
      </c>
      <c r="AH72" s="89">
        <f t="shared" si="161"/>
        <v>-0.89999999999999802</v>
      </c>
      <c r="AI72" s="88">
        <f t="shared" si="162"/>
        <v>0.12361894641671721</v>
      </c>
      <c r="AJ72" s="88">
        <f t="shared" si="163"/>
        <v>9.461656403527674E-2</v>
      </c>
      <c r="AK72" s="89">
        <f t="shared" si="164"/>
        <v>2.9</v>
      </c>
      <c r="AL72" s="88">
        <f t="shared" si="165"/>
        <v>4.9326510906189608E-3</v>
      </c>
      <c r="AM72" s="88">
        <f t="shared" si="166"/>
        <v>9.9828768715981616E-3</v>
      </c>
      <c r="AN72" s="89">
        <f t="shared" si="167"/>
        <v>-0.5</v>
      </c>
      <c r="AO72" s="88">
        <f t="shared" si="168"/>
        <v>3.8169124925509647E-2</v>
      </c>
      <c r="AP72" s="88">
        <f t="shared" si="169"/>
        <v>3.6528741337224328E-2</v>
      </c>
      <c r="AQ72" s="89">
        <f t="shared" si="170"/>
        <v>0.10000000000000009</v>
      </c>
      <c r="AR72" s="88">
        <f t="shared" si="171"/>
        <v>0.12804904991779759</v>
      </c>
      <c r="AS72" s="88">
        <f t="shared" si="172"/>
        <v>0.13557126942787875</v>
      </c>
      <c r="AT72" s="89">
        <f t="shared" si="173"/>
        <v>-0.80000000000000071</v>
      </c>
      <c r="AU72" s="88">
        <f t="shared" si="174"/>
        <v>1.0630451227592694E-4</v>
      </c>
      <c r="AV72" s="88">
        <f t="shared" si="175"/>
        <v>1.5084093423406431E-3</v>
      </c>
      <c r="AW72" s="89">
        <f t="shared" si="176"/>
        <v>-0.2</v>
      </c>
      <c r="AX72" s="88">
        <f t="shared" si="177"/>
        <v>2.6244304049395963E-2</v>
      </c>
      <c r="AY72" s="88">
        <f t="shared" si="178"/>
        <v>2.1584565333097189E-2</v>
      </c>
      <c r="AZ72" s="89">
        <f t="shared" si="179"/>
        <v>0.4</v>
      </c>
      <c r="BA72" s="88">
        <f t="shared" si="180"/>
        <v>0.25001888958016283</v>
      </c>
      <c r="BB72" s="88">
        <f t="shared" si="181"/>
        <v>0.26055153208389287</v>
      </c>
      <c r="BC72" s="89">
        <f t="shared" si="182"/>
        <v>-1.100000000000001</v>
      </c>
      <c r="BD72" s="20"/>
      <c r="BE72" s="88">
        <f t="shared" si="183"/>
        <v>0.1708585838027139</v>
      </c>
      <c r="BF72" s="88">
        <f t="shared" si="184"/>
        <v>0.16373642065778868</v>
      </c>
      <c r="BG72" s="89">
        <f t="shared" si="185"/>
        <v>0.70000000000000062</v>
      </c>
      <c r="BH72" s="88">
        <f t="shared" si="186"/>
        <v>8.9610322173548737E-2</v>
      </c>
      <c r="BI72" s="88">
        <f t="shared" si="187"/>
        <v>9.3399506349466893E-2</v>
      </c>
      <c r="BJ72" s="89">
        <f t="shared" si="188"/>
        <v>-0.30000000000000027</v>
      </c>
      <c r="BK72" s="88">
        <f t="shared" si="189"/>
        <v>0.1737864485793543</v>
      </c>
      <c r="BL72" s="88">
        <f t="shared" si="190"/>
        <v>0.17391836047654397</v>
      </c>
      <c r="BM72" s="89">
        <f t="shared" si="191"/>
        <v>0</v>
      </c>
      <c r="BN72" s="88">
        <f t="shared" si="192"/>
        <v>9.6310088439012481E-2</v>
      </c>
      <c r="BO72" s="88">
        <f t="shared" si="193"/>
        <v>9.5763159703318612E-2</v>
      </c>
      <c r="BP72" s="89">
        <f t="shared" si="194"/>
        <v>0</v>
      </c>
      <c r="BQ72" s="88">
        <f t="shared" si="195"/>
        <v>9.8912586057205987E-3</v>
      </c>
      <c r="BR72" s="88">
        <f t="shared" si="196"/>
        <v>9.2099373471566451E-3</v>
      </c>
      <c r="BS72" s="89">
        <f t="shared" si="197"/>
        <v>0.10000000000000009</v>
      </c>
      <c r="BT72" s="88">
        <f t="shared" si="198"/>
        <v>3.9289225084501792E-2</v>
      </c>
      <c r="BU72" s="88">
        <f t="shared" si="199"/>
        <v>3.9641562208261441E-2</v>
      </c>
      <c r="BV72" s="89">
        <f t="shared" si="200"/>
        <v>-0.10000000000000009</v>
      </c>
      <c r="BW72" s="88">
        <f t="shared" si="201"/>
        <v>0.15710995815852041</v>
      </c>
      <c r="BX72" s="88">
        <f t="shared" si="202"/>
        <v>0.15962075631546413</v>
      </c>
      <c r="BY72" s="89">
        <f t="shared" si="203"/>
        <v>-0.30000000000000027</v>
      </c>
      <c r="BZ72" s="88">
        <f t="shared" si="204"/>
        <v>3.5332825429450708E-4</v>
      </c>
      <c r="CA72" s="88">
        <f t="shared" si="205"/>
        <v>4.5145852589011586E-4</v>
      </c>
      <c r="CB72" s="89">
        <f t="shared" si="206"/>
        <v>0</v>
      </c>
      <c r="CC72" s="88">
        <f t="shared" si="207"/>
        <v>2.314211348986368E-2</v>
      </c>
      <c r="CD72" s="88">
        <f t="shared" si="208"/>
        <v>2.2526914513194472E-2</v>
      </c>
      <c r="CE72" s="89">
        <f t="shared" si="209"/>
        <v>0</v>
      </c>
      <c r="CF72" s="88">
        <f t="shared" si="210"/>
        <v>0.23964867341246959</v>
      </c>
      <c r="CG72" s="88">
        <f t="shared" si="211"/>
        <v>0.24173192390291504</v>
      </c>
      <c r="CH72" s="89">
        <f t="shared" si="212"/>
        <v>-0.20000000000000018</v>
      </c>
      <c r="CI72" s="83">
        <v>0</v>
      </c>
    </row>
    <row r="73" spans="2:87" ht="13.5" customHeight="1">
      <c r="B73" s="228"/>
      <c r="C73" s="228"/>
      <c r="D73" s="230"/>
      <c r="E73" s="173" t="s">
        <v>73</v>
      </c>
      <c r="F73" s="116" t="s">
        <v>74</v>
      </c>
      <c r="G73" s="174">
        <v>165093549</v>
      </c>
      <c r="H73" s="11">
        <f t="shared" ref="H73" si="219">IFERROR(G73/G80,"-")</f>
        <v>8.1067387500278601E-2</v>
      </c>
      <c r="I73" s="71">
        <v>3069</v>
      </c>
      <c r="J73" s="11">
        <f t="shared" ref="J73" si="220">IFERROR(I73/D70,"-")</f>
        <v>0.26775431861804222</v>
      </c>
      <c r="K73" s="76">
        <f t="shared" si="152"/>
        <v>53793.922776148582</v>
      </c>
      <c r="L73" s="22"/>
      <c r="M73" s="20"/>
      <c r="N73" s="228"/>
      <c r="O73" s="228"/>
      <c r="P73" s="230"/>
      <c r="Q73" s="172" t="s">
        <v>73</v>
      </c>
      <c r="R73" s="92" t="s">
        <v>74</v>
      </c>
      <c r="S73" s="102">
        <v>187756078</v>
      </c>
      <c r="T73" s="13">
        <v>9.0965787990939503E-2</v>
      </c>
      <c r="U73" s="73">
        <v>2876</v>
      </c>
      <c r="V73" s="13">
        <v>0.26140701690601709</v>
      </c>
      <c r="W73" s="73">
        <v>65283.754520166898</v>
      </c>
      <c r="X73" s="81">
        <v>70</v>
      </c>
      <c r="Y73" s="26" t="s">
        <v>48</v>
      </c>
      <c r="Z73" s="88">
        <f t="shared" si="153"/>
        <v>0.17586067290593391</v>
      </c>
      <c r="AA73" s="88">
        <f t="shared" si="154"/>
        <v>0.1697872773855508</v>
      </c>
      <c r="AB73" s="89">
        <f t="shared" si="155"/>
        <v>0.59999999999999776</v>
      </c>
      <c r="AC73" s="88">
        <f t="shared" si="156"/>
        <v>0.10116187345837782</v>
      </c>
      <c r="AD73" s="88">
        <f t="shared" si="157"/>
        <v>0.10941311444272925</v>
      </c>
      <c r="AE73" s="89">
        <f t="shared" si="158"/>
        <v>-0.79999999999999938</v>
      </c>
      <c r="AF73" s="88">
        <f t="shared" si="159"/>
        <v>0.19270315694715306</v>
      </c>
      <c r="AG73" s="88">
        <f t="shared" si="160"/>
        <v>0.19908058579251856</v>
      </c>
      <c r="AH73" s="89">
        <f t="shared" si="161"/>
        <v>-0.60000000000000053</v>
      </c>
      <c r="AI73" s="88">
        <f t="shared" si="162"/>
        <v>8.5057510020650484E-2</v>
      </c>
      <c r="AJ73" s="88">
        <f t="shared" si="163"/>
        <v>0.1016173358013855</v>
      </c>
      <c r="AK73" s="89">
        <f t="shared" si="164"/>
        <v>-1.6999999999999988</v>
      </c>
      <c r="AL73" s="88">
        <f t="shared" si="165"/>
        <v>3.7481455180401205E-2</v>
      </c>
      <c r="AM73" s="88">
        <f t="shared" si="166"/>
        <v>1.801566484432775E-3</v>
      </c>
      <c r="AN73" s="89">
        <f t="shared" si="167"/>
        <v>3.4999999999999996</v>
      </c>
      <c r="AO73" s="88">
        <f t="shared" si="168"/>
        <v>8.2937293150994768E-2</v>
      </c>
      <c r="AP73" s="88">
        <f t="shared" si="169"/>
        <v>4.1877957792628595E-2</v>
      </c>
      <c r="AQ73" s="89">
        <f t="shared" si="170"/>
        <v>4.1000000000000005</v>
      </c>
      <c r="AR73" s="88">
        <f t="shared" si="171"/>
        <v>0.13550315316497982</v>
      </c>
      <c r="AS73" s="88">
        <f t="shared" si="172"/>
        <v>0.10747592290090986</v>
      </c>
      <c r="AT73" s="89">
        <f t="shared" si="173"/>
        <v>2.9000000000000012</v>
      </c>
      <c r="AU73" s="88">
        <f t="shared" si="174"/>
        <v>1.2232380847325281E-6</v>
      </c>
      <c r="AV73" s="88">
        <f t="shared" si="175"/>
        <v>1.3466170824302021E-5</v>
      </c>
      <c r="AW73" s="89">
        <f t="shared" si="176"/>
        <v>0</v>
      </c>
      <c r="AX73" s="88">
        <f t="shared" si="177"/>
        <v>2.8864818139196315E-2</v>
      </c>
      <c r="AY73" s="88">
        <f t="shared" si="178"/>
        <v>2.9871789209097398E-2</v>
      </c>
      <c r="AZ73" s="89">
        <f t="shared" si="179"/>
        <v>-9.9999999999999742E-2</v>
      </c>
      <c r="BA73" s="88">
        <f t="shared" si="180"/>
        <v>0.16042884379422787</v>
      </c>
      <c r="BB73" s="88">
        <f t="shared" si="181"/>
        <v>0.23906098401992298</v>
      </c>
      <c r="BC73" s="89">
        <f t="shared" si="182"/>
        <v>-7.8999999999999986</v>
      </c>
      <c r="BD73" s="20"/>
      <c r="BE73" s="88">
        <f t="shared" si="183"/>
        <v>0.1708585838027139</v>
      </c>
      <c r="BF73" s="88">
        <f t="shared" si="184"/>
        <v>0.16373642065778868</v>
      </c>
      <c r="BG73" s="89">
        <f t="shared" si="185"/>
        <v>0.70000000000000062</v>
      </c>
      <c r="BH73" s="88">
        <f t="shared" si="186"/>
        <v>8.9610322173548737E-2</v>
      </c>
      <c r="BI73" s="88">
        <f t="shared" si="187"/>
        <v>9.3399506349466893E-2</v>
      </c>
      <c r="BJ73" s="89">
        <f t="shared" si="188"/>
        <v>-0.30000000000000027</v>
      </c>
      <c r="BK73" s="88">
        <f t="shared" si="189"/>
        <v>0.1737864485793543</v>
      </c>
      <c r="BL73" s="88">
        <f t="shared" si="190"/>
        <v>0.17391836047654397</v>
      </c>
      <c r="BM73" s="89">
        <f t="shared" si="191"/>
        <v>0</v>
      </c>
      <c r="BN73" s="88">
        <f t="shared" si="192"/>
        <v>9.6310088439012481E-2</v>
      </c>
      <c r="BO73" s="88">
        <f t="shared" si="193"/>
        <v>9.5763159703318612E-2</v>
      </c>
      <c r="BP73" s="89">
        <f t="shared" si="194"/>
        <v>0</v>
      </c>
      <c r="BQ73" s="88">
        <f t="shared" si="195"/>
        <v>9.8912586057205987E-3</v>
      </c>
      <c r="BR73" s="88">
        <f t="shared" si="196"/>
        <v>9.2099373471566451E-3</v>
      </c>
      <c r="BS73" s="89">
        <f t="shared" si="197"/>
        <v>0.10000000000000009</v>
      </c>
      <c r="BT73" s="88">
        <f t="shared" si="198"/>
        <v>3.9289225084501792E-2</v>
      </c>
      <c r="BU73" s="88">
        <f t="shared" si="199"/>
        <v>3.9641562208261441E-2</v>
      </c>
      <c r="BV73" s="89">
        <f t="shared" si="200"/>
        <v>-0.10000000000000009</v>
      </c>
      <c r="BW73" s="88">
        <f t="shared" si="201"/>
        <v>0.15710995815852041</v>
      </c>
      <c r="BX73" s="88">
        <f t="shared" si="202"/>
        <v>0.15962075631546413</v>
      </c>
      <c r="BY73" s="89">
        <f t="shared" si="203"/>
        <v>-0.30000000000000027</v>
      </c>
      <c r="BZ73" s="88">
        <f t="shared" si="204"/>
        <v>3.5332825429450708E-4</v>
      </c>
      <c r="CA73" s="88">
        <f t="shared" si="205"/>
        <v>4.5145852589011586E-4</v>
      </c>
      <c r="CB73" s="89">
        <f t="shared" si="206"/>
        <v>0</v>
      </c>
      <c r="CC73" s="88">
        <f t="shared" si="207"/>
        <v>2.314211348986368E-2</v>
      </c>
      <c r="CD73" s="88">
        <f t="shared" si="208"/>
        <v>2.2526914513194472E-2</v>
      </c>
      <c r="CE73" s="89">
        <f t="shared" si="209"/>
        <v>0</v>
      </c>
      <c r="CF73" s="88">
        <f t="shared" si="210"/>
        <v>0.23964867341246959</v>
      </c>
      <c r="CG73" s="88">
        <f t="shared" si="211"/>
        <v>0.24173192390291504</v>
      </c>
      <c r="CH73" s="89">
        <f t="shared" si="212"/>
        <v>-0.20000000000000018</v>
      </c>
      <c r="CI73" s="83">
        <v>0</v>
      </c>
    </row>
    <row r="74" spans="2:87" ht="13.5" customHeight="1">
      <c r="B74" s="228"/>
      <c r="C74" s="228"/>
      <c r="D74" s="230"/>
      <c r="E74" s="173" t="s">
        <v>75</v>
      </c>
      <c r="F74" s="116" t="s">
        <v>76</v>
      </c>
      <c r="G74" s="174">
        <v>29491401</v>
      </c>
      <c r="H74" s="11">
        <f t="shared" ref="H74" si="221">IFERROR(G74/G80,"-")</f>
        <v>1.4481430966107003E-2</v>
      </c>
      <c r="I74" s="71">
        <v>35</v>
      </c>
      <c r="J74" s="11">
        <f t="shared" ref="J74" si="222">IFERROR(I74/D70,"-")</f>
        <v>3.0535683126853954E-3</v>
      </c>
      <c r="K74" s="76">
        <f t="shared" si="152"/>
        <v>842611.45714285714</v>
      </c>
      <c r="L74" s="22"/>
      <c r="M74" s="20"/>
      <c r="N74" s="228"/>
      <c r="O74" s="228"/>
      <c r="P74" s="230"/>
      <c r="Q74" s="172" t="s">
        <v>75</v>
      </c>
      <c r="R74" s="92" t="s">
        <v>76</v>
      </c>
      <c r="S74" s="102">
        <v>10263489</v>
      </c>
      <c r="T74" s="13">
        <v>4.9725493542815682E-3</v>
      </c>
      <c r="U74" s="73">
        <v>32</v>
      </c>
      <c r="V74" s="13">
        <v>2.9085620796218867E-3</v>
      </c>
      <c r="W74" s="73">
        <v>320734.03125</v>
      </c>
      <c r="X74" s="81">
        <v>71</v>
      </c>
      <c r="Y74" s="26" t="s">
        <v>49</v>
      </c>
      <c r="Z74" s="88">
        <f t="shared" si="153"/>
        <v>0.16187100696254142</v>
      </c>
      <c r="AA74" s="88">
        <f t="shared" si="154"/>
        <v>0.15121328993448444</v>
      </c>
      <c r="AB74" s="89">
        <f t="shared" si="155"/>
        <v>1.100000000000001</v>
      </c>
      <c r="AC74" s="88">
        <f t="shared" si="156"/>
        <v>8.0412064606704525E-2</v>
      </c>
      <c r="AD74" s="88">
        <f t="shared" si="157"/>
        <v>7.956885969417507E-2</v>
      </c>
      <c r="AE74" s="89">
        <f t="shared" si="158"/>
        <v>0</v>
      </c>
      <c r="AF74" s="88">
        <f t="shared" si="159"/>
        <v>0.18945640512614167</v>
      </c>
      <c r="AG74" s="88">
        <f t="shared" si="160"/>
        <v>0.18276887946226514</v>
      </c>
      <c r="AH74" s="89">
        <f t="shared" si="161"/>
        <v>0.60000000000000053</v>
      </c>
      <c r="AI74" s="88">
        <f t="shared" si="162"/>
        <v>9.4335972578960384E-2</v>
      </c>
      <c r="AJ74" s="88">
        <f t="shared" si="163"/>
        <v>9.7462660980197666E-2</v>
      </c>
      <c r="AK74" s="89">
        <f t="shared" si="164"/>
        <v>-0.30000000000000027</v>
      </c>
      <c r="AL74" s="88">
        <f t="shared" si="165"/>
        <v>8.4337798981485058E-3</v>
      </c>
      <c r="AM74" s="88">
        <f t="shared" si="166"/>
        <v>3.693860897915336E-3</v>
      </c>
      <c r="AN74" s="89">
        <f t="shared" si="167"/>
        <v>0.4</v>
      </c>
      <c r="AO74" s="88">
        <f t="shared" si="168"/>
        <v>6.5423700727087308E-2</v>
      </c>
      <c r="AP74" s="88">
        <f t="shared" si="169"/>
        <v>6.2383377630974964E-2</v>
      </c>
      <c r="AQ74" s="89">
        <f t="shared" si="170"/>
        <v>0.30000000000000027</v>
      </c>
      <c r="AR74" s="88">
        <f t="shared" si="171"/>
        <v>0.15525088091889849</v>
      </c>
      <c r="AS74" s="88">
        <f t="shared" si="172"/>
        <v>0.17184420765536007</v>
      </c>
      <c r="AT74" s="89">
        <f t="shared" si="173"/>
        <v>-1.6999999999999988</v>
      </c>
      <c r="AU74" s="88">
        <f t="shared" si="174"/>
        <v>2.0633888140371187E-4</v>
      </c>
      <c r="AV74" s="88">
        <f t="shared" si="175"/>
        <v>4.3749438254544521E-4</v>
      </c>
      <c r="AW74" s="89">
        <f t="shared" si="176"/>
        <v>0</v>
      </c>
      <c r="AX74" s="88">
        <f t="shared" si="177"/>
        <v>2.2170443402005906E-2</v>
      </c>
      <c r="AY74" s="88">
        <f t="shared" si="178"/>
        <v>3.1713219315055739E-2</v>
      </c>
      <c r="AZ74" s="89">
        <f t="shared" si="179"/>
        <v>-1.0000000000000002</v>
      </c>
      <c r="BA74" s="88">
        <f t="shared" si="180"/>
        <v>0.22243940689810804</v>
      </c>
      <c r="BB74" s="88">
        <f t="shared" si="181"/>
        <v>0.21891415004702611</v>
      </c>
      <c r="BC74" s="89">
        <f t="shared" si="182"/>
        <v>0.30000000000000027</v>
      </c>
      <c r="BD74" s="20"/>
      <c r="BE74" s="88">
        <f t="shared" si="183"/>
        <v>0.1708585838027139</v>
      </c>
      <c r="BF74" s="88">
        <f t="shared" si="184"/>
        <v>0.16373642065778868</v>
      </c>
      <c r="BG74" s="89">
        <f t="shared" si="185"/>
        <v>0.70000000000000062</v>
      </c>
      <c r="BH74" s="88">
        <f t="shared" si="186"/>
        <v>8.9610322173548737E-2</v>
      </c>
      <c r="BI74" s="88">
        <f t="shared" si="187"/>
        <v>9.3399506349466893E-2</v>
      </c>
      <c r="BJ74" s="89">
        <f t="shared" si="188"/>
        <v>-0.30000000000000027</v>
      </c>
      <c r="BK74" s="88">
        <f t="shared" si="189"/>
        <v>0.1737864485793543</v>
      </c>
      <c r="BL74" s="88">
        <f t="shared" si="190"/>
        <v>0.17391836047654397</v>
      </c>
      <c r="BM74" s="89">
        <f t="shared" si="191"/>
        <v>0</v>
      </c>
      <c r="BN74" s="88">
        <f t="shared" si="192"/>
        <v>9.6310088439012481E-2</v>
      </c>
      <c r="BO74" s="88">
        <f t="shared" si="193"/>
        <v>9.5763159703318612E-2</v>
      </c>
      <c r="BP74" s="89">
        <f t="shared" si="194"/>
        <v>0</v>
      </c>
      <c r="BQ74" s="88">
        <f t="shared" si="195"/>
        <v>9.8912586057205987E-3</v>
      </c>
      <c r="BR74" s="88">
        <f t="shared" si="196"/>
        <v>9.2099373471566451E-3</v>
      </c>
      <c r="BS74" s="89">
        <f t="shared" si="197"/>
        <v>0.10000000000000009</v>
      </c>
      <c r="BT74" s="88">
        <f t="shared" si="198"/>
        <v>3.9289225084501792E-2</v>
      </c>
      <c r="BU74" s="88">
        <f t="shared" si="199"/>
        <v>3.9641562208261441E-2</v>
      </c>
      <c r="BV74" s="89">
        <f t="shared" si="200"/>
        <v>-0.10000000000000009</v>
      </c>
      <c r="BW74" s="88">
        <f t="shared" si="201"/>
        <v>0.15710995815852041</v>
      </c>
      <c r="BX74" s="88">
        <f t="shared" si="202"/>
        <v>0.15962075631546413</v>
      </c>
      <c r="BY74" s="89">
        <f t="shared" si="203"/>
        <v>-0.30000000000000027</v>
      </c>
      <c r="BZ74" s="88">
        <f t="shared" si="204"/>
        <v>3.5332825429450708E-4</v>
      </c>
      <c r="CA74" s="88">
        <f t="shared" si="205"/>
        <v>4.5145852589011586E-4</v>
      </c>
      <c r="CB74" s="89">
        <f t="shared" si="206"/>
        <v>0</v>
      </c>
      <c r="CC74" s="88">
        <f t="shared" si="207"/>
        <v>2.314211348986368E-2</v>
      </c>
      <c r="CD74" s="88">
        <f t="shared" si="208"/>
        <v>2.2526914513194472E-2</v>
      </c>
      <c r="CE74" s="89">
        <f t="shared" si="209"/>
        <v>0</v>
      </c>
      <c r="CF74" s="88">
        <f t="shared" si="210"/>
        <v>0.23964867341246959</v>
      </c>
      <c r="CG74" s="88">
        <f t="shared" si="211"/>
        <v>0.24173192390291504</v>
      </c>
      <c r="CH74" s="89">
        <f t="shared" si="212"/>
        <v>-0.20000000000000018</v>
      </c>
      <c r="CI74" s="83">
        <v>0</v>
      </c>
    </row>
    <row r="75" spans="2:87" ht="13.5" customHeight="1">
      <c r="B75" s="228"/>
      <c r="C75" s="228"/>
      <c r="D75" s="230"/>
      <c r="E75" s="173" t="s">
        <v>77</v>
      </c>
      <c r="F75" s="116" t="s">
        <v>78</v>
      </c>
      <c r="G75" s="174">
        <v>76151689</v>
      </c>
      <c r="H75" s="11">
        <f t="shared" ref="H75" si="223">IFERROR(G75/G80,"-")</f>
        <v>3.7393456730182136E-2</v>
      </c>
      <c r="I75" s="71">
        <v>455</v>
      </c>
      <c r="J75" s="11">
        <f t="shared" ref="J75" si="224">IFERROR(I75/D70,"-")</f>
        <v>3.9696388064910139E-2</v>
      </c>
      <c r="K75" s="76">
        <f t="shared" si="152"/>
        <v>167366.34945054946</v>
      </c>
      <c r="L75" s="22"/>
      <c r="M75" s="20"/>
      <c r="N75" s="228"/>
      <c r="O75" s="228"/>
      <c r="P75" s="230"/>
      <c r="Q75" s="172" t="s">
        <v>77</v>
      </c>
      <c r="R75" s="92" t="s">
        <v>78</v>
      </c>
      <c r="S75" s="102">
        <v>65339784</v>
      </c>
      <c r="T75" s="13">
        <v>3.1656418274340931E-2</v>
      </c>
      <c r="U75" s="73">
        <v>401</v>
      </c>
      <c r="V75" s="13">
        <v>3.644791856026177E-2</v>
      </c>
      <c r="W75" s="73">
        <v>162942.10473815462</v>
      </c>
      <c r="X75" s="81">
        <v>72</v>
      </c>
      <c r="Y75" s="26" t="s">
        <v>27</v>
      </c>
      <c r="Z75" s="88">
        <f t="shared" si="153"/>
        <v>0.17230337715481717</v>
      </c>
      <c r="AA75" s="88">
        <f t="shared" si="154"/>
        <v>0.15990672637081074</v>
      </c>
      <c r="AB75" s="89">
        <f t="shared" si="155"/>
        <v>1.1999999999999984</v>
      </c>
      <c r="AC75" s="88">
        <f t="shared" si="156"/>
        <v>9.5038973792895887E-2</v>
      </c>
      <c r="AD75" s="88">
        <f t="shared" si="157"/>
        <v>9.7293964565220131E-2</v>
      </c>
      <c r="AE75" s="89">
        <f t="shared" si="158"/>
        <v>-0.20000000000000018</v>
      </c>
      <c r="AF75" s="88">
        <f t="shared" si="159"/>
        <v>0.20185331470931028</v>
      </c>
      <c r="AG75" s="88">
        <f t="shared" si="160"/>
        <v>0.20846425941130348</v>
      </c>
      <c r="AH75" s="89">
        <f t="shared" si="161"/>
        <v>-0.59999999999999776</v>
      </c>
      <c r="AI75" s="88">
        <f t="shared" si="162"/>
        <v>0.12921346316267207</v>
      </c>
      <c r="AJ75" s="88">
        <f t="shared" si="163"/>
        <v>6.7392858302720279E-2</v>
      </c>
      <c r="AK75" s="89">
        <f t="shared" si="164"/>
        <v>6.2</v>
      </c>
      <c r="AL75" s="88">
        <f t="shared" si="165"/>
        <v>1.0750629607528171E-2</v>
      </c>
      <c r="AM75" s="88">
        <f t="shared" si="166"/>
        <v>2.9765347662026119E-2</v>
      </c>
      <c r="AN75" s="89">
        <f t="shared" si="167"/>
        <v>-1.9</v>
      </c>
      <c r="AO75" s="88">
        <f t="shared" si="168"/>
        <v>8.378296470754111E-2</v>
      </c>
      <c r="AP75" s="88">
        <f t="shared" si="169"/>
        <v>6.7472091799409217E-2</v>
      </c>
      <c r="AQ75" s="89">
        <f t="shared" si="170"/>
        <v>1.7000000000000002</v>
      </c>
      <c r="AR75" s="88">
        <f t="shared" si="171"/>
        <v>0.14360132665077133</v>
      </c>
      <c r="AS75" s="88">
        <f t="shared" si="172"/>
        <v>0.14451447445156587</v>
      </c>
      <c r="AT75" s="89">
        <f t="shared" si="173"/>
        <v>-0.10000000000000009</v>
      </c>
      <c r="AU75" s="88">
        <f t="shared" si="174"/>
        <v>4.0040889785157509E-4</v>
      </c>
      <c r="AV75" s="88">
        <f t="shared" si="175"/>
        <v>2.6301923664945727E-4</v>
      </c>
      <c r="AW75" s="89">
        <f t="shared" si="176"/>
        <v>0</v>
      </c>
      <c r="AX75" s="88">
        <f t="shared" si="177"/>
        <v>1.119337817203989E-2</v>
      </c>
      <c r="AY75" s="88">
        <f t="shared" si="178"/>
        <v>3.3055319551514695E-2</v>
      </c>
      <c r="AZ75" s="89">
        <f t="shared" si="179"/>
        <v>-2.2000000000000002</v>
      </c>
      <c r="BA75" s="88">
        <f t="shared" si="180"/>
        <v>0.15186216314457252</v>
      </c>
      <c r="BB75" s="88">
        <f t="shared" si="181"/>
        <v>0.19187193864878002</v>
      </c>
      <c r="BC75" s="89">
        <f t="shared" si="182"/>
        <v>-4.0000000000000009</v>
      </c>
      <c r="BD75" s="20"/>
      <c r="BE75" s="88">
        <f t="shared" si="183"/>
        <v>0.1708585838027139</v>
      </c>
      <c r="BF75" s="88">
        <f t="shared" si="184"/>
        <v>0.16373642065778868</v>
      </c>
      <c r="BG75" s="89">
        <f t="shared" si="185"/>
        <v>0.70000000000000062</v>
      </c>
      <c r="BH75" s="88">
        <f t="shared" si="186"/>
        <v>8.9610322173548737E-2</v>
      </c>
      <c r="BI75" s="88">
        <f t="shared" si="187"/>
        <v>9.3399506349466893E-2</v>
      </c>
      <c r="BJ75" s="89">
        <f t="shared" si="188"/>
        <v>-0.30000000000000027</v>
      </c>
      <c r="BK75" s="88">
        <f t="shared" si="189"/>
        <v>0.1737864485793543</v>
      </c>
      <c r="BL75" s="88">
        <f t="shared" si="190"/>
        <v>0.17391836047654397</v>
      </c>
      <c r="BM75" s="89">
        <f t="shared" si="191"/>
        <v>0</v>
      </c>
      <c r="BN75" s="88">
        <f t="shared" si="192"/>
        <v>9.6310088439012481E-2</v>
      </c>
      <c r="BO75" s="88">
        <f t="shared" si="193"/>
        <v>9.5763159703318612E-2</v>
      </c>
      <c r="BP75" s="89">
        <f t="shared" si="194"/>
        <v>0</v>
      </c>
      <c r="BQ75" s="88">
        <f t="shared" si="195"/>
        <v>9.8912586057205987E-3</v>
      </c>
      <c r="BR75" s="88">
        <f t="shared" si="196"/>
        <v>9.2099373471566451E-3</v>
      </c>
      <c r="BS75" s="89">
        <f t="shared" si="197"/>
        <v>0.10000000000000009</v>
      </c>
      <c r="BT75" s="88">
        <f t="shared" si="198"/>
        <v>3.9289225084501792E-2</v>
      </c>
      <c r="BU75" s="88">
        <f t="shared" si="199"/>
        <v>3.9641562208261441E-2</v>
      </c>
      <c r="BV75" s="89">
        <f t="shared" si="200"/>
        <v>-0.10000000000000009</v>
      </c>
      <c r="BW75" s="88">
        <f t="shared" si="201"/>
        <v>0.15710995815852041</v>
      </c>
      <c r="BX75" s="88">
        <f t="shared" si="202"/>
        <v>0.15962075631546413</v>
      </c>
      <c r="BY75" s="89">
        <f t="shared" si="203"/>
        <v>-0.30000000000000027</v>
      </c>
      <c r="BZ75" s="88">
        <f t="shared" si="204"/>
        <v>3.5332825429450708E-4</v>
      </c>
      <c r="CA75" s="88">
        <f t="shared" si="205"/>
        <v>4.5145852589011586E-4</v>
      </c>
      <c r="CB75" s="89">
        <f t="shared" si="206"/>
        <v>0</v>
      </c>
      <c r="CC75" s="88">
        <f t="shared" si="207"/>
        <v>2.314211348986368E-2</v>
      </c>
      <c r="CD75" s="88">
        <f t="shared" si="208"/>
        <v>2.2526914513194472E-2</v>
      </c>
      <c r="CE75" s="89">
        <f t="shared" si="209"/>
        <v>0</v>
      </c>
      <c r="CF75" s="88">
        <f t="shared" si="210"/>
        <v>0.23964867341246959</v>
      </c>
      <c r="CG75" s="88">
        <f t="shared" si="211"/>
        <v>0.24173192390291504</v>
      </c>
      <c r="CH75" s="89">
        <f t="shared" si="212"/>
        <v>-0.20000000000000018</v>
      </c>
      <c r="CI75" s="83">
        <v>0</v>
      </c>
    </row>
    <row r="76" spans="2:87" ht="13.5" customHeight="1">
      <c r="B76" s="228"/>
      <c r="C76" s="228"/>
      <c r="D76" s="230"/>
      <c r="E76" s="173" t="s">
        <v>79</v>
      </c>
      <c r="F76" s="116" t="s">
        <v>80</v>
      </c>
      <c r="G76" s="174">
        <v>359386901</v>
      </c>
      <c r="H76" s="11">
        <f t="shared" ref="H76" si="225">IFERROR(G76/G80,"-")</f>
        <v>0.17647301994756479</v>
      </c>
      <c r="I76" s="71">
        <v>2312</v>
      </c>
      <c r="J76" s="11">
        <f t="shared" ref="J76" si="226">IFERROR(I76/D70,"-")</f>
        <v>0.20170999825510383</v>
      </c>
      <c r="K76" s="76">
        <f t="shared" si="152"/>
        <v>155444.16133217994</v>
      </c>
      <c r="L76" s="22"/>
      <c r="M76" s="20"/>
      <c r="N76" s="228"/>
      <c r="O76" s="228"/>
      <c r="P76" s="230"/>
      <c r="Q76" s="172" t="s">
        <v>79</v>
      </c>
      <c r="R76" s="92" t="s">
        <v>80</v>
      </c>
      <c r="S76" s="102">
        <v>346042138</v>
      </c>
      <c r="T76" s="13">
        <v>0.16765367117031188</v>
      </c>
      <c r="U76" s="73">
        <v>2338</v>
      </c>
      <c r="V76" s="13">
        <v>0.21250681694237411</v>
      </c>
      <c r="W76" s="73">
        <v>148007.75791274593</v>
      </c>
      <c r="X76" s="81">
        <v>73</v>
      </c>
      <c r="Y76" s="26" t="s">
        <v>28</v>
      </c>
      <c r="Z76" s="88">
        <f t="shared" si="153"/>
        <v>0.16679426443115641</v>
      </c>
      <c r="AA76" s="88">
        <f t="shared" si="154"/>
        <v>0.17344319993421853</v>
      </c>
      <c r="AB76" s="89">
        <f t="shared" si="155"/>
        <v>-0.59999999999999776</v>
      </c>
      <c r="AC76" s="88">
        <f t="shared" si="156"/>
        <v>8.4473518483676832E-2</v>
      </c>
      <c r="AD76" s="88">
        <f t="shared" si="157"/>
        <v>9.1911451447047113E-2</v>
      </c>
      <c r="AE76" s="89">
        <f t="shared" si="158"/>
        <v>-0.79999999999999938</v>
      </c>
      <c r="AF76" s="88">
        <f t="shared" si="159"/>
        <v>0.18864571210941417</v>
      </c>
      <c r="AG76" s="88">
        <f t="shared" si="160"/>
        <v>0.20548850802307916</v>
      </c>
      <c r="AH76" s="89">
        <f t="shared" si="161"/>
        <v>-1.5999999999999988</v>
      </c>
      <c r="AI76" s="88">
        <f t="shared" si="162"/>
        <v>7.1275680383768844E-2</v>
      </c>
      <c r="AJ76" s="88">
        <f t="shared" si="163"/>
        <v>7.3410205020342914E-2</v>
      </c>
      <c r="AK76" s="89">
        <f t="shared" si="164"/>
        <v>-0.20000000000000018</v>
      </c>
      <c r="AL76" s="88">
        <f t="shared" si="165"/>
        <v>1.6022061243620451E-2</v>
      </c>
      <c r="AM76" s="88">
        <f t="shared" si="166"/>
        <v>2.8191118734824886E-2</v>
      </c>
      <c r="AN76" s="89">
        <f t="shared" si="167"/>
        <v>-1.2</v>
      </c>
      <c r="AO76" s="88">
        <f t="shared" si="168"/>
        <v>5.3334244721775316E-2</v>
      </c>
      <c r="AP76" s="88">
        <f t="shared" si="169"/>
        <v>4.4805473490190366E-2</v>
      </c>
      <c r="AQ76" s="89">
        <f t="shared" si="170"/>
        <v>0.8</v>
      </c>
      <c r="AR76" s="88">
        <f t="shared" si="171"/>
        <v>0.1084742461511826</v>
      </c>
      <c r="AS76" s="88">
        <f t="shared" si="172"/>
        <v>0.1564109396193385</v>
      </c>
      <c r="AT76" s="89">
        <f t="shared" si="173"/>
        <v>-4.8</v>
      </c>
      <c r="AU76" s="88">
        <f t="shared" si="174"/>
        <v>6.7335121266494261E-5</v>
      </c>
      <c r="AV76" s="88">
        <f t="shared" si="175"/>
        <v>3.6097180889009349E-4</v>
      </c>
      <c r="AW76" s="89">
        <f t="shared" si="176"/>
        <v>0</v>
      </c>
      <c r="AX76" s="88">
        <f t="shared" si="177"/>
        <v>9.2282899973019864E-3</v>
      </c>
      <c r="AY76" s="88">
        <f t="shared" si="178"/>
        <v>8.6794085883719705E-3</v>
      </c>
      <c r="AZ76" s="89">
        <f t="shared" si="179"/>
        <v>0</v>
      </c>
      <c r="BA76" s="88">
        <f t="shared" si="180"/>
        <v>0.30168464735683687</v>
      </c>
      <c r="BB76" s="88">
        <f t="shared" si="181"/>
        <v>0.21729872333369649</v>
      </c>
      <c r="BC76" s="89">
        <f t="shared" si="182"/>
        <v>8.5</v>
      </c>
      <c r="BD76" s="20"/>
      <c r="BE76" s="88">
        <f t="shared" si="183"/>
        <v>0.1708585838027139</v>
      </c>
      <c r="BF76" s="88">
        <f t="shared" si="184"/>
        <v>0.16373642065778868</v>
      </c>
      <c r="BG76" s="89">
        <f t="shared" si="185"/>
        <v>0.70000000000000062</v>
      </c>
      <c r="BH76" s="88">
        <f t="shared" si="186"/>
        <v>8.9610322173548737E-2</v>
      </c>
      <c r="BI76" s="88">
        <f t="shared" si="187"/>
        <v>9.3399506349466893E-2</v>
      </c>
      <c r="BJ76" s="89">
        <f t="shared" si="188"/>
        <v>-0.30000000000000027</v>
      </c>
      <c r="BK76" s="88">
        <f t="shared" si="189"/>
        <v>0.1737864485793543</v>
      </c>
      <c r="BL76" s="88">
        <f t="shared" si="190"/>
        <v>0.17391836047654397</v>
      </c>
      <c r="BM76" s="89">
        <f t="shared" si="191"/>
        <v>0</v>
      </c>
      <c r="BN76" s="88">
        <f t="shared" si="192"/>
        <v>9.6310088439012481E-2</v>
      </c>
      <c r="BO76" s="88">
        <f t="shared" si="193"/>
        <v>9.5763159703318612E-2</v>
      </c>
      <c r="BP76" s="89">
        <f t="shared" si="194"/>
        <v>0</v>
      </c>
      <c r="BQ76" s="88">
        <f t="shared" si="195"/>
        <v>9.8912586057205987E-3</v>
      </c>
      <c r="BR76" s="88">
        <f t="shared" si="196"/>
        <v>9.2099373471566451E-3</v>
      </c>
      <c r="BS76" s="89">
        <f t="shared" si="197"/>
        <v>0.10000000000000009</v>
      </c>
      <c r="BT76" s="88">
        <f t="shared" si="198"/>
        <v>3.9289225084501792E-2</v>
      </c>
      <c r="BU76" s="88">
        <f t="shared" si="199"/>
        <v>3.9641562208261441E-2</v>
      </c>
      <c r="BV76" s="89">
        <f t="shared" si="200"/>
        <v>-0.10000000000000009</v>
      </c>
      <c r="BW76" s="88">
        <f t="shared" si="201"/>
        <v>0.15710995815852041</v>
      </c>
      <c r="BX76" s="88">
        <f t="shared" si="202"/>
        <v>0.15962075631546413</v>
      </c>
      <c r="BY76" s="89">
        <f t="shared" si="203"/>
        <v>-0.30000000000000027</v>
      </c>
      <c r="BZ76" s="88">
        <f t="shared" si="204"/>
        <v>3.5332825429450708E-4</v>
      </c>
      <c r="CA76" s="88">
        <f t="shared" si="205"/>
        <v>4.5145852589011586E-4</v>
      </c>
      <c r="CB76" s="89">
        <f t="shared" si="206"/>
        <v>0</v>
      </c>
      <c r="CC76" s="88">
        <f t="shared" si="207"/>
        <v>2.314211348986368E-2</v>
      </c>
      <c r="CD76" s="88">
        <f t="shared" si="208"/>
        <v>2.2526914513194472E-2</v>
      </c>
      <c r="CE76" s="89">
        <f t="shared" si="209"/>
        <v>0</v>
      </c>
      <c r="CF76" s="88">
        <f t="shared" si="210"/>
        <v>0.23964867341246959</v>
      </c>
      <c r="CG76" s="88">
        <f t="shared" si="211"/>
        <v>0.24173192390291504</v>
      </c>
      <c r="CH76" s="89">
        <f t="shared" si="212"/>
        <v>-0.20000000000000018</v>
      </c>
      <c r="CI76" s="83">
        <v>0</v>
      </c>
    </row>
    <row r="77" spans="2:87" ht="13.5" customHeight="1">
      <c r="B77" s="228"/>
      <c r="C77" s="228"/>
      <c r="D77" s="230"/>
      <c r="E77" s="173" t="s">
        <v>81</v>
      </c>
      <c r="F77" s="116" t="s">
        <v>82</v>
      </c>
      <c r="G77" s="174">
        <v>358183</v>
      </c>
      <c r="H77" s="11">
        <f t="shared" ref="H77" si="227">IFERROR(G77/G80,"-")</f>
        <v>1.7588185748561435E-4</v>
      </c>
      <c r="I77" s="71">
        <v>37</v>
      </c>
      <c r="J77" s="11">
        <f t="shared" ref="J77" si="228">IFERROR(I77/D70,"-")</f>
        <v>3.2280579305531323E-3</v>
      </c>
      <c r="K77" s="76">
        <f t="shared" si="152"/>
        <v>9680.6216216216217</v>
      </c>
      <c r="L77" s="22"/>
      <c r="M77" s="20"/>
      <c r="N77" s="228"/>
      <c r="O77" s="228"/>
      <c r="P77" s="230"/>
      <c r="Q77" s="172" t="s">
        <v>81</v>
      </c>
      <c r="R77" s="92" t="s">
        <v>82</v>
      </c>
      <c r="S77" s="102">
        <v>178085</v>
      </c>
      <c r="T77" s="13">
        <v>8.6280255355389673E-5</v>
      </c>
      <c r="U77" s="73">
        <v>29</v>
      </c>
      <c r="V77" s="13">
        <v>2.6358843846573349E-3</v>
      </c>
      <c r="W77" s="73">
        <v>6140.8620689655172</v>
      </c>
      <c r="X77" s="81">
        <v>74</v>
      </c>
      <c r="Y77" s="26" t="s">
        <v>29</v>
      </c>
      <c r="Z77" s="88">
        <f t="shared" si="153"/>
        <v>0.17438111171813861</v>
      </c>
      <c r="AA77" s="88">
        <f t="shared" si="154"/>
        <v>0.13697233850266402</v>
      </c>
      <c r="AB77" s="89">
        <f t="shared" si="155"/>
        <v>3.6999999999999975</v>
      </c>
      <c r="AC77" s="88">
        <f t="shared" si="156"/>
        <v>6.7074994158962148E-2</v>
      </c>
      <c r="AD77" s="88">
        <f t="shared" si="157"/>
        <v>6.2346711131267267E-2</v>
      </c>
      <c r="AE77" s="89">
        <f t="shared" si="158"/>
        <v>0.50000000000000044</v>
      </c>
      <c r="AF77" s="88">
        <f t="shared" si="159"/>
        <v>0.17824092710302253</v>
      </c>
      <c r="AG77" s="88">
        <f t="shared" si="160"/>
        <v>0.15762513071099804</v>
      </c>
      <c r="AH77" s="89">
        <f t="shared" si="161"/>
        <v>1.9999999999999991</v>
      </c>
      <c r="AI77" s="88">
        <f t="shared" si="162"/>
        <v>9.7393409241126022E-2</v>
      </c>
      <c r="AJ77" s="88">
        <f t="shared" si="163"/>
        <v>8.7875284509172549E-2</v>
      </c>
      <c r="AK77" s="89">
        <f t="shared" si="164"/>
        <v>0.9000000000000008</v>
      </c>
      <c r="AL77" s="88">
        <f t="shared" si="165"/>
        <v>6.4827452817404416E-3</v>
      </c>
      <c r="AM77" s="88">
        <f t="shared" si="166"/>
        <v>2.6479883549401818E-3</v>
      </c>
      <c r="AN77" s="89">
        <f t="shared" si="167"/>
        <v>0.3</v>
      </c>
      <c r="AO77" s="88">
        <f t="shared" si="168"/>
        <v>8.8437291767206813E-3</v>
      </c>
      <c r="AP77" s="88">
        <f t="shared" si="169"/>
        <v>2.3216264209306937E-2</v>
      </c>
      <c r="AQ77" s="89">
        <f t="shared" si="170"/>
        <v>-1.4000000000000001</v>
      </c>
      <c r="AR77" s="88">
        <f t="shared" si="171"/>
        <v>0.11771175025033084</v>
      </c>
      <c r="AS77" s="88">
        <f t="shared" si="172"/>
        <v>0.1891909743643953</v>
      </c>
      <c r="AT77" s="89">
        <f t="shared" si="173"/>
        <v>-7.1000000000000005</v>
      </c>
      <c r="AU77" s="88">
        <f t="shared" si="174"/>
        <v>1.988418912872617E-5</v>
      </c>
      <c r="AV77" s="88">
        <f t="shared" si="175"/>
        <v>0</v>
      </c>
      <c r="AW77" s="89">
        <f t="shared" si="176"/>
        <v>0</v>
      </c>
      <c r="AX77" s="88">
        <f t="shared" si="177"/>
        <v>1.4272039469299518E-2</v>
      </c>
      <c r="AY77" s="88">
        <f t="shared" si="178"/>
        <v>2.4973527461817E-2</v>
      </c>
      <c r="AZ77" s="89">
        <f t="shared" si="179"/>
        <v>-1.1000000000000001</v>
      </c>
      <c r="BA77" s="88">
        <f t="shared" si="180"/>
        <v>0.33557940941153047</v>
      </c>
      <c r="BB77" s="88">
        <f t="shared" si="181"/>
        <v>0.3151517807554387</v>
      </c>
      <c r="BC77" s="89">
        <f t="shared" si="182"/>
        <v>2.1000000000000019</v>
      </c>
      <c r="BD77" s="20"/>
      <c r="BE77" s="88">
        <f t="shared" si="183"/>
        <v>0.1708585838027139</v>
      </c>
      <c r="BF77" s="88">
        <f t="shared" si="184"/>
        <v>0.16373642065778868</v>
      </c>
      <c r="BG77" s="89">
        <f t="shared" si="185"/>
        <v>0.70000000000000062</v>
      </c>
      <c r="BH77" s="88">
        <f t="shared" si="186"/>
        <v>8.9610322173548737E-2</v>
      </c>
      <c r="BI77" s="88">
        <f t="shared" si="187"/>
        <v>9.3399506349466893E-2</v>
      </c>
      <c r="BJ77" s="89">
        <f t="shared" si="188"/>
        <v>-0.30000000000000027</v>
      </c>
      <c r="BK77" s="88">
        <f t="shared" si="189"/>
        <v>0.1737864485793543</v>
      </c>
      <c r="BL77" s="88">
        <f t="shared" si="190"/>
        <v>0.17391836047654397</v>
      </c>
      <c r="BM77" s="89">
        <f t="shared" si="191"/>
        <v>0</v>
      </c>
      <c r="BN77" s="88">
        <f t="shared" si="192"/>
        <v>9.6310088439012481E-2</v>
      </c>
      <c r="BO77" s="88">
        <f t="shared" si="193"/>
        <v>9.5763159703318612E-2</v>
      </c>
      <c r="BP77" s="89">
        <f t="shared" si="194"/>
        <v>0</v>
      </c>
      <c r="BQ77" s="88">
        <f t="shared" si="195"/>
        <v>9.8912586057205987E-3</v>
      </c>
      <c r="BR77" s="88">
        <f t="shared" si="196"/>
        <v>9.2099373471566451E-3</v>
      </c>
      <c r="BS77" s="89">
        <f t="shared" si="197"/>
        <v>0.10000000000000009</v>
      </c>
      <c r="BT77" s="88">
        <f t="shared" si="198"/>
        <v>3.9289225084501792E-2</v>
      </c>
      <c r="BU77" s="88">
        <f t="shared" si="199"/>
        <v>3.9641562208261441E-2</v>
      </c>
      <c r="BV77" s="89">
        <f t="shared" si="200"/>
        <v>-0.10000000000000009</v>
      </c>
      <c r="BW77" s="88">
        <f t="shared" si="201"/>
        <v>0.15710995815852041</v>
      </c>
      <c r="BX77" s="88">
        <f t="shared" si="202"/>
        <v>0.15962075631546413</v>
      </c>
      <c r="BY77" s="89">
        <f t="shared" si="203"/>
        <v>-0.30000000000000027</v>
      </c>
      <c r="BZ77" s="88">
        <f t="shared" si="204"/>
        <v>3.5332825429450708E-4</v>
      </c>
      <c r="CA77" s="88">
        <f t="shared" si="205"/>
        <v>4.5145852589011586E-4</v>
      </c>
      <c r="CB77" s="89">
        <f t="shared" si="206"/>
        <v>0</v>
      </c>
      <c r="CC77" s="88">
        <f t="shared" si="207"/>
        <v>2.314211348986368E-2</v>
      </c>
      <c r="CD77" s="88">
        <f t="shared" si="208"/>
        <v>2.2526914513194472E-2</v>
      </c>
      <c r="CE77" s="89">
        <f t="shared" si="209"/>
        <v>0</v>
      </c>
      <c r="CF77" s="88">
        <f t="shared" si="210"/>
        <v>0.23964867341246959</v>
      </c>
      <c r="CG77" s="88">
        <f t="shared" si="211"/>
        <v>0.24173192390291504</v>
      </c>
      <c r="CH77" s="89">
        <f t="shared" si="212"/>
        <v>-0.20000000000000018</v>
      </c>
      <c r="CI77" s="94">
        <v>999</v>
      </c>
    </row>
    <row r="78" spans="2:87" ht="13.5" customHeight="1">
      <c r="B78" s="228"/>
      <c r="C78" s="228"/>
      <c r="D78" s="230"/>
      <c r="E78" s="173" t="s">
        <v>83</v>
      </c>
      <c r="F78" s="116" t="s">
        <v>84</v>
      </c>
      <c r="G78" s="174">
        <v>52095004</v>
      </c>
      <c r="H78" s="11">
        <f t="shared" ref="H78" si="229">IFERROR(G78/G80,"-")</f>
        <v>2.5580683810344181E-2</v>
      </c>
      <c r="I78" s="71">
        <v>1782</v>
      </c>
      <c r="J78" s="11">
        <f t="shared" ref="J78" si="230">IFERROR(I78/D70,"-")</f>
        <v>0.15547024952015356</v>
      </c>
      <c r="K78" s="76">
        <f t="shared" si="152"/>
        <v>29234.008978675647</v>
      </c>
      <c r="L78" s="22"/>
      <c r="M78" s="20"/>
      <c r="N78" s="228"/>
      <c r="O78" s="228"/>
      <c r="P78" s="230"/>
      <c r="Q78" s="172" t="s">
        <v>83</v>
      </c>
      <c r="R78" s="92" t="s">
        <v>84</v>
      </c>
      <c r="S78" s="102">
        <v>57728084</v>
      </c>
      <c r="T78" s="13">
        <v>2.7968631994257715E-2</v>
      </c>
      <c r="U78" s="73">
        <v>1754</v>
      </c>
      <c r="V78" s="13">
        <v>0.15942555898927468</v>
      </c>
      <c r="W78" s="73">
        <v>32912.248574686433</v>
      </c>
      <c r="X78" s="81">
        <v>75</v>
      </c>
      <c r="Y78" s="26" t="s">
        <v>114</v>
      </c>
      <c r="Z78" s="88">
        <f t="shared" si="153"/>
        <v>0.1708585838027139</v>
      </c>
      <c r="AA78" s="88">
        <f t="shared" si="154"/>
        <v>0.16373642065778868</v>
      </c>
      <c r="AB78" s="89">
        <f t="shared" si="155"/>
        <v>0.70000000000000062</v>
      </c>
      <c r="AC78" s="88">
        <f t="shared" si="156"/>
        <v>8.9610322173548737E-2</v>
      </c>
      <c r="AD78" s="88">
        <f t="shared" si="157"/>
        <v>9.3399506349466893E-2</v>
      </c>
      <c r="AE78" s="89">
        <f t="shared" si="158"/>
        <v>-0.30000000000000027</v>
      </c>
      <c r="AF78" s="88">
        <f t="shared" si="159"/>
        <v>0.1737864485793543</v>
      </c>
      <c r="AG78" s="88">
        <f t="shared" si="160"/>
        <v>0.17391836047654397</v>
      </c>
      <c r="AH78" s="89">
        <f t="shared" si="161"/>
        <v>0</v>
      </c>
      <c r="AI78" s="88">
        <f t="shared" si="162"/>
        <v>9.6310088439012481E-2</v>
      </c>
      <c r="AJ78" s="88">
        <f t="shared" si="163"/>
        <v>9.5763159703318612E-2</v>
      </c>
      <c r="AK78" s="89">
        <f t="shared" si="164"/>
        <v>0</v>
      </c>
      <c r="AL78" s="88">
        <f t="shared" si="165"/>
        <v>9.8912586057205987E-3</v>
      </c>
      <c r="AM78" s="88">
        <f t="shared" si="166"/>
        <v>9.2099373471566451E-3</v>
      </c>
      <c r="AN78" s="89">
        <f t="shared" si="167"/>
        <v>0.10000000000000009</v>
      </c>
      <c r="AO78" s="88">
        <f t="shared" si="168"/>
        <v>3.9289225084501792E-2</v>
      </c>
      <c r="AP78" s="88">
        <f t="shared" si="169"/>
        <v>3.9641562208261441E-2</v>
      </c>
      <c r="AQ78" s="89">
        <f t="shared" si="170"/>
        <v>-0.10000000000000009</v>
      </c>
      <c r="AR78" s="88">
        <f t="shared" si="171"/>
        <v>0.15710995815852041</v>
      </c>
      <c r="AS78" s="88">
        <f t="shared" si="172"/>
        <v>0.15962075631546413</v>
      </c>
      <c r="AT78" s="89">
        <f t="shared" si="173"/>
        <v>-0.30000000000000027</v>
      </c>
      <c r="AU78" s="88">
        <f t="shared" si="174"/>
        <v>3.5332825429450708E-4</v>
      </c>
      <c r="AV78" s="88">
        <f t="shared" si="175"/>
        <v>4.5145852589011586E-4</v>
      </c>
      <c r="AW78" s="89">
        <f t="shared" si="176"/>
        <v>0</v>
      </c>
      <c r="AX78" s="88">
        <f t="shared" si="177"/>
        <v>2.314211348986368E-2</v>
      </c>
      <c r="AY78" s="88">
        <f t="shared" si="178"/>
        <v>2.2526914513194472E-2</v>
      </c>
      <c r="AZ78" s="89">
        <f t="shared" si="179"/>
        <v>0</v>
      </c>
      <c r="BA78" s="88">
        <f t="shared" si="180"/>
        <v>0.23964867341246959</v>
      </c>
      <c r="BB78" s="88">
        <f t="shared" si="181"/>
        <v>0.24173192390291504</v>
      </c>
      <c r="BC78" s="89">
        <f t="shared" si="182"/>
        <v>-0.20000000000000018</v>
      </c>
      <c r="BD78" s="20"/>
      <c r="BE78" s="20"/>
      <c r="BF78" s="20"/>
      <c r="BG78" s="180"/>
      <c r="BH78" s="181"/>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row>
    <row r="79" spans="2:87" ht="13.5" customHeight="1">
      <c r="B79" s="228"/>
      <c r="C79" s="228"/>
      <c r="D79" s="230"/>
      <c r="E79" s="175" t="s">
        <v>85</v>
      </c>
      <c r="F79" s="117" t="s">
        <v>86</v>
      </c>
      <c r="G79" s="176">
        <v>533524140</v>
      </c>
      <c r="H79" s="12">
        <f t="shared" ref="H79" si="231">IFERROR(G79/G80,"-")</f>
        <v>0.2619812128342634</v>
      </c>
      <c r="I79" s="72">
        <v>1234</v>
      </c>
      <c r="J79" s="12">
        <f t="shared" ref="J79" si="232">IFERROR(I79/D70,"-")</f>
        <v>0.10766009422439365</v>
      </c>
      <c r="K79" s="77">
        <f t="shared" si="152"/>
        <v>432353.43598055106</v>
      </c>
      <c r="L79" s="22"/>
      <c r="M79" s="20"/>
      <c r="N79" s="228"/>
      <c r="O79" s="228"/>
      <c r="P79" s="230"/>
      <c r="Q79" s="172" t="s">
        <v>85</v>
      </c>
      <c r="R79" s="92" t="s">
        <v>86</v>
      </c>
      <c r="S79" s="102">
        <v>575979659</v>
      </c>
      <c r="T79" s="13">
        <v>0.27905591182879114</v>
      </c>
      <c r="U79" s="73">
        <v>1178</v>
      </c>
      <c r="V79" s="13">
        <v>0.10707144155608071</v>
      </c>
      <c r="W79" s="73">
        <v>488947.07894736843</v>
      </c>
      <c r="X79" s="22"/>
      <c r="Y79" s="143"/>
      <c r="Z79" s="168"/>
      <c r="AA79" s="168"/>
      <c r="AB79" s="168"/>
      <c r="AC79" s="168"/>
      <c r="AD79" s="168"/>
      <c r="AE79" s="168"/>
      <c r="AF79" s="168"/>
      <c r="AG79" s="168"/>
      <c r="AH79" s="168"/>
      <c r="AI79" s="168"/>
      <c r="AJ79" s="168"/>
      <c r="AK79" s="168"/>
      <c r="AL79" s="168"/>
      <c r="AM79" s="168"/>
      <c r="AN79" s="168"/>
      <c r="AO79" s="168"/>
      <c r="AP79" s="168"/>
      <c r="AQ79" s="168"/>
      <c r="AR79" s="168"/>
      <c r="AS79" s="168"/>
      <c r="AT79" s="168"/>
      <c r="AU79" s="168"/>
      <c r="AV79" s="168"/>
      <c r="AW79" s="168"/>
      <c r="AX79" s="168"/>
      <c r="AY79" s="168"/>
      <c r="AZ79" s="168"/>
      <c r="BA79" s="168"/>
      <c r="BB79" s="168"/>
      <c r="BC79" s="168"/>
      <c r="BD79" s="20"/>
      <c r="BE79" s="20"/>
      <c r="BF79" s="20"/>
      <c r="BG79" s="143"/>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row>
    <row r="80" spans="2:87" ht="13.5" customHeight="1">
      <c r="B80" s="192"/>
      <c r="C80" s="192"/>
      <c r="D80" s="231"/>
      <c r="E80" s="177" t="s">
        <v>115</v>
      </c>
      <c r="F80" s="178"/>
      <c r="G80" s="102">
        <f>SUM(G70:G79)</f>
        <v>2036497710</v>
      </c>
      <c r="H80" s="13" t="s">
        <v>131</v>
      </c>
      <c r="I80" s="73">
        <v>9343</v>
      </c>
      <c r="J80" s="13">
        <f t="shared" ref="J80" si="233">IFERROR(I80/D70,"-")</f>
        <v>0.81512824986913279</v>
      </c>
      <c r="K80" s="78">
        <f t="shared" si="152"/>
        <v>217970.42812801027</v>
      </c>
      <c r="L80" s="22"/>
      <c r="M80" s="20"/>
      <c r="N80" s="192"/>
      <c r="O80" s="192"/>
      <c r="P80" s="231"/>
      <c r="Q80" s="179" t="s">
        <v>115</v>
      </c>
      <c r="R80" s="179"/>
      <c r="S80" s="102">
        <v>2064029589</v>
      </c>
      <c r="T80" s="13" t="s">
        <v>131</v>
      </c>
      <c r="U80" s="73">
        <v>8979</v>
      </c>
      <c r="V80" s="13">
        <v>0.81612434102890385</v>
      </c>
      <c r="W80" s="73">
        <v>229872.9913130638</v>
      </c>
      <c r="X80" s="22"/>
      <c r="Y80" s="143"/>
      <c r="Z80" s="168"/>
      <c r="AA80" s="168"/>
      <c r="AB80" s="168"/>
      <c r="AC80" s="168"/>
      <c r="AD80" s="168"/>
      <c r="AE80" s="168"/>
      <c r="AF80" s="168"/>
      <c r="AG80" s="168"/>
      <c r="AH80" s="168"/>
      <c r="AI80" s="168"/>
      <c r="AJ80" s="168"/>
      <c r="AK80" s="168"/>
      <c r="AL80" s="168"/>
      <c r="AM80" s="168"/>
      <c r="AN80" s="168"/>
      <c r="AO80" s="168"/>
      <c r="AP80" s="168"/>
      <c r="AQ80" s="168"/>
      <c r="AR80" s="168"/>
      <c r="AS80" s="168"/>
      <c r="AT80" s="168"/>
      <c r="AU80" s="168"/>
      <c r="AV80" s="168"/>
      <c r="AW80" s="168"/>
      <c r="AX80" s="168"/>
      <c r="AY80" s="168"/>
      <c r="AZ80" s="168"/>
      <c r="BA80" s="168"/>
      <c r="BB80" s="168"/>
      <c r="BC80" s="168"/>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row>
    <row r="81" spans="2:87" ht="13.5" customHeight="1">
      <c r="B81" s="191">
        <v>8</v>
      </c>
      <c r="C81" s="191" t="s">
        <v>51</v>
      </c>
      <c r="D81" s="229">
        <f>VLOOKUP(C81,市区町村別_生活習慣病の状況!$C$5:$D$78,2,FALSE)</f>
        <v>9525</v>
      </c>
      <c r="E81" s="169" t="s">
        <v>67</v>
      </c>
      <c r="F81" s="114" t="s">
        <v>68</v>
      </c>
      <c r="G81" s="170">
        <v>246044684</v>
      </c>
      <c r="H81" s="10">
        <f t="shared" ref="H81" si="234">IFERROR(G81/G91,"-")</f>
        <v>0.17286444574110607</v>
      </c>
      <c r="I81" s="171">
        <v>4230</v>
      </c>
      <c r="J81" s="10">
        <f t="shared" ref="J81" si="235">IFERROR(I81/D81,"-")</f>
        <v>0.4440944881889764</v>
      </c>
      <c r="K81" s="75">
        <f t="shared" si="152"/>
        <v>58166.591962174942</v>
      </c>
      <c r="L81" s="22"/>
      <c r="M81" s="20"/>
      <c r="N81" s="191">
        <v>8</v>
      </c>
      <c r="O81" s="191" t="s">
        <v>51</v>
      </c>
      <c r="P81" s="229">
        <v>9040</v>
      </c>
      <c r="Q81" s="172" t="s">
        <v>67</v>
      </c>
      <c r="R81" s="92" t="s">
        <v>68</v>
      </c>
      <c r="S81" s="102">
        <v>230474830</v>
      </c>
      <c r="T81" s="13">
        <v>0.16902026790244473</v>
      </c>
      <c r="U81" s="73">
        <v>3887</v>
      </c>
      <c r="V81" s="13">
        <v>0.4299778761061947</v>
      </c>
      <c r="W81" s="73">
        <v>59293.756110110626</v>
      </c>
      <c r="X81" s="22"/>
      <c r="Y81" s="143"/>
      <c r="Z81" s="168"/>
      <c r="AA81" s="168"/>
      <c r="AB81" s="168"/>
      <c r="AC81" s="168"/>
      <c r="AD81" s="168"/>
      <c r="AE81" s="168"/>
      <c r="AF81" s="168"/>
      <c r="AG81" s="168"/>
      <c r="AH81" s="168"/>
      <c r="AI81" s="168"/>
      <c r="AJ81" s="168"/>
      <c r="AK81" s="168"/>
      <c r="AL81" s="168"/>
      <c r="AM81" s="168"/>
      <c r="AN81" s="168"/>
      <c r="AO81" s="168"/>
      <c r="AP81" s="168"/>
      <c r="AQ81" s="168"/>
      <c r="AR81" s="168"/>
      <c r="AS81" s="168"/>
      <c r="AT81" s="168"/>
      <c r="AU81" s="168"/>
      <c r="AV81" s="168"/>
      <c r="AW81" s="168"/>
      <c r="AX81" s="168"/>
      <c r="AY81" s="168"/>
      <c r="AZ81" s="168"/>
      <c r="BA81" s="168"/>
      <c r="BB81" s="168"/>
      <c r="BC81" s="168"/>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row>
    <row r="82" spans="2:87" ht="13.5" customHeight="1">
      <c r="B82" s="228"/>
      <c r="C82" s="228"/>
      <c r="D82" s="230"/>
      <c r="E82" s="173" t="s">
        <v>69</v>
      </c>
      <c r="F82" s="115" t="s">
        <v>70</v>
      </c>
      <c r="G82" s="174">
        <v>138205825</v>
      </c>
      <c r="H82" s="11">
        <f t="shared" ref="H82" si="236">IFERROR(G82/G91,"-")</f>
        <v>9.7099733871174806E-2</v>
      </c>
      <c r="I82" s="71">
        <v>3893</v>
      </c>
      <c r="J82" s="11">
        <f t="shared" ref="J82" si="237">IFERROR(I82/D81,"-")</f>
        <v>0.40871391076115487</v>
      </c>
      <c r="K82" s="76">
        <f t="shared" si="152"/>
        <v>35501.110968404828</v>
      </c>
      <c r="L82" s="22"/>
      <c r="M82" s="20"/>
      <c r="N82" s="228"/>
      <c r="O82" s="228"/>
      <c r="P82" s="230"/>
      <c r="Q82" s="172" t="s">
        <v>69</v>
      </c>
      <c r="R82" s="92" t="s">
        <v>70</v>
      </c>
      <c r="S82" s="102">
        <v>142066955</v>
      </c>
      <c r="T82" s="13">
        <v>0.10418575769937463</v>
      </c>
      <c r="U82" s="73">
        <v>3644</v>
      </c>
      <c r="V82" s="13">
        <v>0.40309734513274337</v>
      </c>
      <c r="W82" s="73">
        <v>38986.540889132819</v>
      </c>
      <c r="X82" s="22"/>
      <c r="Y82" s="143"/>
      <c r="Z82" s="168"/>
      <c r="AA82" s="168"/>
      <c r="AB82" s="168"/>
      <c r="AC82" s="168"/>
      <c r="AD82" s="168"/>
      <c r="AE82" s="168"/>
      <c r="AF82" s="168"/>
      <c r="AG82" s="168"/>
      <c r="AH82" s="168"/>
      <c r="AI82" s="168"/>
      <c r="AJ82" s="168"/>
      <c r="AK82" s="168"/>
      <c r="AL82" s="168"/>
      <c r="AM82" s="168"/>
      <c r="AN82" s="168"/>
      <c r="AO82" s="168"/>
      <c r="AP82" s="168"/>
      <c r="AQ82" s="168"/>
      <c r="AR82" s="168"/>
      <c r="AS82" s="168"/>
      <c r="AT82" s="168"/>
      <c r="AU82" s="168"/>
      <c r="AV82" s="168"/>
      <c r="AW82" s="168"/>
      <c r="AX82" s="168"/>
      <c r="AY82" s="168"/>
      <c r="AZ82" s="168"/>
      <c r="BA82" s="168"/>
      <c r="BB82" s="168"/>
      <c r="BC82" s="168"/>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row>
    <row r="83" spans="2:87" ht="13.5" customHeight="1">
      <c r="B83" s="228"/>
      <c r="C83" s="228"/>
      <c r="D83" s="230"/>
      <c r="E83" s="173" t="s">
        <v>71</v>
      </c>
      <c r="F83" s="116" t="s">
        <v>72</v>
      </c>
      <c r="G83" s="174">
        <v>247251389</v>
      </c>
      <c r="H83" s="11">
        <f t="shared" ref="H83" si="238">IFERROR(G83/G91,"-")</f>
        <v>0.1737122445539348</v>
      </c>
      <c r="I83" s="71">
        <v>5597</v>
      </c>
      <c r="J83" s="11">
        <f t="shared" ref="J83" si="239">IFERROR(I83/D81,"-")</f>
        <v>0.5876115485564305</v>
      </c>
      <c r="K83" s="76">
        <f t="shared" si="152"/>
        <v>44175.69930319814</v>
      </c>
      <c r="L83" s="22"/>
      <c r="M83" s="20"/>
      <c r="N83" s="228"/>
      <c r="O83" s="228"/>
      <c r="P83" s="230"/>
      <c r="Q83" s="172" t="s">
        <v>71</v>
      </c>
      <c r="R83" s="92" t="s">
        <v>72</v>
      </c>
      <c r="S83" s="102">
        <v>245201333</v>
      </c>
      <c r="T83" s="13">
        <v>0.17982004800132215</v>
      </c>
      <c r="U83" s="73">
        <v>5294</v>
      </c>
      <c r="V83" s="13">
        <v>0.58561946902654871</v>
      </c>
      <c r="W83" s="73">
        <v>46316.836607480167</v>
      </c>
      <c r="X83" s="22"/>
      <c r="Y83" s="143"/>
      <c r="Z83" s="168"/>
      <c r="AA83" s="168"/>
      <c r="AB83" s="168"/>
      <c r="AC83" s="168"/>
      <c r="AD83" s="168"/>
      <c r="AE83" s="168"/>
      <c r="AF83" s="168"/>
      <c r="AG83" s="168"/>
      <c r="AH83" s="168"/>
      <c r="AI83" s="168"/>
      <c r="AJ83" s="168"/>
      <c r="AK83" s="168"/>
      <c r="AL83" s="168"/>
      <c r="AM83" s="168"/>
      <c r="AN83" s="168"/>
      <c r="AO83" s="168"/>
      <c r="AP83" s="168"/>
      <c r="AQ83" s="168"/>
      <c r="AR83" s="168"/>
      <c r="AS83" s="168"/>
      <c r="AT83" s="168"/>
      <c r="AU83" s="168"/>
      <c r="AV83" s="168"/>
      <c r="AW83" s="168"/>
      <c r="AX83" s="168"/>
      <c r="AY83" s="168"/>
      <c r="AZ83" s="168"/>
      <c r="BA83" s="168"/>
      <c r="BB83" s="168"/>
      <c r="BC83" s="168"/>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row>
    <row r="84" spans="2:87" ht="13.5" customHeight="1">
      <c r="B84" s="228"/>
      <c r="C84" s="228"/>
      <c r="D84" s="230"/>
      <c r="E84" s="173" t="s">
        <v>73</v>
      </c>
      <c r="F84" s="116" t="s">
        <v>74</v>
      </c>
      <c r="G84" s="174">
        <v>134243610</v>
      </c>
      <c r="H84" s="11">
        <f t="shared" ref="H84" si="240">IFERROR(G84/G91,"-")</f>
        <v>9.4315987078734065E-2</v>
      </c>
      <c r="I84" s="71">
        <v>2117</v>
      </c>
      <c r="J84" s="11">
        <f t="shared" ref="J84" si="241">IFERROR(I84/D81,"-")</f>
        <v>0.22225721784776903</v>
      </c>
      <c r="K84" s="76">
        <f t="shared" si="152"/>
        <v>63412.191780821915</v>
      </c>
      <c r="L84" s="22"/>
      <c r="M84" s="20"/>
      <c r="N84" s="228"/>
      <c r="O84" s="228"/>
      <c r="P84" s="230"/>
      <c r="Q84" s="172" t="s">
        <v>73</v>
      </c>
      <c r="R84" s="92" t="s">
        <v>74</v>
      </c>
      <c r="S84" s="102">
        <v>103806610</v>
      </c>
      <c r="T84" s="13">
        <v>7.6127276163929045E-2</v>
      </c>
      <c r="U84" s="73">
        <v>2036</v>
      </c>
      <c r="V84" s="13">
        <v>0.2252212389380531</v>
      </c>
      <c r="W84" s="73">
        <v>50985.564833005898</v>
      </c>
      <c r="X84" s="22"/>
      <c r="Y84" s="143"/>
      <c r="Z84" s="168"/>
      <c r="AA84" s="168"/>
      <c r="AB84" s="168"/>
      <c r="AC84" s="168"/>
      <c r="AD84" s="168"/>
      <c r="AE84" s="168"/>
      <c r="AF84" s="168"/>
      <c r="AG84" s="168"/>
      <c r="AH84" s="168"/>
      <c r="AI84" s="168"/>
      <c r="AJ84" s="168"/>
      <c r="AK84" s="168"/>
      <c r="AL84" s="168"/>
      <c r="AM84" s="168"/>
      <c r="AN84" s="168"/>
      <c r="AO84" s="168"/>
      <c r="AP84" s="168"/>
      <c r="AQ84" s="168"/>
      <c r="AR84" s="168"/>
      <c r="AS84" s="168"/>
      <c r="AT84" s="168"/>
      <c r="AU84" s="168"/>
      <c r="AV84" s="168"/>
      <c r="AW84" s="168"/>
      <c r="AX84" s="168"/>
      <c r="AY84" s="168"/>
      <c r="AZ84" s="168"/>
      <c r="BA84" s="168"/>
      <c r="BB84" s="168"/>
      <c r="BC84" s="168"/>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row>
    <row r="85" spans="2:87" ht="13.5" customHeight="1">
      <c r="B85" s="228"/>
      <c r="C85" s="228"/>
      <c r="D85" s="230"/>
      <c r="E85" s="173" t="s">
        <v>75</v>
      </c>
      <c r="F85" s="116" t="s">
        <v>76</v>
      </c>
      <c r="G85" s="174">
        <v>41586940</v>
      </c>
      <c r="H85" s="11">
        <f t="shared" ref="H85" si="242">IFERROR(G85/G91,"-")</f>
        <v>2.9217877079468352E-2</v>
      </c>
      <c r="I85" s="71">
        <v>55</v>
      </c>
      <c r="J85" s="11">
        <f t="shared" ref="J85" si="243">IFERROR(I85/D81,"-")</f>
        <v>5.774278215223097E-3</v>
      </c>
      <c r="K85" s="76">
        <f t="shared" si="152"/>
        <v>756126.18181818177</v>
      </c>
      <c r="L85" s="22"/>
      <c r="M85" s="20"/>
      <c r="N85" s="228"/>
      <c r="O85" s="228"/>
      <c r="P85" s="230"/>
      <c r="Q85" s="172" t="s">
        <v>75</v>
      </c>
      <c r="R85" s="92" t="s">
        <v>76</v>
      </c>
      <c r="S85" s="102">
        <v>18209614</v>
      </c>
      <c r="T85" s="13">
        <v>1.3354142995485051E-2</v>
      </c>
      <c r="U85" s="73">
        <v>36</v>
      </c>
      <c r="V85" s="13">
        <v>3.9823008849557522E-3</v>
      </c>
      <c r="W85" s="73">
        <v>505822.61111111112</v>
      </c>
      <c r="X85" s="22"/>
      <c r="Y85" s="143"/>
      <c r="Z85" s="168"/>
      <c r="AA85" s="168"/>
      <c r="AB85" s="168"/>
      <c r="AC85" s="168"/>
      <c r="AD85" s="168"/>
      <c r="AE85" s="168"/>
      <c r="AF85" s="168"/>
      <c r="AG85" s="168"/>
      <c r="AH85" s="168"/>
      <c r="AI85" s="168"/>
      <c r="AJ85" s="168"/>
      <c r="AK85" s="168"/>
      <c r="AL85" s="168"/>
      <c r="AM85" s="168"/>
      <c r="AN85" s="168"/>
      <c r="AO85" s="168"/>
      <c r="AP85" s="168"/>
      <c r="AQ85" s="168"/>
      <c r="AR85" s="168"/>
      <c r="AS85" s="168"/>
      <c r="AT85" s="168"/>
      <c r="AU85" s="168"/>
      <c r="AV85" s="168"/>
      <c r="AW85" s="168"/>
      <c r="AX85" s="168"/>
      <c r="AY85" s="168"/>
      <c r="AZ85" s="168"/>
      <c r="BA85" s="168"/>
      <c r="BB85" s="168"/>
      <c r="BC85" s="168"/>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row>
    <row r="86" spans="2:87" ht="13.5" customHeight="1">
      <c r="B86" s="228"/>
      <c r="C86" s="228"/>
      <c r="D86" s="230"/>
      <c r="E86" s="173" t="s">
        <v>77</v>
      </c>
      <c r="F86" s="116" t="s">
        <v>78</v>
      </c>
      <c r="G86" s="174">
        <v>48141187</v>
      </c>
      <c r="H86" s="11">
        <f t="shared" ref="H86" si="244">IFERROR(G86/G91,"-")</f>
        <v>3.3822716560191729E-2</v>
      </c>
      <c r="I86" s="71">
        <v>385</v>
      </c>
      <c r="J86" s="11">
        <f t="shared" ref="J86" si="245">IFERROR(I86/D81,"-")</f>
        <v>4.0419947506561679E-2</v>
      </c>
      <c r="K86" s="76">
        <f t="shared" si="152"/>
        <v>125042.04415584415</v>
      </c>
      <c r="L86" s="22"/>
      <c r="M86" s="20"/>
      <c r="N86" s="228"/>
      <c r="O86" s="228"/>
      <c r="P86" s="230"/>
      <c r="Q86" s="172" t="s">
        <v>77</v>
      </c>
      <c r="R86" s="92" t="s">
        <v>78</v>
      </c>
      <c r="S86" s="102">
        <v>55229013</v>
      </c>
      <c r="T86" s="13">
        <v>4.0502568429045385E-2</v>
      </c>
      <c r="U86" s="73">
        <v>306</v>
      </c>
      <c r="V86" s="13">
        <v>3.3849557522123895E-2</v>
      </c>
      <c r="W86" s="73">
        <v>180486.9705882353</v>
      </c>
      <c r="X86" s="22"/>
      <c r="Y86" s="143"/>
      <c r="Z86" s="168"/>
      <c r="AA86" s="168"/>
      <c r="AB86" s="168"/>
      <c r="AC86" s="168"/>
      <c r="AD86" s="168"/>
      <c r="AE86" s="168"/>
      <c r="AF86" s="168"/>
      <c r="AG86" s="168"/>
      <c r="AH86" s="168"/>
      <c r="AI86" s="168"/>
      <c r="AJ86" s="168"/>
      <c r="AK86" s="168"/>
      <c r="AL86" s="168"/>
      <c r="AM86" s="168"/>
      <c r="AN86" s="168"/>
      <c r="AO86" s="168"/>
      <c r="AP86" s="168"/>
      <c r="AQ86" s="168"/>
      <c r="AR86" s="168"/>
      <c r="AS86" s="168"/>
      <c r="AT86" s="168"/>
      <c r="AU86" s="168"/>
      <c r="AV86" s="168"/>
      <c r="AW86" s="168"/>
      <c r="AX86" s="168"/>
      <c r="AY86" s="168"/>
      <c r="AZ86" s="168"/>
      <c r="BA86" s="168"/>
      <c r="BB86" s="168"/>
      <c r="BC86" s="168"/>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row>
    <row r="87" spans="2:87" ht="13.5" customHeight="1">
      <c r="B87" s="228"/>
      <c r="C87" s="228"/>
      <c r="D87" s="230"/>
      <c r="E87" s="173" t="s">
        <v>79</v>
      </c>
      <c r="F87" s="116" t="s">
        <v>80</v>
      </c>
      <c r="G87" s="174">
        <v>223559514</v>
      </c>
      <c r="H87" s="11">
        <f t="shared" ref="H87" si="246">IFERROR(G87/G91,"-")</f>
        <v>0.15706696381117929</v>
      </c>
      <c r="I87" s="71">
        <v>1672</v>
      </c>
      <c r="J87" s="11">
        <f t="shared" ref="J87" si="247">IFERROR(I87/D81,"-")</f>
        <v>0.17553805774278214</v>
      </c>
      <c r="K87" s="76">
        <f t="shared" si="152"/>
        <v>133707.84330143541</v>
      </c>
      <c r="L87" s="22"/>
      <c r="M87" s="20"/>
      <c r="N87" s="228"/>
      <c r="O87" s="228"/>
      <c r="P87" s="230"/>
      <c r="Q87" s="172" t="s">
        <v>79</v>
      </c>
      <c r="R87" s="92" t="s">
        <v>80</v>
      </c>
      <c r="S87" s="102">
        <v>186401690</v>
      </c>
      <c r="T87" s="13">
        <v>0.13669893402793029</v>
      </c>
      <c r="U87" s="73">
        <v>1657</v>
      </c>
      <c r="V87" s="13">
        <v>0.18329646017699114</v>
      </c>
      <c r="W87" s="73">
        <v>112493.47616173809</v>
      </c>
      <c r="X87" s="22"/>
      <c r="Y87" s="143"/>
      <c r="Z87" s="168"/>
      <c r="AA87" s="168"/>
      <c r="AB87" s="168"/>
      <c r="AC87" s="168"/>
      <c r="AD87" s="168"/>
      <c r="AE87" s="168"/>
      <c r="AF87" s="168"/>
      <c r="AG87" s="168"/>
      <c r="AH87" s="168"/>
      <c r="AI87" s="168"/>
      <c r="AJ87" s="168"/>
      <c r="AK87" s="168"/>
      <c r="AL87" s="168"/>
      <c r="AM87" s="168"/>
      <c r="AN87" s="168"/>
      <c r="AO87" s="168"/>
      <c r="AP87" s="168"/>
      <c r="AQ87" s="168"/>
      <c r="AR87" s="168"/>
      <c r="AS87" s="168"/>
      <c r="AT87" s="168"/>
      <c r="AU87" s="168"/>
      <c r="AV87" s="168"/>
      <c r="AW87" s="168"/>
      <c r="AX87" s="168"/>
      <c r="AY87" s="168"/>
      <c r="AZ87" s="168"/>
      <c r="BA87" s="168"/>
      <c r="BB87" s="168"/>
      <c r="BC87" s="168"/>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row>
    <row r="88" spans="2:87" ht="13.5" customHeight="1">
      <c r="B88" s="228"/>
      <c r="C88" s="228"/>
      <c r="D88" s="230"/>
      <c r="E88" s="173" t="s">
        <v>81</v>
      </c>
      <c r="F88" s="116" t="s">
        <v>82</v>
      </c>
      <c r="G88" s="174">
        <v>179741</v>
      </c>
      <c r="H88" s="11">
        <f t="shared" ref="H88" si="248">IFERROR(G88/G91,"-")</f>
        <v>1.2628124223952811E-4</v>
      </c>
      <c r="I88" s="71">
        <v>18</v>
      </c>
      <c r="J88" s="11">
        <f t="shared" ref="J88" si="249">IFERROR(I88/D81,"-")</f>
        <v>1.8897637795275591E-3</v>
      </c>
      <c r="K88" s="76">
        <f t="shared" si="152"/>
        <v>9985.6111111111113</v>
      </c>
      <c r="L88" s="22"/>
      <c r="M88" s="20"/>
      <c r="N88" s="228"/>
      <c r="O88" s="228"/>
      <c r="P88" s="230"/>
      <c r="Q88" s="172" t="s">
        <v>81</v>
      </c>
      <c r="R88" s="92" t="s">
        <v>82</v>
      </c>
      <c r="S88" s="102">
        <v>179729</v>
      </c>
      <c r="T88" s="13">
        <v>1.3180547190267365E-4</v>
      </c>
      <c r="U88" s="73">
        <v>19</v>
      </c>
      <c r="V88" s="13">
        <v>2.1017699115044247E-3</v>
      </c>
      <c r="W88" s="73">
        <v>9459.4210526315783</v>
      </c>
      <c r="X88" s="22"/>
      <c r="Y88" s="143"/>
      <c r="Z88" s="168"/>
      <c r="AA88" s="168"/>
      <c r="AB88" s="168"/>
      <c r="AC88" s="168"/>
      <c r="AD88" s="168"/>
      <c r="AE88" s="168"/>
      <c r="AF88" s="168"/>
      <c r="AG88" s="168"/>
      <c r="AH88" s="168"/>
      <c r="AI88" s="168"/>
      <c r="AJ88" s="168"/>
      <c r="AK88" s="168"/>
      <c r="AL88" s="168"/>
      <c r="AM88" s="168"/>
      <c r="AN88" s="168"/>
      <c r="AO88" s="168"/>
      <c r="AP88" s="168"/>
      <c r="AQ88" s="168"/>
      <c r="AR88" s="168"/>
      <c r="AS88" s="168"/>
      <c r="AT88" s="168"/>
      <c r="AU88" s="168"/>
      <c r="AV88" s="168"/>
      <c r="AW88" s="168"/>
      <c r="AX88" s="168"/>
      <c r="AY88" s="168"/>
      <c r="AZ88" s="168"/>
      <c r="BA88" s="168"/>
      <c r="BB88" s="168"/>
      <c r="BC88" s="168"/>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row>
    <row r="89" spans="2:87" ht="13.5" customHeight="1">
      <c r="B89" s="228"/>
      <c r="C89" s="228"/>
      <c r="D89" s="230"/>
      <c r="E89" s="173" t="s">
        <v>83</v>
      </c>
      <c r="F89" s="116" t="s">
        <v>84</v>
      </c>
      <c r="G89" s="174">
        <v>25747393</v>
      </c>
      <c r="H89" s="11">
        <f t="shared" ref="H89" si="250">IFERROR(G89/G91,"-")</f>
        <v>1.8089432975611188E-2</v>
      </c>
      <c r="I89" s="71">
        <v>1017</v>
      </c>
      <c r="J89" s="11">
        <f t="shared" ref="J89" si="251">IFERROR(I89/D81,"-")</f>
        <v>0.10677165354330709</v>
      </c>
      <c r="K89" s="76">
        <f t="shared" si="152"/>
        <v>25317.003933136675</v>
      </c>
      <c r="L89" s="22"/>
      <c r="M89" s="20"/>
      <c r="N89" s="228"/>
      <c r="O89" s="228"/>
      <c r="P89" s="230"/>
      <c r="Q89" s="172" t="s">
        <v>83</v>
      </c>
      <c r="R89" s="92" t="s">
        <v>84</v>
      </c>
      <c r="S89" s="102">
        <v>44563200</v>
      </c>
      <c r="T89" s="13">
        <v>3.2680722674099487E-2</v>
      </c>
      <c r="U89" s="73">
        <v>959</v>
      </c>
      <c r="V89" s="13">
        <v>0.10608407079646018</v>
      </c>
      <c r="W89" s="73">
        <v>46468.404588112615</v>
      </c>
      <c r="X89" s="22"/>
      <c r="Y89" s="143"/>
      <c r="Z89" s="168"/>
      <c r="AA89" s="168"/>
      <c r="AB89" s="168"/>
      <c r="AC89" s="168"/>
      <c r="AD89" s="168"/>
      <c r="AE89" s="168"/>
      <c r="AF89" s="168"/>
      <c r="AG89" s="168"/>
      <c r="AH89" s="168"/>
      <c r="AI89" s="168"/>
      <c r="AJ89" s="168"/>
      <c r="AK89" s="168"/>
      <c r="AL89" s="168"/>
      <c r="AM89" s="168"/>
      <c r="AN89" s="168"/>
      <c r="AO89" s="168"/>
      <c r="AP89" s="168"/>
      <c r="AQ89" s="168"/>
      <c r="AR89" s="168"/>
      <c r="AS89" s="168"/>
      <c r="AT89" s="168"/>
      <c r="AU89" s="168"/>
      <c r="AV89" s="168"/>
      <c r="AW89" s="168"/>
      <c r="AX89" s="168"/>
      <c r="AY89" s="168"/>
      <c r="AZ89" s="168"/>
      <c r="BA89" s="168"/>
      <c r="BB89" s="168"/>
      <c r="BC89" s="168"/>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row>
    <row r="90" spans="2:87" ht="13.5" customHeight="1">
      <c r="B90" s="228"/>
      <c r="C90" s="228"/>
      <c r="D90" s="230"/>
      <c r="E90" s="175" t="s">
        <v>85</v>
      </c>
      <c r="F90" s="117" t="s">
        <v>86</v>
      </c>
      <c r="G90" s="176">
        <v>318378582</v>
      </c>
      <c r="H90" s="12">
        <f t="shared" ref="H90" si="252">IFERROR(G90/G91,"-")</f>
        <v>0.22368431708636016</v>
      </c>
      <c r="I90" s="72">
        <v>1002</v>
      </c>
      <c r="J90" s="12">
        <f t="shared" ref="J90" si="253">IFERROR(I90/D81,"-")</f>
        <v>0.10519685039370079</v>
      </c>
      <c r="K90" s="77">
        <f t="shared" si="152"/>
        <v>317743.09580838325</v>
      </c>
      <c r="L90" s="22"/>
      <c r="M90" s="20"/>
      <c r="N90" s="228"/>
      <c r="O90" s="228"/>
      <c r="P90" s="230"/>
      <c r="Q90" s="172" t="s">
        <v>85</v>
      </c>
      <c r="R90" s="92" t="s">
        <v>86</v>
      </c>
      <c r="S90" s="102">
        <v>337459883</v>
      </c>
      <c r="T90" s="13">
        <v>0.24747847663446657</v>
      </c>
      <c r="U90" s="73">
        <v>912</v>
      </c>
      <c r="V90" s="13">
        <v>0.10088495575221239</v>
      </c>
      <c r="W90" s="73">
        <v>370021.8015350877</v>
      </c>
      <c r="X90" s="22"/>
      <c r="Y90" s="143"/>
      <c r="Z90" s="168"/>
      <c r="AA90" s="168"/>
      <c r="AB90" s="168"/>
      <c r="AC90" s="168"/>
      <c r="AD90" s="168"/>
      <c r="AE90" s="168"/>
      <c r="AF90" s="168"/>
      <c r="AG90" s="168"/>
      <c r="AH90" s="168"/>
      <c r="AI90" s="168"/>
      <c r="AJ90" s="168"/>
      <c r="AK90" s="168"/>
      <c r="AL90" s="168"/>
      <c r="AM90" s="168"/>
      <c r="AN90" s="168"/>
      <c r="AO90" s="168"/>
      <c r="AP90" s="168"/>
      <c r="AQ90" s="168"/>
      <c r="AR90" s="168"/>
      <c r="AS90" s="168"/>
      <c r="AT90" s="168"/>
      <c r="AU90" s="168"/>
      <c r="AV90" s="168"/>
      <c r="AW90" s="168"/>
      <c r="AX90" s="168"/>
      <c r="AY90" s="168"/>
      <c r="AZ90" s="168"/>
      <c r="BA90" s="168"/>
      <c r="BB90" s="168"/>
      <c r="BC90" s="168"/>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row>
    <row r="91" spans="2:87" ht="13.5" customHeight="1">
      <c r="B91" s="192"/>
      <c r="C91" s="192"/>
      <c r="D91" s="231"/>
      <c r="E91" s="177" t="s">
        <v>115</v>
      </c>
      <c r="F91" s="178"/>
      <c r="G91" s="102">
        <f>SUM(G81:G90)</f>
        <v>1423338865</v>
      </c>
      <c r="H91" s="13" t="s">
        <v>131</v>
      </c>
      <c r="I91" s="73">
        <v>7016</v>
      </c>
      <c r="J91" s="13">
        <f t="shared" ref="J91" si="254">IFERROR(I91/D81,"-")</f>
        <v>0.73658792650918636</v>
      </c>
      <c r="K91" s="78">
        <f t="shared" si="152"/>
        <v>202870.41975484608</v>
      </c>
      <c r="L91" s="22"/>
      <c r="M91" s="20"/>
      <c r="N91" s="192"/>
      <c r="O91" s="192"/>
      <c r="P91" s="231"/>
      <c r="Q91" s="179" t="s">
        <v>115</v>
      </c>
      <c r="R91" s="179"/>
      <c r="S91" s="102">
        <v>1363592857</v>
      </c>
      <c r="T91" s="13" t="s">
        <v>131</v>
      </c>
      <c r="U91" s="73">
        <v>6693</v>
      </c>
      <c r="V91" s="13">
        <v>0.7403761061946903</v>
      </c>
      <c r="W91" s="73">
        <v>203734.17854474825</v>
      </c>
      <c r="X91" s="22"/>
      <c r="Y91" s="143"/>
      <c r="Z91" s="168"/>
      <c r="AA91" s="168"/>
      <c r="AB91" s="168"/>
      <c r="AC91" s="168"/>
      <c r="AD91" s="168"/>
      <c r="AE91" s="168"/>
      <c r="AF91" s="168"/>
      <c r="AG91" s="168"/>
      <c r="AH91" s="168"/>
      <c r="AI91" s="168"/>
      <c r="AJ91" s="168"/>
      <c r="AK91" s="168"/>
      <c r="AL91" s="168"/>
      <c r="AM91" s="168"/>
      <c r="AN91" s="168"/>
      <c r="AO91" s="168"/>
      <c r="AP91" s="168"/>
      <c r="AQ91" s="168"/>
      <c r="AR91" s="168"/>
      <c r="AS91" s="168"/>
      <c r="AT91" s="168"/>
      <c r="AU91" s="168"/>
      <c r="AV91" s="168"/>
      <c r="AW91" s="168"/>
      <c r="AX91" s="168"/>
      <c r="AY91" s="168"/>
      <c r="AZ91" s="168"/>
      <c r="BA91" s="168"/>
      <c r="BB91" s="168"/>
      <c r="BC91" s="168"/>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row>
    <row r="92" spans="2:87" ht="13.5" customHeight="1">
      <c r="B92" s="191">
        <v>9</v>
      </c>
      <c r="C92" s="191" t="s">
        <v>99</v>
      </c>
      <c r="D92" s="229">
        <f>VLOOKUP(C92,市区町村別_生活習慣病の状況!$C$5:$D$78,2,FALSE)</f>
        <v>6207</v>
      </c>
      <c r="E92" s="169" t="s">
        <v>67</v>
      </c>
      <c r="F92" s="114" t="s">
        <v>68</v>
      </c>
      <c r="G92" s="170">
        <v>153881503</v>
      </c>
      <c r="H92" s="10">
        <f t="shared" ref="H92" si="255">IFERROR(G92/G102,"-")</f>
        <v>0.15862422438879892</v>
      </c>
      <c r="I92" s="171">
        <v>2753</v>
      </c>
      <c r="J92" s="10">
        <f t="shared" ref="J92" si="256">IFERROR(I92/D92,"-")</f>
        <v>0.44353149669727726</v>
      </c>
      <c r="K92" s="75">
        <f t="shared" si="152"/>
        <v>55895.932800581184</v>
      </c>
      <c r="L92" s="22"/>
      <c r="M92" s="20"/>
      <c r="N92" s="191">
        <v>9</v>
      </c>
      <c r="O92" s="191" t="s">
        <v>99</v>
      </c>
      <c r="P92" s="229">
        <v>5832</v>
      </c>
      <c r="Q92" s="172" t="s">
        <v>67</v>
      </c>
      <c r="R92" s="92" t="s">
        <v>68</v>
      </c>
      <c r="S92" s="102">
        <v>149350683</v>
      </c>
      <c r="T92" s="13">
        <v>0.16185434746955008</v>
      </c>
      <c r="U92" s="73">
        <v>2546</v>
      </c>
      <c r="V92" s="13">
        <v>0.43655692729766804</v>
      </c>
      <c r="W92" s="73">
        <v>58660.912411626079</v>
      </c>
      <c r="X92" s="22"/>
      <c r="Y92" s="143"/>
      <c r="Z92" s="168"/>
      <c r="AA92" s="168"/>
      <c r="AB92" s="168"/>
      <c r="AC92" s="168"/>
      <c r="AD92" s="168"/>
      <c r="AE92" s="168"/>
      <c r="AF92" s="168"/>
      <c r="AG92" s="168"/>
      <c r="AH92" s="168"/>
      <c r="AI92" s="168"/>
      <c r="AJ92" s="168"/>
      <c r="AK92" s="168"/>
      <c r="AL92" s="168"/>
      <c r="AM92" s="168"/>
      <c r="AN92" s="168"/>
      <c r="AO92" s="168"/>
      <c r="AP92" s="168"/>
      <c r="AQ92" s="168"/>
      <c r="AR92" s="168"/>
      <c r="AS92" s="168"/>
      <c r="AT92" s="168"/>
      <c r="AU92" s="168"/>
      <c r="AV92" s="168"/>
      <c r="AW92" s="168"/>
      <c r="AX92" s="168"/>
      <c r="AY92" s="168"/>
      <c r="AZ92" s="168"/>
      <c r="BA92" s="168"/>
      <c r="BB92" s="168"/>
      <c r="BC92" s="168"/>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row>
    <row r="93" spans="2:87" ht="13.5" customHeight="1">
      <c r="B93" s="228"/>
      <c r="C93" s="228"/>
      <c r="D93" s="230"/>
      <c r="E93" s="173" t="s">
        <v>69</v>
      </c>
      <c r="F93" s="115" t="s">
        <v>70</v>
      </c>
      <c r="G93" s="174">
        <v>79192937</v>
      </c>
      <c r="H93" s="11">
        <f t="shared" ref="H93" si="257">IFERROR(G93/G102,"-")</f>
        <v>8.1633711419468111E-2</v>
      </c>
      <c r="I93" s="71">
        <v>2320</v>
      </c>
      <c r="J93" s="11">
        <f t="shared" ref="J93" si="258">IFERROR(I93/D92,"-")</f>
        <v>0.37377154825197356</v>
      </c>
      <c r="K93" s="76">
        <f t="shared" si="152"/>
        <v>34134.886637931035</v>
      </c>
      <c r="L93" s="22"/>
      <c r="M93" s="20"/>
      <c r="N93" s="228"/>
      <c r="O93" s="228"/>
      <c r="P93" s="230"/>
      <c r="Q93" s="172" t="s">
        <v>69</v>
      </c>
      <c r="R93" s="92" t="s">
        <v>70</v>
      </c>
      <c r="S93" s="102">
        <v>84008741</v>
      </c>
      <c r="T93" s="13">
        <v>9.1041967021292025E-2</v>
      </c>
      <c r="U93" s="73">
        <v>2222</v>
      </c>
      <c r="V93" s="13">
        <v>0.38100137174211246</v>
      </c>
      <c r="W93" s="73">
        <v>37807.714221422146</v>
      </c>
      <c r="X93" s="22"/>
      <c r="Y93" s="143"/>
      <c r="Z93" s="168"/>
      <c r="AA93" s="168"/>
      <c r="AB93" s="168"/>
      <c r="AC93" s="168"/>
      <c r="AD93" s="168"/>
      <c r="AE93" s="168"/>
      <c r="AF93" s="168"/>
      <c r="AG93" s="168"/>
      <c r="AH93" s="168"/>
      <c r="AI93" s="168"/>
      <c r="AJ93" s="168"/>
      <c r="AK93" s="168"/>
      <c r="AL93" s="168"/>
      <c r="AM93" s="168"/>
      <c r="AN93" s="168"/>
      <c r="AO93" s="168"/>
      <c r="AP93" s="168"/>
      <c r="AQ93" s="168"/>
      <c r="AR93" s="168"/>
      <c r="AS93" s="168"/>
      <c r="AT93" s="168"/>
      <c r="AU93" s="168"/>
      <c r="AV93" s="168"/>
      <c r="AW93" s="168"/>
      <c r="AX93" s="168"/>
      <c r="AY93" s="168"/>
      <c r="AZ93" s="168"/>
      <c r="BA93" s="168"/>
      <c r="BB93" s="168"/>
      <c r="BC93" s="168"/>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row>
    <row r="94" spans="2:87" ht="13.5" customHeight="1">
      <c r="B94" s="228"/>
      <c r="C94" s="228"/>
      <c r="D94" s="230"/>
      <c r="E94" s="173" t="s">
        <v>71</v>
      </c>
      <c r="F94" s="116" t="s">
        <v>72</v>
      </c>
      <c r="G94" s="174">
        <v>165680070</v>
      </c>
      <c r="H94" s="11">
        <f t="shared" ref="H94" si="259">IFERROR(G94/G102,"-")</f>
        <v>0.17078643039008989</v>
      </c>
      <c r="I94" s="71">
        <v>3628</v>
      </c>
      <c r="J94" s="11">
        <f t="shared" ref="J94" si="260">IFERROR(I94/D92,"-")</f>
        <v>0.58450136942162079</v>
      </c>
      <c r="K94" s="76">
        <f t="shared" si="152"/>
        <v>45667.053472987871</v>
      </c>
      <c r="L94" s="22"/>
      <c r="M94" s="20"/>
      <c r="N94" s="228"/>
      <c r="O94" s="228"/>
      <c r="P94" s="230"/>
      <c r="Q94" s="172" t="s">
        <v>71</v>
      </c>
      <c r="R94" s="92" t="s">
        <v>72</v>
      </c>
      <c r="S94" s="102">
        <v>165681253</v>
      </c>
      <c r="T94" s="13">
        <v>0.17955211555512229</v>
      </c>
      <c r="U94" s="73">
        <v>3441</v>
      </c>
      <c r="V94" s="13">
        <v>0.59002057613168724</v>
      </c>
      <c r="W94" s="73">
        <v>48149.158093577447</v>
      </c>
      <c r="X94" s="22"/>
      <c r="Y94" s="143"/>
      <c r="Z94" s="168"/>
      <c r="AA94" s="168"/>
      <c r="AB94" s="168"/>
      <c r="AC94" s="168"/>
      <c r="AD94" s="168"/>
      <c r="AE94" s="168"/>
      <c r="AF94" s="168"/>
      <c r="AG94" s="168"/>
      <c r="AH94" s="168"/>
      <c r="AI94" s="168"/>
      <c r="AJ94" s="168"/>
      <c r="AK94" s="168"/>
      <c r="AL94" s="168"/>
      <c r="AM94" s="168"/>
      <c r="AN94" s="168"/>
      <c r="AO94" s="168"/>
      <c r="AP94" s="168"/>
      <c r="AQ94" s="168"/>
      <c r="AR94" s="168"/>
      <c r="AS94" s="168"/>
      <c r="AT94" s="168"/>
      <c r="AU94" s="168"/>
      <c r="AV94" s="168"/>
      <c r="AW94" s="168"/>
      <c r="AX94" s="168"/>
      <c r="AY94" s="168"/>
      <c r="AZ94" s="168"/>
      <c r="BA94" s="168"/>
      <c r="BB94" s="168"/>
      <c r="BC94" s="168"/>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row>
    <row r="95" spans="2:87" ht="13.5" customHeight="1">
      <c r="B95" s="228"/>
      <c r="C95" s="228"/>
      <c r="D95" s="230"/>
      <c r="E95" s="173" t="s">
        <v>73</v>
      </c>
      <c r="F95" s="116" t="s">
        <v>74</v>
      </c>
      <c r="G95" s="174">
        <v>108220458</v>
      </c>
      <c r="H95" s="11">
        <f t="shared" ref="H95" si="261">IFERROR(G95/G102,"-")</f>
        <v>0.11155587824776178</v>
      </c>
      <c r="I95" s="71">
        <v>1299</v>
      </c>
      <c r="J95" s="11">
        <f t="shared" ref="J95" si="262">IFERROR(I95/D92,"-")</f>
        <v>0.20927984533591107</v>
      </c>
      <c r="K95" s="76">
        <f t="shared" si="152"/>
        <v>83310.59122401847</v>
      </c>
      <c r="L95" s="22"/>
      <c r="M95" s="20"/>
      <c r="N95" s="228"/>
      <c r="O95" s="228"/>
      <c r="P95" s="230"/>
      <c r="Q95" s="172" t="s">
        <v>73</v>
      </c>
      <c r="R95" s="92" t="s">
        <v>74</v>
      </c>
      <c r="S95" s="102">
        <v>90409086</v>
      </c>
      <c r="T95" s="13">
        <v>9.7978149988429825E-2</v>
      </c>
      <c r="U95" s="73">
        <v>1287</v>
      </c>
      <c r="V95" s="13">
        <v>0.22067901234567902</v>
      </c>
      <c r="W95" s="73">
        <v>70247.930069930066</v>
      </c>
      <c r="X95" s="22"/>
      <c r="Y95" s="143"/>
      <c r="Z95" s="168"/>
      <c r="AA95" s="168"/>
      <c r="AB95" s="168"/>
      <c r="AC95" s="168"/>
      <c r="AD95" s="168"/>
      <c r="AE95" s="168"/>
      <c r="AF95" s="168"/>
      <c r="AG95" s="168"/>
      <c r="AH95" s="168"/>
      <c r="AI95" s="168"/>
      <c r="AJ95" s="168"/>
      <c r="AK95" s="168"/>
      <c r="AL95" s="168"/>
      <c r="AM95" s="168"/>
      <c r="AN95" s="168"/>
      <c r="AO95" s="168"/>
      <c r="AP95" s="168"/>
      <c r="AQ95" s="168"/>
      <c r="AR95" s="168"/>
      <c r="AS95" s="168"/>
      <c r="AT95" s="168"/>
      <c r="AU95" s="168"/>
      <c r="AV95" s="168"/>
      <c r="AW95" s="168"/>
      <c r="AX95" s="168"/>
      <c r="AY95" s="168"/>
      <c r="AZ95" s="168"/>
      <c r="BA95" s="168"/>
      <c r="BB95" s="168"/>
      <c r="BC95" s="168"/>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row>
    <row r="96" spans="2:87" ht="13.5" customHeight="1">
      <c r="B96" s="228"/>
      <c r="C96" s="228"/>
      <c r="D96" s="230"/>
      <c r="E96" s="173" t="s">
        <v>75</v>
      </c>
      <c r="F96" s="116" t="s">
        <v>76</v>
      </c>
      <c r="G96" s="174">
        <v>352441</v>
      </c>
      <c r="H96" s="11">
        <f t="shared" ref="H96" si="263">IFERROR(G96/G102,"-")</f>
        <v>3.6330344568971798E-4</v>
      </c>
      <c r="I96" s="71">
        <v>17</v>
      </c>
      <c r="J96" s="11">
        <f t="shared" ref="J96" si="264">IFERROR(I96/D92,"-")</f>
        <v>2.7388432415015305E-3</v>
      </c>
      <c r="K96" s="76">
        <f t="shared" si="152"/>
        <v>20731.823529411766</v>
      </c>
      <c r="L96" s="22"/>
      <c r="M96" s="20"/>
      <c r="N96" s="228"/>
      <c r="O96" s="228"/>
      <c r="P96" s="230"/>
      <c r="Q96" s="172" t="s">
        <v>75</v>
      </c>
      <c r="R96" s="92" t="s">
        <v>76</v>
      </c>
      <c r="S96" s="102">
        <v>622070</v>
      </c>
      <c r="T96" s="13">
        <v>6.7414980573194316E-4</v>
      </c>
      <c r="U96" s="73">
        <v>9</v>
      </c>
      <c r="V96" s="13">
        <v>1.5432098765432098E-3</v>
      </c>
      <c r="W96" s="73">
        <v>69118.888888888891</v>
      </c>
      <c r="X96" s="22"/>
      <c r="Y96" s="143"/>
      <c r="Z96" s="168"/>
      <c r="AA96" s="168"/>
      <c r="AB96" s="168"/>
      <c r="AC96" s="168"/>
      <c r="AD96" s="168"/>
      <c r="AE96" s="168"/>
      <c r="AF96" s="168"/>
      <c r="AG96" s="168"/>
      <c r="AH96" s="168"/>
      <c r="AI96" s="168"/>
      <c r="AJ96" s="168"/>
      <c r="AK96" s="168"/>
      <c r="AL96" s="168"/>
      <c r="AM96" s="168"/>
      <c r="AN96" s="168"/>
      <c r="AO96" s="168"/>
      <c r="AP96" s="168"/>
      <c r="AQ96" s="168"/>
      <c r="AR96" s="168"/>
      <c r="AS96" s="168"/>
      <c r="AT96" s="168"/>
      <c r="AU96" s="168"/>
      <c r="AV96" s="168"/>
      <c r="AW96" s="168"/>
      <c r="AX96" s="168"/>
      <c r="AY96" s="168"/>
      <c r="AZ96" s="168"/>
      <c r="BA96" s="168"/>
      <c r="BB96" s="168"/>
      <c r="BC96" s="168"/>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row>
    <row r="97" spans="2:87" ht="13.5" customHeight="1">
      <c r="B97" s="228"/>
      <c r="C97" s="228"/>
      <c r="D97" s="230"/>
      <c r="E97" s="173" t="s">
        <v>77</v>
      </c>
      <c r="F97" s="116" t="s">
        <v>78</v>
      </c>
      <c r="G97" s="174">
        <v>54072235</v>
      </c>
      <c r="H97" s="11">
        <f t="shared" ref="H97" si="265">IFERROR(G97/G102,"-")</f>
        <v>5.5738774125723652E-2</v>
      </c>
      <c r="I97" s="71">
        <v>209</v>
      </c>
      <c r="J97" s="11">
        <f t="shared" ref="J97" si="266">IFERROR(I97/D92,"-")</f>
        <v>3.3671661027871759E-2</v>
      </c>
      <c r="K97" s="76">
        <f t="shared" si="152"/>
        <v>258718.82775119616</v>
      </c>
      <c r="L97" s="22"/>
      <c r="M97" s="20"/>
      <c r="N97" s="228"/>
      <c r="O97" s="228"/>
      <c r="P97" s="230"/>
      <c r="Q97" s="172" t="s">
        <v>77</v>
      </c>
      <c r="R97" s="92" t="s">
        <v>78</v>
      </c>
      <c r="S97" s="102">
        <v>20366813</v>
      </c>
      <c r="T97" s="13">
        <v>2.2071926032968661E-2</v>
      </c>
      <c r="U97" s="73">
        <v>166</v>
      </c>
      <c r="V97" s="13">
        <v>2.8463648834019206E-2</v>
      </c>
      <c r="W97" s="73">
        <v>122691.64457831325</v>
      </c>
      <c r="X97" s="22"/>
      <c r="Y97" s="143"/>
      <c r="Z97" s="168"/>
      <c r="AA97" s="168"/>
      <c r="AB97" s="168"/>
      <c r="AC97" s="168"/>
      <c r="AD97" s="168"/>
      <c r="AE97" s="168"/>
      <c r="AF97" s="168"/>
      <c r="AG97" s="168"/>
      <c r="AH97" s="168"/>
      <c r="AI97" s="168"/>
      <c r="AJ97" s="168"/>
      <c r="AK97" s="168"/>
      <c r="AL97" s="168"/>
      <c r="AM97" s="168"/>
      <c r="AN97" s="168"/>
      <c r="AO97" s="168"/>
      <c r="AP97" s="168"/>
      <c r="AQ97" s="168"/>
      <c r="AR97" s="168"/>
      <c r="AS97" s="168"/>
      <c r="AT97" s="168"/>
      <c r="AU97" s="168"/>
      <c r="AV97" s="168"/>
      <c r="AW97" s="168"/>
      <c r="AX97" s="168"/>
      <c r="AY97" s="168"/>
      <c r="AZ97" s="168"/>
      <c r="BA97" s="168"/>
      <c r="BB97" s="168"/>
      <c r="BC97" s="168"/>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row>
    <row r="98" spans="2:87" ht="13.5" customHeight="1">
      <c r="B98" s="228"/>
      <c r="C98" s="228"/>
      <c r="D98" s="230"/>
      <c r="E98" s="173" t="s">
        <v>79</v>
      </c>
      <c r="F98" s="116" t="s">
        <v>80</v>
      </c>
      <c r="G98" s="174">
        <v>181894676</v>
      </c>
      <c r="H98" s="11">
        <f t="shared" ref="H98" si="267">IFERROR(G98/G102,"-")</f>
        <v>0.18750078039562609</v>
      </c>
      <c r="I98" s="71">
        <v>1118</v>
      </c>
      <c r="J98" s="11">
        <f t="shared" ref="J98" si="268">IFERROR(I98/D92,"-")</f>
        <v>0.18011922023521831</v>
      </c>
      <c r="K98" s="76">
        <f t="shared" si="152"/>
        <v>162696.4901610018</v>
      </c>
      <c r="L98" s="22"/>
      <c r="M98" s="20"/>
      <c r="N98" s="228"/>
      <c r="O98" s="228"/>
      <c r="P98" s="230"/>
      <c r="Q98" s="172" t="s">
        <v>79</v>
      </c>
      <c r="R98" s="92" t="s">
        <v>80</v>
      </c>
      <c r="S98" s="102">
        <v>162981525</v>
      </c>
      <c r="T98" s="13">
        <v>0.1766263658698311</v>
      </c>
      <c r="U98" s="73">
        <v>1079</v>
      </c>
      <c r="V98" s="13">
        <v>0.18501371742112482</v>
      </c>
      <c r="W98" s="73">
        <v>151048.67933271549</v>
      </c>
      <c r="X98" s="22"/>
      <c r="Y98" s="143"/>
      <c r="Z98" s="168"/>
      <c r="AA98" s="168"/>
      <c r="AB98" s="168"/>
      <c r="AC98" s="168"/>
      <c r="AD98" s="168"/>
      <c r="AE98" s="168"/>
      <c r="AF98" s="168"/>
      <c r="AG98" s="168"/>
      <c r="AH98" s="168"/>
      <c r="AI98" s="168"/>
      <c r="AJ98" s="168"/>
      <c r="AK98" s="168"/>
      <c r="AL98" s="168"/>
      <c r="AM98" s="168"/>
      <c r="AN98" s="168"/>
      <c r="AO98" s="168"/>
      <c r="AP98" s="168"/>
      <c r="AQ98" s="168"/>
      <c r="AR98" s="168"/>
      <c r="AS98" s="168"/>
      <c r="AT98" s="168"/>
      <c r="AU98" s="168"/>
      <c r="AV98" s="168"/>
      <c r="AW98" s="168"/>
      <c r="AX98" s="168"/>
      <c r="AY98" s="168"/>
      <c r="AZ98" s="168"/>
      <c r="BA98" s="168"/>
      <c r="BB98" s="168"/>
      <c r="BC98" s="168"/>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row>
    <row r="99" spans="2:87" ht="13.5" customHeight="1">
      <c r="B99" s="228"/>
      <c r="C99" s="228"/>
      <c r="D99" s="230"/>
      <c r="E99" s="173" t="s">
        <v>81</v>
      </c>
      <c r="F99" s="116" t="s">
        <v>82</v>
      </c>
      <c r="G99" s="174">
        <v>85168</v>
      </c>
      <c r="H99" s="11">
        <f t="shared" ref="H99" si="269">IFERROR(G99/G102,"-")</f>
        <v>8.7792929490331439E-5</v>
      </c>
      <c r="I99" s="71">
        <v>14</v>
      </c>
      <c r="J99" s="11">
        <f t="shared" ref="J99" si="270">IFERROR(I99/D92,"-")</f>
        <v>2.2555179635894958E-3</v>
      </c>
      <c r="K99" s="76">
        <f t="shared" si="152"/>
        <v>6083.4285714285716</v>
      </c>
      <c r="L99" s="22"/>
      <c r="M99" s="20"/>
      <c r="N99" s="228"/>
      <c r="O99" s="228"/>
      <c r="P99" s="230"/>
      <c r="Q99" s="172" t="s">
        <v>81</v>
      </c>
      <c r="R99" s="92" t="s">
        <v>82</v>
      </c>
      <c r="S99" s="102">
        <v>476103</v>
      </c>
      <c r="T99" s="13">
        <v>5.1596242377609485E-4</v>
      </c>
      <c r="U99" s="73">
        <v>13</v>
      </c>
      <c r="V99" s="13">
        <v>2.2290809327846365E-3</v>
      </c>
      <c r="W99" s="73">
        <v>36623.307692307695</v>
      </c>
      <c r="X99" s="22"/>
      <c r="Y99" s="143"/>
      <c r="Z99" s="168"/>
      <c r="AA99" s="168"/>
      <c r="AB99" s="168"/>
      <c r="AC99" s="168"/>
      <c r="AD99" s="168"/>
      <c r="AE99" s="168"/>
      <c r="AF99" s="168"/>
      <c r="AG99" s="168"/>
      <c r="AH99" s="168"/>
      <c r="AI99" s="168"/>
      <c r="AJ99" s="168"/>
      <c r="AK99" s="168"/>
      <c r="AL99" s="168"/>
      <c r="AM99" s="168"/>
      <c r="AN99" s="168"/>
      <c r="AO99" s="168"/>
      <c r="AP99" s="168"/>
      <c r="AQ99" s="168"/>
      <c r="AR99" s="168"/>
      <c r="AS99" s="168"/>
      <c r="AT99" s="168"/>
      <c r="AU99" s="168"/>
      <c r="AV99" s="168"/>
      <c r="AW99" s="168"/>
      <c r="AX99" s="168"/>
      <c r="AY99" s="168"/>
      <c r="AZ99" s="168"/>
      <c r="BA99" s="168"/>
      <c r="BB99" s="168"/>
      <c r="BC99" s="168"/>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row>
    <row r="100" spans="2:87" ht="13.5" customHeight="1">
      <c r="B100" s="228"/>
      <c r="C100" s="228"/>
      <c r="D100" s="230"/>
      <c r="E100" s="173" t="s">
        <v>83</v>
      </c>
      <c r="F100" s="116" t="s">
        <v>84</v>
      </c>
      <c r="G100" s="174">
        <v>24387124</v>
      </c>
      <c r="H100" s="11">
        <f t="shared" ref="H100" si="271">IFERROR(G100/G102,"-")</f>
        <v>2.5138749974215311E-2</v>
      </c>
      <c r="I100" s="71">
        <v>675</v>
      </c>
      <c r="J100" s="11">
        <f t="shared" ref="J100" si="272">IFERROR(I100/D92,"-")</f>
        <v>0.10874818753020783</v>
      </c>
      <c r="K100" s="76">
        <f t="shared" si="152"/>
        <v>36129.072592592594</v>
      </c>
      <c r="L100" s="22"/>
      <c r="M100" s="20"/>
      <c r="N100" s="228"/>
      <c r="O100" s="228"/>
      <c r="P100" s="230"/>
      <c r="Q100" s="172" t="s">
        <v>83</v>
      </c>
      <c r="R100" s="92" t="s">
        <v>84</v>
      </c>
      <c r="S100" s="102">
        <v>25086265</v>
      </c>
      <c r="T100" s="13">
        <v>2.7186491353529418E-2</v>
      </c>
      <c r="U100" s="73">
        <v>666</v>
      </c>
      <c r="V100" s="13">
        <v>0.11419753086419752</v>
      </c>
      <c r="W100" s="73">
        <v>37667.064564564564</v>
      </c>
      <c r="X100" s="22"/>
      <c r="Y100" s="143"/>
      <c r="Z100" s="168"/>
      <c r="AA100" s="168"/>
      <c r="AB100" s="168"/>
      <c r="AC100" s="168"/>
      <c r="AD100" s="168"/>
      <c r="AE100" s="168"/>
      <c r="AF100" s="168"/>
      <c r="AG100" s="168"/>
      <c r="AH100" s="168"/>
      <c r="AI100" s="168"/>
      <c r="AJ100" s="168"/>
      <c r="AK100" s="168"/>
      <c r="AL100" s="168"/>
      <c r="AM100" s="168"/>
      <c r="AN100" s="168"/>
      <c r="AO100" s="168"/>
      <c r="AP100" s="168"/>
      <c r="AQ100" s="168"/>
      <c r="AR100" s="168"/>
      <c r="AS100" s="168"/>
      <c r="AT100" s="168"/>
      <c r="AU100" s="168"/>
      <c r="AV100" s="168"/>
      <c r="AW100" s="168"/>
      <c r="AX100" s="168"/>
      <c r="AY100" s="168"/>
      <c r="AZ100" s="168"/>
      <c r="BA100" s="168"/>
      <c r="BB100" s="168"/>
      <c r="BC100" s="168"/>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row>
    <row r="101" spans="2:87" ht="13.5" customHeight="1">
      <c r="B101" s="228"/>
      <c r="C101" s="228"/>
      <c r="D101" s="230"/>
      <c r="E101" s="175" t="s">
        <v>85</v>
      </c>
      <c r="F101" s="117" t="s">
        <v>86</v>
      </c>
      <c r="G101" s="176">
        <v>202334289</v>
      </c>
      <c r="H101" s="12">
        <f t="shared" ref="H101" si="273">IFERROR(G101/G102,"-")</f>
        <v>0.2085703546831362</v>
      </c>
      <c r="I101" s="72">
        <v>582</v>
      </c>
      <c r="J101" s="12">
        <f t="shared" ref="J101" si="274">IFERROR(I101/D92,"-")</f>
        <v>9.3765103914934755E-2</v>
      </c>
      <c r="K101" s="77">
        <f t="shared" si="152"/>
        <v>347653.41752577317</v>
      </c>
      <c r="L101" s="22"/>
      <c r="M101" s="20"/>
      <c r="N101" s="228"/>
      <c r="O101" s="228"/>
      <c r="P101" s="230"/>
      <c r="Q101" s="172" t="s">
        <v>85</v>
      </c>
      <c r="R101" s="92" t="s">
        <v>86</v>
      </c>
      <c r="S101" s="102">
        <v>223764890</v>
      </c>
      <c r="T101" s="13">
        <v>0.24249852447976855</v>
      </c>
      <c r="U101" s="73">
        <v>541</v>
      </c>
      <c r="V101" s="13">
        <v>9.2764060356652953E-2</v>
      </c>
      <c r="W101" s="73">
        <v>413613.47504621075</v>
      </c>
      <c r="X101" s="22"/>
      <c r="Y101" s="143"/>
      <c r="Z101" s="168"/>
      <c r="AA101" s="168"/>
      <c r="AB101" s="168"/>
      <c r="AC101" s="168"/>
      <c r="AD101" s="168"/>
      <c r="AE101" s="168"/>
      <c r="AF101" s="168"/>
      <c r="AG101" s="168"/>
      <c r="AH101" s="168"/>
      <c r="AI101" s="168"/>
      <c r="AJ101" s="168"/>
      <c r="AK101" s="168"/>
      <c r="AL101" s="168"/>
      <c r="AM101" s="168"/>
      <c r="AN101" s="168"/>
      <c r="AO101" s="168"/>
      <c r="AP101" s="168"/>
      <c r="AQ101" s="168"/>
      <c r="AR101" s="168"/>
      <c r="AS101" s="168"/>
      <c r="AT101" s="168"/>
      <c r="AU101" s="168"/>
      <c r="AV101" s="168"/>
      <c r="AW101" s="168"/>
      <c r="AX101" s="168"/>
      <c r="AY101" s="168"/>
      <c r="AZ101" s="168"/>
      <c r="BA101" s="168"/>
      <c r="BB101" s="168"/>
      <c r="BC101" s="168"/>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row>
    <row r="102" spans="2:87" ht="13.5" customHeight="1">
      <c r="B102" s="192"/>
      <c r="C102" s="192"/>
      <c r="D102" s="231"/>
      <c r="E102" s="177" t="s">
        <v>115</v>
      </c>
      <c r="F102" s="178"/>
      <c r="G102" s="102">
        <f>SUM(G92:G101)</f>
        <v>970100901</v>
      </c>
      <c r="H102" s="13" t="s">
        <v>131</v>
      </c>
      <c r="I102" s="73">
        <v>4473</v>
      </c>
      <c r="J102" s="13">
        <f t="shared" ref="J102" si="275">IFERROR(I102/D92,"-")</f>
        <v>0.72063798936684387</v>
      </c>
      <c r="K102" s="78">
        <f t="shared" si="152"/>
        <v>216879.25352112675</v>
      </c>
      <c r="L102" s="22"/>
      <c r="M102" s="20"/>
      <c r="N102" s="192"/>
      <c r="O102" s="192"/>
      <c r="P102" s="231"/>
      <c r="Q102" s="179" t="s">
        <v>115</v>
      </c>
      <c r="R102" s="179"/>
      <c r="S102" s="102">
        <v>922747429</v>
      </c>
      <c r="T102" s="13" t="s">
        <v>131</v>
      </c>
      <c r="U102" s="73">
        <v>4255</v>
      </c>
      <c r="V102" s="13">
        <v>0.72959533607681759</v>
      </c>
      <c r="W102" s="73">
        <v>216861.91045828437</v>
      </c>
      <c r="X102" s="22"/>
      <c r="Y102" s="143"/>
      <c r="Z102" s="168"/>
      <c r="AA102" s="168"/>
      <c r="AB102" s="168"/>
      <c r="AC102" s="168"/>
      <c r="AD102" s="168"/>
      <c r="AE102" s="168"/>
      <c r="AF102" s="168"/>
      <c r="AG102" s="168"/>
      <c r="AH102" s="168"/>
      <c r="AI102" s="168"/>
      <c r="AJ102" s="168"/>
      <c r="AK102" s="168"/>
      <c r="AL102" s="168"/>
      <c r="AM102" s="168"/>
      <c r="AN102" s="168"/>
      <c r="AO102" s="168"/>
      <c r="AP102" s="168"/>
      <c r="AQ102" s="168"/>
      <c r="AR102" s="168"/>
      <c r="AS102" s="168"/>
      <c r="AT102" s="168"/>
      <c r="AU102" s="168"/>
      <c r="AV102" s="168"/>
      <c r="AW102" s="168"/>
      <c r="AX102" s="168"/>
      <c r="AY102" s="168"/>
      <c r="AZ102" s="168"/>
      <c r="BA102" s="168"/>
      <c r="BB102" s="168"/>
      <c r="BC102" s="168"/>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row>
    <row r="103" spans="2:87" ht="13.5" customHeight="1">
      <c r="B103" s="191">
        <v>10</v>
      </c>
      <c r="C103" s="191" t="s">
        <v>52</v>
      </c>
      <c r="D103" s="229">
        <f>VLOOKUP(C103,市区町村別_生活習慣病の状況!$C$5:$D$78,2,FALSE)</f>
        <v>14097</v>
      </c>
      <c r="E103" s="169" t="s">
        <v>67</v>
      </c>
      <c r="F103" s="114" t="s">
        <v>68</v>
      </c>
      <c r="G103" s="170">
        <v>429070779</v>
      </c>
      <c r="H103" s="10">
        <f t="shared" ref="H103" si="276">IFERROR(G103/G113,"-")</f>
        <v>0.1932750608153512</v>
      </c>
      <c r="I103" s="171">
        <v>7065</v>
      </c>
      <c r="J103" s="10">
        <f t="shared" ref="J103" si="277">IFERROR(I103/D103,"-")</f>
        <v>0.50117046180038305</v>
      </c>
      <c r="K103" s="75">
        <f t="shared" si="152"/>
        <v>60731.88662420382</v>
      </c>
      <c r="L103" s="22"/>
      <c r="M103" s="20"/>
      <c r="N103" s="191">
        <v>10</v>
      </c>
      <c r="O103" s="191" t="s">
        <v>52</v>
      </c>
      <c r="P103" s="229">
        <v>13483</v>
      </c>
      <c r="Q103" s="172" t="s">
        <v>67</v>
      </c>
      <c r="R103" s="92" t="s">
        <v>68</v>
      </c>
      <c r="S103" s="102">
        <v>408674878</v>
      </c>
      <c r="T103" s="13">
        <v>0.18290374903714299</v>
      </c>
      <c r="U103" s="73">
        <v>6628</v>
      </c>
      <c r="V103" s="13">
        <v>0.49158199213824816</v>
      </c>
      <c r="W103" s="73">
        <v>61658.853047676523</v>
      </c>
      <c r="X103" s="22"/>
      <c r="Y103" s="143"/>
      <c r="Z103" s="168"/>
      <c r="AA103" s="168"/>
      <c r="AB103" s="168"/>
      <c r="AC103" s="168"/>
      <c r="AD103" s="168"/>
      <c r="AE103" s="168"/>
      <c r="AF103" s="168"/>
      <c r="AG103" s="168"/>
      <c r="AH103" s="168"/>
      <c r="AI103" s="168"/>
      <c r="AJ103" s="168"/>
      <c r="AK103" s="168"/>
      <c r="AL103" s="168"/>
      <c r="AM103" s="168"/>
      <c r="AN103" s="168"/>
      <c r="AO103" s="168"/>
      <c r="AP103" s="168"/>
      <c r="AQ103" s="168"/>
      <c r="AR103" s="168"/>
      <c r="AS103" s="168"/>
      <c r="AT103" s="168"/>
      <c r="AU103" s="168"/>
      <c r="AV103" s="168"/>
      <c r="AW103" s="168"/>
      <c r="AX103" s="168"/>
      <c r="AY103" s="168"/>
      <c r="AZ103" s="168"/>
      <c r="BA103" s="168"/>
      <c r="BB103" s="168"/>
      <c r="BC103" s="168"/>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row>
    <row r="104" spans="2:87" ht="13.5" customHeight="1">
      <c r="B104" s="228"/>
      <c r="C104" s="228"/>
      <c r="D104" s="230"/>
      <c r="E104" s="173" t="s">
        <v>69</v>
      </c>
      <c r="F104" s="115" t="s">
        <v>70</v>
      </c>
      <c r="G104" s="174">
        <v>208644101</v>
      </c>
      <c r="H104" s="11">
        <f t="shared" ref="H104" si="278">IFERROR(G104/G113,"-")</f>
        <v>9.3983797739671485E-2</v>
      </c>
      <c r="I104" s="71">
        <v>6460</v>
      </c>
      <c r="J104" s="11">
        <f t="shared" ref="J104" si="279">IFERROR(I104/D103,"-")</f>
        <v>0.45825352911967088</v>
      </c>
      <c r="K104" s="76">
        <f t="shared" si="152"/>
        <v>32297.848452012386</v>
      </c>
      <c r="L104" s="22"/>
      <c r="M104" s="20"/>
      <c r="N104" s="228"/>
      <c r="O104" s="228"/>
      <c r="P104" s="230"/>
      <c r="Q104" s="172" t="s">
        <v>69</v>
      </c>
      <c r="R104" s="92" t="s">
        <v>70</v>
      </c>
      <c r="S104" s="102">
        <v>214993480</v>
      </c>
      <c r="T104" s="13">
        <v>9.6221019757769463E-2</v>
      </c>
      <c r="U104" s="73">
        <v>6099</v>
      </c>
      <c r="V104" s="13">
        <v>0.45234740043017135</v>
      </c>
      <c r="W104" s="73">
        <v>35250.611575668139</v>
      </c>
      <c r="X104" s="22"/>
      <c r="Y104" s="143"/>
      <c r="Z104" s="168"/>
      <c r="AA104" s="168"/>
      <c r="AB104" s="168"/>
      <c r="AC104" s="168"/>
      <c r="AD104" s="168"/>
      <c r="AE104" s="168"/>
      <c r="AF104" s="168"/>
      <c r="AG104" s="168"/>
      <c r="AH104" s="168"/>
      <c r="AI104" s="168"/>
      <c r="AJ104" s="168"/>
      <c r="AK104" s="168"/>
      <c r="AL104" s="168"/>
      <c r="AM104" s="168"/>
      <c r="AN104" s="168"/>
      <c r="AO104" s="168"/>
      <c r="AP104" s="168"/>
      <c r="AQ104" s="168"/>
      <c r="AR104" s="168"/>
      <c r="AS104" s="168"/>
      <c r="AT104" s="168"/>
      <c r="AU104" s="168"/>
      <c r="AV104" s="168"/>
      <c r="AW104" s="168"/>
      <c r="AX104" s="168"/>
      <c r="AY104" s="168"/>
      <c r="AZ104" s="168"/>
      <c r="BA104" s="168"/>
      <c r="BB104" s="168"/>
      <c r="BC104" s="168"/>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row>
    <row r="105" spans="2:87" ht="13.5" customHeight="1">
      <c r="B105" s="228"/>
      <c r="C105" s="228"/>
      <c r="D105" s="230"/>
      <c r="E105" s="173" t="s">
        <v>71</v>
      </c>
      <c r="F105" s="116" t="s">
        <v>72</v>
      </c>
      <c r="G105" s="174">
        <v>369468213</v>
      </c>
      <c r="H105" s="11">
        <f t="shared" ref="H105" si="280">IFERROR(G105/G113,"-")</f>
        <v>0.1664270671224482</v>
      </c>
      <c r="I105" s="71">
        <v>9280</v>
      </c>
      <c r="J105" s="11">
        <f t="shared" ref="J105" si="281">IFERROR(I105/D103,"-")</f>
        <v>0.65829609136695755</v>
      </c>
      <c r="K105" s="76">
        <f t="shared" si="152"/>
        <v>39813.385021551723</v>
      </c>
      <c r="L105" s="22"/>
      <c r="M105" s="20"/>
      <c r="N105" s="228"/>
      <c r="O105" s="228"/>
      <c r="P105" s="230"/>
      <c r="Q105" s="172" t="s">
        <v>71</v>
      </c>
      <c r="R105" s="92" t="s">
        <v>72</v>
      </c>
      <c r="S105" s="102">
        <v>371309099</v>
      </c>
      <c r="T105" s="13">
        <v>0.16618057510915482</v>
      </c>
      <c r="U105" s="73">
        <v>8960</v>
      </c>
      <c r="V105" s="13">
        <v>0.66454053252243561</v>
      </c>
      <c r="W105" s="73">
        <v>41440.747656250001</v>
      </c>
      <c r="X105" s="22"/>
      <c r="Y105" s="143"/>
      <c r="Z105" s="168"/>
      <c r="AA105" s="168"/>
      <c r="AB105" s="168"/>
      <c r="AC105" s="168"/>
      <c r="AD105" s="168"/>
      <c r="AE105" s="168"/>
      <c r="AF105" s="168"/>
      <c r="AG105" s="168"/>
      <c r="AH105" s="168"/>
      <c r="AI105" s="168"/>
      <c r="AJ105" s="168"/>
      <c r="AK105" s="168"/>
      <c r="AL105" s="168"/>
      <c r="AM105" s="168"/>
      <c r="AN105" s="168"/>
      <c r="AO105" s="168"/>
      <c r="AP105" s="168"/>
      <c r="AQ105" s="168"/>
      <c r="AR105" s="168"/>
      <c r="AS105" s="168"/>
      <c r="AT105" s="168"/>
      <c r="AU105" s="168"/>
      <c r="AV105" s="168"/>
      <c r="AW105" s="168"/>
      <c r="AX105" s="168"/>
      <c r="AY105" s="168"/>
      <c r="AZ105" s="168"/>
      <c r="BA105" s="168"/>
      <c r="BB105" s="168"/>
      <c r="BC105" s="168"/>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row>
    <row r="106" spans="2:87" ht="13.5" customHeight="1">
      <c r="B106" s="228"/>
      <c r="C106" s="228"/>
      <c r="D106" s="230"/>
      <c r="E106" s="173" t="s">
        <v>73</v>
      </c>
      <c r="F106" s="116" t="s">
        <v>74</v>
      </c>
      <c r="G106" s="174">
        <v>241605189</v>
      </c>
      <c r="H106" s="11">
        <f t="shared" ref="H106" si="282">IFERROR(G106/G113,"-")</f>
        <v>0.10883112969405782</v>
      </c>
      <c r="I106" s="71">
        <v>3973</v>
      </c>
      <c r="J106" s="11">
        <f t="shared" ref="J106" si="283">IFERROR(I106/D103,"-")</f>
        <v>0.28183301411647871</v>
      </c>
      <c r="K106" s="76">
        <f t="shared" si="152"/>
        <v>60811.776743015354</v>
      </c>
      <c r="L106" s="22"/>
      <c r="M106" s="20"/>
      <c r="N106" s="228"/>
      <c r="O106" s="228"/>
      <c r="P106" s="230"/>
      <c r="Q106" s="172" t="s">
        <v>73</v>
      </c>
      <c r="R106" s="92" t="s">
        <v>74</v>
      </c>
      <c r="S106" s="102">
        <v>222182199</v>
      </c>
      <c r="T106" s="13">
        <v>9.9438353943587798E-2</v>
      </c>
      <c r="U106" s="73">
        <v>3918</v>
      </c>
      <c r="V106" s="13">
        <v>0.29058814803827043</v>
      </c>
      <c r="W106" s="73">
        <v>56708.065084226648</v>
      </c>
      <c r="X106" s="22"/>
      <c r="Y106" s="143"/>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8"/>
      <c r="AY106" s="168"/>
      <c r="AZ106" s="168"/>
      <c r="BA106" s="168"/>
      <c r="BB106" s="168"/>
      <c r="BC106" s="168"/>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row>
    <row r="107" spans="2:87" ht="13.5" customHeight="1">
      <c r="B107" s="228"/>
      <c r="C107" s="228"/>
      <c r="D107" s="230"/>
      <c r="E107" s="173" t="s">
        <v>75</v>
      </c>
      <c r="F107" s="116" t="s">
        <v>76</v>
      </c>
      <c r="G107" s="174">
        <v>7015760</v>
      </c>
      <c r="H107" s="11">
        <f t="shared" ref="H107" si="284">IFERROR(G107/G113,"-")</f>
        <v>3.1602511917175054E-3</v>
      </c>
      <c r="I107" s="71">
        <v>42</v>
      </c>
      <c r="J107" s="11">
        <f t="shared" ref="J107" si="285">IFERROR(I107/D103,"-")</f>
        <v>2.9793573100659713E-3</v>
      </c>
      <c r="K107" s="76">
        <f t="shared" si="152"/>
        <v>167041.90476190476</v>
      </c>
      <c r="L107" s="22"/>
      <c r="M107" s="20"/>
      <c r="N107" s="228"/>
      <c r="O107" s="228"/>
      <c r="P107" s="230"/>
      <c r="Q107" s="172" t="s">
        <v>75</v>
      </c>
      <c r="R107" s="92" t="s">
        <v>76</v>
      </c>
      <c r="S107" s="102">
        <v>5215808</v>
      </c>
      <c r="T107" s="13">
        <v>2.3343515562459474E-3</v>
      </c>
      <c r="U107" s="73">
        <v>61</v>
      </c>
      <c r="V107" s="13">
        <v>4.5242156790031894E-3</v>
      </c>
      <c r="W107" s="73">
        <v>85505.049180327871</v>
      </c>
      <c r="X107" s="22"/>
      <c r="Y107" s="143"/>
      <c r="Z107" s="168"/>
      <c r="AA107" s="168"/>
      <c r="AB107" s="168"/>
      <c r="AC107" s="168"/>
      <c r="AD107" s="168"/>
      <c r="AE107" s="168"/>
      <c r="AF107" s="168"/>
      <c r="AG107" s="168"/>
      <c r="AH107" s="168"/>
      <c r="AI107" s="168"/>
      <c r="AJ107" s="168"/>
      <c r="AK107" s="168"/>
      <c r="AL107" s="168"/>
      <c r="AM107" s="168"/>
      <c r="AN107" s="168"/>
      <c r="AO107" s="168"/>
      <c r="AP107" s="168"/>
      <c r="AQ107" s="168"/>
      <c r="AR107" s="168"/>
      <c r="AS107" s="168"/>
      <c r="AT107" s="168"/>
      <c r="AU107" s="168"/>
      <c r="AV107" s="168"/>
      <c r="AW107" s="168"/>
      <c r="AX107" s="168"/>
      <c r="AY107" s="168"/>
      <c r="AZ107" s="168"/>
      <c r="BA107" s="168"/>
      <c r="BB107" s="168"/>
      <c r="BC107" s="168"/>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row>
    <row r="108" spans="2:87" ht="13.5" customHeight="1">
      <c r="B108" s="228"/>
      <c r="C108" s="228"/>
      <c r="D108" s="230"/>
      <c r="E108" s="173" t="s">
        <v>77</v>
      </c>
      <c r="F108" s="116" t="s">
        <v>78</v>
      </c>
      <c r="G108" s="174">
        <v>94492919</v>
      </c>
      <c r="H108" s="11">
        <f t="shared" ref="H108" si="286">IFERROR(G108/G113,"-")</f>
        <v>4.2564363643941026E-2</v>
      </c>
      <c r="I108" s="71">
        <v>517</v>
      </c>
      <c r="J108" s="11">
        <f t="shared" ref="J108" si="287">IFERROR(I108/D103,"-")</f>
        <v>3.6674469745335884E-2</v>
      </c>
      <c r="K108" s="76">
        <f t="shared" si="152"/>
        <v>182771.60348162477</v>
      </c>
      <c r="L108" s="22"/>
      <c r="M108" s="20"/>
      <c r="N108" s="228"/>
      <c r="O108" s="228"/>
      <c r="P108" s="230"/>
      <c r="Q108" s="172" t="s">
        <v>77</v>
      </c>
      <c r="R108" s="92" t="s">
        <v>78</v>
      </c>
      <c r="S108" s="102">
        <v>76552425</v>
      </c>
      <c r="T108" s="13">
        <v>3.426128270694611E-2</v>
      </c>
      <c r="U108" s="73">
        <v>491</v>
      </c>
      <c r="V108" s="13">
        <v>3.6416227842468292E-2</v>
      </c>
      <c r="W108" s="73">
        <v>155911.25254582486</v>
      </c>
      <c r="X108" s="22"/>
      <c r="Y108" s="143"/>
      <c r="Z108" s="168"/>
      <c r="AA108" s="168"/>
      <c r="AB108" s="168"/>
      <c r="AC108" s="168"/>
      <c r="AD108" s="168"/>
      <c r="AE108" s="168"/>
      <c r="AF108" s="168"/>
      <c r="AG108" s="168"/>
      <c r="AH108" s="168"/>
      <c r="AI108" s="168"/>
      <c r="AJ108" s="168"/>
      <c r="AK108" s="168"/>
      <c r="AL108" s="168"/>
      <c r="AM108" s="168"/>
      <c r="AN108" s="168"/>
      <c r="AO108" s="168"/>
      <c r="AP108" s="168"/>
      <c r="AQ108" s="168"/>
      <c r="AR108" s="168"/>
      <c r="AS108" s="168"/>
      <c r="AT108" s="168"/>
      <c r="AU108" s="168"/>
      <c r="AV108" s="168"/>
      <c r="AW108" s="168"/>
      <c r="AX108" s="168"/>
      <c r="AY108" s="168"/>
      <c r="AZ108" s="168"/>
      <c r="BA108" s="168"/>
      <c r="BB108" s="168"/>
      <c r="BC108" s="168"/>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row>
    <row r="109" spans="2:87" ht="13.5" customHeight="1">
      <c r="B109" s="228"/>
      <c r="C109" s="228"/>
      <c r="D109" s="230"/>
      <c r="E109" s="173" t="s">
        <v>79</v>
      </c>
      <c r="F109" s="116" t="s">
        <v>80</v>
      </c>
      <c r="G109" s="174">
        <v>302808497</v>
      </c>
      <c r="H109" s="11">
        <f t="shared" ref="H109" si="288">IFERROR(G109/G113,"-")</f>
        <v>0.13640017809994023</v>
      </c>
      <c r="I109" s="71">
        <v>2581</v>
      </c>
      <c r="J109" s="11">
        <f t="shared" ref="J109" si="289">IFERROR(I109/D103,"-")</f>
        <v>0.18308860041143507</v>
      </c>
      <c r="K109" s="76">
        <f t="shared" si="152"/>
        <v>117322.16079039132</v>
      </c>
      <c r="L109" s="22"/>
      <c r="M109" s="20"/>
      <c r="N109" s="228"/>
      <c r="O109" s="228"/>
      <c r="P109" s="230"/>
      <c r="Q109" s="172" t="s">
        <v>79</v>
      </c>
      <c r="R109" s="92" t="s">
        <v>80</v>
      </c>
      <c r="S109" s="102">
        <v>305954734</v>
      </c>
      <c r="T109" s="13">
        <v>0.13693101997882492</v>
      </c>
      <c r="U109" s="73">
        <v>2639</v>
      </c>
      <c r="V109" s="13">
        <v>0.19572795371949864</v>
      </c>
      <c r="W109" s="73">
        <v>115935.85979537704</v>
      </c>
      <c r="X109" s="22"/>
      <c r="Y109" s="143"/>
      <c r="Z109" s="168"/>
      <c r="AA109" s="168"/>
      <c r="AB109" s="168"/>
      <c r="AC109" s="168"/>
      <c r="AD109" s="168"/>
      <c r="AE109" s="168"/>
      <c r="AF109" s="168"/>
      <c r="AG109" s="168"/>
      <c r="AH109" s="168"/>
      <c r="AI109" s="168"/>
      <c r="AJ109" s="168"/>
      <c r="AK109" s="168"/>
      <c r="AL109" s="168"/>
      <c r="AM109" s="168"/>
      <c r="AN109" s="168"/>
      <c r="AO109" s="168"/>
      <c r="AP109" s="168"/>
      <c r="AQ109" s="168"/>
      <c r="AR109" s="168"/>
      <c r="AS109" s="168"/>
      <c r="AT109" s="168"/>
      <c r="AU109" s="168"/>
      <c r="AV109" s="168"/>
      <c r="AW109" s="168"/>
      <c r="AX109" s="168"/>
      <c r="AY109" s="168"/>
      <c r="AZ109" s="168"/>
      <c r="BA109" s="168"/>
      <c r="BB109" s="168"/>
      <c r="BC109" s="168"/>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row>
    <row r="110" spans="2:87" ht="13.5" customHeight="1">
      <c r="B110" s="228"/>
      <c r="C110" s="228"/>
      <c r="D110" s="230"/>
      <c r="E110" s="173" t="s">
        <v>81</v>
      </c>
      <c r="F110" s="116" t="s">
        <v>82</v>
      </c>
      <c r="G110" s="174">
        <v>864967</v>
      </c>
      <c r="H110" s="11">
        <f t="shared" ref="H110" si="290">IFERROR(G110/G113,"-")</f>
        <v>3.8962464402236043E-4</v>
      </c>
      <c r="I110" s="71">
        <v>28</v>
      </c>
      <c r="J110" s="11">
        <f t="shared" ref="J110" si="291">IFERROR(I110/D103,"-")</f>
        <v>1.9862382067106477E-3</v>
      </c>
      <c r="K110" s="76">
        <f t="shared" si="152"/>
        <v>30891.678571428572</v>
      </c>
      <c r="L110" s="22"/>
      <c r="M110" s="20"/>
      <c r="N110" s="228"/>
      <c r="O110" s="228"/>
      <c r="P110" s="230"/>
      <c r="Q110" s="172" t="s">
        <v>81</v>
      </c>
      <c r="R110" s="92" t="s">
        <v>82</v>
      </c>
      <c r="S110" s="102">
        <v>219006</v>
      </c>
      <c r="T110" s="13">
        <v>9.8016835920187241E-5</v>
      </c>
      <c r="U110" s="73">
        <v>34</v>
      </c>
      <c r="V110" s="13">
        <v>2.521693985018171E-3</v>
      </c>
      <c r="W110" s="73">
        <v>6441.3529411764703</v>
      </c>
      <c r="X110" s="22"/>
      <c r="Y110" s="143"/>
      <c r="Z110" s="168"/>
      <c r="AA110" s="168"/>
      <c r="AB110" s="168"/>
      <c r="AC110" s="168"/>
      <c r="AD110" s="168"/>
      <c r="AE110" s="168"/>
      <c r="AF110" s="168"/>
      <c r="AG110" s="168"/>
      <c r="AH110" s="168"/>
      <c r="AI110" s="168"/>
      <c r="AJ110" s="168"/>
      <c r="AK110" s="168"/>
      <c r="AL110" s="168"/>
      <c r="AM110" s="168"/>
      <c r="AN110" s="168"/>
      <c r="AO110" s="168"/>
      <c r="AP110" s="168"/>
      <c r="AQ110" s="168"/>
      <c r="AR110" s="168"/>
      <c r="AS110" s="168"/>
      <c r="AT110" s="168"/>
      <c r="AU110" s="168"/>
      <c r="AV110" s="168"/>
      <c r="AW110" s="168"/>
      <c r="AX110" s="168"/>
      <c r="AY110" s="168"/>
      <c r="AZ110" s="168"/>
      <c r="BA110" s="168"/>
      <c r="BB110" s="168"/>
      <c r="BC110" s="168"/>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row>
    <row r="111" spans="2:87" ht="13.5" customHeight="1">
      <c r="B111" s="228"/>
      <c r="C111" s="228"/>
      <c r="D111" s="230"/>
      <c r="E111" s="173" t="s">
        <v>83</v>
      </c>
      <c r="F111" s="116" t="s">
        <v>84</v>
      </c>
      <c r="G111" s="174">
        <v>53095494</v>
      </c>
      <c r="H111" s="11">
        <f t="shared" ref="H111" si="292">IFERROR(G111/G113,"-")</f>
        <v>2.3916881163028619E-2</v>
      </c>
      <c r="I111" s="71">
        <v>1746</v>
      </c>
      <c r="J111" s="11">
        <f t="shared" ref="J111" si="293">IFERROR(I111/D103,"-")</f>
        <v>0.12385613960417111</v>
      </c>
      <c r="K111" s="76">
        <f t="shared" si="152"/>
        <v>30409.790378006874</v>
      </c>
      <c r="L111" s="22"/>
      <c r="M111" s="20"/>
      <c r="N111" s="228"/>
      <c r="O111" s="228"/>
      <c r="P111" s="230"/>
      <c r="Q111" s="172" t="s">
        <v>83</v>
      </c>
      <c r="R111" s="92" t="s">
        <v>84</v>
      </c>
      <c r="S111" s="102">
        <v>54128804</v>
      </c>
      <c r="T111" s="13">
        <v>2.4225519393185461E-2</v>
      </c>
      <c r="U111" s="73">
        <v>1769</v>
      </c>
      <c r="V111" s="13">
        <v>0.13120225469109248</v>
      </c>
      <c r="W111" s="73">
        <v>30598.532504239683</v>
      </c>
      <c r="X111" s="22"/>
      <c r="Y111" s="143"/>
      <c r="Z111" s="168"/>
      <c r="AA111" s="168"/>
      <c r="AB111" s="168"/>
      <c r="AC111" s="168"/>
      <c r="AD111" s="168"/>
      <c r="AE111" s="168"/>
      <c r="AF111" s="168"/>
      <c r="AG111" s="168"/>
      <c r="AH111" s="168"/>
      <c r="AI111" s="168"/>
      <c r="AJ111" s="168"/>
      <c r="AK111" s="168"/>
      <c r="AL111" s="168"/>
      <c r="AM111" s="168"/>
      <c r="AN111" s="168"/>
      <c r="AO111" s="168"/>
      <c r="AP111" s="168"/>
      <c r="AQ111" s="168"/>
      <c r="AR111" s="168"/>
      <c r="AS111" s="168"/>
      <c r="AT111" s="168"/>
      <c r="AU111" s="168"/>
      <c r="AV111" s="168"/>
      <c r="AW111" s="168"/>
      <c r="AX111" s="168"/>
      <c r="AY111" s="168"/>
      <c r="AZ111" s="168"/>
      <c r="BA111" s="168"/>
      <c r="BB111" s="168"/>
      <c r="BC111" s="168"/>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row>
    <row r="112" spans="2:87" ht="13.5" customHeight="1">
      <c r="B112" s="228"/>
      <c r="C112" s="228"/>
      <c r="D112" s="230"/>
      <c r="E112" s="175" t="s">
        <v>85</v>
      </c>
      <c r="F112" s="117" t="s">
        <v>86</v>
      </c>
      <c r="G112" s="176">
        <v>512934826</v>
      </c>
      <c r="H112" s="12">
        <f t="shared" ref="H112" si="294">IFERROR(G112/G113,"-")</f>
        <v>0.23105164588582153</v>
      </c>
      <c r="I112" s="72">
        <v>1487</v>
      </c>
      <c r="J112" s="12">
        <f t="shared" ref="J112" si="295">IFERROR(I112/D103,"-")</f>
        <v>0.10548343619209762</v>
      </c>
      <c r="K112" s="77">
        <f t="shared" si="152"/>
        <v>344946.0833893746</v>
      </c>
      <c r="L112" s="22"/>
      <c r="M112" s="20"/>
      <c r="N112" s="228"/>
      <c r="O112" s="228"/>
      <c r="P112" s="230"/>
      <c r="Q112" s="172" t="s">
        <v>85</v>
      </c>
      <c r="R112" s="92" t="s">
        <v>86</v>
      </c>
      <c r="S112" s="102">
        <v>575140815</v>
      </c>
      <c r="T112" s="13">
        <v>0.25740611168122229</v>
      </c>
      <c r="U112" s="73">
        <v>1401</v>
      </c>
      <c r="V112" s="13">
        <v>0.10390862567677817</v>
      </c>
      <c r="W112" s="73">
        <v>410521.63811563171</v>
      </c>
      <c r="X112" s="22"/>
      <c r="Y112" s="143"/>
      <c r="Z112" s="168"/>
      <c r="AA112" s="168"/>
      <c r="AB112" s="168"/>
      <c r="AC112" s="168"/>
      <c r="AD112" s="168"/>
      <c r="AE112" s="168"/>
      <c r="AF112" s="168"/>
      <c r="AG112" s="168"/>
      <c r="AH112" s="168"/>
      <c r="AI112" s="168"/>
      <c r="AJ112" s="168"/>
      <c r="AK112" s="168"/>
      <c r="AL112" s="168"/>
      <c r="AM112" s="168"/>
      <c r="AN112" s="168"/>
      <c r="AO112" s="168"/>
      <c r="AP112" s="168"/>
      <c r="AQ112" s="168"/>
      <c r="AR112" s="168"/>
      <c r="AS112" s="168"/>
      <c r="AT112" s="168"/>
      <c r="AU112" s="168"/>
      <c r="AV112" s="168"/>
      <c r="AW112" s="168"/>
      <c r="AX112" s="168"/>
      <c r="AY112" s="168"/>
      <c r="AZ112" s="168"/>
      <c r="BA112" s="168"/>
      <c r="BB112" s="168"/>
      <c r="BC112" s="168"/>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row>
    <row r="113" spans="2:87" ht="13.5" customHeight="1">
      <c r="B113" s="192"/>
      <c r="C113" s="192"/>
      <c r="D113" s="231"/>
      <c r="E113" s="177" t="s">
        <v>115</v>
      </c>
      <c r="F113" s="178"/>
      <c r="G113" s="102">
        <f>SUM(G103:G112)</f>
        <v>2220000745</v>
      </c>
      <c r="H113" s="13" t="s">
        <v>131</v>
      </c>
      <c r="I113" s="73">
        <v>11392</v>
      </c>
      <c r="J113" s="13">
        <f t="shared" ref="J113" si="296">IFERROR(I113/D103,"-")</f>
        <v>0.80811520181598917</v>
      </c>
      <c r="K113" s="78">
        <f t="shared" si="152"/>
        <v>194873.66090238764</v>
      </c>
      <c r="L113" s="22"/>
      <c r="M113" s="20"/>
      <c r="N113" s="192"/>
      <c r="O113" s="192"/>
      <c r="P113" s="231"/>
      <c r="Q113" s="179" t="s">
        <v>115</v>
      </c>
      <c r="R113" s="179"/>
      <c r="S113" s="102">
        <v>2234371248</v>
      </c>
      <c r="T113" s="13" t="s">
        <v>131</v>
      </c>
      <c r="U113" s="73">
        <v>10998</v>
      </c>
      <c r="V113" s="13">
        <v>0.8156938366832307</v>
      </c>
      <c r="W113" s="73">
        <v>203161.59738134206</v>
      </c>
      <c r="X113" s="22"/>
      <c r="Y113" s="143"/>
      <c r="Z113" s="168"/>
      <c r="AA113" s="168"/>
      <c r="AB113" s="168"/>
      <c r="AC113" s="168"/>
      <c r="AD113" s="168"/>
      <c r="AE113" s="168"/>
      <c r="AF113" s="168"/>
      <c r="AG113" s="168"/>
      <c r="AH113" s="168"/>
      <c r="AI113" s="168"/>
      <c r="AJ113" s="168"/>
      <c r="AK113" s="168"/>
      <c r="AL113" s="168"/>
      <c r="AM113" s="168"/>
      <c r="AN113" s="168"/>
      <c r="AO113" s="168"/>
      <c r="AP113" s="168"/>
      <c r="AQ113" s="168"/>
      <c r="AR113" s="168"/>
      <c r="AS113" s="168"/>
      <c r="AT113" s="168"/>
      <c r="AU113" s="168"/>
      <c r="AV113" s="168"/>
      <c r="AW113" s="168"/>
      <c r="AX113" s="168"/>
      <c r="AY113" s="168"/>
      <c r="AZ113" s="168"/>
      <c r="BA113" s="168"/>
      <c r="BB113" s="168"/>
      <c r="BC113" s="168"/>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row>
    <row r="114" spans="2:87" ht="13.5" customHeight="1">
      <c r="B114" s="191">
        <v>11</v>
      </c>
      <c r="C114" s="191" t="s">
        <v>53</v>
      </c>
      <c r="D114" s="229">
        <f>VLOOKUP(C114,市区町村別_生活習慣病の状況!$C$5:$D$78,2,FALSE)</f>
        <v>24081</v>
      </c>
      <c r="E114" s="169" t="s">
        <v>67</v>
      </c>
      <c r="F114" s="114" t="s">
        <v>68</v>
      </c>
      <c r="G114" s="170">
        <v>691861583</v>
      </c>
      <c r="H114" s="10">
        <f t="shared" ref="H114" si="297">IFERROR(G114/G124,"-")</f>
        <v>0.17063057534363571</v>
      </c>
      <c r="I114" s="171">
        <v>12377</v>
      </c>
      <c r="J114" s="10">
        <f t="shared" ref="J114" si="298">IFERROR(I114/D114,"-")</f>
        <v>0.51397367218969314</v>
      </c>
      <c r="K114" s="75">
        <f t="shared" si="152"/>
        <v>55898.972529692168</v>
      </c>
      <c r="L114" s="22"/>
      <c r="M114" s="20"/>
      <c r="N114" s="191">
        <v>11</v>
      </c>
      <c r="O114" s="191" t="s">
        <v>53</v>
      </c>
      <c r="P114" s="229">
        <v>23211</v>
      </c>
      <c r="Q114" s="172" t="s">
        <v>67</v>
      </c>
      <c r="R114" s="92" t="s">
        <v>68</v>
      </c>
      <c r="S114" s="102">
        <v>630056844</v>
      </c>
      <c r="T114" s="13">
        <v>0.15983927436338236</v>
      </c>
      <c r="U114" s="73">
        <v>11627</v>
      </c>
      <c r="V114" s="13">
        <v>0.50092628495110081</v>
      </c>
      <c r="W114" s="73">
        <v>54189.115334996131</v>
      </c>
      <c r="X114" s="22"/>
      <c r="Y114" s="143"/>
      <c r="Z114" s="168"/>
      <c r="AA114" s="168"/>
      <c r="AB114" s="168"/>
      <c r="AC114" s="168"/>
      <c r="AD114" s="168"/>
      <c r="AE114" s="168"/>
      <c r="AF114" s="168"/>
      <c r="AG114" s="168"/>
      <c r="AH114" s="168"/>
      <c r="AI114" s="168"/>
      <c r="AJ114" s="168"/>
      <c r="AK114" s="168"/>
      <c r="AL114" s="168"/>
      <c r="AM114" s="168"/>
      <c r="AN114" s="168"/>
      <c r="AO114" s="168"/>
      <c r="AP114" s="168"/>
      <c r="AQ114" s="168"/>
      <c r="AR114" s="168"/>
      <c r="AS114" s="168"/>
      <c r="AT114" s="168"/>
      <c r="AU114" s="168"/>
      <c r="AV114" s="168"/>
      <c r="AW114" s="168"/>
      <c r="AX114" s="168"/>
      <c r="AY114" s="168"/>
      <c r="AZ114" s="168"/>
      <c r="BA114" s="168"/>
      <c r="BB114" s="168"/>
      <c r="BC114" s="168"/>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row>
    <row r="115" spans="2:87" ht="13.5" customHeight="1">
      <c r="B115" s="228"/>
      <c r="C115" s="228"/>
      <c r="D115" s="230"/>
      <c r="E115" s="173" t="s">
        <v>69</v>
      </c>
      <c r="F115" s="115" t="s">
        <v>70</v>
      </c>
      <c r="G115" s="174">
        <v>350623291</v>
      </c>
      <c r="H115" s="11">
        <f t="shared" ref="H115" si="299">IFERROR(G115/G124,"-")</f>
        <v>8.6472576801838424E-2</v>
      </c>
      <c r="I115" s="71">
        <v>10632</v>
      </c>
      <c r="J115" s="11">
        <f t="shared" ref="J115" si="300">IFERROR(I115/D114,"-")</f>
        <v>0.44150990407375107</v>
      </c>
      <c r="K115" s="76">
        <f t="shared" si="152"/>
        <v>32978.112396538752</v>
      </c>
      <c r="L115" s="22"/>
      <c r="M115" s="20"/>
      <c r="N115" s="228"/>
      <c r="O115" s="228"/>
      <c r="P115" s="230"/>
      <c r="Q115" s="172" t="s">
        <v>69</v>
      </c>
      <c r="R115" s="92" t="s">
        <v>70</v>
      </c>
      <c r="S115" s="102">
        <v>360902514</v>
      </c>
      <c r="T115" s="13">
        <v>9.155744676535954E-2</v>
      </c>
      <c r="U115" s="73">
        <v>10116</v>
      </c>
      <c r="V115" s="13">
        <v>0.43582784024815818</v>
      </c>
      <c r="W115" s="73">
        <v>35676.405100830365</v>
      </c>
      <c r="X115" s="22"/>
      <c r="Y115" s="143"/>
      <c r="Z115" s="168"/>
      <c r="AA115" s="168"/>
      <c r="AB115" s="168"/>
      <c r="AC115" s="168"/>
      <c r="AD115" s="168"/>
      <c r="AE115" s="168"/>
      <c r="AF115" s="168"/>
      <c r="AG115" s="168"/>
      <c r="AH115" s="168"/>
      <c r="AI115" s="168"/>
      <c r="AJ115" s="168"/>
      <c r="AK115" s="168"/>
      <c r="AL115" s="168"/>
      <c r="AM115" s="168"/>
      <c r="AN115" s="168"/>
      <c r="AO115" s="168"/>
      <c r="AP115" s="168"/>
      <c r="AQ115" s="168"/>
      <c r="AR115" s="168"/>
      <c r="AS115" s="168"/>
      <c r="AT115" s="168"/>
      <c r="AU115" s="168"/>
      <c r="AV115" s="168"/>
      <c r="AW115" s="168"/>
      <c r="AX115" s="168"/>
      <c r="AY115" s="168"/>
      <c r="AZ115" s="168"/>
      <c r="BA115" s="168"/>
      <c r="BB115" s="168"/>
      <c r="BC115" s="168"/>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row>
    <row r="116" spans="2:87" ht="13.5" customHeight="1">
      <c r="B116" s="228"/>
      <c r="C116" s="228"/>
      <c r="D116" s="230"/>
      <c r="E116" s="173" t="s">
        <v>71</v>
      </c>
      <c r="F116" s="116" t="s">
        <v>72</v>
      </c>
      <c r="G116" s="174">
        <v>697044919</v>
      </c>
      <c r="H116" s="11">
        <f t="shared" ref="H116" si="301">IFERROR(G116/G124,"-")</f>
        <v>0.17190891717618026</v>
      </c>
      <c r="I116" s="71">
        <v>15729</v>
      </c>
      <c r="J116" s="11">
        <f t="shared" ref="J116" si="302">IFERROR(I116/D114,"-")</f>
        <v>0.65317054939578922</v>
      </c>
      <c r="K116" s="76">
        <f t="shared" si="152"/>
        <v>44315.908131476892</v>
      </c>
      <c r="L116" s="22"/>
      <c r="M116" s="20"/>
      <c r="N116" s="228"/>
      <c r="O116" s="228"/>
      <c r="P116" s="230"/>
      <c r="Q116" s="172" t="s">
        <v>71</v>
      </c>
      <c r="R116" s="92" t="s">
        <v>72</v>
      </c>
      <c r="S116" s="102">
        <v>686171893</v>
      </c>
      <c r="T116" s="13">
        <v>0.17407511482514496</v>
      </c>
      <c r="U116" s="73">
        <v>15137</v>
      </c>
      <c r="V116" s="13">
        <v>0.65214768859592431</v>
      </c>
      <c r="W116" s="73">
        <v>45330.771817401073</v>
      </c>
      <c r="X116" s="22"/>
      <c r="Y116" s="143"/>
      <c r="Z116" s="168"/>
      <c r="AA116" s="168"/>
      <c r="AB116" s="168"/>
      <c r="AC116" s="168"/>
      <c r="AD116" s="168"/>
      <c r="AE116" s="168"/>
      <c r="AF116" s="168"/>
      <c r="AG116" s="168"/>
      <c r="AH116" s="168"/>
      <c r="AI116" s="168"/>
      <c r="AJ116" s="168"/>
      <c r="AK116" s="168"/>
      <c r="AL116" s="168"/>
      <c r="AM116" s="168"/>
      <c r="AN116" s="168"/>
      <c r="AO116" s="168"/>
      <c r="AP116" s="168"/>
      <c r="AQ116" s="168"/>
      <c r="AR116" s="168"/>
      <c r="AS116" s="168"/>
      <c r="AT116" s="168"/>
      <c r="AU116" s="168"/>
      <c r="AV116" s="168"/>
      <c r="AW116" s="168"/>
      <c r="AX116" s="168"/>
      <c r="AY116" s="168"/>
      <c r="AZ116" s="168"/>
      <c r="BA116" s="168"/>
      <c r="BB116" s="168"/>
      <c r="BC116" s="168"/>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row>
    <row r="117" spans="2:87" ht="13.5" customHeight="1">
      <c r="B117" s="228"/>
      <c r="C117" s="228"/>
      <c r="D117" s="230"/>
      <c r="E117" s="173" t="s">
        <v>73</v>
      </c>
      <c r="F117" s="116" t="s">
        <v>74</v>
      </c>
      <c r="G117" s="174">
        <v>438820377</v>
      </c>
      <c r="H117" s="11">
        <f t="shared" ref="H117" si="303">IFERROR(G117/G124,"-")</f>
        <v>0.10822421021752429</v>
      </c>
      <c r="I117" s="71">
        <v>5908</v>
      </c>
      <c r="J117" s="11">
        <f t="shared" ref="J117" si="304">IFERROR(I117/D114,"-")</f>
        <v>0.24533864872721234</v>
      </c>
      <c r="K117" s="76">
        <f t="shared" si="152"/>
        <v>74275.622376438725</v>
      </c>
      <c r="L117" s="22"/>
      <c r="M117" s="20"/>
      <c r="N117" s="228"/>
      <c r="O117" s="228"/>
      <c r="P117" s="230"/>
      <c r="Q117" s="172" t="s">
        <v>73</v>
      </c>
      <c r="R117" s="92" t="s">
        <v>74</v>
      </c>
      <c r="S117" s="102">
        <v>386285558</v>
      </c>
      <c r="T117" s="13">
        <v>9.7996877386152564E-2</v>
      </c>
      <c r="U117" s="73">
        <v>5718</v>
      </c>
      <c r="V117" s="13">
        <v>0.2463487139718237</v>
      </c>
      <c r="W117" s="73">
        <v>67556.06121021336</v>
      </c>
      <c r="X117" s="22"/>
      <c r="Y117" s="143"/>
      <c r="Z117" s="168"/>
      <c r="AA117" s="168"/>
      <c r="AB117" s="168"/>
      <c r="AC117" s="168"/>
      <c r="AD117" s="168"/>
      <c r="AE117" s="168"/>
      <c r="AF117" s="168"/>
      <c r="AG117" s="168"/>
      <c r="AH117" s="168"/>
      <c r="AI117" s="168"/>
      <c r="AJ117" s="168"/>
      <c r="AK117" s="168"/>
      <c r="AL117" s="168"/>
      <c r="AM117" s="168"/>
      <c r="AN117" s="168"/>
      <c r="AO117" s="168"/>
      <c r="AP117" s="168"/>
      <c r="AQ117" s="168"/>
      <c r="AR117" s="168"/>
      <c r="AS117" s="168"/>
      <c r="AT117" s="168"/>
      <c r="AU117" s="168"/>
      <c r="AV117" s="168"/>
      <c r="AW117" s="168"/>
      <c r="AX117" s="168"/>
      <c r="AY117" s="168"/>
      <c r="AZ117" s="168"/>
      <c r="BA117" s="168"/>
      <c r="BB117" s="168"/>
      <c r="BC117" s="168"/>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row>
    <row r="118" spans="2:87" ht="13.5" customHeight="1">
      <c r="B118" s="228"/>
      <c r="C118" s="228"/>
      <c r="D118" s="230"/>
      <c r="E118" s="173" t="s">
        <v>75</v>
      </c>
      <c r="F118" s="116" t="s">
        <v>76</v>
      </c>
      <c r="G118" s="174">
        <v>47029525</v>
      </c>
      <c r="H118" s="11">
        <f t="shared" ref="H118" si="305">IFERROR(G118/G124,"-")</f>
        <v>1.1598671043551639E-2</v>
      </c>
      <c r="I118" s="71">
        <v>84</v>
      </c>
      <c r="J118" s="11">
        <f t="shared" ref="J118" si="306">IFERROR(I118/D114,"-")</f>
        <v>3.4882272330883268E-3</v>
      </c>
      <c r="K118" s="76">
        <f t="shared" si="152"/>
        <v>559875.29761904757</v>
      </c>
      <c r="L118" s="22"/>
      <c r="M118" s="20"/>
      <c r="N118" s="228"/>
      <c r="O118" s="228"/>
      <c r="P118" s="230"/>
      <c r="Q118" s="172" t="s">
        <v>75</v>
      </c>
      <c r="R118" s="92" t="s">
        <v>76</v>
      </c>
      <c r="S118" s="102">
        <v>40150554</v>
      </c>
      <c r="T118" s="13">
        <v>1.0185803833039228E-2</v>
      </c>
      <c r="U118" s="73">
        <v>73</v>
      </c>
      <c r="V118" s="13">
        <v>3.1450605316444787E-3</v>
      </c>
      <c r="W118" s="73">
        <v>550007.58904109593</v>
      </c>
      <c r="X118" s="22"/>
      <c r="Y118" s="143"/>
      <c r="Z118" s="168"/>
      <c r="AA118" s="168"/>
      <c r="AB118" s="168"/>
      <c r="AC118" s="168"/>
      <c r="AD118" s="168"/>
      <c r="AE118" s="168"/>
      <c r="AF118" s="168"/>
      <c r="AG118" s="168"/>
      <c r="AH118" s="168"/>
      <c r="AI118" s="168"/>
      <c r="AJ118" s="168"/>
      <c r="AK118" s="168"/>
      <c r="AL118" s="168"/>
      <c r="AM118" s="168"/>
      <c r="AN118" s="168"/>
      <c r="AO118" s="168"/>
      <c r="AP118" s="168"/>
      <c r="AQ118" s="168"/>
      <c r="AR118" s="168"/>
      <c r="AS118" s="168"/>
      <c r="AT118" s="168"/>
      <c r="AU118" s="168"/>
      <c r="AV118" s="168"/>
      <c r="AW118" s="168"/>
      <c r="AX118" s="168"/>
      <c r="AY118" s="168"/>
      <c r="AZ118" s="168"/>
      <c r="BA118" s="168"/>
      <c r="BB118" s="168"/>
      <c r="BC118" s="168"/>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row>
    <row r="119" spans="2:87" ht="13.5" customHeight="1">
      <c r="B119" s="228"/>
      <c r="C119" s="228"/>
      <c r="D119" s="230"/>
      <c r="E119" s="173" t="s">
        <v>77</v>
      </c>
      <c r="F119" s="116" t="s">
        <v>78</v>
      </c>
      <c r="G119" s="174">
        <v>132138211</v>
      </c>
      <c r="H119" s="11">
        <f t="shared" ref="H119" si="307">IFERROR(G119/G124,"-")</f>
        <v>3.2588626860943562E-2</v>
      </c>
      <c r="I119" s="71">
        <v>753</v>
      </c>
      <c r="J119" s="11">
        <f t="shared" ref="J119" si="308">IFERROR(I119/D114,"-")</f>
        <v>3.1269465553756072E-2</v>
      </c>
      <c r="K119" s="76">
        <f t="shared" si="152"/>
        <v>175482.35192563082</v>
      </c>
      <c r="L119" s="22"/>
      <c r="M119" s="20"/>
      <c r="N119" s="228"/>
      <c r="O119" s="228"/>
      <c r="P119" s="230"/>
      <c r="Q119" s="172" t="s">
        <v>77</v>
      </c>
      <c r="R119" s="92" t="s">
        <v>78</v>
      </c>
      <c r="S119" s="102">
        <v>117613359</v>
      </c>
      <c r="T119" s="13">
        <v>2.9837361719064173E-2</v>
      </c>
      <c r="U119" s="73">
        <v>673</v>
      </c>
      <c r="V119" s="13">
        <v>2.8994873120503209E-2</v>
      </c>
      <c r="W119" s="73">
        <v>174759.82020802377</v>
      </c>
      <c r="X119" s="22"/>
      <c r="Y119" s="143"/>
      <c r="Z119" s="168"/>
      <c r="AA119" s="168"/>
      <c r="AB119" s="168"/>
      <c r="AC119" s="168"/>
      <c r="AD119" s="168"/>
      <c r="AE119" s="168"/>
      <c r="AF119" s="168"/>
      <c r="AG119" s="168"/>
      <c r="AH119" s="168"/>
      <c r="AI119" s="168"/>
      <c r="AJ119" s="168"/>
      <c r="AK119" s="168"/>
      <c r="AL119" s="168"/>
      <c r="AM119" s="168"/>
      <c r="AN119" s="168"/>
      <c r="AO119" s="168"/>
      <c r="AP119" s="168"/>
      <c r="AQ119" s="168"/>
      <c r="AR119" s="168"/>
      <c r="AS119" s="168"/>
      <c r="AT119" s="168"/>
      <c r="AU119" s="168"/>
      <c r="AV119" s="168"/>
      <c r="AW119" s="168"/>
      <c r="AX119" s="168"/>
      <c r="AY119" s="168"/>
      <c r="AZ119" s="168"/>
      <c r="BA119" s="168"/>
      <c r="BB119" s="168"/>
      <c r="BC119" s="168"/>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row>
    <row r="120" spans="2:87" ht="13.5" customHeight="1">
      <c r="B120" s="228"/>
      <c r="C120" s="228"/>
      <c r="D120" s="230"/>
      <c r="E120" s="173" t="s">
        <v>79</v>
      </c>
      <c r="F120" s="116" t="s">
        <v>80</v>
      </c>
      <c r="G120" s="174">
        <v>593613559</v>
      </c>
      <c r="H120" s="11">
        <f t="shared" ref="H120" si="309">IFERROR(G120/G124,"-")</f>
        <v>0.146400126257557</v>
      </c>
      <c r="I120" s="71">
        <v>4088</v>
      </c>
      <c r="J120" s="11">
        <f t="shared" ref="J120" si="310">IFERROR(I120/D114,"-")</f>
        <v>0.16976039201029858</v>
      </c>
      <c r="K120" s="76">
        <f t="shared" si="152"/>
        <v>145208.79623287672</v>
      </c>
      <c r="L120" s="22"/>
      <c r="M120" s="20"/>
      <c r="N120" s="228"/>
      <c r="O120" s="228"/>
      <c r="P120" s="230"/>
      <c r="Q120" s="172" t="s">
        <v>79</v>
      </c>
      <c r="R120" s="92" t="s">
        <v>80</v>
      </c>
      <c r="S120" s="102">
        <v>630507090</v>
      </c>
      <c r="T120" s="13">
        <v>0.15995349738089318</v>
      </c>
      <c r="U120" s="73">
        <v>4168</v>
      </c>
      <c r="V120" s="13">
        <v>0.17957003145060532</v>
      </c>
      <c r="W120" s="73">
        <v>151273.29414587331</v>
      </c>
      <c r="X120" s="22"/>
      <c r="Y120" s="143"/>
      <c r="Z120" s="168"/>
      <c r="AA120" s="168"/>
      <c r="AB120" s="168"/>
      <c r="AC120" s="168"/>
      <c r="AD120" s="168"/>
      <c r="AE120" s="168"/>
      <c r="AF120" s="168"/>
      <c r="AG120" s="168"/>
      <c r="AH120" s="168"/>
      <c r="AI120" s="168"/>
      <c r="AJ120" s="168"/>
      <c r="AK120" s="168"/>
      <c r="AL120" s="168"/>
      <c r="AM120" s="168"/>
      <c r="AN120" s="168"/>
      <c r="AO120" s="168"/>
      <c r="AP120" s="168"/>
      <c r="AQ120" s="168"/>
      <c r="AR120" s="168"/>
      <c r="AS120" s="168"/>
      <c r="AT120" s="168"/>
      <c r="AU120" s="168"/>
      <c r="AV120" s="168"/>
      <c r="AW120" s="168"/>
      <c r="AX120" s="168"/>
      <c r="AY120" s="168"/>
      <c r="AZ120" s="168"/>
      <c r="BA120" s="168"/>
      <c r="BB120" s="168"/>
      <c r="BC120" s="168"/>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row>
    <row r="121" spans="2:87" ht="13.5" customHeight="1">
      <c r="B121" s="228"/>
      <c r="C121" s="228"/>
      <c r="D121" s="230"/>
      <c r="E121" s="173" t="s">
        <v>81</v>
      </c>
      <c r="F121" s="116" t="s">
        <v>82</v>
      </c>
      <c r="G121" s="174">
        <v>1226805</v>
      </c>
      <c r="H121" s="11">
        <f t="shared" ref="H121" si="311">IFERROR(G121/G124,"-")</f>
        <v>3.0256115981576188E-4</v>
      </c>
      <c r="I121" s="71">
        <v>38</v>
      </c>
      <c r="J121" s="11">
        <f t="shared" ref="J121" si="312">IFERROR(I121/D114,"-")</f>
        <v>1.5780075578256717E-3</v>
      </c>
      <c r="K121" s="76">
        <f t="shared" si="152"/>
        <v>32284.342105263157</v>
      </c>
      <c r="L121" s="22"/>
      <c r="M121" s="20"/>
      <c r="N121" s="228"/>
      <c r="O121" s="228"/>
      <c r="P121" s="230"/>
      <c r="Q121" s="172" t="s">
        <v>81</v>
      </c>
      <c r="R121" s="92" t="s">
        <v>82</v>
      </c>
      <c r="S121" s="102">
        <v>265169</v>
      </c>
      <c r="T121" s="13">
        <v>6.7270788258692001E-5</v>
      </c>
      <c r="U121" s="73">
        <v>36</v>
      </c>
      <c r="V121" s="13">
        <v>1.5509887553315238E-3</v>
      </c>
      <c r="W121" s="73">
        <v>7365.8055555555557</v>
      </c>
      <c r="X121" s="22"/>
      <c r="Y121" s="143"/>
      <c r="Z121" s="168"/>
      <c r="AA121" s="168"/>
      <c r="AB121" s="168"/>
      <c r="AC121" s="168"/>
      <c r="AD121" s="168"/>
      <c r="AE121" s="168"/>
      <c r="AF121" s="168"/>
      <c r="AG121" s="168"/>
      <c r="AH121" s="168"/>
      <c r="AI121" s="168"/>
      <c r="AJ121" s="168"/>
      <c r="AK121" s="168"/>
      <c r="AL121" s="168"/>
      <c r="AM121" s="168"/>
      <c r="AN121" s="168"/>
      <c r="AO121" s="168"/>
      <c r="AP121" s="168"/>
      <c r="AQ121" s="168"/>
      <c r="AR121" s="168"/>
      <c r="AS121" s="168"/>
      <c r="AT121" s="168"/>
      <c r="AU121" s="168"/>
      <c r="AV121" s="168"/>
      <c r="AW121" s="168"/>
      <c r="AX121" s="168"/>
      <c r="AY121" s="168"/>
      <c r="AZ121" s="168"/>
      <c r="BA121" s="168"/>
      <c r="BB121" s="168"/>
      <c r="BC121" s="168"/>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row>
    <row r="122" spans="2:87" ht="13.5" customHeight="1">
      <c r="B122" s="228"/>
      <c r="C122" s="228"/>
      <c r="D122" s="230"/>
      <c r="E122" s="173" t="s">
        <v>83</v>
      </c>
      <c r="F122" s="116" t="s">
        <v>84</v>
      </c>
      <c r="G122" s="174">
        <v>84362297</v>
      </c>
      <c r="H122" s="11">
        <f t="shared" ref="H122" si="313">IFERROR(G122/G124,"-")</f>
        <v>2.0805877401088007E-2</v>
      </c>
      <c r="I122" s="71">
        <v>3388</v>
      </c>
      <c r="J122" s="11">
        <f t="shared" ref="J122" si="314">IFERROR(I122/D114,"-")</f>
        <v>0.14069183173456251</v>
      </c>
      <c r="K122" s="76">
        <f t="shared" si="152"/>
        <v>24900.323789846516</v>
      </c>
      <c r="L122" s="22"/>
      <c r="M122" s="20"/>
      <c r="N122" s="228"/>
      <c r="O122" s="228"/>
      <c r="P122" s="230"/>
      <c r="Q122" s="172" t="s">
        <v>83</v>
      </c>
      <c r="R122" s="92" t="s">
        <v>84</v>
      </c>
      <c r="S122" s="102">
        <v>90339461</v>
      </c>
      <c r="T122" s="13">
        <v>2.2918239886017461E-2</v>
      </c>
      <c r="U122" s="73">
        <v>3250</v>
      </c>
      <c r="V122" s="13">
        <v>0.14001981818965145</v>
      </c>
      <c r="W122" s="73">
        <v>27796.757230769232</v>
      </c>
      <c r="X122" s="22"/>
      <c r="Y122" s="143"/>
      <c r="Z122" s="168"/>
      <c r="AA122" s="168"/>
      <c r="AB122" s="168"/>
      <c r="AC122" s="168"/>
      <c r="AD122" s="168"/>
      <c r="AE122" s="168"/>
      <c r="AF122" s="168"/>
      <c r="AG122" s="168"/>
      <c r="AH122" s="168"/>
      <c r="AI122" s="168"/>
      <c r="AJ122" s="168"/>
      <c r="AK122" s="168"/>
      <c r="AL122" s="168"/>
      <c r="AM122" s="168"/>
      <c r="AN122" s="168"/>
      <c r="AO122" s="168"/>
      <c r="AP122" s="168"/>
      <c r="AQ122" s="168"/>
      <c r="AR122" s="168"/>
      <c r="AS122" s="168"/>
      <c r="AT122" s="168"/>
      <c r="AU122" s="168"/>
      <c r="AV122" s="168"/>
      <c r="AW122" s="168"/>
      <c r="AX122" s="168"/>
      <c r="AY122" s="168"/>
      <c r="AZ122" s="168"/>
      <c r="BA122" s="168"/>
      <c r="BB122" s="168"/>
      <c r="BC122" s="168"/>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row>
    <row r="123" spans="2:87" ht="13.5" customHeight="1">
      <c r="B123" s="228"/>
      <c r="C123" s="228"/>
      <c r="D123" s="230"/>
      <c r="E123" s="175" t="s">
        <v>85</v>
      </c>
      <c r="F123" s="117" t="s">
        <v>86</v>
      </c>
      <c r="G123" s="176">
        <v>1018013361</v>
      </c>
      <c r="H123" s="12">
        <f t="shared" ref="H123" si="315">IFERROR(G123/G124,"-")</f>
        <v>0.25106785773786539</v>
      </c>
      <c r="I123" s="72">
        <v>2535</v>
      </c>
      <c r="J123" s="12">
        <f t="shared" ref="J123" si="316">IFERROR(I123/D114,"-")</f>
        <v>0.10526971471284415</v>
      </c>
      <c r="K123" s="77">
        <f t="shared" si="152"/>
        <v>401583.17988165683</v>
      </c>
      <c r="L123" s="22"/>
      <c r="M123" s="20"/>
      <c r="N123" s="228"/>
      <c r="O123" s="228"/>
      <c r="P123" s="230"/>
      <c r="Q123" s="172" t="s">
        <v>85</v>
      </c>
      <c r="R123" s="92" t="s">
        <v>86</v>
      </c>
      <c r="S123" s="102">
        <v>999522525</v>
      </c>
      <c r="T123" s="13">
        <v>0.25356911305268787</v>
      </c>
      <c r="U123" s="73">
        <v>2369</v>
      </c>
      <c r="V123" s="13">
        <v>0.10206367670501056</v>
      </c>
      <c r="W123" s="73">
        <v>421917.48628113128</v>
      </c>
      <c r="X123" s="22"/>
      <c r="Y123" s="143"/>
      <c r="Z123" s="168"/>
      <c r="AA123" s="168"/>
      <c r="AB123" s="168"/>
      <c r="AC123" s="168"/>
      <c r="AD123" s="168"/>
      <c r="AE123" s="168"/>
      <c r="AF123" s="168"/>
      <c r="AG123" s="168"/>
      <c r="AH123" s="168"/>
      <c r="AI123" s="168"/>
      <c r="AJ123" s="168"/>
      <c r="AK123" s="168"/>
      <c r="AL123" s="168"/>
      <c r="AM123" s="168"/>
      <c r="AN123" s="168"/>
      <c r="AO123" s="168"/>
      <c r="AP123" s="168"/>
      <c r="AQ123" s="168"/>
      <c r="AR123" s="168"/>
      <c r="AS123" s="168"/>
      <c r="AT123" s="168"/>
      <c r="AU123" s="168"/>
      <c r="AV123" s="168"/>
      <c r="AW123" s="168"/>
      <c r="AX123" s="168"/>
      <c r="AY123" s="168"/>
      <c r="AZ123" s="168"/>
      <c r="BA123" s="168"/>
      <c r="BB123" s="168"/>
      <c r="BC123" s="168"/>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row>
    <row r="124" spans="2:87" ht="13.5" customHeight="1">
      <c r="B124" s="192"/>
      <c r="C124" s="192"/>
      <c r="D124" s="231"/>
      <c r="E124" s="177" t="s">
        <v>115</v>
      </c>
      <c r="F124" s="178"/>
      <c r="G124" s="102">
        <f>SUM(G114:G123)</f>
        <v>4054733928</v>
      </c>
      <c r="H124" s="13" t="s">
        <v>131</v>
      </c>
      <c r="I124" s="73">
        <v>19346</v>
      </c>
      <c r="J124" s="13">
        <f t="shared" ref="J124" si="317">IFERROR(I124/D114,"-")</f>
        <v>0.80337195299198538</v>
      </c>
      <c r="K124" s="78">
        <f t="shared" si="152"/>
        <v>209590.29918329371</v>
      </c>
      <c r="L124" s="22"/>
      <c r="M124" s="20"/>
      <c r="N124" s="192"/>
      <c r="O124" s="192"/>
      <c r="P124" s="231"/>
      <c r="Q124" s="179" t="s">
        <v>115</v>
      </c>
      <c r="R124" s="179"/>
      <c r="S124" s="102">
        <v>3941814967</v>
      </c>
      <c r="T124" s="13" t="s">
        <v>131</v>
      </c>
      <c r="U124" s="73">
        <v>18708</v>
      </c>
      <c r="V124" s="13">
        <v>0.80599715652061521</v>
      </c>
      <c r="W124" s="73">
        <v>210702.10428693608</v>
      </c>
      <c r="X124" s="22"/>
      <c r="Y124" s="143"/>
      <c r="Z124" s="168"/>
      <c r="AA124" s="168"/>
      <c r="AB124" s="168"/>
      <c r="AC124" s="168"/>
      <c r="AD124" s="168"/>
      <c r="AE124" s="168"/>
      <c r="AF124" s="168"/>
      <c r="AG124" s="168"/>
      <c r="AH124" s="168"/>
      <c r="AI124" s="168"/>
      <c r="AJ124" s="168"/>
      <c r="AK124" s="168"/>
      <c r="AL124" s="168"/>
      <c r="AM124" s="168"/>
      <c r="AN124" s="168"/>
      <c r="AO124" s="168"/>
      <c r="AP124" s="168"/>
      <c r="AQ124" s="168"/>
      <c r="AR124" s="168"/>
      <c r="AS124" s="168"/>
      <c r="AT124" s="168"/>
      <c r="AU124" s="168"/>
      <c r="AV124" s="168"/>
      <c r="AW124" s="168"/>
      <c r="AX124" s="168"/>
      <c r="AY124" s="168"/>
      <c r="AZ124" s="168"/>
      <c r="BA124" s="168"/>
      <c r="BB124" s="168"/>
      <c r="BC124" s="168"/>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row>
    <row r="125" spans="2:87" ht="13.5" customHeight="1">
      <c r="B125" s="191">
        <v>12</v>
      </c>
      <c r="C125" s="191" t="s">
        <v>100</v>
      </c>
      <c r="D125" s="229">
        <f>VLOOKUP(C125,市区町村別_生活習慣病の状況!$C$5:$D$78,2,FALSE)</f>
        <v>12454</v>
      </c>
      <c r="E125" s="169" t="s">
        <v>67</v>
      </c>
      <c r="F125" s="114" t="s">
        <v>68</v>
      </c>
      <c r="G125" s="170">
        <v>329451348</v>
      </c>
      <c r="H125" s="10">
        <f t="shared" ref="H125" si="318">IFERROR(G125/G135,"-")</f>
        <v>0.16604218437321389</v>
      </c>
      <c r="I125" s="171">
        <v>5778</v>
      </c>
      <c r="J125" s="10">
        <f t="shared" ref="J125" si="319">IFERROR(I125/D125,"-")</f>
        <v>0.46394732616026979</v>
      </c>
      <c r="K125" s="75">
        <f t="shared" si="152"/>
        <v>57018.232606438214</v>
      </c>
      <c r="L125" s="22"/>
      <c r="M125" s="20"/>
      <c r="N125" s="191">
        <v>12</v>
      </c>
      <c r="O125" s="191" t="s">
        <v>100</v>
      </c>
      <c r="P125" s="229">
        <v>12001</v>
      </c>
      <c r="Q125" s="172" t="s">
        <v>67</v>
      </c>
      <c r="R125" s="92" t="s">
        <v>68</v>
      </c>
      <c r="S125" s="102">
        <v>324817890</v>
      </c>
      <c r="T125" s="13">
        <v>0.161902465436424</v>
      </c>
      <c r="U125" s="73">
        <v>5541</v>
      </c>
      <c r="V125" s="13">
        <v>0.46171152403966337</v>
      </c>
      <c r="W125" s="73">
        <v>58620.806713589605</v>
      </c>
      <c r="X125" s="22"/>
      <c r="Y125" s="143"/>
      <c r="Z125" s="168"/>
      <c r="AA125" s="168"/>
      <c r="AB125" s="168"/>
      <c r="AC125" s="168"/>
      <c r="AD125" s="168"/>
      <c r="AE125" s="168"/>
      <c r="AF125" s="168"/>
      <c r="AG125" s="168"/>
      <c r="AH125" s="168"/>
      <c r="AI125" s="168"/>
      <c r="AJ125" s="168"/>
      <c r="AK125" s="168"/>
      <c r="AL125" s="168"/>
      <c r="AM125" s="168"/>
      <c r="AN125" s="168"/>
      <c r="AO125" s="168"/>
      <c r="AP125" s="168"/>
      <c r="AQ125" s="168"/>
      <c r="AR125" s="168"/>
      <c r="AS125" s="168"/>
      <c r="AT125" s="168"/>
      <c r="AU125" s="168"/>
      <c r="AV125" s="168"/>
      <c r="AW125" s="168"/>
      <c r="AX125" s="168"/>
      <c r="AY125" s="168"/>
      <c r="AZ125" s="168"/>
      <c r="BA125" s="168"/>
      <c r="BB125" s="168"/>
      <c r="BC125" s="168"/>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row>
    <row r="126" spans="2:87" ht="13.5" customHeight="1">
      <c r="B126" s="228"/>
      <c r="C126" s="228"/>
      <c r="D126" s="230"/>
      <c r="E126" s="173" t="s">
        <v>69</v>
      </c>
      <c r="F126" s="115" t="s">
        <v>70</v>
      </c>
      <c r="G126" s="174">
        <v>192228195</v>
      </c>
      <c r="H126" s="11">
        <f t="shared" ref="H126" si="320">IFERROR(G126/G135,"-")</f>
        <v>9.6882254662743444E-2</v>
      </c>
      <c r="I126" s="71">
        <v>5271</v>
      </c>
      <c r="J126" s="11">
        <f t="shared" ref="J126" si="321">IFERROR(I126/D125,"-")</f>
        <v>0.42323751405171028</v>
      </c>
      <c r="K126" s="76">
        <f t="shared" si="152"/>
        <v>36469.018212862837</v>
      </c>
      <c r="L126" s="22"/>
      <c r="M126" s="20"/>
      <c r="N126" s="228"/>
      <c r="O126" s="228"/>
      <c r="P126" s="230"/>
      <c r="Q126" s="172" t="s">
        <v>69</v>
      </c>
      <c r="R126" s="92" t="s">
        <v>70</v>
      </c>
      <c r="S126" s="102">
        <v>198400625</v>
      </c>
      <c r="T126" s="13">
        <v>9.8890951885770267E-2</v>
      </c>
      <c r="U126" s="73">
        <v>4984</v>
      </c>
      <c r="V126" s="13">
        <v>0.41529872510624116</v>
      </c>
      <c r="W126" s="73">
        <v>39807.509028892455</v>
      </c>
      <c r="X126" s="22"/>
      <c r="Y126" s="143"/>
      <c r="Z126" s="168"/>
      <c r="AA126" s="168"/>
      <c r="AB126" s="168"/>
      <c r="AC126" s="168"/>
      <c r="AD126" s="168"/>
      <c r="AE126" s="168"/>
      <c r="AF126" s="168"/>
      <c r="AG126" s="168"/>
      <c r="AH126" s="168"/>
      <c r="AI126" s="168"/>
      <c r="AJ126" s="168"/>
      <c r="AK126" s="168"/>
      <c r="AL126" s="168"/>
      <c r="AM126" s="168"/>
      <c r="AN126" s="168"/>
      <c r="AO126" s="168"/>
      <c r="AP126" s="168"/>
      <c r="AQ126" s="168"/>
      <c r="AR126" s="168"/>
      <c r="AS126" s="168"/>
      <c r="AT126" s="168"/>
      <c r="AU126" s="168"/>
      <c r="AV126" s="168"/>
      <c r="AW126" s="168"/>
      <c r="AX126" s="168"/>
      <c r="AY126" s="168"/>
      <c r="AZ126" s="168"/>
      <c r="BA126" s="168"/>
      <c r="BB126" s="168"/>
      <c r="BC126" s="168"/>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row>
    <row r="127" spans="2:87" ht="13.5" customHeight="1">
      <c r="B127" s="228"/>
      <c r="C127" s="228"/>
      <c r="D127" s="230"/>
      <c r="E127" s="173" t="s">
        <v>71</v>
      </c>
      <c r="F127" s="116" t="s">
        <v>72</v>
      </c>
      <c r="G127" s="174">
        <v>375311815</v>
      </c>
      <c r="H127" s="11">
        <f t="shared" ref="H127" si="322">IFERROR(G127/G135,"-")</f>
        <v>0.18915567947129949</v>
      </c>
      <c r="I127" s="71">
        <v>7857</v>
      </c>
      <c r="J127" s="11">
        <f t="shared" ref="J127" si="323">IFERROR(I127/D125,"-")</f>
        <v>0.63088164445158179</v>
      </c>
      <c r="K127" s="76">
        <f t="shared" si="152"/>
        <v>47767.826778668707</v>
      </c>
      <c r="L127" s="22"/>
      <c r="M127" s="20"/>
      <c r="N127" s="228"/>
      <c r="O127" s="228"/>
      <c r="P127" s="230"/>
      <c r="Q127" s="172" t="s">
        <v>71</v>
      </c>
      <c r="R127" s="92" t="s">
        <v>72</v>
      </c>
      <c r="S127" s="102">
        <v>368952478</v>
      </c>
      <c r="T127" s="13">
        <v>0.18390094159246581</v>
      </c>
      <c r="U127" s="73">
        <v>7528</v>
      </c>
      <c r="V127" s="13">
        <v>0.62728105991167404</v>
      </c>
      <c r="W127" s="73">
        <v>49010.690488841661</v>
      </c>
      <c r="X127" s="22"/>
      <c r="Y127" s="143"/>
      <c r="Z127" s="168"/>
      <c r="AA127" s="168"/>
      <c r="AB127" s="168"/>
      <c r="AC127" s="168"/>
      <c r="AD127" s="168"/>
      <c r="AE127" s="168"/>
      <c r="AF127" s="168"/>
      <c r="AG127" s="168"/>
      <c r="AH127" s="168"/>
      <c r="AI127" s="168"/>
      <c r="AJ127" s="168"/>
      <c r="AK127" s="168"/>
      <c r="AL127" s="168"/>
      <c r="AM127" s="168"/>
      <c r="AN127" s="168"/>
      <c r="AO127" s="168"/>
      <c r="AP127" s="168"/>
      <c r="AQ127" s="168"/>
      <c r="AR127" s="168"/>
      <c r="AS127" s="168"/>
      <c r="AT127" s="168"/>
      <c r="AU127" s="168"/>
      <c r="AV127" s="168"/>
      <c r="AW127" s="168"/>
      <c r="AX127" s="168"/>
      <c r="AY127" s="168"/>
      <c r="AZ127" s="168"/>
      <c r="BA127" s="168"/>
      <c r="BB127" s="168"/>
      <c r="BC127" s="168"/>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row>
    <row r="128" spans="2:87" ht="13.5" customHeight="1">
      <c r="B128" s="228"/>
      <c r="C128" s="228"/>
      <c r="D128" s="230"/>
      <c r="E128" s="173" t="s">
        <v>73</v>
      </c>
      <c r="F128" s="116" t="s">
        <v>74</v>
      </c>
      <c r="G128" s="174">
        <v>184154546</v>
      </c>
      <c r="H128" s="11">
        <f t="shared" ref="H128" si="324">IFERROR(G128/G135,"-")</f>
        <v>9.281316730292298E-2</v>
      </c>
      <c r="I128" s="71">
        <v>2936</v>
      </c>
      <c r="J128" s="11">
        <f t="shared" ref="J128" si="325">IFERROR(I128/D125,"-")</f>
        <v>0.2357475509876345</v>
      </c>
      <c r="K128" s="76">
        <f t="shared" si="152"/>
        <v>62722.938010899183</v>
      </c>
      <c r="L128" s="22"/>
      <c r="M128" s="20"/>
      <c r="N128" s="228"/>
      <c r="O128" s="228"/>
      <c r="P128" s="230"/>
      <c r="Q128" s="172" t="s">
        <v>73</v>
      </c>
      <c r="R128" s="92" t="s">
        <v>74</v>
      </c>
      <c r="S128" s="102">
        <v>179675537</v>
      </c>
      <c r="T128" s="13">
        <v>8.9557605398253845E-2</v>
      </c>
      <c r="U128" s="73">
        <v>2851</v>
      </c>
      <c r="V128" s="13">
        <v>0.237563536371969</v>
      </c>
      <c r="W128" s="73">
        <v>63021.935110487546</v>
      </c>
      <c r="X128" s="22"/>
      <c r="Y128" s="143"/>
      <c r="Z128" s="168"/>
      <c r="AA128" s="168"/>
      <c r="AB128" s="168"/>
      <c r="AC128" s="168"/>
      <c r="AD128" s="168"/>
      <c r="AE128" s="168"/>
      <c r="AF128" s="168"/>
      <c r="AG128" s="168"/>
      <c r="AH128" s="168"/>
      <c r="AI128" s="168"/>
      <c r="AJ128" s="168"/>
      <c r="AK128" s="168"/>
      <c r="AL128" s="168"/>
      <c r="AM128" s="168"/>
      <c r="AN128" s="168"/>
      <c r="AO128" s="168"/>
      <c r="AP128" s="168"/>
      <c r="AQ128" s="168"/>
      <c r="AR128" s="168"/>
      <c r="AS128" s="168"/>
      <c r="AT128" s="168"/>
      <c r="AU128" s="168"/>
      <c r="AV128" s="168"/>
      <c r="AW128" s="168"/>
      <c r="AX128" s="168"/>
      <c r="AY128" s="168"/>
      <c r="AZ128" s="168"/>
      <c r="BA128" s="168"/>
      <c r="BB128" s="168"/>
      <c r="BC128" s="168"/>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row>
    <row r="129" spans="2:87" ht="13.5" customHeight="1">
      <c r="B129" s="228"/>
      <c r="C129" s="228"/>
      <c r="D129" s="230"/>
      <c r="E129" s="173" t="s">
        <v>75</v>
      </c>
      <c r="F129" s="116" t="s">
        <v>76</v>
      </c>
      <c r="G129" s="174">
        <v>13514732</v>
      </c>
      <c r="H129" s="11">
        <f t="shared" ref="H129" si="326">IFERROR(G129/G135,"-")</f>
        <v>6.8113718038226813E-3</v>
      </c>
      <c r="I129" s="71">
        <v>37</v>
      </c>
      <c r="J129" s="11">
        <f t="shared" ref="J129" si="327">IFERROR(I129/D125,"-")</f>
        <v>2.9709330335635138E-3</v>
      </c>
      <c r="K129" s="76">
        <f t="shared" si="152"/>
        <v>365263.02702702704</v>
      </c>
      <c r="L129" s="22"/>
      <c r="M129" s="20"/>
      <c r="N129" s="228"/>
      <c r="O129" s="228"/>
      <c r="P129" s="230"/>
      <c r="Q129" s="172" t="s">
        <v>75</v>
      </c>
      <c r="R129" s="92" t="s">
        <v>76</v>
      </c>
      <c r="S129" s="102">
        <v>11175421</v>
      </c>
      <c r="T129" s="13">
        <v>5.5702849747284143E-3</v>
      </c>
      <c r="U129" s="73">
        <v>37</v>
      </c>
      <c r="V129" s="13">
        <v>3.0830764102991416E-3</v>
      </c>
      <c r="W129" s="73">
        <v>302038.40540540538</v>
      </c>
      <c r="X129" s="22"/>
      <c r="Y129" s="143"/>
      <c r="Z129" s="168"/>
      <c r="AA129" s="168"/>
      <c r="AB129" s="168"/>
      <c r="AC129" s="168"/>
      <c r="AD129" s="168"/>
      <c r="AE129" s="168"/>
      <c r="AF129" s="168"/>
      <c r="AG129" s="168"/>
      <c r="AH129" s="168"/>
      <c r="AI129" s="168"/>
      <c r="AJ129" s="168"/>
      <c r="AK129" s="168"/>
      <c r="AL129" s="168"/>
      <c r="AM129" s="168"/>
      <c r="AN129" s="168"/>
      <c r="AO129" s="168"/>
      <c r="AP129" s="168"/>
      <c r="AQ129" s="168"/>
      <c r="AR129" s="168"/>
      <c r="AS129" s="168"/>
      <c r="AT129" s="168"/>
      <c r="AU129" s="168"/>
      <c r="AV129" s="168"/>
      <c r="AW129" s="168"/>
      <c r="AX129" s="168"/>
      <c r="AY129" s="168"/>
      <c r="AZ129" s="168"/>
      <c r="BA129" s="168"/>
      <c r="BB129" s="168"/>
      <c r="BC129" s="168"/>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row>
    <row r="130" spans="2:87" ht="13.5" customHeight="1">
      <c r="B130" s="228"/>
      <c r="C130" s="228"/>
      <c r="D130" s="230"/>
      <c r="E130" s="173" t="s">
        <v>77</v>
      </c>
      <c r="F130" s="116" t="s">
        <v>78</v>
      </c>
      <c r="G130" s="174">
        <v>78229394</v>
      </c>
      <c r="H130" s="11">
        <f t="shared" ref="H130" si="328">IFERROR(G130/G135,"-")</f>
        <v>3.942730706918459E-2</v>
      </c>
      <c r="I130" s="71">
        <v>548</v>
      </c>
      <c r="J130" s="11">
        <f t="shared" ref="J130" si="329">IFERROR(I130/D125,"-")</f>
        <v>4.4001927091697444E-2</v>
      </c>
      <c r="K130" s="76">
        <f t="shared" si="152"/>
        <v>142754.36861313868</v>
      </c>
      <c r="L130" s="22"/>
      <c r="M130" s="20"/>
      <c r="N130" s="228"/>
      <c r="O130" s="228"/>
      <c r="P130" s="230"/>
      <c r="Q130" s="172" t="s">
        <v>77</v>
      </c>
      <c r="R130" s="92" t="s">
        <v>78</v>
      </c>
      <c r="S130" s="102">
        <v>79476656</v>
      </c>
      <c r="T130" s="13">
        <v>3.9614402245647738E-2</v>
      </c>
      <c r="U130" s="73">
        <v>468</v>
      </c>
      <c r="V130" s="13">
        <v>3.8996750270810766E-2</v>
      </c>
      <c r="W130" s="73">
        <v>169821.91452991453</v>
      </c>
      <c r="X130" s="22"/>
      <c r="Y130" s="143"/>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8"/>
      <c r="AY130" s="168"/>
      <c r="AZ130" s="168"/>
      <c r="BA130" s="168"/>
      <c r="BB130" s="168"/>
      <c r="BC130" s="168"/>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row>
    <row r="131" spans="2:87" ht="13.5" customHeight="1">
      <c r="B131" s="228"/>
      <c r="C131" s="228"/>
      <c r="D131" s="230"/>
      <c r="E131" s="173" t="s">
        <v>79</v>
      </c>
      <c r="F131" s="116" t="s">
        <v>80</v>
      </c>
      <c r="G131" s="174">
        <v>297964729</v>
      </c>
      <c r="H131" s="11">
        <f t="shared" ref="H131" si="330">IFERROR(G131/G135,"-")</f>
        <v>0.15017305216590801</v>
      </c>
      <c r="I131" s="71">
        <v>2478</v>
      </c>
      <c r="J131" s="11">
        <f t="shared" ref="J131" si="331">IFERROR(I131/D125,"-")</f>
        <v>0.19897221776136181</v>
      </c>
      <c r="K131" s="76">
        <f t="shared" si="152"/>
        <v>120244.03914447135</v>
      </c>
      <c r="L131" s="22"/>
      <c r="M131" s="20"/>
      <c r="N131" s="228"/>
      <c r="O131" s="228"/>
      <c r="P131" s="230"/>
      <c r="Q131" s="172" t="s">
        <v>79</v>
      </c>
      <c r="R131" s="92" t="s">
        <v>80</v>
      </c>
      <c r="S131" s="102">
        <v>318993310</v>
      </c>
      <c r="T131" s="13">
        <v>0.15899925754312821</v>
      </c>
      <c r="U131" s="73">
        <v>2519</v>
      </c>
      <c r="V131" s="13">
        <v>0.20989917506874428</v>
      </c>
      <c r="W131" s="73">
        <v>126634.89876935292</v>
      </c>
      <c r="X131" s="22"/>
      <c r="Y131" s="143"/>
      <c r="Z131" s="168"/>
      <c r="AA131" s="168"/>
      <c r="AB131" s="168"/>
      <c r="AC131" s="168"/>
      <c r="AD131" s="168"/>
      <c r="AE131" s="168"/>
      <c r="AF131" s="168"/>
      <c r="AG131" s="168"/>
      <c r="AH131" s="168"/>
      <c r="AI131" s="168"/>
      <c r="AJ131" s="168"/>
      <c r="AK131" s="168"/>
      <c r="AL131" s="168"/>
      <c r="AM131" s="168"/>
      <c r="AN131" s="168"/>
      <c r="AO131" s="168"/>
      <c r="AP131" s="168"/>
      <c r="AQ131" s="168"/>
      <c r="AR131" s="168"/>
      <c r="AS131" s="168"/>
      <c r="AT131" s="168"/>
      <c r="AU131" s="168"/>
      <c r="AV131" s="168"/>
      <c r="AW131" s="168"/>
      <c r="AX131" s="168"/>
      <c r="AY131" s="168"/>
      <c r="AZ131" s="168"/>
      <c r="BA131" s="168"/>
      <c r="BB131" s="168"/>
      <c r="BC131" s="168"/>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row>
    <row r="132" spans="2:87" ht="13.5" customHeight="1">
      <c r="B132" s="228"/>
      <c r="C132" s="228"/>
      <c r="D132" s="230"/>
      <c r="E132" s="173" t="s">
        <v>81</v>
      </c>
      <c r="F132" s="116" t="s">
        <v>82</v>
      </c>
      <c r="G132" s="174">
        <v>851049</v>
      </c>
      <c r="H132" s="11">
        <f t="shared" ref="H132" si="332">IFERROR(G132/G135,"-")</f>
        <v>4.289253506670712E-4</v>
      </c>
      <c r="I132" s="71">
        <v>52</v>
      </c>
      <c r="J132" s="11">
        <f t="shared" ref="J132" si="333">IFERROR(I132/D125,"-")</f>
        <v>4.1753653444676405E-3</v>
      </c>
      <c r="K132" s="76">
        <f t="shared" si="152"/>
        <v>16366.326923076924</v>
      </c>
      <c r="L132" s="22"/>
      <c r="M132" s="20"/>
      <c r="N132" s="228"/>
      <c r="O132" s="228"/>
      <c r="P132" s="230"/>
      <c r="Q132" s="172" t="s">
        <v>81</v>
      </c>
      <c r="R132" s="92" t="s">
        <v>82</v>
      </c>
      <c r="S132" s="102">
        <v>363385</v>
      </c>
      <c r="T132" s="13">
        <v>1.8112588380712324E-4</v>
      </c>
      <c r="U132" s="73">
        <v>42</v>
      </c>
      <c r="V132" s="13">
        <v>3.4997083576368635E-3</v>
      </c>
      <c r="W132" s="73">
        <v>8652.0238095238092</v>
      </c>
      <c r="X132" s="22"/>
      <c r="Y132" s="143"/>
      <c r="Z132" s="168"/>
      <c r="AA132" s="168"/>
      <c r="AB132" s="168"/>
      <c r="AC132" s="168"/>
      <c r="AD132" s="168"/>
      <c r="AE132" s="168"/>
      <c r="AF132" s="168"/>
      <c r="AG132" s="168"/>
      <c r="AH132" s="168"/>
      <c r="AI132" s="168"/>
      <c r="AJ132" s="168"/>
      <c r="AK132" s="168"/>
      <c r="AL132" s="168"/>
      <c r="AM132" s="168"/>
      <c r="AN132" s="168"/>
      <c r="AO132" s="168"/>
      <c r="AP132" s="168"/>
      <c r="AQ132" s="168"/>
      <c r="AR132" s="168"/>
      <c r="AS132" s="168"/>
      <c r="AT132" s="168"/>
      <c r="AU132" s="168"/>
      <c r="AV132" s="168"/>
      <c r="AW132" s="168"/>
      <c r="AX132" s="168"/>
      <c r="AY132" s="168"/>
      <c r="AZ132" s="168"/>
      <c r="BA132" s="168"/>
      <c r="BB132" s="168"/>
      <c r="BC132" s="168"/>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row>
    <row r="133" spans="2:87" ht="13.5" customHeight="1">
      <c r="B133" s="228"/>
      <c r="C133" s="228"/>
      <c r="D133" s="230"/>
      <c r="E133" s="173" t="s">
        <v>83</v>
      </c>
      <c r="F133" s="116" t="s">
        <v>84</v>
      </c>
      <c r="G133" s="174">
        <v>51812598</v>
      </c>
      <c r="H133" s="11">
        <f t="shared" ref="H133" si="334">IFERROR(G133/G135,"-")</f>
        <v>2.6113345725242605E-2</v>
      </c>
      <c r="I133" s="71">
        <v>1220</v>
      </c>
      <c r="J133" s="11">
        <f t="shared" ref="J133" si="335">IFERROR(I133/D125,"-")</f>
        <v>9.7960494620202343E-2</v>
      </c>
      <c r="K133" s="76">
        <f t="shared" ref="K133:K196" si="336">IFERROR(G133/I133,"-")</f>
        <v>42469.342622950819</v>
      </c>
      <c r="L133" s="22"/>
      <c r="M133" s="20"/>
      <c r="N133" s="228"/>
      <c r="O133" s="228"/>
      <c r="P133" s="230"/>
      <c r="Q133" s="172" t="s">
        <v>83</v>
      </c>
      <c r="R133" s="92" t="s">
        <v>84</v>
      </c>
      <c r="S133" s="102">
        <v>54270104</v>
      </c>
      <c r="T133" s="13">
        <v>2.7050430125911896E-2</v>
      </c>
      <c r="U133" s="73">
        <v>1200</v>
      </c>
      <c r="V133" s="13">
        <v>9.9991667361053249E-2</v>
      </c>
      <c r="W133" s="73">
        <v>45225.08666666667</v>
      </c>
      <c r="X133" s="22"/>
      <c r="Y133" s="143"/>
      <c r="Z133" s="168"/>
      <c r="AA133" s="168"/>
      <c r="AB133" s="168"/>
      <c r="AC133" s="168"/>
      <c r="AD133" s="168"/>
      <c r="AE133" s="168"/>
      <c r="AF133" s="168"/>
      <c r="AG133" s="168"/>
      <c r="AH133" s="168"/>
      <c r="AI133" s="168"/>
      <c r="AJ133" s="168"/>
      <c r="AK133" s="168"/>
      <c r="AL133" s="168"/>
      <c r="AM133" s="168"/>
      <c r="AN133" s="168"/>
      <c r="AO133" s="168"/>
      <c r="AP133" s="168"/>
      <c r="AQ133" s="168"/>
      <c r="AR133" s="168"/>
      <c r="AS133" s="168"/>
      <c r="AT133" s="168"/>
      <c r="AU133" s="168"/>
      <c r="AV133" s="168"/>
      <c r="AW133" s="168"/>
      <c r="AX133" s="168"/>
      <c r="AY133" s="168"/>
      <c r="AZ133" s="168"/>
      <c r="BA133" s="168"/>
      <c r="BB133" s="168"/>
      <c r="BC133" s="168"/>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row>
    <row r="134" spans="2:87" ht="13.5" customHeight="1">
      <c r="B134" s="228"/>
      <c r="C134" s="228"/>
      <c r="D134" s="230"/>
      <c r="E134" s="175" t="s">
        <v>85</v>
      </c>
      <c r="F134" s="117" t="s">
        <v>86</v>
      </c>
      <c r="G134" s="176">
        <v>460624053</v>
      </c>
      <c r="H134" s="12">
        <f t="shared" ref="H134" si="337">IFERROR(G134/G135,"-")</f>
        <v>0.23215271207499522</v>
      </c>
      <c r="I134" s="72">
        <v>1213</v>
      </c>
      <c r="J134" s="12">
        <f t="shared" ref="J134" si="338">IFERROR(I134/D125,"-")</f>
        <v>9.7398426208447089E-2</v>
      </c>
      <c r="K134" s="77">
        <f t="shared" si="336"/>
        <v>379739.5325638912</v>
      </c>
      <c r="L134" s="22"/>
      <c r="M134" s="20"/>
      <c r="N134" s="228"/>
      <c r="O134" s="228"/>
      <c r="P134" s="230"/>
      <c r="Q134" s="172" t="s">
        <v>85</v>
      </c>
      <c r="R134" s="92" t="s">
        <v>86</v>
      </c>
      <c r="S134" s="102">
        <v>470131195</v>
      </c>
      <c r="T134" s="13">
        <v>0.23433253491386269</v>
      </c>
      <c r="U134" s="73">
        <v>1122</v>
      </c>
      <c r="V134" s="13">
        <v>9.3492208982584785E-2</v>
      </c>
      <c r="W134" s="73">
        <v>419011.76024955435</v>
      </c>
      <c r="X134" s="22"/>
      <c r="Y134" s="143"/>
      <c r="Z134" s="168"/>
      <c r="AA134" s="168"/>
      <c r="AB134" s="168"/>
      <c r="AC134" s="168"/>
      <c r="AD134" s="168"/>
      <c r="AE134" s="168"/>
      <c r="AF134" s="168"/>
      <c r="AG134" s="168"/>
      <c r="AH134" s="168"/>
      <c r="AI134" s="168"/>
      <c r="AJ134" s="168"/>
      <c r="AK134" s="168"/>
      <c r="AL134" s="168"/>
      <c r="AM134" s="168"/>
      <c r="AN134" s="168"/>
      <c r="AO134" s="168"/>
      <c r="AP134" s="168"/>
      <c r="AQ134" s="168"/>
      <c r="AR134" s="168"/>
      <c r="AS134" s="168"/>
      <c r="AT134" s="168"/>
      <c r="AU134" s="168"/>
      <c r="AV134" s="168"/>
      <c r="AW134" s="168"/>
      <c r="AX134" s="168"/>
      <c r="AY134" s="168"/>
      <c r="AZ134" s="168"/>
      <c r="BA134" s="168"/>
      <c r="BB134" s="168"/>
      <c r="BC134" s="168"/>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row>
    <row r="135" spans="2:87" ht="13.5" customHeight="1">
      <c r="B135" s="192"/>
      <c r="C135" s="192"/>
      <c r="D135" s="231"/>
      <c r="E135" s="177" t="s">
        <v>115</v>
      </c>
      <c r="F135" s="178"/>
      <c r="G135" s="102">
        <f>SUM(G125:G134)</f>
        <v>1984142459</v>
      </c>
      <c r="H135" s="13" t="s">
        <v>131</v>
      </c>
      <c r="I135" s="73">
        <v>9684</v>
      </c>
      <c r="J135" s="13">
        <f t="shared" ref="J135" si="339">IFERROR(I135/D125,"-")</f>
        <v>0.77758149991970449</v>
      </c>
      <c r="K135" s="78">
        <f t="shared" si="336"/>
        <v>204888.72976042959</v>
      </c>
      <c r="L135" s="22"/>
      <c r="M135" s="20"/>
      <c r="N135" s="192"/>
      <c r="O135" s="192"/>
      <c r="P135" s="231"/>
      <c r="Q135" s="179" t="s">
        <v>115</v>
      </c>
      <c r="R135" s="179"/>
      <c r="S135" s="102">
        <v>2006256601</v>
      </c>
      <c r="T135" s="13" t="s">
        <v>131</v>
      </c>
      <c r="U135" s="73">
        <v>9323</v>
      </c>
      <c r="V135" s="13">
        <v>0.77685192900591615</v>
      </c>
      <c r="W135" s="73">
        <v>215194.31524187492</v>
      </c>
      <c r="X135" s="22"/>
      <c r="Y135" s="143"/>
      <c r="Z135" s="168"/>
      <c r="AA135" s="168"/>
      <c r="AB135" s="168"/>
      <c r="AC135" s="168"/>
      <c r="AD135" s="168"/>
      <c r="AE135" s="168"/>
      <c r="AF135" s="168"/>
      <c r="AG135" s="168"/>
      <c r="AH135" s="168"/>
      <c r="AI135" s="168"/>
      <c r="AJ135" s="168"/>
      <c r="AK135" s="168"/>
      <c r="AL135" s="168"/>
      <c r="AM135" s="168"/>
      <c r="AN135" s="168"/>
      <c r="AO135" s="168"/>
      <c r="AP135" s="168"/>
      <c r="AQ135" s="168"/>
      <c r="AR135" s="168"/>
      <c r="AS135" s="168"/>
      <c r="AT135" s="168"/>
      <c r="AU135" s="168"/>
      <c r="AV135" s="168"/>
      <c r="AW135" s="168"/>
      <c r="AX135" s="168"/>
      <c r="AY135" s="168"/>
      <c r="AZ135" s="168"/>
      <c r="BA135" s="168"/>
      <c r="BB135" s="168"/>
      <c r="BC135" s="168"/>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row>
    <row r="136" spans="2:87" ht="13.5" customHeight="1">
      <c r="B136" s="191">
        <v>13</v>
      </c>
      <c r="C136" s="191" t="s">
        <v>101</v>
      </c>
      <c r="D136" s="229">
        <f>VLOOKUP(C136,市区町村別_生活習慣病の状況!$C$5:$D$78,2,FALSE)</f>
        <v>21368</v>
      </c>
      <c r="E136" s="169" t="s">
        <v>67</v>
      </c>
      <c r="F136" s="114" t="s">
        <v>68</v>
      </c>
      <c r="G136" s="170">
        <v>592376773</v>
      </c>
      <c r="H136" s="10">
        <f t="shared" ref="H136" si="340">IFERROR(G136/G146,"-")</f>
        <v>0.16385838371949377</v>
      </c>
      <c r="I136" s="171">
        <v>9887</v>
      </c>
      <c r="J136" s="10">
        <f t="shared" ref="J136" si="341">IFERROR(I136/D136,"-")</f>
        <v>0.46270123549232495</v>
      </c>
      <c r="K136" s="75">
        <f t="shared" si="336"/>
        <v>59914.713563264893</v>
      </c>
      <c r="L136" s="22"/>
      <c r="M136" s="20"/>
      <c r="N136" s="191">
        <v>13</v>
      </c>
      <c r="O136" s="191" t="s">
        <v>101</v>
      </c>
      <c r="P136" s="229">
        <v>20792</v>
      </c>
      <c r="Q136" s="172" t="s">
        <v>67</v>
      </c>
      <c r="R136" s="92" t="s">
        <v>68</v>
      </c>
      <c r="S136" s="102">
        <v>585936345</v>
      </c>
      <c r="T136" s="13">
        <v>0.15789354749115739</v>
      </c>
      <c r="U136" s="73">
        <v>9251</v>
      </c>
      <c r="V136" s="13">
        <v>0.44493074259330512</v>
      </c>
      <c r="W136" s="73">
        <v>63337.622419197927</v>
      </c>
      <c r="X136" s="22"/>
      <c r="Y136" s="143"/>
      <c r="Z136" s="168"/>
      <c r="AA136" s="168"/>
      <c r="AB136" s="168"/>
      <c r="AC136" s="168"/>
      <c r="AD136" s="168"/>
      <c r="AE136" s="168"/>
      <c r="AF136" s="168"/>
      <c r="AG136" s="168"/>
      <c r="AH136" s="168"/>
      <c r="AI136" s="168"/>
      <c r="AJ136" s="168"/>
      <c r="AK136" s="168"/>
      <c r="AL136" s="168"/>
      <c r="AM136" s="168"/>
      <c r="AN136" s="168"/>
      <c r="AO136" s="168"/>
      <c r="AP136" s="168"/>
      <c r="AQ136" s="168"/>
      <c r="AR136" s="168"/>
      <c r="AS136" s="168"/>
      <c r="AT136" s="168"/>
      <c r="AU136" s="168"/>
      <c r="AV136" s="168"/>
      <c r="AW136" s="168"/>
      <c r="AX136" s="168"/>
      <c r="AY136" s="168"/>
      <c r="AZ136" s="168"/>
      <c r="BA136" s="168"/>
      <c r="BB136" s="168"/>
      <c r="BC136" s="168"/>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row>
    <row r="137" spans="2:87" ht="13.5" customHeight="1">
      <c r="B137" s="228"/>
      <c r="C137" s="228"/>
      <c r="D137" s="230"/>
      <c r="E137" s="173" t="s">
        <v>69</v>
      </c>
      <c r="F137" s="115" t="s">
        <v>70</v>
      </c>
      <c r="G137" s="174">
        <v>316410621</v>
      </c>
      <c r="H137" s="11">
        <f t="shared" ref="H137" si="342">IFERROR(G137/G146,"-")</f>
        <v>8.7522899802726248E-2</v>
      </c>
      <c r="I137" s="71">
        <v>9032</v>
      </c>
      <c r="J137" s="11">
        <f t="shared" ref="J137" si="343">IFERROR(I137/D136,"-")</f>
        <v>0.42268813178584802</v>
      </c>
      <c r="K137" s="76">
        <f t="shared" si="336"/>
        <v>35032.176815766165</v>
      </c>
      <c r="L137" s="22"/>
      <c r="M137" s="20"/>
      <c r="N137" s="228"/>
      <c r="O137" s="228"/>
      <c r="P137" s="230"/>
      <c r="Q137" s="172" t="s">
        <v>69</v>
      </c>
      <c r="R137" s="92" t="s">
        <v>70</v>
      </c>
      <c r="S137" s="102">
        <v>338252867</v>
      </c>
      <c r="T137" s="13">
        <v>9.1149739345294661E-2</v>
      </c>
      <c r="U137" s="73">
        <v>8619</v>
      </c>
      <c r="V137" s="13">
        <v>0.4145344363216622</v>
      </c>
      <c r="W137" s="73">
        <v>39245.024596820978</v>
      </c>
      <c r="X137" s="22"/>
      <c r="Y137" s="143"/>
      <c r="Z137" s="168"/>
      <c r="AA137" s="168"/>
      <c r="AB137" s="168"/>
      <c r="AC137" s="168"/>
      <c r="AD137" s="168"/>
      <c r="AE137" s="168"/>
      <c r="AF137" s="168"/>
      <c r="AG137" s="168"/>
      <c r="AH137" s="168"/>
      <c r="AI137" s="168"/>
      <c r="AJ137" s="168"/>
      <c r="AK137" s="168"/>
      <c r="AL137" s="168"/>
      <c r="AM137" s="168"/>
      <c r="AN137" s="168"/>
      <c r="AO137" s="168"/>
      <c r="AP137" s="168"/>
      <c r="AQ137" s="168"/>
      <c r="AR137" s="168"/>
      <c r="AS137" s="168"/>
      <c r="AT137" s="168"/>
      <c r="AU137" s="168"/>
      <c r="AV137" s="168"/>
      <c r="AW137" s="168"/>
      <c r="AX137" s="168"/>
      <c r="AY137" s="168"/>
      <c r="AZ137" s="168"/>
      <c r="BA137" s="168"/>
      <c r="BB137" s="168"/>
      <c r="BC137" s="168"/>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row>
    <row r="138" spans="2:87" ht="13.5" customHeight="1">
      <c r="B138" s="228"/>
      <c r="C138" s="228"/>
      <c r="D138" s="230"/>
      <c r="E138" s="173" t="s">
        <v>71</v>
      </c>
      <c r="F138" s="116" t="s">
        <v>72</v>
      </c>
      <c r="G138" s="174">
        <v>668769218</v>
      </c>
      <c r="H138" s="11">
        <f t="shared" ref="H138" si="344">IFERROR(G138/G146,"-")</f>
        <v>0.18498943263399995</v>
      </c>
      <c r="I138" s="71">
        <v>13955</v>
      </c>
      <c r="J138" s="11">
        <f t="shared" ref="J138" si="345">IFERROR(I138/D136,"-")</f>
        <v>0.65307937102208913</v>
      </c>
      <c r="K138" s="76">
        <f t="shared" si="336"/>
        <v>47923.268935865279</v>
      </c>
      <c r="L138" s="22"/>
      <c r="M138" s="20"/>
      <c r="N138" s="228"/>
      <c r="O138" s="228"/>
      <c r="P138" s="230"/>
      <c r="Q138" s="172" t="s">
        <v>71</v>
      </c>
      <c r="R138" s="92" t="s">
        <v>72</v>
      </c>
      <c r="S138" s="102">
        <v>690991938</v>
      </c>
      <c r="T138" s="13">
        <v>0.18620310774306018</v>
      </c>
      <c r="U138" s="73">
        <v>13600</v>
      </c>
      <c r="V138" s="13">
        <v>0.65409772989611392</v>
      </c>
      <c r="W138" s="73">
        <v>50808.230735294121</v>
      </c>
      <c r="X138" s="22"/>
      <c r="Y138" s="143"/>
      <c r="Z138" s="168"/>
      <c r="AA138" s="168"/>
      <c r="AB138" s="168"/>
      <c r="AC138" s="168"/>
      <c r="AD138" s="168"/>
      <c r="AE138" s="168"/>
      <c r="AF138" s="168"/>
      <c r="AG138" s="168"/>
      <c r="AH138" s="168"/>
      <c r="AI138" s="168"/>
      <c r="AJ138" s="168"/>
      <c r="AK138" s="168"/>
      <c r="AL138" s="168"/>
      <c r="AM138" s="168"/>
      <c r="AN138" s="168"/>
      <c r="AO138" s="168"/>
      <c r="AP138" s="168"/>
      <c r="AQ138" s="168"/>
      <c r="AR138" s="168"/>
      <c r="AS138" s="168"/>
      <c r="AT138" s="168"/>
      <c r="AU138" s="168"/>
      <c r="AV138" s="168"/>
      <c r="AW138" s="168"/>
      <c r="AX138" s="168"/>
      <c r="AY138" s="168"/>
      <c r="AZ138" s="168"/>
      <c r="BA138" s="168"/>
      <c r="BB138" s="168"/>
      <c r="BC138" s="168"/>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row>
    <row r="139" spans="2:87" ht="13.5" customHeight="1">
      <c r="B139" s="228"/>
      <c r="C139" s="228"/>
      <c r="D139" s="230"/>
      <c r="E139" s="173" t="s">
        <v>73</v>
      </c>
      <c r="F139" s="116" t="s">
        <v>74</v>
      </c>
      <c r="G139" s="174">
        <v>272097459</v>
      </c>
      <c r="H139" s="11">
        <f t="shared" ref="H139" si="346">IFERROR(G139/G146,"-")</f>
        <v>7.5265357924358081E-2</v>
      </c>
      <c r="I139" s="71">
        <v>5095</v>
      </c>
      <c r="J139" s="11">
        <f t="shared" ref="J139" si="347">IFERROR(I139/D136,"-")</f>
        <v>0.23844065892923999</v>
      </c>
      <c r="K139" s="76">
        <f t="shared" si="336"/>
        <v>53404.800588812563</v>
      </c>
      <c r="L139" s="22"/>
      <c r="M139" s="20"/>
      <c r="N139" s="228"/>
      <c r="O139" s="228"/>
      <c r="P139" s="230"/>
      <c r="Q139" s="172" t="s">
        <v>73</v>
      </c>
      <c r="R139" s="92" t="s">
        <v>74</v>
      </c>
      <c r="S139" s="102">
        <v>322227663</v>
      </c>
      <c r="T139" s="13">
        <v>8.6831392599233892E-2</v>
      </c>
      <c r="U139" s="73">
        <v>5028</v>
      </c>
      <c r="V139" s="13">
        <v>0.24182377837629856</v>
      </c>
      <c r="W139" s="73">
        <v>64086.647374701672</v>
      </c>
      <c r="X139" s="22"/>
      <c r="Y139" s="143"/>
      <c r="Z139" s="168"/>
      <c r="AA139" s="168"/>
      <c r="AB139" s="168"/>
      <c r="AC139" s="168"/>
      <c r="AD139" s="168"/>
      <c r="AE139" s="168"/>
      <c r="AF139" s="168"/>
      <c r="AG139" s="168"/>
      <c r="AH139" s="168"/>
      <c r="AI139" s="168"/>
      <c r="AJ139" s="168"/>
      <c r="AK139" s="168"/>
      <c r="AL139" s="168"/>
      <c r="AM139" s="168"/>
      <c r="AN139" s="168"/>
      <c r="AO139" s="168"/>
      <c r="AP139" s="168"/>
      <c r="AQ139" s="168"/>
      <c r="AR139" s="168"/>
      <c r="AS139" s="168"/>
      <c r="AT139" s="168"/>
      <c r="AU139" s="168"/>
      <c r="AV139" s="168"/>
      <c r="AW139" s="168"/>
      <c r="AX139" s="168"/>
      <c r="AY139" s="168"/>
      <c r="AZ139" s="168"/>
      <c r="BA139" s="168"/>
      <c r="BB139" s="168"/>
      <c r="BC139" s="168"/>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row>
    <row r="140" spans="2:87" ht="13.5" customHeight="1">
      <c r="B140" s="228"/>
      <c r="C140" s="228"/>
      <c r="D140" s="230"/>
      <c r="E140" s="173" t="s">
        <v>75</v>
      </c>
      <c r="F140" s="116" t="s">
        <v>76</v>
      </c>
      <c r="G140" s="174">
        <v>34366293</v>
      </c>
      <c r="H140" s="11">
        <f t="shared" ref="H140" si="348">IFERROR(G140/G146,"-")</f>
        <v>9.5061209049304707E-3</v>
      </c>
      <c r="I140" s="71">
        <v>59</v>
      </c>
      <c r="J140" s="11">
        <f t="shared" ref="J140" si="349">IFERROR(I140/D136,"-")</f>
        <v>2.7611381505054287E-3</v>
      </c>
      <c r="K140" s="76">
        <f t="shared" si="336"/>
        <v>582479.54237288132</v>
      </c>
      <c r="L140" s="22"/>
      <c r="M140" s="20"/>
      <c r="N140" s="228"/>
      <c r="O140" s="228"/>
      <c r="P140" s="230"/>
      <c r="Q140" s="172" t="s">
        <v>75</v>
      </c>
      <c r="R140" s="92" t="s">
        <v>76</v>
      </c>
      <c r="S140" s="102">
        <v>25674281</v>
      </c>
      <c r="T140" s="13">
        <v>6.9185046139693214E-3</v>
      </c>
      <c r="U140" s="73">
        <v>82</v>
      </c>
      <c r="V140" s="13">
        <v>3.9438245479030392E-3</v>
      </c>
      <c r="W140" s="73">
        <v>313100.98780487804</v>
      </c>
      <c r="X140" s="22"/>
      <c r="Y140" s="143"/>
      <c r="Z140" s="168"/>
      <c r="AA140" s="168"/>
      <c r="AB140" s="168"/>
      <c r="AC140" s="168"/>
      <c r="AD140" s="168"/>
      <c r="AE140" s="168"/>
      <c r="AF140" s="168"/>
      <c r="AG140" s="168"/>
      <c r="AH140" s="168"/>
      <c r="AI140" s="168"/>
      <c r="AJ140" s="168"/>
      <c r="AK140" s="168"/>
      <c r="AL140" s="168"/>
      <c r="AM140" s="168"/>
      <c r="AN140" s="168"/>
      <c r="AO140" s="168"/>
      <c r="AP140" s="168"/>
      <c r="AQ140" s="168"/>
      <c r="AR140" s="168"/>
      <c r="AS140" s="168"/>
      <c r="AT140" s="168"/>
      <c r="AU140" s="168"/>
      <c r="AV140" s="168"/>
      <c r="AW140" s="168"/>
      <c r="AX140" s="168"/>
      <c r="AY140" s="168"/>
      <c r="AZ140" s="168"/>
      <c r="BA140" s="168"/>
      <c r="BB140" s="168"/>
      <c r="BC140" s="168"/>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c r="CH140" s="20"/>
      <c r="CI140" s="20"/>
    </row>
    <row r="141" spans="2:87" ht="13.5" customHeight="1">
      <c r="B141" s="228"/>
      <c r="C141" s="228"/>
      <c r="D141" s="230"/>
      <c r="E141" s="173" t="s">
        <v>77</v>
      </c>
      <c r="F141" s="116" t="s">
        <v>78</v>
      </c>
      <c r="G141" s="174">
        <v>110629944</v>
      </c>
      <c r="H141" s="11">
        <f t="shared" ref="H141" si="350">IFERROR(G141/G146,"-")</f>
        <v>3.0601543883993752E-2</v>
      </c>
      <c r="I141" s="71">
        <v>841</v>
      </c>
      <c r="J141" s="11">
        <f t="shared" ref="J141" si="351">IFERROR(I141/D136,"-")</f>
        <v>3.9357918382628226E-2</v>
      </c>
      <c r="K141" s="76">
        <f t="shared" si="336"/>
        <v>131545.71224732461</v>
      </c>
      <c r="L141" s="22"/>
      <c r="M141" s="20"/>
      <c r="N141" s="228"/>
      <c r="O141" s="228"/>
      <c r="P141" s="230"/>
      <c r="Q141" s="172" t="s">
        <v>77</v>
      </c>
      <c r="R141" s="92" t="s">
        <v>78</v>
      </c>
      <c r="S141" s="102">
        <v>131405668</v>
      </c>
      <c r="T141" s="13">
        <v>3.5410172552046183E-2</v>
      </c>
      <c r="U141" s="73">
        <v>766</v>
      </c>
      <c r="V141" s="13">
        <v>3.6841092727972299E-2</v>
      </c>
      <c r="W141" s="73">
        <v>171547.86945169713</v>
      </c>
      <c r="X141" s="22"/>
      <c r="Y141" s="143"/>
      <c r="Z141" s="168"/>
      <c r="AA141" s="168"/>
      <c r="AB141" s="168"/>
      <c r="AC141" s="168"/>
      <c r="AD141" s="168"/>
      <c r="AE141" s="168"/>
      <c r="AF141" s="168"/>
      <c r="AG141" s="168"/>
      <c r="AH141" s="168"/>
      <c r="AI141" s="168"/>
      <c r="AJ141" s="168"/>
      <c r="AK141" s="168"/>
      <c r="AL141" s="168"/>
      <c r="AM141" s="168"/>
      <c r="AN141" s="168"/>
      <c r="AO141" s="168"/>
      <c r="AP141" s="168"/>
      <c r="AQ141" s="168"/>
      <c r="AR141" s="168"/>
      <c r="AS141" s="168"/>
      <c r="AT141" s="168"/>
      <c r="AU141" s="168"/>
      <c r="AV141" s="168"/>
      <c r="AW141" s="168"/>
      <c r="AX141" s="168"/>
      <c r="AY141" s="168"/>
      <c r="AZ141" s="168"/>
      <c r="BA141" s="168"/>
      <c r="BB141" s="168"/>
      <c r="BC141" s="168"/>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row>
    <row r="142" spans="2:87" ht="13.5" customHeight="1">
      <c r="B142" s="228"/>
      <c r="C142" s="228"/>
      <c r="D142" s="230"/>
      <c r="E142" s="173" t="s">
        <v>79</v>
      </c>
      <c r="F142" s="116" t="s">
        <v>80</v>
      </c>
      <c r="G142" s="174">
        <v>609960757</v>
      </c>
      <c r="H142" s="11">
        <f t="shared" ref="H142" si="352">IFERROR(G142/G146,"-")</f>
        <v>0.1687223205396321</v>
      </c>
      <c r="I142" s="71">
        <v>4031</v>
      </c>
      <c r="J142" s="11">
        <f t="shared" ref="J142" si="353">IFERROR(I142/D136,"-")</f>
        <v>0.18864657431673532</v>
      </c>
      <c r="K142" s="76">
        <f t="shared" si="336"/>
        <v>151317.47878938229</v>
      </c>
      <c r="L142" s="22"/>
      <c r="M142" s="20"/>
      <c r="N142" s="228"/>
      <c r="O142" s="228"/>
      <c r="P142" s="230"/>
      <c r="Q142" s="172" t="s">
        <v>79</v>
      </c>
      <c r="R142" s="92" t="s">
        <v>80</v>
      </c>
      <c r="S142" s="102">
        <v>547584347</v>
      </c>
      <c r="T142" s="13">
        <v>0.14755875076917938</v>
      </c>
      <c r="U142" s="73">
        <v>4049</v>
      </c>
      <c r="V142" s="13">
        <v>0.19473836090804156</v>
      </c>
      <c r="W142" s="73">
        <v>135239.40405038281</v>
      </c>
      <c r="X142" s="22"/>
      <c r="Y142" s="143"/>
      <c r="Z142" s="168"/>
      <c r="AA142" s="168"/>
      <c r="AB142" s="168"/>
      <c r="AC142" s="168"/>
      <c r="AD142" s="168"/>
      <c r="AE142" s="168"/>
      <c r="AF142" s="168"/>
      <c r="AG142" s="168"/>
      <c r="AH142" s="168"/>
      <c r="AI142" s="168"/>
      <c r="AJ142" s="168"/>
      <c r="AK142" s="168"/>
      <c r="AL142" s="168"/>
      <c r="AM142" s="168"/>
      <c r="AN142" s="168"/>
      <c r="AO142" s="168"/>
      <c r="AP142" s="168"/>
      <c r="AQ142" s="168"/>
      <c r="AR142" s="168"/>
      <c r="AS142" s="168"/>
      <c r="AT142" s="168"/>
      <c r="AU142" s="168"/>
      <c r="AV142" s="168"/>
      <c r="AW142" s="168"/>
      <c r="AX142" s="168"/>
      <c r="AY142" s="168"/>
      <c r="AZ142" s="168"/>
      <c r="BA142" s="168"/>
      <c r="BB142" s="168"/>
      <c r="BC142" s="168"/>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c r="CI142" s="20"/>
    </row>
    <row r="143" spans="2:87" ht="13.5" customHeight="1">
      <c r="B143" s="228"/>
      <c r="C143" s="228"/>
      <c r="D143" s="230"/>
      <c r="E143" s="173" t="s">
        <v>81</v>
      </c>
      <c r="F143" s="116" t="s">
        <v>82</v>
      </c>
      <c r="G143" s="174">
        <v>795057</v>
      </c>
      <c r="H143" s="11">
        <f t="shared" ref="H143" si="354">IFERROR(G143/G146,"-")</f>
        <v>2.1992211869669229E-4</v>
      </c>
      <c r="I143" s="71">
        <v>83</v>
      </c>
      <c r="J143" s="11">
        <f t="shared" ref="J143" si="355">IFERROR(I143/D136,"-")</f>
        <v>3.884312991388993E-3</v>
      </c>
      <c r="K143" s="76">
        <f t="shared" si="336"/>
        <v>9579</v>
      </c>
      <c r="L143" s="22"/>
      <c r="M143" s="20"/>
      <c r="N143" s="228"/>
      <c r="O143" s="228"/>
      <c r="P143" s="230"/>
      <c r="Q143" s="172" t="s">
        <v>81</v>
      </c>
      <c r="R143" s="92" t="s">
        <v>82</v>
      </c>
      <c r="S143" s="102">
        <v>1002871</v>
      </c>
      <c r="T143" s="13">
        <v>2.7024584021324789E-4</v>
      </c>
      <c r="U143" s="73">
        <v>114</v>
      </c>
      <c r="V143" s="13">
        <v>5.4828780300115428E-3</v>
      </c>
      <c r="W143" s="73">
        <v>8797.1140350877195</v>
      </c>
      <c r="X143" s="22"/>
      <c r="Y143" s="143"/>
      <c r="Z143" s="168"/>
      <c r="AA143" s="168"/>
      <c r="AB143" s="168"/>
      <c r="AC143" s="168"/>
      <c r="AD143" s="168"/>
      <c r="AE143" s="168"/>
      <c r="AF143" s="168"/>
      <c r="AG143" s="168"/>
      <c r="AH143" s="168"/>
      <c r="AI143" s="168"/>
      <c r="AJ143" s="168"/>
      <c r="AK143" s="168"/>
      <c r="AL143" s="168"/>
      <c r="AM143" s="168"/>
      <c r="AN143" s="168"/>
      <c r="AO143" s="168"/>
      <c r="AP143" s="168"/>
      <c r="AQ143" s="168"/>
      <c r="AR143" s="168"/>
      <c r="AS143" s="168"/>
      <c r="AT143" s="168"/>
      <c r="AU143" s="168"/>
      <c r="AV143" s="168"/>
      <c r="AW143" s="168"/>
      <c r="AX143" s="168"/>
      <c r="AY143" s="168"/>
      <c r="AZ143" s="168"/>
      <c r="BA143" s="168"/>
      <c r="BB143" s="168"/>
      <c r="BC143" s="168"/>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c r="CH143" s="20"/>
      <c r="CI143" s="20"/>
    </row>
    <row r="144" spans="2:87" ht="13.5" customHeight="1">
      <c r="B144" s="228"/>
      <c r="C144" s="228"/>
      <c r="D144" s="230"/>
      <c r="E144" s="173" t="s">
        <v>83</v>
      </c>
      <c r="F144" s="116" t="s">
        <v>84</v>
      </c>
      <c r="G144" s="174">
        <v>94748749</v>
      </c>
      <c r="H144" s="11">
        <f t="shared" ref="H144" si="356">IFERROR(G144/G146,"-")</f>
        <v>2.6208618531678992E-2</v>
      </c>
      <c r="I144" s="71">
        <v>2254</v>
      </c>
      <c r="J144" s="11">
        <f t="shared" ref="J144" si="357">IFERROR(I144/D136,"-")</f>
        <v>0.10548483713964807</v>
      </c>
      <c r="K144" s="76">
        <f t="shared" si="336"/>
        <v>42035.82475598935</v>
      </c>
      <c r="L144" s="22"/>
      <c r="M144" s="20"/>
      <c r="N144" s="228"/>
      <c r="O144" s="228"/>
      <c r="P144" s="230"/>
      <c r="Q144" s="172" t="s">
        <v>83</v>
      </c>
      <c r="R144" s="92" t="s">
        <v>84</v>
      </c>
      <c r="S144" s="102">
        <v>95080099</v>
      </c>
      <c r="T144" s="13">
        <v>2.5621442081597525E-2</v>
      </c>
      <c r="U144" s="73">
        <v>2252</v>
      </c>
      <c r="V144" s="13">
        <v>0.10831088880338592</v>
      </c>
      <c r="W144" s="73">
        <v>42220.292628774419</v>
      </c>
      <c r="X144" s="22"/>
      <c r="Y144" s="143"/>
      <c r="Z144" s="168"/>
      <c r="AA144" s="168"/>
      <c r="AB144" s="168"/>
      <c r="AC144" s="168"/>
      <c r="AD144" s="168"/>
      <c r="AE144" s="168"/>
      <c r="AF144" s="168"/>
      <c r="AG144" s="168"/>
      <c r="AH144" s="168"/>
      <c r="AI144" s="168"/>
      <c r="AJ144" s="168"/>
      <c r="AK144" s="168"/>
      <c r="AL144" s="168"/>
      <c r="AM144" s="168"/>
      <c r="AN144" s="168"/>
      <c r="AO144" s="168"/>
      <c r="AP144" s="168"/>
      <c r="AQ144" s="168"/>
      <c r="AR144" s="168"/>
      <c r="AS144" s="168"/>
      <c r="AT144" s="168"/>
      <c r="AU144" s="168"/>
      <c r="AV144" s="168"/>
      <c r="AW144" s="168"/>
      <c r="AX144" s="168"/>
      <c r="AY144" s="168"/>
      <c r="AZ144" s="168"/>
      <c r="BA144" s="168"/>
      <c r="BB144" s="168"/>
      <c r="BC144" s="168"/>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c r="CH144" s="20"/>
      <c r="CI144" s="20"/>
    </row>
    <row r="145" spans="2:87" ht="13.5" customHeight="1">
      <c r="B145" s="228"/>
      <c r="C145" s="228"/>
      <c r="D145" s="230"/>
      <c r="E145" s="175" t="s">
        <v>85</v>
      </c>
      <c r="F145" s="117" t="s">
        <v>86</v>
      </c>
      <c r="G145" s="176">
        <v>915020377</v>
      </c>
      <c r="H145" s="12">
        <f t="shared" ref="H145" si="358">IFERROR(G145/G146,"-")</f>
        <v>0.25310539994048997</v>
      </c>
      <c r="I145" s="72">
        <v>2069</v>
      </c>
      <c r="J145" s="12">
        <f t="shared" ref="J145" si="359">IFERROR(I145/D136,"-")</f>
        <v>9.6827031074503925E-2</v>
      </c>
      <c r="K145" s="77">
        <f t="shared" si="336"/>
        <v>442252.47800869984</v>
      </c>
      <c r="L145" s="22"/>
      <c r="M145" s="20"/>
      <c r="N145" s="228"/>
      <c r="O145" s="228"/>
      <c r="P145" s="230"/>
      <c r="Q145" s="172" t="s">
        <v>85</v>
      </c>
      <c r="R145" s="92" t="s">
        <v>86</v>
      </c>
      <c r="S145" s="102">
        <v>972802059</v>
      </c>
      <c r="T145" s="13">
        <v>0.2621430969642482</v>
      </c>
      <c r="U145" s="73">
        <v>1962</v>
      </c>
      <c r="V145" s="13">
        <v>9.4363216621777601E-2</v>
      </c>
      <c r="W145" s="73">
        <v>495821.6406727829</v>
      </c>
      <c r="X145" s="22"/>
      <c r="Y145" s="143"/>
      <c r="Z145" s="168"/>
      <c r="AA145" s="168"/>
      <c r="AB145" s="168"/>
      <c r="AC145" s="168"/>
      <c r="AD145" s="168"/>
      <c r="AE145" s="168"/>
      <c r="AF145" s="168"/>
      <c r="AG145" s="168"/>
      <c r="AH145" s="168"/>
      <c r="AI145" s="168"/>
      <c r="AJ145" s="168"/>
      <c r="AK145" s="168"/>
      <c r="AL145" s="168"/>
      <c r="AM145" s="168"/>
      <c r="AN145" s="168"/>
      <c r="AO145" s="168"/>
      <c r="AP145" s="168"/>
      <c r="AQ145" s="168"/>
      <c r="AR145" s="168"/>
      <c r="AS145" s="168"/>
      <c r="AT145" s="168"/>
      <c r="AU145" s="168"/>
      <c r="AV145" s="168"/>
      <c r="AW145" s="168"/>
      <c r="AX145" s="168"/>
      <c r="AY145" s="168"/>
      <c r="AZ145" s="168"/>
      <c r="BA145" s="168"/>
      <c r="BB145" s="168"/>
      <c r="BC145" s="168"/>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row>
    <row r="146" spans="2:87" ht="13.5" customHeight="1">
      <c r="B146" s="192"/>
      <c r="C146" s="192"/>
      <c r="D146" s="231"/>
      <c r="E146" s="177" t="s">
        <v>115</v>
      </c>
      <c r="F146" s="178"/>
      <c r="G146" s="102">
        <f>SUM(G136:G145)</f>
        <v>3615175248</v>
      </c>
      <c r="H146" s="13" t="s">
        <v>131</v>
      </c>
      <c r="I146" s="73">
        <v>16861</v>
      </c>
      <c r="J146" s="13">
        <f t="shared" ref="J146" si="360">IFERROR(I146/D136,"-")</f>
        <v>0.78907712467240732</v>
      </c>
      <c r="K146" s="78">
        <f t="shared" si="336"/>
        <v>214410.48858312081</v>
      </c>
      <c r="L146" s="22"/>
      <c r="M146" s="20"/>
      <c r="N146" s="192"/>
      <c r="O146" s="192"/>
      <c r="P146" s="231"/>
      <c r="Q146" s="179" t="s">
        <v>115</v>
      </c>
      <c r="R146" s="179"/>
      <c r="S146" s="102">
        <v>3710958138</v>
      </c>
      <c r="T146" s="13" t="s">
        <v>131</v>
      </c>
      <c r="U146" s="73">
        <v>16461</v>
      </c>
      <c r="V146" s="13">
        <v>0.79169873028087723</v>
      </c>
      <c r="W146" s="73">
        <v>225439.410606889</v>
      </c>
      <c r="X146" s="22"/>
      <c r="Y146" s="143"/>
      <c r="Z146" s="168"/>
      <c r="AA146" s="168"/>
      <c r="AB146" s="168"/>
      <c r="AC146" s="168"/>
      <c r="AD146" s="168"/>
      <c r="AE146" s="168"/>
      <c r="AF146" s="168"/>
      <c r="AG146" s="168"/>
      <c r="AH146" s="168"/>
      <c r="AI146" s="168"/>
      <c r="AJ146" s="168"/>
      <c r="AK146" s="168"/>
      <c r="AL146" s="168"/>
      <c r="AM146" s="168"/>
      <c r="AN146" s="168"/>
      <c r="AO146" s="168"/>
      <c r="AP146" s="168"/>
      <c r="AQ146" s="168"/>
      <c r="AR146" s="168"/>
      <c r="AS146" s="168"/>
      <c r="AT146" s="168"/>
      <c r="AU146" s="168"/>
      <c r="AV146" s="168"/>
      <c r="AW146" s="168"/>
      <c r="AX146" s="168"/>
      <c r="AY146" s="168"/>
      <c r="AZ146" s="168"/>
      <c r="BA146" s="168"/>
      <c r="BB146" s="168"/>
      <c r="BC146" s="168"/>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row>
    <row r="147" spans="2:87" ht="13.5" customHeight="1">
      <c r="B147" s="191">
        <v>14</v>
      </c>
      <c r="C147" s="191" t="s">
        <v>102</v>
      </c>
      <c r="D147" s="229">
        <f>VLOOKUP(C147,市区町村別_生活習慣病の状況!$C$5:$D$78,2,FALSE)</f>
        <v>16265</v>
      </c>
      <c r="E147" s="169" t="s">
        <v>67</v>
      </c>
      <c r="F147" s="114" t="s">
        <v>68</v>
      </c>
      <c r="G147" s="170">
        <v>453785605</v>
      </c>
      <c r="H147" s="10">
        <f>IFERROR(G147/G157,"-")</f>
        <v>0.17417036292906571</v>
      </c>
      <c r="I147" s="171">
        <v>8137</v>
      </c>
      <c r="J147" s="10">
        <f t="shared" ref="J147" si="361">IFERROR(I147/D147,"-")</f>
        <v>0.50027666769136181</v>
      </c>
      <c r="K147" s="75">
        <f t="shared" si="336"/>
        <v>55768.170701732823</v>
      </c>
      <c r="L147" s="22"/>
      <c r="M147" s="20"/>
      <c r="N147" s="191">
        <v>14</v>
      </c>
      <c r="O147" s="191" t="s">
        <v>102</v>
      </c>
      <c r="P147" s="229">
        <v>15727</v>
      </c>
      <c r="Q147" s="172" t="s">
        <v>67</v>
      </c>
      <c r="R147" s="92" t="s">
        <v>68</v>
      </c>
      <c r="S147" s="102">
        <v>431303578</v>
      </c>
      <c r="T147" s="13">
        <v>0.16795255810511783</v>
      </c>
      <c r="U147" s="73">
        <v>7711</v>
      </c>
      <c r="V147" s="13">
        <v>0.49030330005722644</v>
      </c>
      <c r="W147" s="73">
        <v>55933.546621709247</v>
      </c>
      <c r="X147" s="22"/>
      <c r="Y147" s="143"/>
      <c r="Z147" s="168"/>
      <c r="AA147" s="168"/>
      <c r="AB147" s="168"/>
      <c r="AC147" s="168"/>
      <c r="AD147" s="168"/>
      <c r="AE147" s="168"/>
      <c r="AF147" s="168"/>
      <c r="AG147" s="168"/>
      <c r="AH147" s="168"/>
      <c r="AI147" s="168"/>
      <c r="AJ147" s="168"/>
      <c r="AK147" s="168"/>
      <c r="AL147" s="168"/>
      <c r="AM147" s="168"/>
      <c r="AN147" s="168"/>
      <c r="AO147" s="168"/>
      <c r="AP147" s="168"/>
      <c r="AQ147" s="168"/>
      <c r="AR147" s="168"/>
      <c r="AS147" s="168"/>
      <c r="AT147" s="168"/>
      <c r="AU147" s="168"/>
      <c r="AV147" s="168"/>
      <c r="AW147" s="168"/>
      <c r="AX147" s="168"/>
      <c r="AY147" s="168"/>
      <c r="AZ147" s="168"/>
      <c r="BA147" s="168"/>
      <c r="BB147" s="168"/>
      <c r="BC147" s="168"/>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row>
    <row r="148" spans="2:87" ht="13.5" customHeight="1">
      <c r="B148" s="228"/>
      <c r="C148" s="228"/>
      <c r="D148" s="230"/>
      <c r="E148" s="173" t="s">
        <v>69</v>
      </c>
      <c r="F148" s="115" t="s">
        <v>70</v>
      </c>
      <c r="G148" s="174">
        <v>252651160</v>
      </c>
      <c r="H148" s="11">
        <f>IFERROR(G148/G157,"-")</f>
        <v>9.6971661830589459E-2</v>
      </c>
      <c r="I148" s="71">
        <v>7068</v>
      </c>
      <c r="J148" s="11">
        <f t="shared" ref="J148" si="362">IFERROR(I148/D147,"-")</f>
        <v>0.43455272056563171</v>
      </c>
      <c r="K148" s="76">
        <f t="shared" si="336"/>
        <v>35745.778155065083</v>
      </c>
      <c r="L148" s="22"/>
      <c r="M148" s="20"/>
      <c r="N148" s="228"/>
      <c r="O148" s="228"/>
      <c r="P148" s="230"/>
      <c r="Q148" s="172" t="s">
        <v>69</v>
      </c>
      <c r="R148" s="92" t="s">
        <v>70</v>
      </c>
      <c r="S148" s="102">
        <v>262733555</v>
      </c>
      <c r="T148" s="13">
        <v>0.10231024019536808</v>
      </c>
      <c r="U148" s="73">
        <v>6785</v>
      </c>
      <c r="V148" s="13">
        <v>0.43142366630635215</v>
      </c>
      <c r="W148" s="73">
        <v>38722.705232129701</v>
      </c>
      <c r="X148" s="22"/>
      <c r="Y148" s="143"/>
      <c r="Z148" s="168"/>
      <c r="AA148" s="168"/>
      <c r="AB148" s="168"/>
      <c r="AC148" s="168"/>
      <c r="AD148" s="168"/>
      <c r="AE148" s="168"/>
      <c r="AF148" s="168"/>
      <c r="AG148" s="168"/>
      <c r="AH148" s="168"/>
      <c r="AI148" s="168"/>
      <c r="AJ148" s="168"/>
      <c r="AK148" s="168"/>
      <c r="AL148" s="168"/>
      <c r="AM148" s="168"/>
      <c r="AN148" s="168"/>
      <c r="AO148" s="168"/>
      <c r="AP148" s="168"/>
      <c r="AQ148" s="168"/>
      <c r="AR148" s="168"/>
      <c r="AS148" s="168"/>
      <c r="AT148" s="168"/>
      <c r="AU148" s="168"/>
      <c r="AV148" s="168"/>
      <c r="AW148" s="168"/>
      <c r="AX148" s="168"/>
      <c r="AY148" s="168"/>
      <c r="AZ148" s="168"/>
      <c r="BA148" s="168"/>
      <c r="BB148" s="168"/>
      <c r="BC148" s="168"/>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c r="CH148" s="20"/>
      <c r="CI148" s="20"/>
    </row>
    <row r="149" spans="2:87" ht="13.5" customHeight="1">
      <c r="B149" s="228"/>
      <c r="C149" s="228"/>
      <c r="D149" s="230"/>
      <c r="E149" s="173" t="s">
        <v>71</v>
      </c>
      <c r="F149" s="116" t="s">
        <v>72</v>
      </c>
      <c r="G149" s="174">
        <v>466226246</v>
      </c>
      <c r="H149" s="11">
        <f>IFERROR(G149/G157,"-")</f>
        <v>0.17894528512616847</v>
      </c>
      <c r="I149" s="71">
        <v>10126</v>
      </c>
      <c r="J149" s="11">
        <f t="shared" ref="J149" si="363">IFERROR(I149/D147,"-")</f>
        <v>0.62256378727328621</v>
      </c>
      <c r="K149" s="76">
        <f t="shared" si="336"/>
        <v>46042.489235631052</v>
      </c>
      <c r="L149" s="22"/>
      <c r="M149" s="20"/>
      <c r="N149" s="228"/>
      <c r="O149" s="228"/>
      <c r="P149" s="230"/>
      <c r="Q149" s="172" t="s">
        <v>71</v>
      </c>
      <c r="R149" s="92" t="s">
        <v>72</v>
      </c>
      <c r="S149" s="102">
        <v>453942829</v>
      </c>
      <c r="T149" s="13">
        <v>0.17676843701960682</v>
      </c>
      <c r="U149" s="73">
        <v>9816</v>
      </c>
      <c r="V149" s="13">
        <v>0.62414955172633046</v>
      </c>
      <c r="W149" s="73">
        <v>46245.194478402605</v>
      </c>
      <c r="X149" s="22"/>
      <c r="Y149" s="143"/>
      <c r="Z149" s="168"/>
      <c r="AA149" s="168"/>
      <c r="AB149" s="168"/>
      <c r="AC149" s="168"/>
      <c r="AD149" s="168"/>
      <c r="AE149" s="168"/>
      <c r="AF149" s="168"/>
      <c r="AG149" s="168"/>
      <c r="AH149" s="168"/>
      <c r="AI149" s="168"/>
      <c r="AJ149" s="168"/>
      <c r="AK149" s="168"/>
      <c r="AL149" s="168"/>
      <c r="AM149" s="168"/>
      <c r="AN149" s="168"/>
      <c r="AO149" s="168"/>
      <c r="AP149" s="168"/>
      <c r="AQ149" s="168"/>
      <c r="AR149" s="168"/>
      <c r="AS149" s="168"/>
      <c r="AT149" s="168"/>
      <c r="AU149" s="168"/>
      <c r="AV149" s="168"/>
      <c r="AW149" s="168"/>
      <c r="AX149" s="168"/>
      <c r="AY149" s="168"/>
      <c r="AZ149" s="168"/>
      <c r="BA149" s="168"/>
      <c r="BB149" s="168"/>
      <c r="BC149" s="168"/>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c r="CF149" s="20"/>
      <c r="CG149" s="20"/>
      <c r="CH149" s="20"/>
      <c r="CI149" s="20"/>
    </row>
    <row r="150" spans="2:87" ht="13.5" customHeight="1">
      <c r="B150" s="228"/>
      <c r="C150" s="228"/>
      <c r="D150" s="230"/>
      <c r="E150" s="173" t="s">
        <v>73</v>
      </c>
      <c r="F150" s="116" t="s">
        <v>74</v>
      </c>
      <c r="G150" s="174">
        <v>221428459</v>
      </c>
      <c r="H150" s="11">
        <f>IFERROR(G150/G157,"-")</f>
        <v>8.4987876746010368E-2</v>
      </c>
      <c r="I150" s="71">
        <v>3899</v>
      </c>
      <c r="J150" s="11">
        <f t="shared" ref="J150" si="364">IFERROR(I150/D147,"-")</f>
        <v>0.23971718413771903</v>
      </c>
      <c r="K150" s="76">
        <f t="shared" si="336"/>
        <v>56791.089766606819</v>
      </c>
      <c r="L150" s="22"/>
      <c r="M150" s="20"/>
      <c r="N150" s="228"/>
      <c r="O150" s="228"/>
      <c r="P150" s="230"/>
      <c r="Q150" s="172" t="s">
        <v>73</v>
      </c>
      <c r="R150" s="92" t="s">
        <v>74</v>
      </c>
      <c r="S150" s="102">
        <v>222688257</v>
      </c>
      <c r="T150" s="13">
        <v>8.6716327734985582E-2</v>
      </c>
      <c r="U150" s="73">
        <v>3887</v>
      </c>
      <c r="V150" s="13">
        <v>0.24715457493482546</v>
      </c>
      <c r="W150" s="73">
        <v>57290.521481862619</v>
      </c>
      <c r="X150" s="22"/>
      <c r="Y150" s="143"/>
      <c r="Z150" s="168"/>
      <c r="AA150" s="168"/>
      <c r="AB150" s="168"/>
      <c r="AC150" s="168"/>
      <c r="AD150" s="168"/>
      <c r="AE150" s="168"/>
      <c r="AF150" s="168"/>
      <c r="AG150" s="168"/>
      <c r="AH150" s="168"/>
      <c r="AI150" s="168"/>
      <c r="AJ150" s="168"/>
      <c r="AK150" s="168"/>
      <c r="AL150" s="168"/>
      <c r="AM150" s="168"/>
      <c r="AN150" s="168"/>
      <c r="AO150" s="168"/>
      <c r="AP150" s="168"/>
      <c r="AQ150" s="168"/>
      <c r="AR150" s="168"/>
      <c r="AS150" s="168"/>
      <c r="AT150" s="168"/>
      <c r="AU150" s="168"/>
      <c r="AV150" s="168"/>
      <c r="AW150" s="168"/>
      <c r="AX150" s="168"/>
      <c r="AY150" s="168"/>
      <c r="AZ150" s="168"/>
      <c r="BA150" s="168"/>
      <c r="BB150" s="168"/>
      <c r="BC150" s="168"/>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c r="CH150" s="20"/>
      <c r="CI150" s="20"/>
    </row>
    <row r="151" spans="2:87" ht="13.5" customHeight="1">
      <c r="B151" s="228"/>
      <c r="C151" s="228"/>
      <c r="D151" s="230"/>
      <c r="E151" s="173" t="s">
        <v>75</v>
      </c>
      <c r="F151" s="116" t="s">
        <v>76</v>
      </c>
      <c r="G151" s="174">
        <v>22496792</v>
      </c>
      <c r="H151" s="11">
        <f>IFERROR(G151/G157,"-")</f>
        <v>8.6346379969009859E-3</v>
      </c>
      <c r="I151" s="71">
        <v>58</v>
      </c>
      <c r="J151" s="11">
        <f t="shared" ref="J151" si="365">IFERROR(I151/D147,"-")</f>
        <v>3.5659391331079003E-3</v>
      </c>
      <c r="K151" s="76">
        <f t="shared" si="336"/>
        <v>387875.72413793101</v>
      </c>
      <c r="L151" s="22"/>
      <c r="M151" s="20"/>
      <c r="N151" s="228"/>
      <c r="O151" s="228"/>
      <c r="P151" s="230"/>
      <c r="Q151" s="172" t="s">
        <v>75</v>
      </c>
      <c r="R151" s="92" t="s">
        <v>76</v>
      </c>
      <c r="S151" s="102">
        <v>20358928</v>
      </c>
      <c r="T151" s="13">
        <v>7.92790556881935E-3</v>
      </c>
      <c r="U151" s="73">
        <v>55</v>
      </c>
      <c r="V151" s="13">
        <v>3.49717047116424E-3</v>
      </c>
      <c r="W151" s="73">
        <v>370162.32727272727</v>
      </c>
      <c r="X151" s="22"/>
      <c r="Y151" s="143"/>
      <c r="Z151" s="168"/>
      <c r="AA151" s="168"/>
      <c r="AB151" s="168"/>
      <c r="AC151" s="168"/>
      <c r="AD151" s="168"/>
      <c r="AE151" s="168"/>
      <c r="AF151" s="168"/>
      <c r="AG151" s="168"/>
      <c r="AH151" s="168"/>
      <c r="AI151" s="168"/>
      <c r="AJ151" s="168"/>
      <c r="AK151" s="168"/>
      <c r="AL151" s="168"/>
      <c r="AM151" s="168"/>
      <c r="AN151" s="168"/>
      <c r="AO151" s="168"/>
      <c r="AP151" s="168"/>
      <c r="AQ151" s="168"/>
      <c r="AR151" s="168"/>
      <c r="AS151" s="168"/>
      <c r="AT151" s="168"/>
      <c r="AU151" s="168"/>
      <c r="AV151" s="168"/>
      <c r="AW151" s="168"/>
      <c r="AX151" s="168"/>
      <c r="AY151" s="168"/>
      <c r="AZ151" s="168"/>
      <c r="BA151" s="168"/>
      <c r="BB151" s="168"/>
      <c r="BC151" s="168"/>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row>
    <row r="152" spans="2:87" ht="13.5" customHeight="1">
      <c r="B152" s="228"/>
      <c r="C152" s="228"/>
      <c r="D152" s="230"/>
      <c r="E152" s="173" t="s">
        <v>77</v>
      </c>
      <c r="F152" s="116" t="s">
        <v>78</v>
      </c>
      <c r="G152" s="174">
        <v>93770273</v>
      </c>
      <c r="H152" s="11">
        <f>IFERROR(G152/G157,"-")</f>
        <v>3.599056977659653E-2</v>
      </c>
      <c r="I152" s="71">
        <v>427</v>
      </c>
      <c r="J152" s="11">
        <f t="shared" ref="J152" si="366">IFERROR(I152/D147,"-")</f>
        <v>2.6252689824777128E-2</v>
      </c>
      <c r="K152" s="76">
        <f t="shared" si="336"/>
        <v>219602.51288056205</v>
      </c>
      <c r="L152" s="22"/>
      <c r="M152" s="20"/>
      <c r="N152" s="228"/>
      <c r="O152" s="228"/>
      <c r="P152" s="230"/>
      <c r="Q152" s="172" t="s">
        <v>77</v>
      </c>
      <c r="R152" s="92" t="s">
        <v>78</v>
      </c>
      <c r="S152" s="102">
        <v>98677902</v>
      </c>
      <c r="T152" s="13">
        <v>3.8425848786596724E-2</v>
      </c>
      <c r="U152" s="73">
        <v>419</v>
      </c>
      <c r="V152" s="13">
        <v>2.6642080498505756E-2</v>
      </c>
      <c r="W152" s="73">
        <v>235508.11933174223</v>
      </c>
      <c r="X152" s="22"/>
      <c r="Y152" s="143"/>
      <c r="Z152" s="168"/>
      <c r="AA152" s="168"/>
      <c r="AB152" s="168"/>
      <c r="AC152" s="168"/>
      <c r="AD152" s="168"/>
      <c r="AE152" s="168"/>
      <c r="AF152" s="168"/>
      <c r="AG152" s="168"/>
      <c r="AH152" s="168"/>
      <c r="AI152" s="168"/>
      <c r="AJ152" s="168"/>
      <c r="AK152" s="168"/>
      <c r="AL152" s="168"/>
      <c r="AM152" s="168"/>
      <c r="AN152" s="168"/>
      <c r="AO152" s="168"/>
      <c r="AP152" s="168"/>
      <c r="AQ152" s="168"/>
      <c r="AR152" s="168"/>
      <c r="AS152" s="168"/>
      <c r="AT152" s="168"/>
      <c r="AU152" s="168"/>
      <c r="AV152" s="168"/>
      <c r="AW152" s="168"/>
      <c r="AX152" s="168"/>
      <c r="AY152" s="168"/>
      <c r="AZ152" s="168"/>
      <c r="BA152" s="168"/>
      <c r="BB152" s="168"/>
      <c r="BC152" s="168"/>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row>
    <row r="153" spans="2:87" ht="13.5" customHeight="1">
      <c r="B153" s="228"/>
      <c r="C153" s="228"/>
      <c r="D153" s="230"/>
      <c r="E153" s="173" t="s">
        <v>79</v>
      </c>
      <c r="F153" s="116" t="s">
        <v>80</v>
      </c>
      <c r="G153" s="174">
        <v>338627832</v>
      </c>
      <c r="H153" s="11">
        <f>IFERROR(G153/G157,"-")</f>
        <v>0.12997091963135915</v>
      </c>
      <c r="I153" s="71">
        <v>2819</v>
      </c>
      <c r="J153" s="11">
        <f t="shared" ref="J153" si="367">IFERROR(I153/D147,"-")</f>
        <v>0.17331693821088226</v>
      </c>
      <c r="K153" s="76">
        <f t="shared" si="336"/>
        <v>120123.38843561546</v>
      </c>
      <c r="L153" s="22"/>
      <c r="M153" s="20"/>
      <c r="N153" s="228"/>
      <c r="O153" s="228"/>
      <c r="P153" s="230"/>
      <c r="Q153" s="172" t="s">
        <v>79</v>
      </c>
      <c r="R153" s="92" t="s">
        <v>80</v>
      </c>
      <c r="S153" s="102">
        <v>391992347</v>
      </c>
      <c r="T153" s="13">
        <v>0.15264449634655944</v>
      </c>
      <c r="U153" s="73">
        <v>2775</v>
      </c>
      <c r="V153" s="13">
        <v>0.17644814649965029</v>
      </c>
      <c r="W153" s="73">
        <v>141258.50342342342</v>
      </c>
      <c r="X153" s="22"/>
      <c r="Y153" s="143"/>
      <c r="Z153" s="168"/>
      <c r="AA153" s="168"/>
      <c r="AB153" s="168"/>
      <c r="AC153" s="168"/>
      <c r="AD153" s="168"/>
      <c r="AE153" s="168"/>
      <c r="AF153" s="168"/>
      <c r="AG153" s="168"/>
      <c r="AH153" s="168"/>
      <c r="AI153" s="168"/>
      <c r="AJ153" s="168"/>
      <c r="AK153" s="168"/>
      <c r="AL153" s="168"/>
      <c r="AM153" s="168"/>
      <c r="AN153" s="168"/>
      <c r="AO153" s="168"/>
      <c r="AP153" s="168"/>
      <c r="AQ153" s="168"/>
      <c r="AR153" s="168"/>
      <c r="AS153" s="168"/>
      <c r="AT153" s="168"/>
      <c r="AU153" s="168"/>
      <c r="AV153" s="168"/>
      <c r="AW153" s="168"/>
      <c r="AX153" s="168"/>
      <c r="AY153" s="168"/>
      <c r="AZ153" s="168"/>
      <c r="BA153" s="168"/>
      <c r="BB153" s="168"/>
      <c r="BC153" s="168"/>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row>
    <row r="154" spans="2:87" ht="13.5" customHeight="1">
      <c r="B154" s="228"/>
      <c r="C154" s="228"/>
      <c r="D154" s="230"/>
      <c r="E154" s="173" t="s">
        <v>81</v>
      </c>
      <c r="F154" s="116" t="s">
        <v>82</v>
      </c>
      <c r="G154" s="174">
        <v>353770</v>
      </c>
      <c r="H154" s="11">
        <f>IFERROR(G154/G157,"-")</f>
        <v>1.3578273222971798E-4</v>
      </c>
      <c r="I154" s="71">
        <v>30</v>
      </c>
      <c r="J154" s="11">
        <f t="shared" ref="J154" si="368">IFERROR(I154/D147,"-")</f>
        <v>1.8444512757454657E-3</v>
      </c>
      <c r="K154" s="76">
        <f t="shared" si="336"/>
        <v>11792.333333333334</v>
      </c>
      <c r="L154" s="22"/>
      <c r="M154" s="20"/>
      <c r="N154" s="228"/>
      <c r="O154" s="228"/>
      <c r="P154" s="230"/>
      <c r="Q154" s="172" t="s">
        <v>81</v>
      </c>
      <c r="R154" s="92" t="s">
        <v>82</v>
      </c>
      <c r="S154" s="102">
        <v>1499846</v>
      </c>
      <c r="T154" s="13">
        <v>5.8405027296974698E-4</v>
      </c>
      <c r="U154" s="73">
        <v>35</v>
      </c>
      <c r="V154" s="13">
        <v>2.2254721180136072E-3</v>
      </c>
      <c r="W154" s="73">
        <v>42852.742857142854</v>
      </c>
      <c r="X154" s="22"/>
      <c r="Y154" s="143"/>
      <c r="Z154" s="168"/>
      <c r="AA154" s="168"/>
      <c r="AB154" s="168"/>
      <c r="AC154" s="168"/>
      <c r="AD154" s="168"/>
      <c r="AE154" s="168"/>
      <c r="AF154" s="168"/>
      <c r="AG154" s="168"/>
      <c r="AH154" s="168"/>
      <c r="AI154" s="168"/>
      <c r="AJ154" s="168"/>
      <c r="AK154" s="168"/>
      <c r="AL154" s="168"/>
      <c r="AM154" s="168"/>
      <c r="AN154" s="168"/>
      <c r="AO154" s="168"/>
      <c r="AP154" s="168"/>
      <c r="AQ154" s="168"/>
      <c r="AR154" s="168"/>
      <c r="AS154" s="168"/>
      <c r="AT154" s="168"/>
      <c r="AU154" s="168"/>
      <c r="AV154" s="168"/>
      <c r="AW154" s="168"/>
      <c r="AX154" s="168"/>
      <c r="AY154" s="168"/>
      <c r="AZ154" s="168"/>
      <c r="BA154" s="168"/>
      <c r="BB154" s="168"/>
      <c r="BC154" s="168"/>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row>
    <row r="155" spans="2:87" ht="13.5" customHeight="1">
      <c r="B155" s="228"/>
      <c r="C155" s="228"/>
      <c r="D155" s="230"/>
      <c r="E155" s="173" t="s">
        <v>83</v>
      </c>
      <c r="F155" s="116" t="s">
        <v>84</v>
      </c>
      <c r="G155" s="174">
        <v>57826070</v>
      </c>
      <c r="H155" s="11">
        <f>IFERROR(G155/G157,"-")</f>
        <v>2.2194594733038212E-2</v>
      </c>
      <c r="I155" s="71">
        <v>1934</v>
      </c>
      <c r="J155" s="11">
        <f t="shared" ref="J155" si="369">IFERROR(I155/D147,"-")</f>
        <v>0.11890562557639102</v>
      </c>
      <c r="K155" s="76">
        <f t="shared" si="336"/>
        <v>29899.725956566701</v>
      </c>
      <c r="L155" s="22"/>
      <c r="M155" s="20"/>
      <c r="N155" s="228"/>
      <c r="O155" s="228"/>
      <c r="P155" s="230"/>
      <c r="Q155" s="172" t="s">
        <v>83</v>
      </c>
      <c r="R155" s="92" t="s">
        <v>84</v>
      </c>
      <c r="S155" s="102">
        <v>56017901</v>
      </c>
      <c r="T155" s="13">
        <v>2.1813753125482394E-2</v>
      </c>
      <c r="U155" s="73">
        <v>1891</v>
      </c>
      <c r="V155" s="13">
        <v>0.12023907929039232</v>
      </c>
      <c r="W155" s="73">
        <v>29623.427287149658</v>
      </c>
      <c r="X155" s="22"/>
      <c r="Y155" s="143"/>
      <c r="Z155" s="168"/>
      <c r="AA155" s="168"/>
      <c r="AB155" s="168"/>
      <c r="AC155" s="168"/>
      <c r="AD155" s="168"/>
      <c r="AE155" s="168"/>
      <c r="AF155" s="168"/>
      <c r="AG155" s="168"/>
      <c r="AH155" s="168"/>
      <c r="AI155" s="168"/>
      <c r="AJ155" s="168"/>
      <c r="AK155" s="168"/>
      <c r="AL155" s="168"/>
      <c r="AM155" s="168"/>
      <c r="AN155" s="168"/>
      <c r="AO155" s="168"/>
      <c r="AP155" s="168"/>
      <c r="AQ155" s="168"/>
      <c r="AR155" s="168"/>
      <c r="AS155" s="168"/>
      <c r="AT155" s="168"/>
      <c r="AU155" s="168"/>
      <c r="AV155" s="168"/>
      <c r="AW155" s="168"/>
      <c r="AX155" s="168"/>
      <c r="AY155" s="168"/>
      <c r="AZ155" s="168"/>
      <c r="BA155" s="168"/>
      <c r="BB155" s="168"/>
      <c r="BC155" s="168"/>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row>
    <row r="156" spans="2:87" ht="13.5" customHeight="1">
      <c r="B156" s="228"/>
      <c r="C156" s="228"/>
      <c r="D156" s="230"/>
      <c r="E156" s="175" t="s">
        <v>85</v>
      </c>
      <c r="F156" s="117" t="s">
        <v>86</v>
      </c>
      <c r="G156" s="176">
        <v>698246088</v>
      </c>
      <c r="H156" s="12">
        <f>IFERROR(G156/G157,"-")</f>
        <v>0.2679983084980414</v>
      </c>
      <c r="I156" s="72">
        <v>1642</v>
      </c>
      <c r="J156" s="12">
        <f t="shared" ref="J156" si="370">IFERROR(I156/D147,"-")</f>
        <v>0.10095296649246849</v>
      </c>
      <c r="K156" s="77">
        <f t="shared" si="336"/>
        <v>425241.22289890377</v>
      </c>
      <c r="L156" s="22"/>
      <c r="M156" s="20"/>
      <c r="N156" s="228"/>
      <c r="O156" s="228"/>
      <c r="P156" s="230"/>
      <c r="Q156" s="172" t="s">
        <v>85</v>
      </c>
      <c r="R156" s="92" t="s">
        <v>86</v>
      </c>
      <c r="S156" s="102">
        <v>628793245</v>
      </c>
      <c r="T156" s="13">
        <v>0.24485638284449404</v>
      </c>
      <c r="U156" s="73">
        <v>1532</v>
      </c>
      <c r="V156" s="13">
        <v>9.7412093851338463E-2</v>
      </c>
      <c r="W156" s="73">
        <v>410439.45496083552</v>
      </c>
      <c r="X156" s="22"/>
      <c r="Y156" s="143"/>
      <c r="Z156" s="168"/>
      <c r="AA156" s="168"/>
      <c r="AB156" s="168"/>
      <c r="AC156" s="168"/>
      <c r="AD156" s="168"/>
      <c r="AE156" s="168"/>
      <c r="AF156" s="168"/>
      <c r="AG156" s="168"/>
      <c r="AH156" s="168"/>
      <c r="AI156" s="168"/>
      <c r="AJ156" s="168"/>
      <c r="AK156" s="168"/>
      <c r="AL156" s="168"/>
      <c r="AM156" s="168"/>
      <c r="AN156" s="168"/>
      <c r="AO156" s="168"/>
      <c r="AP156" s="168"/>
      <c r="AQ156" s="168"/>
      <c r="AR156" s="168"/>
      <c r="AS156" s="168"/>
      <c r="AT156" s="168"/>
      <c r="AU156" s="168"/>
      <c r="AV156" s="168"/>
      <c r="AW156" s="168"/>
      <c r="AX156" s="168"/>
      <c r="AY156" s="168"/>
      <c r="AZ156" s="168"/>
      <c r="BA156" s="168"/>
      <c r="BB156" s="168"/>
      <c r="BC156" s="168"/>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row>
    <row r="157" spans="2:87" ht="13.5" customHeight="1">
      <c r="B157" s="192"/>
      <c r="C157" s="192"/>
      <c r="D157" s="231"/>
      <c r="E157" s="177" t="s">
        <v>115</v>
      </c>
      <c r="F157" s="178"/>
      <c r="G157" s="102">
        <f>SUM(G147:G156)</f>
        <v>2605412295</v>
      </c>
      <c r="H157" s="13" t="s">
        <v>131</v>
      </c>
      <c r="I157" s="73">
        <v>12768</v>
      </c>
      <c r="J157" s="13">
        <f t="shared" ref="J157" si="371">IFERROR(I157/D147,"-")</f>
        <v>0.78499846295727016</v>
      </c>
      <c r="K157" s="78">
        <f t="shared" si="336"/>
        <v>204057.98049812031</v>
      </c>
      <c r="L157" s="22"/>
      <c r="M157" s="20"/>
      <c r="N157" s="192"/>
      <c r="O157" s="192"/>
      <c r="P157" s="231"/>
      <c r="Q157" s="179" t="s">
        <v>115</v>
      </c>
      <c r="R157" s="179"/>
      <c r="S157" s="102">
        <v>2568008388</v>
      </c>
      <c r="T157" s="13" t="s">
        <v>131</v>
      </c>
      <c r="U157" s="73">
        <v>12403</v>
      </c>
      <c r="V157" s="13">
        <v>0.78864373370636487</v>
      </c>
      <c r="W157" s="73">
        <v>207047.35854228816</v>
      </c>
      <c r="X157" s="22"/>
      <c r="Y157" s="143"/>
      <c r="Z157" s="168"/>
      <c r="AA157" s="168"/>
      <c r="AB157" s="168"/>
      <c r="AC157" s="168"/>
      <c r="AD157" s="168"/>
      <c r="AE157" s="168"/>
      <c r="AF157" s="168"/>
      <c r="AG157" s="168"/>
      <c r="AH157" s="168"/>
      <c r="AI157" s="168"/>
      <c r="AJ157" s="168"/>
      <c r="AK157" s="168"/>
      <c r="AL157" s="168"/>
      <c r="AM157" s="168"/>
      <c r="AN157" s="168"/>
      <c r="AO157" s="168"/>
      <c r="AP157" s="168"/>
      <c r="AQ157" s="168"/>
      <c r="AR157" s="168"/>
      <c r="AS157" s="168"/>
      <c r="AT157" s="168"/>
      <c r="AU157" s="168"/>
      <c r="AV157" s="168"/>
      <c r="AW157" s="168"/>
      <c r="AX157" s="168"/>
      <c r="AY157" s="168"/>
      <c r="AZ157" s="168"/>
      <c r="BA157" s="168"/>
      <c r="BB157" s="168"/>
      <c r="BC157" s="168"/>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row>
    <row r="158" spans="2:87" ht="13.5" customHeight="1">
      <c r="B158" s="191">
        <v>15</v>
      </c>
      <c r="C158" s="191" t="s">
        <v>103</v>
      </c>
      <c r="D158" s="229">
        <f>VLOOKUP(C158,市区町村別_生活習慣病の状況!$C$5:$D$78,2,FALSE)</f>
        <v>26539</v>
      </c>
      <c r="E158" s="169" t="s">
        <v>67</v>
      </c>
      <c r="F158" s="114" t="s">
        <v>68</v>
      </c>
      <c r="G158" s="170">
        <v>752393740</v>
      </c>
      <c r="H158" s="10">
        <f t="shared" ref="H158" si="372">IFERROR(G158/G168,"-")</f>
        <v>0.1779884040621372</v>
      </c>
      <c r="I158" s="171">
        <v>13688</v>
      </c>
      <c r="J158" s="10">
        <f t="shared" ref="J158" si="373">IFERROR(I158/D158,"-")</f>
        <v>0.51576924526169032</v>
      </c>
      <c r="K158" s="75">
        <f t="shared" si="336"/>
        <v>54967.397720631212</v>
      </c>
      <c r="L158" s="22"/>
      <c r="M158" s="20"/>
      <c r="N158" s="191">
        <v>15</v>
      </c>
      <c r="O158" s="191" t="s">
        <v>103</v>
      </c>
      <c r="P158" s="229">
        <v>25355</v>
      </c>
      <c r="Q158" s="172" t="s">
        <v>67</v>
      </c>
      <c r="R158" s="92" t="s">
        <v>68</v>
      </c>
      <c r="S158" s="102">
        <v>717132706</v>
      </c>
      <c r="T158" s="13">
        <v>0.16995807156381326</v>
      </c>
      <c r="U158" s="73">
        <v>12821</v>
      </c>
      <c r="V158" s="13">
        <v>0.5056596332084401</v>
      </c>
      <c r="W158" s="73">
        <v>55934.225567428439</v>
      </c>
      <c r="X158" s="22"/>
      <c r="Y158" s="143"/>
      <c r="Z158" s="168"/>
      <c r="AA158" s="168"/>
      <c r="AB158" s="168"/>
      <c r="AC158" s="168"/>
      <c r="AD158" s="168"/>
      <c r="AE158" s="168"/>
      <c r="AF158" s="168"/>
      <c r="AG158" s="168"/>
      <c r="AH158" s="168"/>
      <c r="AI158" s="168"/>
      <c r="AJ158" s="168"/>
      <c r="AK158" s="168"/>
      <c r="AL158" s="168"/>
      <c r="AM158" s="168"/>
      <c r="AN158" s="168"/>
      <c r="AO158" s="168"/>
      <c r="AP158" s="168"/>
      <c r="AQ158" s="168"/>
      <c r="AR158" s="168"/>
      <c r="AS158" s="168"/>
      <c r="AT158" s="168"/>
      <c r="AU158" s="168"/>
      <c r="AV158" s="168"/>
      <c r="AW158" s="168"/>
      <c r="AX158" s="168"/>
      <c r="AY158" s="168"/>
      <c r="AZ158" s="168"/>
      <c r="BA158" s="168"/>
      <c r="BB158" s="168"/>
      <c r="BC158" s="168"/>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row>
    <row r="159" spans="2:87" ht="13.5" customHeight="1">
      <c r="B159" s="228"/>
      <c r="C159" s="228"/>
      <c r="D159" s="230"/>
      <c r="E159" s="173" t="s">
        <v>69</v>
      </c>
      <c r="F159" s="115" t="s">
        <v>70</v>
      </c>
      <c r="G159" s="174">
        <v>393056326</v>
      </c>
      <c r="H159" s="11">
        <f t="shared" ref="H159" si="374">IFERROR(G159/G168,"-")</f>
        <v>9.2982522915816823E-2</v>
      </c>
      <c r="I159" s="71">
        <v>11518</v>
      </c>
      <c r="J159" s="11">
        <f t="shared" ref="J159" si="375">IFERROR(I159/D158,"-")</f>
        <v>0.4340027883492219</v>
      </c>
      <c r="K159" s="76">
        <f t="shared" si="336"/>
        <v>34125.397291196387</v>
      </c>
      <c r="L159" s="22"/>
      <c r="M159" s="20"/>
      <c r="N159" s="228"/>
      <c r="O159" s="228"/>
      <c r="P159" s="230"/>
      <c r="Q159" s="172" t="s">
        <v>69</v>
      </c>
      <c r="R159" s="92" t="s">
        <v>70</v>
      </c>
      <c r="S159" s="102">
        <v>402820374</v>
      </c>
      <c r="T159" s="13">
        <v>9.5467091904819668E-2</v>
      </c>
      <c r="U159" s="73">
        <v>10971</v>
      </c>
      <c r="V159" s="13">
        <v>0.43269572076513507</v>
      </c>
      <c r="W159" s="73">
        <v>36716.832923161062</v>
      </c>
      <c r="X159" s="22"/>
      <c r="Y159" s="143"/>
      <c r="Z159" s="168"/>
      <c r="AA159" s="168"/>
      <c r="AB159" s="168"/>
      <c r="AC159" s="168"/>
      <c r="AD159" s="168"/>
      <c r="AE159" s="168"/>
      <c r="AF159" s="168"/>
      <c r="AG159" s="168"/>
      <c r="AH159" s="168"/>
      <c r="AI159" s="168"/>
      <c r="AJ159" s="168"/>
      <c r="AK159" s="168"/>
      <c r="AL159" s="168"/>
      <c r="AM159" s="168"/>
      <c r="AN159" s="168"/>
      <c r="AO159" s="168"/>
      <c r="AP159" s="168"/>
      <c r="AQ159" s="168"/>
      <c r="AR159" s="168"/>
      <c r="AS159" s="168"/>
      <c r="AT159" s="168"/>
      <c r="AU159" s="168"/>
      <c r="AV159" s="168"/>
      <c r="AW159" s="168"/>
      <c r="AX159" s="168"/>
      <c r="AY159" s="168"/>
      <c r="AZ159" s="168"/>
      <c r="BA159" s="168"/>
      <c r="BB159" s="168"/>
      <c r="BC159" s="168"/>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row>
    <row r="160" spans="2:87" ht="13.5" customHeight="1">
      <c r="B160" s="228"/>
      <c r="C160" s="228"/>
      <c r="D160" s="230"/>
      <c r="E160" s="173" t="s">
        <v>71</v>
      </c>
      <c r="F160" s="116" t="s">
        <v>72</v>
      </c>
      <c r="G160" s="174">
        <v>733066427</v>
      </c>
      <c r="H160" s="11">
        <f t="shared" ref="H160" si="376">IFERROR(G160/G168,"-")</f>
        <v>0.17341627990321026</v>
      </c>
      <c r="I160" s="71">
        <v>16716</v>
      </c>
      <c r="J160" s="11">
        <f t="shared" ref="J160" si="377">IFERROR(I160/D158,"-")</f>
        <v>0.62986548099024076</v>
      </c>
      <c r="K160" s="76">
        <f t="shared" si="336"/>
        <v>43854.177255324241</v>
      </c>
      <c r="L160" s="22"/>
      <c r="M160" s="20"/>
      <c r="N160" s="228"/>
      <c r="O160" s="228"/>
      <c r="P160" s="230"/>
      <c r="Q160" s="172" t="s">
        <v>71</v>
      </c>
      <c r="R160" s="92" t="s">
        <v>72</v>
      </c>
      <c r="S160" s="102">
        <v>734266628</v>
      </c>
      <c r="T160" s="13">
        <v>0.17401875422000884</v>
      </c>
      <c r="U160" s="73">
        <v>16062</v>
      </c>
      <c r="V160" s="13">
        <v>0.63348451981857623</v>
      </c>
      <c r="W160" s="73">
        <v>45714.520483127882</v>
      </c>
      <c r="X160" s="22"/>
      <c r="Y160" s="143"/>
      <c r="Z160" s="168"/>
      <c r="AA160" s="168"/>
      <c r="AB160" s="168"/>
      <c r="AC160" s="168"/>
      <c r="AD160" s="168"/>
      <c r="AE160" s="168"/>
      <c r="AF160" s="168"/>
      <c r="AG160" s="168"/>
      <c r="AH160" s="168"/>
      <c r="AI160" s="168"/>
      <c r="AJ160" s="168"/>
      <c r="AK160" s="168"/>
      <c r="AL160" s="168"/>
      <c r="AM160" s="168"/>
      <c r="AN160" s="168"/>
      <c r="AO160" s="168"/>
      <c r="AP160" s="168"/>
      <c r="AQ160" s="168"/>
      <c r="AR160" s="168"/>
      <c r="AS160" s="168"/>
      <c r="AT160" s="168"/>
      <c r="AU160" s="168"/>
      <c r="AV160" s="168"/>
      <c r="AW160" s="168"/>
      <c r="AX160" s="168"/>
      <c r="AY160" s="168"/>
      <c r="AZ160" s="168"/>
      <c r="BA160" s="168"/>
      <c r="BB160" s="168"/>
      <c r="BC160" s="168"/>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row>
    <row r="161" spans="2:87" ht="13.5" customHeight="1">
      <c r="B161" s="228"/>
      <c r="C161" s="228"/>
      <c r="D161" s="230"/>
      <c r="E161" s="173" t="s">
        <v>73</v>
      </c>
      <c r="F161" s="116" t="s">
        <v>74</v>
      </c>
      <c r="G161" s="174">
        <v>339018043</v>
      </c>
      <c r="H161" s="11">
        <f t="shared" ref="H161" si="378">IFERROR(G161/G168,"-")</f>
        <v>8.0199072924023798E-2</v>
      </c>
      <c r="I161" s="71">
        <v>5967</v>
      </c>
      <c r="J161" s="11">
        <f t="shared" ref="J161" si="379">IFERROR(I161/D158,"-")</f>
        <v>0.22483891631184294</v>
      </c>
      <c r="K161" s="76">
        <f t="shared" si="336"/>
        <v>56815.49237472767</v>
      </c>
      <c r="L161" s="22"/>
      <c r="M161" s="20"/>
      <c r="N161" s="228"/>
      <c r="O161" s="228"/>
      <c r="P161" s="230"/>
      <c r="Q161" s="172" t="s">
        <v>73</v>
      </c>
      <c r="R161" s="92" t="s">
        <v>74</v>
      </c>
      <c r="S161" s="102">
        <v>339084348</v>
      </c>
      <c r="T161" s="13">
        <v>8.0361865246671604E-2</v>
      </c>
      <c r="U161" s="73">
        <v>5863</v>
      </c>
      <c r="V161" s="13">
        <v>0.23123644251626899</v>
      </c>
      <c r="W161" s="73">
        <v>57834.61504349309</v>
      </c>
      <c r="X161" s="22"/>
      <c r="Y161" s="143"/>
      <c r="Z161" s="168"/>
      <c r="AA161" s="168"/>
      <c r="AB161" s="168"/>
      <c r="AC161" s="168"/>
      <c r="AD161" s="168"/>
      <c r="AE161" s="168"/>
      <c r="AF161" s="168"/>
      <c r="AG161" s="168"/>
      <c r="AH161" s="168"/>
      <c r="AI161" s="168"/>
      <c r="AJ161" s="168"/>
      <c r="AK161" s="168"/>
      <c r="AL161" s="168"/>
      <c r="AM161" s="168"/>
      <c r="AN161" s="168"/>
      <c r="AO161" s="168"/>
      <c r="AP161" s="168"/>
      <c r="AQ161" s="168"/>
      <c r="AR161" s="168"/>
      <c r="AS161" s="168"/>
      <c r="AT161" s="168"/>
      <c r="AU161" s="168"/>
      <c r="AV161" s="168"/>
      <c r="AW161" s="168"/>
      <c r="AX161" s="168"/>
      <c r="AY161" s="168"/>
      <c r="AZ161" s="168"/>
      <c r="BA161" s="168"/>
      <c r="BB161" s="168"/>
      <c r="BC161" s="168"/>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row>
    <row r="162" spans="2:87" ht="13.5" customHeight="1">
      <c r="B162" s="228"/>
      <c r="C162" s="228"/>
      <c r="D162" s="230"/>
      <c r="E162" s="173" t="s">
        <v>75</v>
      </c>
      <c r="F162" s="116" t="s">
        <v>76</v>
      </c>
      <c r="G162" s="174">
        <v>36098854</v>
      </c>
      <c r="H162" s="11">
        <f t="shared" ref="H162" si="380">IFERROR(G162/G168,"-")</f>
        <v>8.539647621114043E-3</v>
      </c>
      <c r="I162" s="71">
        <v>116</v>
      </c>
      <c r="J162" s="11">
        <f t="shared" ref="J162" si="381">IFERROR(I162/D158,"-")</f>
        <v>4.3709258073024605E-3</v>
      </c>
      <c r="K162" s="76">
        <f t="shared" si="336"/>
        <v>311197.0172413793</v>
      </c>
      <c r="L162" s="22"/>
      <c r="M162" s="20"/>
      <c r="N162" s="228"/>
      <c r="O162" s="228"/>
      <c r="P162" s="230"/>
      <c r="Q162" s="172" t="s">
        <v>75</v>
      </c>
      <c r="R162" s="92" t="s">
        <v>76</v>
      </c>
      <c r="S162" s="102">
        <v>32177230</v>
      </c>
      <c r="T162" s="13">
        <v>7.6258967319575563E-3</v>
      </c>
      <c r="U162" s="73">
        <v>109</v>
      </c>
      <c r="V162" s="13">
        <v>4.2989548412541902E-3</v>
      </c>
      <c r="W162" s="73">
        <v>295203.94495412841</v>
      </c>
      <c r="X162" s="22"/>
      <c r="Y162" s="143"/>
      <c r="Z162" s="168"/>
      <c r="AA162" s="168"/>
      <c r="AB162" s="168"/>
      <c r="AC162" s="168"/>
      <c r="AD162" s="168"/>
      <c r="AE162" s="168"/>
      <c r="AF162" s="168"/>
      <c r="AG162" s="168"/>
      <c r="AH162" s="168"/>
      <c r="AI162" s="168"/>
      <c r="AJ162" s="168"/>
      <c r="AK162" s="168"/>
      <c r="AL162" s="168"/>
      <c r="AM162" s="168"/>
      <c r="AN162" s="168"/>
      <c r="AO162" s="168"/>
      <c r="AP162" s="168"/>
      <c r="AQ162" s="168"/>
      <c r="AR162" s="168"/>
      <c r="AS162" s="168"/>
      <c r="AT162" s="168"/>
      <c r="AU162" s="168"/>
      <c r="AV162" s="168"/>
      <c r="AW162" s="168"/>
      <c r="AX162" s="168"/>
      <c r="AY162" s="168"/>
      <c r="AZ162" s="168"/>
      <c r="BA162" s="168"/>
      <c r="BB162" s="168"/>
      <c r="BC162" s="168"/>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row>
    <row r="163" spans="2:87" ht="13.5" customHeight="1">
      <c r="B163" s="228"/>
      <c r="C163" s="228"/>
      <c r="D163" s="230"/>
      <c r="E163" s="173" t="s">
        <v>77</v>
      </c>
      <c r="F163" s="116" t="s">
        <v>78</v>
      </c>
      <c r="G163" s="174">
        <v>120202274</v>
      </c>
      <c r="H163" s="11">
        <f t="shared" ref="H163" si="382">IFERROR(G163/G168,"-")</f>
        <v>2.8435391971628751E-2</v>
      </c>
      <c r="I163" s="71">
        <v>904</v>
      </c>
      <c r="J163" s="11">
        <f t="shared" ref="J163" si="383">IFERROR(I163/D158,"-")</f>
        <v>3.4063076981046762E-2</v>
      </c>
      <c r="K163" s="76">
        <f t="shared" si="336"/>
        <v>132967.11725663717</v>
      </c>
      <c r="L163" s="22"/>
      <c r="M163" s="20"/>
      <c r="N163" s="228"/>
      <c r="O163" s="228"/>
      <c r="P163" s="230"/>
      <c r="Q163" s="172" t="s">
        <v>77</v>
      </c>
      <c r="R163" s="92" t="s">
        <v>78</v>
      </c>
      <c r="S163" s="102">
        <v>129075688</v>
      </c>
      <c r="T163" s="13">
        <v>3.0590509726734501E-2</v>
      </c>
      <c r="U163" s="73">
        <v>807</v>
      </c>
      <c r="V163" s="13">
        <v>3.1828041806349835E-2</v>
      </c>
      <c r="W163" s="73">
        <v>159945.09045848824</v>
      </c>
      <c r="X163" s="22"/>
      <c r="Y163" s="143"/>
      <c r="Z163" s="168"/>
      <c r="AA163" s="168"/>
      <c r="AB163" s="168"/>
      <c r="AC163" s="168"/>
      <c r="AD163" s="168"/>
      <c r="AE163" s="168"/>
      <c r="AF163" s="168"/>
      <c r="AG163" s="168"/>
      <c r="AH163" s="168"/>
      <c r="AI163" s="168"/>
      <c r="AJ163" s="168"/>
      <c r="AK163" s="168"/>
      <c r="AL163" s="168"/>
      <c r="AM163" s="168"/>
      <c r="AN163" s="168"/>
      <c r="AO163" s="168"/>
      <c r="AP163" s="168"/>
      <c r="AQ163" s="168"/>
      <c r="AR163" s="168"/>
      <c r="AS163" s="168"/>
      <c r="AT163" s="168"/>
      <c r="AU163" s="168"/>
      <c r="AV163" s="168"/>
      <c r="AW163" s="168"/>
      <c r="AX163" s="168"/>
      <c r="AY163" s="168"/>
      <c r="AZ163" s="168"/>
      <c r="BA163" s="168"/>
      <c r="BB163" s="168"/>
      <c r="BC163" s="168"/>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row>
    <row r="164" spans="2:87" ht="13.5" customHeight="1">
      <c r="B164" s="228"/>
      <c r="C164" s="228"/>
      <c r="D164" s="230"/>
      <c r="E164" s="173" t="s">
        <v>79</v>
      </c>
      <c r="F164" s="116" t="s">
        <v>80</v>
      </c>
      <c r="G164" s="174">
        <v>666276148</v>
      </c>
      <c r="H164" s="11">
        <f t="shared" ref="H164" si="384">IFERROR(G164/G168,"-")</f>
        <v>0.15761618145199921</v>
      </c>
      <c r="I164" s="71">
        <v>4795</v>
      </c>
      <c r="J164" s="11">
        <f t="shared" ref="J164" si="385">IFERROR(I164/D158,"-")</f>
        <v>0.18067749350013187</v>
      </c>
      <c r="K164" s="76">
        <f t="shared" si="336"/>
        <v>138952.27278415015</v>
      </c>
      <c r="L164" s="22"/>
      <c r="M164" s="20"/>
      <c r="N164" s="228"/>
      <c r="O164" s="228"/>
      <c r="P164" s="230"/>
      <c r="Q164" s="172" t="s">
        <v>79</v>
      </c>
      <c r="R164" s="92" t="s">
        <v>80</v>
      </c>
      <c r="S164" s="102">
        <v>677434640</v>
      </c>
      <c r="T164" s="13">
        <v>0.16054976165726023</v>
      </c>
      <c r="U164" s="73">
        <v>4698</v>
      </c>
      <c r="V164" s="13">
        <v>0.18528889765332282</v>
      </c>
      <c r="W164" s="73">
        <v>144196.38995317157</v>
      </c>
      <c r="X164" s="22"/>
      <c r="Y164" s="143"/>
      <c r="Z164" s="168"/>
      <c r="AA164" s="168"/>
      <c r="AB164" s="168"/>
      <c r="AC164" s="168"/>
      <c r="AD164" s="168"/>
      <c r="AE164" s="168"/>
      <c r="AF164" s="168"/>
      <c r="AG164" s="168"/>
      <c r="AH164" s="168"/>
      <c r="AI164" s="168"/>
      <c r="AJ164" s="168"/>
      <c r="AK164" s="168"/>
      <c r="AL164" s="168"/>
      <c r="AM164" s="168"/>
      <c r="AN164" s="168"/>
      <c r="AO164" s="168"/>
      <c r="AP164" s="168"/>
      <c r="AQ164" s="168"/>
      <c r="AR164" s="168"/>
      <c r="AS164" s="168"/>
      <c r="AT164" s="168"/>
      <c r="AU164" s="168"/>
      <c r="AV164" s="168"/>
      <c r="AW164" s="168"/>
      <c r="AX164" s="168"/>
      <c r="AY164" s="168"/>
      <c r="AZ164" s="168"/>
      <c r="BA164" s="168"/>
      <c r="BB164" s="168"/>
      <c r="BC164" s="168"/>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row>
    <row r="165" spans="2:87" ht="13.5" customHeight="1">
      <c r="B165" s="228"/>
      <c r="C165" s="228"/>
      <c r="D165" s="230"/>
      <c r="E165" s="173" t="s">
        <v>81</v>
      </c>
      <c r="F165" s="116" t="s">
        <v>82</v>
      </c>
      <c r="G165" s="174">
        <v>2399430</v>
      </c>
      <c r="H165" s="11">
        <f t="shared" ref="H165" si="386">IFERROR(G165/G168,"-")</f>
        <v>5.6761598835047974E-4</v>
      </c>
      <c r="I165" s="71">
        <v>71</v>
      </c>
      <c r="J165" s="11">
        <f t="shared" ref="J165" si="387">IFERROR(I165/D158,"-")</f>
        <v>2.67530803722823E-3</v>
      </c>
      <c r="K165" s="76">
        <f t="shared" si="336"/>
        <v>33794.788732394365</v>
      </c>
      <c r="L165" s="22"/>
      <c r="M165" s="20"/>
      <c r="N165" s="228"/>
      <c r="O165" s="228"/>
      <c r="P165" s="230"/>
      <c r="Q165" s="172" t="s">
        <v>81</v>
      </c>
      <c r="R165" s="92" t="s">
        <v>82</v>
      </c>
      <c r="S165" s="102">
        <v>2281276</v>
      </c>
      <c r="T165" s="13">
        <v>5.4065484173414571E-4</v>
      </c>
      <c r="U165" s="73">
        <v>67</v>
      </c>
      <c r="V165" s="13">
        <v>2.6424768290278051E-3</v>
      </c>
      <c r="W165" s="73">
        <v>34048.895522388062</v>
      </c>
      <c r="X165" s="22"/>
      <c r="Y165" s="143"/>
      <c r="Z165" s="168"/>
      <c r="AA165" s="168"/>
      <c r="AB165" s="168"/>
      <c r="AC165" s="168"/>
      <c r="AD165" s="168"/>
      <c r="AE165" s="168"/>
      <c r="AF165" s="168"/>
      <c r="AG165" s="168"/>
      <c r="AH165" s="168"/>
      <c r="AI165" s="168"/>
      <c r="AJ165" s="168"/>
      <c r="AK165" s="168"/>
      <c r="AL165" s="168"/>
      <c r="AM165" s="168"/>
      <c r="AN165" s="168"/>
      <c r="AO165" s="168"/>
      <c r="AP165" s="168"/>
      <c r="AQ165" s="168"/>
      <c r="AR165" s="168"/>
      <c r="AS165" s="168"/>
      <c r="AT165" s="168"/>
      <c r="AU165" s="168"/>
      <c r="AV165" s="168"/>
      <c r="AW165" s="168"/>
      <c r="AX165" s="168"/>
      <c r="AY165" s="168"/>
      <c r="AZ165" s="168"/>
      <c r="BA165" s="168"/>
      <c r="BB165" s="168"/>
      <c r="BC165" s="168"/>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row>
    <row r="166" spans="2:87" ht="13.5" customHeight="1">
      <c r="B166" s="228"/>
      <c r="C166" s="228"/>
      <c r="D166" s="230"/>
      <c r="E166" s="173" t="s">
        <v>83</v>
      </c>
      <c r="F166" s="116" t="s">
        <v>84</v>
      </c>
      <c r="G166" s="174">
        <v>116725687</v>
      </c>
      <c r="H166" s="11">
        <f t="shared" ref="H166" si="388">IFERROR(G166/G168,"-")</f>
        <v>2.7612960658320411E-2</v>
      </c>
      <c r="I166" s="71">
        <v>3477</v>
      </c>
      <c r="J166" s="11">
        <f t="shared" ref="J166" si="389">IFERROR(I166/D158,"-")</f>
        <v>0.1310147330344022</v>
      </c>
      <c r="K166" s="76">
        <f t="shared" si="336"/>
        <v>33570.804429105548</v>
      </c>
      <c r="L166" s="22"/>
      <c r="M166" s="20"/>
      <c r="N166" s="228"/>
      <c r="O166" s="228"/>
      <c r="P166" s="230"/>
      <c r="Q166" s="172" t="s">
        <v>83</v>
      </c>
      <c r="R166" s="92" t="s">
        <v>84</v>
      </c>
      <c r="S166" s="102">
        <v>113295174</v>
      </c>
      <c r="T166" s="13">
        <v>2.6850580275342616E-2</v>
      </c>
      <c r="U166" s="73">
        <v>3513</v>
      </c>
      <c r="V166" s="13">
        <v>0.13855255373693551</v>
      </c>
      <c r="W166" s="73">
        <v>32250.263023057218</v>
      </c>
      <c r="X166" s="22"/>
      <c r="Y166" s="143"/>
      <c r="Z166" s="168"/>
      <c r="AA166" s="168"/>
      <c r="AB166" s="168"/>
      <c r="AC166" s="168"/>
      <c r="AD166" s="168"/>
      <c r="AE166" s="168"/>
      <c r="AF166" s="168"/>
      <c r="AG166" s="168"/>
      <c r="AH166" s="168"/>
      <c r="AI166" s="168"/>
      <c r="AJ166" s="168"/>
      <c r="AK166" s="168"/>
      <c r="AL166" s="168"/>
      <c r="AM166" s="168"/>
      <c r="AN166" s="168"/>
      <c r="AO166" s="168"/>
      <c r="AP166" s="168"/>
      <c r="AQ166" s="168"/>
      <c r="AR166" s="168"/>
      <c r="AS166" s="168"/>
      <c r="AT166" s="168"/>
      <c r="AU166" s="168"/>
      <c r="AV166" s="168"/>
      <c r="AW166" s="168"/>
      <c r="AX166" s="168"/>
      <c r="AY166" s="168"/>
      <c r="AZ166" s="168"/>
      <c r="BA166" s="168"/>
      <c r="BB166" s="168"/>
      <c r="BC166" s="168"/>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row>
    <row r="167" spans="2:87" ht="13.5" customHeight="1">
      <c r="B167" s="228"/>
      <c r="C167" s="228"/>
      <c r="D167" s="230"/>
      <c r="E167" s="175" t="s">
        <v>85</v>
      </c>
      <c r="F167" s="117" t="s">
        <v>86</v>
      </c>
      <c r="G167" s="176">
        <v>1067969579</v>
      </c>
      <c r="H167" s="12">
        <f t="shared" ref="H167" si="390">IFERROR(G167/G168,"-")</f>
        <v>0.25264192250339901</v>
      </c>
      <c r="I167" s="72">
        <v>2651</v>
      </c>
      <c r="J167" s="12">
        <f t="shared" ref="J167" si="391">IFERROR(I167/D158,"-")</f>
        <v>9.9890726854817438E-2</v>
      </c>
      <c r="K167" s="77">
        <f t="shared" si="336"/>
        <v>402855.36740852508</v>
      </c>
      <c r="L167" s="22"/>
      <c r="M167" s="20"/>
      <c r="N167" s="228"/>
      <c r="O167" s="228"/>
      <c r="P167" s="230"/>
      <c r="Q167" s="172" t="s">
        <v>85</v>
      </c>
      <c r="R167" s="92" t="s">
        <v>86</v>
      </c>
      <c r="S167" s="102">
        <v>1071900299</v>
      </c>
      <c r="T167" s="13">
        <v>0.2540368138316576</v>
      </c>
      <c r="U167" s="73">
        <v>2477</v>
      </c>
      <c r="V167" s="13">
        <v>9.7692762768684674E-2</v>
      </c>
      <c r="W167" s="73">
        <v>432741.33992733143</v>
      </c>
      <c r="X167" s="22"/>
      <c r="Y167" s="143"/>
      <c r="Z167" s="168"/>
      <c r="AA167" s="168"/>
      <c r="AB167" s="168"/>
      <c r="AC167" s="168"/>
      <c r="AD167" s="168"/>
      <c r="AE167" s="168"/>
      <c r="AF167" s="168"/>
      <c r="AG167" s="168"/>
      <c r="AH167" s="168"/>
      <c r="AI167" s="168"/>
      <c r="AJ167" s="168"/>
      <c r="AK167" s="168"/>
      <c r="AL167" s="168"/>
      <c r="AM167" s="168"/>
      <c r="AN167" s="168"/>
      <c r="AO167" s="168"/>
      <c r="AP167" s="168"/>
      <c r="AQ167" s="168"/>
      <c r="AR167" s="168"/>
      <c r="AS167" s="168"/>
      <c r="AT167" s="168"/>
      <c r="AU167" s="168"/>
      <c r="AV167" s="168"/>
      <c r="AW167" s="168"/>
      <c r="AX167" s="168"/>
      <c r="AY167" s="168"/>
      <c r="AZ167" s="168"/>
      <c r="BA167" s="168"/>
      <c r="BB167" s="168"/>
      <c r="BC167" s="168"/>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row>
    <row r="168" spans="2:87" ht="13.5" customHeight="1">
      <c r="B168" s="192"/>
      <c r="C168" s="192"/>
      <c r="D168" s="231"/>
      <c r="E168" s="177" t="s">
        <v>115</v>
      </c>
      <c r="F168" s="178"/>
      <c r="G168" s="102">
        <f>SUM(G158:G167)</f>
        <v>4227206508</v>
      </c>
      <c r="H168" s="13" t="s">
        <v>131</v>
      </c>
      <c r="I168" s="73">
        <v>20886</v>
      </c>
      <c r="J168" s="13">
        <f t="shared" ref="J168" si="392">IFERROR(I168/D158,"-")</f>
        <v>0.78699272768378614</v>
      </c>
      <c r="K168" s="78">
        <f t="shared" si="336"/>
        <v>202394.2596954898</v>
      </c>
      <c r="L168" s="22"/>
      <c r="M168" s="20"/>
      <c r="N168" s="192"/>
      <c r="O168" s="192"/>
      <c r="P168" s="231"/>
      <c r="Q168" s="179" t="s">
        <v>115</v>
      </c>
      <c r="R168" s="179"/>
      <c r="S168" s="102">
        <v>4219468363</v>
      </c>
      <c r="T168" s="13" t="s">
        <v>131</v>
      </c>
      <c r="U168" s="73">
        <v>20105</v>
      </c>
      <c r="V168" s="13">
        <v>0.79294024847170186</v>
      </c>
      <c r="W168" s="73">
        <v>209871.592290475</v>
      </c>
      <c r="X168" s="22"/>
      <c r="Y168" s="143"/>
      <c r="Z168" s="168"/>
      <c r="AA168" s="168"/>
      <c r="AB168" s="168"/>
      <c r="AC168" s="168"/>
      <c r="AD168" s="168"/>
      <c r="AE168" s="168"/>
      <c r="AF168" s="168"/>
      <c r="AG168" s="168"/>
      <c r="AH168" s="168"/>
      <c r="AI168" s="168"/>
      <c r="AJ168" s="168"/>
      <c r="AK168" s="168"/>
      <c r="AL168" s="168"/>
      <c r="AM168" s="168"/>
      <c r="AN168" s="168"/>
      <c r="AO168" s="168"/>
      <c r="AP168" s="168"/>
      <c r="AQ168" s="168"/>
      <c r="AR168" s="168"/>
      <c r="AS168" s="168"/>
      <c r="AT168" s="168"/>
      <c r="AU168" s="168"/>
      <c r="AV168" s="168"/>
      <c r="AW168" s="168"/>
      <c r="AX168" s="168"/>
      <c r="AY168" s="168"/>
      <c r="AZ168" s="168"/>
      <c r="BA168" s="168"/>
      <c r="BB168" s="168"/>
      <c r="BC168" s="168"/>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row>
    <row r="169" spans="2:87" ht="13.5" customHeight="1">
      <c r="B169" s="191">
        <v>16</v>
      </c>
      <c r="C169" s="191" t="s">
        <v>54</v>
      </c>
      <c r="D169" s="229">
        <f>VLOOKUP(C169,市区町村別_生活習慣病の状況!$C$5:$D$78,2,FALSE)</f>
        <v>17584</v>
      </c>
      <c r="E169" s="169" t="s">
        <v>67</v>
      </c>
      <c r="F169" s="114" t="s">
        <v>68</v>
      </c>
      <c r="G169" s="170">
        <v>420875003</v>
      </c>
      <c r="H169" s="10">
        <f t="shared" ref="H169" si="393">IFERROR(G169/G179,"-")</f>
        <v>0.16218368092488844</v>
      </c>
      <c r="I169" s="171">
        <v>8294</v>
      </c>
      <c r="J169" s="10">
        <f t="shared" ref="J169" si="394">IFERROR(I169/D169,"-")</f>
        <v>0.47167879890809827</v>
      </c>
      <c r="K169" s="75">
        <f t="shared" si="336"/>
        <v>50744.514468290334</v>
      </c>
      <c r="L169" s="22"/>
      <c r="M169" s="20"/>
      <c r="N169" s="191">
        <v>16</v>
      </c>
      <c r="O169" s="191" t="s">
        <v>54</v>
      </c>
      <c r="P169" s="229">
        <v>16971</v>
      </c>
      <c r="Q169" s="172" t="s">
        <v>67</v>
      </c>
      <c r="R169" s="92" t="s">
        <v>68</v>
      </c>
      <c r="S169" s="102">
        <v>398057056</v>
      </c>
      <c r="T169" s="13">
        <v>0.14986873175695148</v>
      </c>
      <c r="U169" s="73">
        <v>7958</v>
      </c>
      <c r="V169" s="13">
        <v>0.46891756525838196</v>
      </c>
      <c r="W169" s="73">
        <v>50019.735611962802</v>
      </c>
      <c r="X169" s="22"/>
      <c r="Y169" s="143"/>
      <c r="Z169" s="168"/>
      <c r="AA169" s="168"/>
      <c r="AB169" s="168"/>
      <c r="AC169" s="168"/>
      <c r="AD169" s="168"/>
      <c r="AE169" s="168"/>
      <c r="AF169" s="168"/>
      <c r="AG169" s="168"/>
      <c r="AH169" s="168"/>
      <c r="AI169" s="168"/>
      <c r="AJ169" s="168"/>
      <c r="AK169" s="168"/>
      <c r="AL169" s="168"/>
      <c r="AM169" s="168"/>
      <c r="AN169" s="168"/>
      <c r="AO169" s="168"/>
      <c r="AP169" s="168"/>
      <c r="AQ169" s="168"/>
      <c r="AR169" s="168"/>
      <c r="AS169" s="168"/>
      <c r="AT169" s="168"/>
      <c r="AU169" s="168"/>
      <c r="AV169" s="168"/>
      <c r="AW169" s="168"/>
      <c r="AX169" s="168"/>
      <c r="AY169" s="168"/>
      <c r="AZ169" s="168"/>
      <c r="BA169" s="168"/>
      <c r="BB169" s="168"/>
      <c r="BC169" s="168"/>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row>
    <row r="170" spans="2:87" ht="13.5" customHeight="1">
      <c r="B170" s="228"/>
      <c r="C170" s="228"/>
      <c r="D170" s="230"/>
      <c r="E170" s="173" t="s">
        <v>69</v>
      </c>
      <c r="F170" s="115" t="s">
        <v>70</v>
      </c>
      <c r="G170" s="174">
        <v>271867296</v>
      </c>
      <c r="H170" s="11">
        <f t="shared" ref="H170" si="395">IFERROR(G170/G179,"-")</f>
        <v>0.1047637385781645</v>
      </c>
      <c r="I170" s="71">
        <v>7416</v>
      </c>
      <c r="J170" s="11">
        <f t="shared" ref="J170" si="396">IFERROR(I170/D169,"-")</f>
        <v>0.42174704276615105</v>
      </c>
      <c r="K170" s="76">
        <f t="shared" si="336"/>
        <v>36659.559870550162</v>
      </c>
      <c r="L170" s="22"/>
      <c r="M170" s="20"/>
      <c r="N170" s="228"/>
      <c r="O170" s="228"/>
      <c r="P170" s="230"/>
      <c r="Q170" s="172" t="s">
        <v>69</v>
      </c>
      <c r="R170" s="92" t="s">
        <v>70</v>
      </c>
      <c r="S170" s="102">
        <v>286259113</v>
      </c>
      <c r="T170" s="13">
        <v>0.10777673595410368</v>
      </c>
      <c r="U170" s="73">
        <v>7089</v>
      </c>
      <c r="V170" s="13">
        <v>0.41771256849920452</v>
      </c>
      <c r="W170" s="73">
        <v>40380.746649739034</v>
      </c>
      <c r="X170" s="22"/>
      <c r="Y170" s="143"/>
      <c r="Z170" s="168"/>
      <c r="AA170" s="168"/>
      <c r="AB170" s="168"/>
      <c r="AC170" s="168"/>
      <c r="AD170" s="168"/>
      <c r="AE170" s="168"/>
      <c r="AF170" s="168"/>
      <c r="AG170" s="168"/>
      <c r="AH170" s="168"/>
      <c r="AI170" s="168"/>
      <c r="AJ170" s="168"/>
      <c r="AK170" s="168"/>
      <c r="AL170" s="168"/>
      <c r="AM170" s="168"/>
      <c r="AN170" s="168"/>
      <c r="AO170" s="168"/>
      <c r="AP170" s="168"/>
      <c r="AQ170" s="168"/>
      <c r="AR170" s="168"/>
      <c r="AS170" s="168"/>
      <c r="AT170" s="168"/>
      <c r="AU170" s="168"/>
      <c r="AV170" s="168"/>
      <c r="AW170" s="168"/>
      <c r="AX170" s="168"/>
      <c r="AY170" s="168"/>
      <c r="AZ170" s="168"/>
      <c r="BA170" s="168"/>
      <c r="BB170" s="168"/>
      <c r="BC170" s="168"/>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row>
    <row r="171" spans="2:87" ht="13.5" customHeight="1">
      <c r="B171" s="228"/>
      <c r="C171" s="228"/>
      <c r="D171" s="230"/>
      <c r="E171" s="173" t="s">
        <v>71</v>
      </c>
      <c r="F171" s="116" t="s">
        <v>72</v>
      </c>
      <c r="G171" s="174">
        <v>505189883</v>
      </c>
      <c r="H171" s="11">
        <f t="shared" ref="H171" si="397">IFERROR(G171/G179,"-")</f>
        <v>0.19467431946998695</v>
      </c>
      <c r="I171" s="71">
        <v>10565</v>
      </c>
      <c r="J171" s="11">
        <f t="shared" ref="J171" si="398">IFERROR(I171/D169,"-")</f>
        <v>0.60083030027297546</v>
      </c>
      <c r="K171" s="76">
        <f t="shared" si="336"/>
        <v>47817.310269758636</v>
      </c>
      <c r="L171" s="22"/>
      <c r="M171" s="20"/>
      <c r="N171" s="228"/>
      <c r="O171" s="228"/>
      <c r="P171" s="230"/>
      <c r="Q171" s="172" t="s">
        <v>71</v>
      </c>
      <c r="R171" s="92" t="s">
        <v>72</v>
      </c>
      <c r="S171" s="102">
        <v>504103194</v>
      </c>
      <c r="T171" s="13">
        <v>0.1897951693623752</v>
      </c>
      <c r="U171" s="73">
        <v>10177</v>
      </c>
      <c r="V171" s="13">
        <v>0.59967002533734015</v>
      </c>
      <c r="W171" s="73">
        <v>49533.57512036946</v>
      </c>
      <c r="X171" s="22"/>
      <c r="Y171" s="143"/>
      <c r="Z171" s="168"/>
      <c r="AA171" s="168"/>
      <c r="AB171" s="168"/>
      <c r="AC171" s="168"/>
      <c r="AD171" s="168"/>
      <c r="AE171" s="168"/>
      <c r="AF171" s="168"/>
      <c r="AG171" s="168"/>
      <c r="AH171" s="168"/>
      <c r="AI171" s="168"/>
      <c r="AJ171" s="168"/>
      <c r="AK171" s="168"/>
      <c r="AL171" s="168"/>
      <c r="AM171" s="168"/>
      <c r="AN171" s="168"/>
      <c r="AO171" s="168"/>
      <c r="AP171" s="168"/>
      <c r="AQ171" s="168"/>
      <c r="AR171" s="168"/>
      <c r="AS171" s="168"/>
      <c r="AT171" s="168"/>
      <c r="AU171" s="168"/>
      <c r="AV171" s="168"/>
      <c r="AW171" s="168"/>
      <c r="AX171" s="168"/>
      <c r="AY171" s="168"/>
      <c r="AZ171" s="168"/>
      <c r="BA171" s="168"/>
      <c r="BB171" s="168"/>
      <c r="BC171" s="168"/>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row>
    <row r="172" spans="2:87" ht="13.5" customHeight="1">
      <c r="B172" s="228"/>
      <c r="C172" s="228"/>
      <c r="D172" s="230"/>
      <c r="E172" s="173" t="s">
        <v>73</v>
      </c>
      <c r="F172" s="116" t="s">
        <v>74</v>
      </c>
      <c r="G172" s="174">
        <v>229113176</v>
      </c>
      <c r="H172" s="11">
        <f t="shared" ref="H172" si="399">IFERROR(G172/G179,"-")</f>
        <v>8.8288489378571644E-2</v>
      </c>
      <c r="I172" s="71">
        <v>4282</v>
      </c>
      <c r="J172" s="11">
        <f t="shared" ref="J172" si="400">IFERROR(I172/D169,"-")</f>
        <v>0.24351683348498634</v>
      </c>
      <c r="K172" s="76">
        <f t="shared" si="336"/>
        <v>53506.113031293789</v>
      </c>
      <c r="L172" s="22"/>
      <c r="M172" s="20"/>
      <c r="N172" s="228"/>
      <c r="O172" s="228"/>
      <c r="P172" s="230"/>
      <c r="Q172" s="172" t="s">
        <v>73</v>
      </c>
      <c r="R172" s="92" t="s">
        <v>74</v>
      </c>
      <c r="S172" s="102">
        <v>255899860</v>
      </c>
      <c r="T172" s="13">
        <v>9.6346458119263789E-2</v>
      </c>
      <c r="U172" s="73">
        <v>4238</v>
      </c>
      <c r="V172" s="13">
        <v>0.24972011077720818</v>
      </c>
      <c r="W172" s="73">
        <v>60382.222746578576</v>
      </c>
      <c r="X172" s="22"/>
      <c r="Y172" s="143"/>
      <c r="Z172" s="168"/>
      <c r="AA172" s="168"/>
      <c r="AB172" s="168"/>
      <c r="AC172" s="168"/>
      <c r="AD172" s="168"/>
      <c r="AE172" s="168"/>
      <c r="AF172" s="168"/>
      <c r="AG172" s="168"/>
      <c r="AH172" s="168"/>
      <c r="AI172" s="168"/>
      <c r="AJ172" s="168"/>
      <c r="AK172" s="168"/>
      <c r="AL172" s="168"/>
      <c r="AM172" s="168"/>
      <c r="AN172" s="168"/>
      <c r="AO172" s="168"/>
      <c r="AP172" s="168"/>
      <c r="AQ172" s="168"/>
      <c r="AR172" s="168"/>
      <c r="AS172" s="168"/>
      <c r="AT172" s="168"/>
      <c r="AU172" s="168"/>
      <c r="AV172" s="168"/>
      <c r="AW172" s="168"/>
      <c r="AX172" s="168"/>
      <c r="AY172" s="168"/>
      <c r="AZ172" s="168"/>
      <c r="BA172" s="168"/>
      <c r="BB172" s="168"/>
      <c r="BC172" s="168"/>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c r="CI172" s="20"/>
    </row>
    <row r="173" spans="2:87" ht="13.5" customHeight="1">
      <c r="B173" s="228"/>
      <c r="C173" s="228"/>
      <c r="D173" s="230"/>
      <c r="E173" s="173" t="s">
        <v>75</v>
      </c>
      <c r="F173" s="116" t="s">
        <v>76</v>
      </c>
      <c r="G173" s="174">
        <v>18437185</v>
      </c>
      <c r="H173" s="11">
        <f t="shared" ref="H173" si="401">IFERROR(G173/G179,"-")</f>
        <v>7.1047472714675314E-3</v>
      </c>
      <c r="I173" s="71">
        <v>144</v>
      </c>
      <c r="J173" s="11">
        <f t="shared" ref="J173" si="402">IFERROR(I173/D169,"-")</f>
        <v>8.1892629663330302E-3</v>
      </c>
      <c r="K173" s="76">
        <f t="shared" si="336"/>
        <v>128036.00694444444</v>
      </c>
      <c r="L173" s="22"/>
      <c r="M173" s="20"/>
      <c r="N173" s="228"/>
      <c r="O173" s="228"/>
      <c r="P173" s="230"/>
      <c r="Q173" s="172" t="s">
        <v>75</v>
      </c>
      <c r="R173" s="92" t="s">
        <v>76</v>
      </c>
      <c r="S173" s="102">
        <v>22705137</v>
      </c>
      <c r="T173" s="13">
        <v>8.5484983503416011E-3</v>
      </c>
      <c r="U173" s="73">
        <v>104</v>
      </c>
      <c r="V173" s="13">
        <v>6.1281008779682988E-3</v>
      </c>
      <c r="W173" s="73">
        <v>218318.625</v>
      </c>
      <c r="X173" s="22"/>
      <c r="Y173" s="143"/>
      <c r="Z173" s="168"/>
      <c r="AA173" s="168"/>
      <c r="AB173" s="168"/>
      <c r="AC173" s="168"/>
      <c r="AD173" s="168"/>
      <c r="AE173" s="168"/>
      <c r="AF173" s="168"/>
      <c r="AG173" s="168"/>
      <c r="AH173" s="168"/>
      <c r="AI173" s="168"/>
      <c r="AJ173" s="168"/>
      <c r="AK173" s="168"/>
      <c r="AL173" s="168"/>
      <c r="AM173" s="168"/>
      <c r="AN173" s="168"/>
      <c r="AO173" s="168"/>
      <c r="AP173" s="168"/>
      <c r="AQ173" s="168"/>
      <c r="AR173" s="168"/>
      <c r="AS173" s="168"/>
      <c r="AT173" s="168"/>
      <c r="AU173" s="168"/>
      <c r="AV173" s="168"/>
      <c r="AW173" s="168"/>
      <c r="AX173" s="168"/>
      <c r="AY173" s="168"/>
      <c r="AZ173" s="168"/>
      <c r="BA173" s="168"/>
      <c r="BB173" s="168"/>
      <c r="BC173" s="168"/>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c r="CI173" s="20"/>
    </row>
    <row r="174" spans="2:87" ht="13.5" customHeight="1">
      <c r="B174" s="228"/>
      <c r="C174" s="228"/>
      <c r="D174" s="230"/>
      <c r="E174" s="173" t="s">
        <v>77</v>
      </c>
      <c r="F174" s="116" t="s">
        <v>78</v>
      </c>
      <c r="G174" s="174">
        <v>126739263</v>
      </c>
      <c r="H174" s="11">
        <f t="shared" ref="H174" si="403">IFERROR(G174/G179,"-")</f>
        <v>4.8838823984629749E-2</v>
      </c>
      <c r="I174" s="71">
        <v>484</v>
      </c>
      <c r="J174" s="11">
        <f t="shared" ref="J174" si="404">IFERROR(I174/D169,"-")</f>
        <v>2.7525022747952686E-2</v>
      </c>
      <c r="K174" s="76">
        <f t="shared" si="336"/>
        <v>261857.98140495867</v>
      </c>
      <c r="L174" s="22"/>
      <c r="M174" s="20"/>
      <c r="N174" s="228"/>
      <c r="O174" s="228"/>
      <c r="P174" s="230"/>
      <c r="Q174" s="172" t="s">
        <v>77</v>
      </c>
      <c r="R174" s="92" t="s">
        <v>78</v>
      </c>
      <c r="S174" s="102">
        <v>137026739</v>
      </c>
      <c r="T174" s="13">
        <v>5.1590653352771625E-2</v>
      </c>
      <c r="U174" s="73">
        <v>495</v>
      </c>
      <c r="V174" s="13">
        <v>2.916740321725296E-2</v>
      </c>
      <c r="W174" s="73">
        <v>276821.69494949497</v>
      </c>
      <c r="X174" s="22"/>
      <c r="Y174" s="143"/>
      <c r="Z174" s="168"/>
      <c r="AA174" s="168"/>
      <c r="AB174" s="168"/>
      <c r="AC174" s="168"/>
      <c r="AD174" s="168"/>
      <c r="AE174" s="168"/>
      <c r="AF174" s="168"/>
      <c r="AG174" s="168"/>
      <c r="AH174" s="168"/>
      <c r="AI174" s="168"/>
      <c r="AJ174" s="168"/>
      <c r="AK174" s="168"/>
      <c r="AL174" s="168"/>
      <c r="AM174" s="168"/>
      <c r="AN174" s="168"/>
      <c r="AO174" s="168"/>
      <c r="AP174" s="168"/>
      <c r="AQ174" s="168"/>
      <c r="AR174" s="168"/>
      <c r="AS174" s="168"/>
      <c r="AT174" s="168"/>
      <c r="AU174" s="168"/>
      <c r="AV174" s="168"/>
      <c r="AW174" s="168"/>
      <c r="AX174" s="168"/>
      <c r="AY174" s="168"/>
      <c r="AZ174" s="168"/>
      <c r="BA174" s="168"/>
      <c r="BB174" s="168"/>
      <c r="BC174" s="168"/>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20"/>
      <c r="CD174" s="20"/>
      <c r="CE174" s="20"/>
      <c r="CF174" s="20"/>
      <c r="CG174" s="20"/>
      <c r="CH174" s="20"/>
      <c r="CI174" s="20"/>
    </row>
    <row r="175" spans="2:87" ht="13.5" customHeight="1">
      <c r="B175" s="228"/>
      <c r="C175" s="228"/>
      <c r="D175" s="230"/>
      <c r="E175" s="173" t="s">
        <v>79</v>
      </c>
      <c r="F175" s="116" t="s">
        <v>80</v>
      </c>
      <c r="G175" s="174">
        <v>319129007</v>
      </c>
      <c r="H175" s="11">
        <f t="shared" ref="H175" si="405">IFERROR(G175/G179,"-")</f>
        <v>0.12297598259872063</v>
      </c>
      <c r="I175" s="71">
        <v>3144</v>
      </c>
      <c r="J175" s="11">
        <f t="shared" ref="J175" si="406">IFERROR(I175/D169,"-")</f>
        <v>0.17879890809827115</v>
      </c>
      <c r="K175" s="76">
        <f t="shared" si="336"/>
        <v>101504.13708651399</v>
      </c>
      <c r="L175" s="22"/>
      <c r="M175" s="20"/>
      <c r="N175" s="228"/>
      <c r="O175" s="228"/>
      <c r="P175" s="230"/>
      <c r="Q175" s="172" t="s">
        <v>79</v>
      </c>
      <c r="R175" s="92" t="s">
        <v>80</v>
      </c>
      <c r="S175" s="102">
        <v>357848052</v>
      </c>
      <c r="T175" s="13">
        <v>0.13473001648018929</v>
      </c>
      <c r="U175" s="73">
        <v>3234</v>
      </c>
      <c r="V175" s="13">
        <v>0.19056036768605267</v>
      </c>
      <c r="W175" s="73">
        <v>110651.84044526902</v>
      </c>
      <c r="X175" s="22"/>
      <c r="Y175" s="143"/>
      <c r="Z175" s="168"/>
      <c r="AA175" s="168"/>
      <c r="AB175" s="168"/>
      <c r="AC175" s="168"/>
      <c r="AD175" s="168"/>
      <c r="AE175" s="168"/>
      <c r="AF175" s="168"/>
      <c r="AG175" s="168"/>
      <c r="AH175" s="168"/>
      <c r="AI175" s="168"/>
      <c r="AJ175" s="168"/>
      <c r="AK175" s="168"/>
      <c r="AL175" s="168"/>
      <c r="AM175" s="168"/>
      <c r="AN175" s="168"/>
      <c r="AO175" s="168"/>
      <c r="AP175" s="168"/>
      <c r="AQ175" s="168"/>
      <c r="AR175" s="168"/>
      <c r="AS175" s="168"/>
      <c r="AT175" s="168"/>
      <c r="AU175" s="168"/>
      <c r="AV175" s="168"/>
      <c r="AW175" s="168"/>
      <c r="AX175" s="168"/>
      <c r="AY175" s="168"/>
      <c r="AZ175" s="168"/>
      <c r="BA175" s="168"/>
      <c r="BB175" s="168"/>
      <c r="BC175" s="168"/>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c r="CI175" s="20"/>
    </row>
    <row r="176" spans="2:87" ht="13.5" customHeight="1">
      <c r="B176" s="228"/>
      <c r="C176" s="228"/>
      <c r="D176" s="230"/>
      <c r="E176" s="173" t="s">
        <v>81</v>
      </c>
      <c r="F176" s="116" t="s">
        <v>82</v>
      </c>
      <c r="G176" s="174">
        <v>552782</v>
      </c>
      <c r="H176" s="11">
        <f t="shared" ref="H176" si="407">IFERROR(G176/G179,"-")</f>
        <v>2.1301388504895759E-4</v>
      </c>
      <c r="I176" s="71">
        <v>35</v>
      </c>
      <c r="J176" s="11">
        <f t="shared" ref="J176" si="408">IFERROR(I176/D169,"-")</f>
        <v>1.9904458598726115E-3</v>
      </c>
      <c r="K176" s="76">
        <f t="shared" si="336"/>
        <v>15793.771428571428</v>
      </c>
      <c r="L176" s="22"/>
      <c r="M176" s="20"/>
      <c r="N176" s="228"/>
      <c r="O176" s="228"/>
      <c r="P176" s="230"/>
      <c r="Q176" s="172" t="s">
        <v>81</v>
      </c>
      <c r="R176" s="92" t="s">
        <v>82</v>
      </c>
      <c r="S176" s="102">
        <v>785466</v>
      </c>
      <c r="T176" s="13">
        <v>2.9572844265372263E-4</v>
      </c>
      <c r="U176" s="73">
        <v>35</v>
      </c>
      <c r="V176" s="13">
        <v>2.0623416416239468E-3</v>
      </c>
      <c r="W176" s="73">
        <v>22441.885714285716</v>
      </c>
      <c r="X176" s="22"/>
      <c r="Y176" s="143"/>
      <c r="Z176" s="168"/>
      <c r="AA176" s="168"/>
      <c r="AB176" s="168"/>
      <c r="AC176" s="168"/>
      <c r="AD176" s="168"/>
      <c r="AE176" s="168"/>
      <c r="AF176" s="168"/>
      <c r="AG176" s="168"/>
      <c r="AH176" s="168"/>
      <c r="AI176" s="168"/>
      <c r="AJ176" s="168"/>
      <c r="AK176" s="168"/>
      <c r="AL176" s="168"/>
      <c r="AM176" s="168"/>
      <c r="AN176" s="168"/>
      <c r="AO176" s="168"/>
      <c r="AP176" s="168"/>
      <c r="AQ176" s="168"/>
      <c r="AR176" s="168"/>
      <c r="AS176" s="168"/>
      <c r="AT176" s="168"/>
      <c r="AU176" s="168"/>
      <c r="AV176" s="168"/>
      <c r="AW176" s="168"/>
      <c r="AX176" s="168"/>
      <c r="AY176" s="168"/>
      <c r="AZ176" s="168"/>
      <c r="BA176" s="168"/>
      <c r="BB176" s="168"/>
      <c r="BC176" s="168"/>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row>
    <row r="177" spans="2:87" ht="13.5" customHeight="1">
      <c r="B177" s="228"/>
      <c r="C177" s="228"/>
      <c r="D177" s="230"/>
      <c r="E177" s="173" t="s">
        <v>83</v>
      </c>
      <c r="F177" s="116" t="s">
        <v>84</v>
      </c>
      <c r="G177" s="174">
        <v>76148548</v>
      </c>
      <c r="H177" s="11">
        <f t="shared" ref="H177" si="409">IFERROR(G177/G179,"-")</f>
        <v>2.9343752239249885E-2</v>
      </c>
      <c r="I177" s="71">
        <v>2481</v>
      </c>
      <c r="J177" s="11">
        <f t="shared" ref="J177" si="410">IFERROR(I177/D169,"-")</f>
        <v>0.14109417652411282</v>
      </c>
      <c r="K177" s="76">
        <f t="shared" si="336"/>
        <v>30692.683595324466</v>
      </c>
      <c r="L177" s="22"/>
      <c r="M177" s="20"/>
      <c r="N177" s="228"/>
      <c r="O177" s="228"/>
      <c r="P177" s="230"/>
      <c r="Q177" s="172" t="s">
        <v>83</v>
      </c>
      <c r="R177" s="92" t="s">
        <v>84</v>
      </c>
      <c r="S177" s="102">
        <v>61760403</v>
      </c>
      <c r="T177" s="13">
        <v>2.3252830544996599E-2</v>
      </c>
      <c r="U177" s="73">
        <v>2445</v>
      </c>
      <c r="V177" s="13">
        <v>0.14406929467915858</v>
      </c>
      <c r="W177" s="73">
        <v>25259.878527607361</v>
      </c>
      <c r="X177" s="22"/>
      <c r="Y177" s="143"/>
      <c r="Z177" s="168"/>
      <c r="AA177" s="168"/>
      <c r="AB177" s="168"/>
      <c r="AC177" s="168"/>
      <c r="AD177" s="168"/>
      <c r="AE177" s="168"/>
      <c r="AF177" s="168"/>
      <c r="AG177" s="168"/>
      <c r="AH177" s="168"/>
      <c r="AI177" s="168"/>
      <c r="AJ177" s="168"/>
      <c r="AK177" s="168"/>
      <c r="AL177" s="168"/>
      <c r="AM177" s="168"/>
      <c r="AN177" s="168"/>
      <c r="AO177" s="168"/>
      <c r="AP177" s="168"/>
      <c r="AQ177" s="168"/>
      <c r="AR177" s="168"/>
      <c r="AS177" s="168"/>
      <c r="AT177" s="168"/>
      <c r="AU177" s="168"/>
      <c r="AV177" s="168"/>
      <c r="AW177" s="168"/>
      <c r="AX177" s="168"/>
      <c r="AY177" s="168"/>
      <c r="AZ177" s="168"/>
      <c r="BA177" s="168"/>
      <c r="BB177" s="168"/>
      <c r="BC177" s="168"/>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c r="CH177" s="20"/>
      <c r="CI177" s="20"/>
    </row>
    <row r="178" spans="2:87" ht="13.5" customHeight="1">
      <c r="B178" s="228"/>
      <c r="C178" s="228"/>
      <c r="D178" s="230"/>
      <c r="E178" s="175" t="s">
        <v>85</v>
      </c>
      <c r="F178" s="117" t="s">
        <v>86</v>
      </c>
      <c r="G178" s="176">
        <v>626999348</v>
      </c>
      <c r="H178" s="12">
        <f t="shared" ref="H178" si="411">IFERROR(G178/G179,"-")</f>
        <v>0.2416134516692717</v>
      </c>
      <c r="I178" s="72">
        <v>1581</v>
      </c>
      <c r="J178" s="12">
        <f t="shared" ref="J178" si="412">IFERROR(I178/D169,"-")</f>
        <v>8.9911282984531396E-2</v>
      </c>
      <c r="K178" s="77">
        <f t="shared" si="336"/>
        <v>396584.02783048706</v>
      </c>
      <c r="L178" s="22"/>
      <c r="M178" s="20"/>
      <c r="N178" s="228"/>
      <c r="O178" s="228"/>
      <c r="P178" s="230"/>
      <c r="Q178" s="172" t="s">
        <v>85</v>
      </c>
      <c r="R178" s="92" t="s">
        <v>86</v>
      </c>
      <c r="S178" s="102">
        <v>631593043</v>
      </c>
      <c r="T178" s="13">
        <v>0.23779517763635302</v>
      </c>
      <c r="U178" s="73">
        <v>1501</v>
      </c>
      <c r="V178" s="13">
        <v>8.8444994402215538E-2</v>
      </c>
      <c r="W178" s="73">
        <v>420781.50766155898</v>
      </c>
      <c r="X178" s="22"/>
      <c r="Y178" s="143"/>
      <c r="Z178" s="168"/>
      <c r="AA178" s="168"/>
      <c r="AB178" s="168"/>
      <c r="AC178" s="168"/>
      <c r="AD178" s="168"/>
      <c r="AE178" s="168"/>
      <c r="AF178" s="168"/>
      <c r="AG178" s="168"/>
      <c r="AH178" s="168"/>
      <c r="AI178" s="168"/>
      <c r="AJ178" s="168"/>
      <c r="AK178" s="168"/>
      <c r="AL178" s="168"/>
      <c r="AM178" s="168"/>
      <c r="AN178" s="168"/>
      <c r="AO178" s="168"/>
      <c r="AP178" s="168"/>
      <c r="AQ178" s="168"/>
      <c r="AR178" s="168"/>
      <c r="AS178" s="168"/>
      <c r="AT178" s="168"/>
      <c r="AU178" s="168"/>
      <c r="AV178" s="168"/>
      <c r="AW178" s="168"/>
      <c r="AX178" s="168"/>
      <c r="AY178" s="168"/>
      <c r="AZ178" s="168"/>
      <c r="BA178" s="168"/>
      <c r="BB178" s="168"/>
      <c r="BC178" s="168"/>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row>
    <row r="179" spans="2:87" ht="13.5" customHeight="1">
      <c r="B179" s="192"/>
      <c r="C179" s="192"/>
      <c r="D179" s="231"/>
      <c r="E179" s="177" t="s">
        <v>115</v>
      </c>
      <c r="F179" s="178"/>
      <c r="G179" s="102">
        <f>SUM(G169:G178)</f>
        <v>2595051491</v>
      </c>
      <c r="H179" s="13" t="s">
        <v>131</v>
      </c>
      <c r="I179" s="73">
        <v>13450</v>
      </c>
      <c r="J179" s="13">
        <f t="shared" ref="J179" si="413">IFERROR(I179/D169,"-")</f>
        <v>0.76489990900818927</v>
      </c>
      <c r="K179" s="78">
        <f t="shared" si="336"/>
        <v>192940.63130111524</v>
      </c>
      <c r="L179" s="22"/>
      <c r="M179" s="20"/>
      <c r="N179" s="192"/>
      <c r="O179" s="192"/>
      <c r="P179" s="231"/>
      <c r="Q179" s="179" t="s">
        <v>115</v>
      </c>
      <c r="R179" s="179"/>
      <c r="S179" s="102">
        <v>2656038063</v>
      </c>
      <c r="T179" s="13" t="s">
        <v>131</v>
      </c>
      <c r="U179" s="73">
        <v>13039</v>
      </c>
      <c r="V179" s="13">
        <v>0.76831064757527545</v>
      </c>
      <c r="W179" s="73">
        <v>203699.52166577193</v>
      </c>
      <c r="X179" s="22"/>
      <c r="Y179" s="143"/>
      <c r="Z179" s="168"/>
      <c r="AA179" s="168"/>
      <c r="AB179" s="168"/>
      <c r="AC179" s="168"/>
      <c r="AD179" s="168"/>
      <c r="AE179" s="168"/>
      <c r="AF179" s="168"/>
      <c r="AG179" s="168"/>
      <c r="AH179" s="168"/>
      <c r="AI179" s="168"/>
      <c r="AJ179" s="168"/>
      <c r="AK179" s="168"/>
      <c r="AL179" s="168"/>
      <c r="AM179" s="168"/>
      <c r="AN179" s="168"/>
      <c r="AO179" s="168"/>
      <c r="AP179" s="168"/>
      <c r="AQ179" s="168"/>
      <c r="AR179" s="168"/>
      <c r="AS179" s="168"/>
      <c r="AT179" s="168"/>
      <c r="AU179" s="168"/>
      <c r="AV179" s="168"/>
      <c r="AW179" s="168"/>
      <c r="AX179" s="168"/>
      <c r="AY179" s="168"/>
      <c r="AZ179" s="168"/>
      <c r="BA179" s="168"/>
      <c r="BB179" s="168"/>
      <c r="BC179" s="168"/>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row>
    <row r="180" spans="2:87" ht="13.5" customHeight="1">
      <c r="B180" s="191">
        <v>17</v>
      </c>
      <c r="C180" s="191" t="s">
        <v>104</v>
      </c>
      <c r="D180" s="229">
        <f>VLOOKUP(C180,市区町村別_生活習慣病の状況!$C$5:$D$78,2,FALSE)</f>
        <v>24918</v>
      </c>
      <c r="E180" s="169" t="s">
        <v>67</v>
      </c>
      <c r="F180" s="114" t="s">
        <v>68</v>
      </c>
      <c r="G180" s="170">
        <v>668607320</v>
      </c>
      <c r="H180" s="10">
        <f t="shared" ref="H180" si="414">IFERROR(G180/G190,"-")</f>
        <v>0.16012063551067593</v>
      </c>
      <c r="I180" s="171">
        <v>12400</v>
      </c>
      <c r="J180" s="10">
        <f t="shared" ref="J180" si="415">IFERROR(I180/D180,"-")</f>
        <v>0.49763223372662335</v>
      </c>
      <c r="K180" s="75">
        <f t="shared" si="336"/>
        <v>53919.945161290321</v>
      </c>
      <c r="L180" s="22"/>
      <c r="M180" s="20"/>
      <c r="N180" s="191">
        <v>17</v>
      </c>
      <c r="O180" s="191" t="s">
        <v>104</v>
      </c>
      <c r="P180" s="229">
        <v>23970</v>
      </c>
      <c r="Q180" s="172" t="s">
        <v>67</v>
      </c>
      <c r="R180" s="92" t="s">
        <v>68</v>
      </c>
      <c r="S180" s="102">
        <v>653739027</v>
      </c>
      <c r="T180" s="13">
        <v>0.15448486225502905</v>
      </c>
      <c r="U180" s="73">
        <v>11703</v>
      </c>
      <c r="V180" s="13">
        <v>0.48823529411764705</v>
      </c>
      <c r="W180" s="73">
        <v>55860.807228915663</v>
      </c>
      <c r="X180" s="22"/>
      <c r="Y180" s="143"/>
      <c r="Z180" s="168"/>
      <c r="AA180" s="168"/>
      <c r="AB180" s="168"/>
      <c r="AC180" s="168"/>
      <c r="AD180" s="168"/>
      <c r="AE180" s="168"/>
      <c r="AF180" s="168"/>
      <c r="AG180" s="168"/>
      <c r="AH180" s="168"/>
      <c r="AI180" s="168"/>
      <c r="AJ180" s="168"/>
      <c r="AK180" s="168"/>
      <c r="AL180" s="168"/>
      <c r="AM180" s="168"/>
      <c r="AN180" s="168"/>
      <c r="AO180" s="168"/>
      <c r="AP180" s="168"/>
      <c r="AQ180" s="168"/>
      <c r="AR180" s="168"/>
      <c r="AS180" s="168"/>
      <c r="AT180" s="168"/>
      <c r="AU180" s="168"/>
      <c r="AV180" s="168"/>
      <c r="AW180" s="168"/>
      <c r="AX180" s="168"/>
      <c r="AY180" s="168"/>
      <c r="AZ180" s="168"/>
      <c r="BA180" s="168"/>
      <c r="BB180" s="168"/>
      <c r="BC180" s="168"/>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row>
    <row r="181" spans="2:87" ht="13.5" customHeight="1">
      <c r="B181" s="228"/>
      <c r="C181" s="228"/>
      <c r="D181" s="230"/>
      <c r="E181" s="173" t="s">
        <v>69</v>
      </c>
      <c r="F181" s="115" t="s">
        <v>70</v>
      </c>
      <c r="G181" s="174">
        <v>373253225</v>
      </c>
      <c r="H181" s="11">
        <f t="shared" ref="H181" si="416">IFERROR(G181/G190,"-")</f>
        <v>8.9388108394340207E-2</v>
      </c>
      <c r="I181" s="71">
        <v>10624</v>
      </c>
      <c r="J181" s="11">
        <f t="shared" ref="J181" si="417">IFERROR(I181/D180,"-")</f>
        <v>0.42635845573481018</v>
      </c>
      <c r="K181" s="76">
        <f t="shared" si="336"/>
        <v>35133.021931475902</v>
      </c>
      <c r="L181" s="22"/>
      <c r="M181" s="20"/>
      <c r="N181" s="228"/>
      <c r="O181" s="228"/>
      <c r="P181" s="230"/>
      <c r="Q181" s="172" t="s">
        <v>69</v>
      </c>
      <c r="R181" s="92" t="s">
        <v>70</v>
      </c>
      <c r="S181" s="102">
        <v>400543995</v>
      </c>
      <c r="T181" s="13">
        <v>9.465242449821501E-2</v>
      </c>
      <c r="U181" s="73">
        <v>10265</v>
      </c>
      <c r="V181" s="13">
        <v>0.4282436378806842</v>
      </c>
      <c r="W181" s="73">
        <v>39020.359961032635</v>
      </c>
      <c r="X181" s="22"/>
      <c r="Y181" s="143"/>
      <c r="Z181" s="168"/>
      <c r="AA181" s="168"/>
      <c r="AB181" s="168"/>
      <c r="AC181" s="168"/>
      <c r="AD181" s="168"/>
      <c r="AE181" s="168"/>
      <c r="AF181" s="168"/>
      <c r="AG181" s="168"/>
      <c r="AH181" s="168"/>
      <c r="AI181" s="168"/>
      <c r="AJ181" s="168"/>
      <c r="AK181" s="168"/>
      <c r="AL181" s="168"/>
      <c r="AM181" s="168"/>
      <c r="AN181" s="168"/>
      <c r="AO181" s="168"/>
      <c r="AP181" s="168"/>
      <c r="AQ181" s="168"/>
      <c r="AR181" s="168"/>
      <c r="AS181" s="168"/>
      <c r="AT181" s="168"/>
      <c r="AU181" s="168"/>
      <c r="AV181" s="168"/>
      <c r="AW181" s="168"/>
      <c r="AX181" s="168"/>
      <c r="AY181" s="168"/>
      <c r="AZ181" s="168"/>
      <c r="BA181" s="168"/>
      <c r="BB181" s="168"/>
      <c r="BC181" s="168"/>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row>
    <row r="182" spans="2:87" ht="13.5" customHeight="1">
      <c r="B182" s="228"/>
      <c r="C182" s="228"/>
      <c r="D182" s="230"/>
      <c r="E182" s="173" t="s">
        <v>71</v>
      </c>
      <c r="F182" s="116" t="s">
        <v>72</v>
      </c>
      <c r="G182" s="174">
        <v>711762284</v>
      </c>
      <c r="H182" s="11">
        <f t="shared" ref="H182" si="418">IFERROR(G182/G190,"-")</f>
        <v>0.1704555511695717</v>
      </c>
      <c r="I182" s="71">
        <v>15609</v>
      </c>
      <c r="J182" s="11">
        <f t="shared" ref="J182" si="419">IFERROR(I182/D180,"-")</f>
        <v>0.62641464001926317</v>
      </c>
      <c r="K182" s="76">
        <f t="shared" si="336"/>
        <v>45599.48004356461</v>
      </c>
      <c r="L182" s="22"/>
      <c r="M182" s="20"/>
      <c r="N182" s="228"/>
      <c r="O182" s="228"/>
      <c r="P182" s="230"/>
      <c r="Q182" s="172" t="s">
        <v>71</v>
      </c>
      <c r="R182" s="92" t="s">
        <v>72</v>
      </c>
      <c r="S182" s="102">
        <v>710940625</v>
      </c>
      <c r="T182" s="13">
        <v>0.16800215374724639</v>
      </c>
      <c r="U182" s="73">
        <v>15031</v>
      </c>
      <c r="V182" s="13">
        <v>0.62707551105548598</v>
      </c>
      <c r="W182" s="73">
        <v>47298.29186348214</v>
      </c>
      <c r="X182" s="22"/>
      <c r="Y182" s="143"/>
      <c r="Z182" s="168"/>
      <c r="AA182" s="168"/>
      <c r="AB182" s="168"/>
      <c r="AC182" s="168"/>
      <c r="AD182" s="168"/>
      <c r="AE182" s="168"/>
      <c r="AF182" s="168"/>
      <c r="AG182" s="168"/>
      <c r="AH182" s="168"/>
      <c r="AI182" s="168"/>
      <c r="AJ182" s="168"/>
      <c r="AK182" s="168"/>
      <c r="AL182" s="168"/>
      <c r="AM182" s="168"/>
      <c r="AN182" s="168"/>
      <c r="AO182" s="168"/>
      <c r="AP182" s="168"/>
      <c r="AQ182" s="168"/>
      <c r="AR182" s="168"/>
      <c r="AS182" s="168"/>
      <c r="AT182" s="168"/>
      <c r="AU182" s="168"/>
      <c r="AV182" s="168"/>
      <c r="AW182" s="168"/>
      <c r="AX182" s="168"/>
      <c r="AY182" s="168"/>
      <c r="AZ182" s="168"/>
      <c r="BA182" s="168"/>
      <c r="BB182" s="168"/>
      <c r="BC182" s="168"/>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row>
    <row r="183" spans="2:87" ht="13.5" customHeight="1">
      <c r="B183" s="228"/>
      <c r="C183" s="228"/>
      <c r="D183" s="230"/>
      <c r="E183" s="173" t="s">
        <v>73</v>
      </c>
      <c r="F183" s="116" t="s">
        <v>74</v>
      </c>
      <c r="G183" s="174">
        <v>426958154</v>
      </c>
      <c r="H183" s="11">
        <f t="shared" ref="H183" si="420">IFERROR(G183/G190,"-")</f>
        <v>0.10224956997919951</v>
      </c>
      <c r="I183" s="71">
        <v>6562</v>
      </c>
      <c r="J183" s="11">
        <f t="shared" ref="J183" si="421">IFERROR(I183/D180,"-")</f>
        <v>0.26334376755758887</v>
      </c>
      <c r="K183" s="76">
        <f t="shared" si="336"/>
        <v>65065.247485522705</v>
      </c>
      <c r="L183" s="22"/>
      <c r="M183" s="20"/>
      <c r="N183" s="228"/>
      <c r="O183" s="228"/>
      <c r="P183" s="230"/>
      <c r="Q183" s="172" t="s">
        <v>73</v>
      </c>
      <c r="R183" s="92" t="s">
        <v>74</v>
      </c>
      <c r="S183" s="102">
        <v>382849651</v>
      </c>
      <c r="T183" s="13">
        <v>9.047107967614261E-2</v>
      </c>
      <c r="U183" s="73">
        <v>6493</v>
      </c>
      <c r="V183" s="13">
        <v>0.27088026700041717</v>
      </c>
      <c r="W183" s="73">
        <v>58963.44540274141</v>
      </c>
      <c r="X183" s="22"/>
      <c r="Y183" s="143"/>
      <c r="Z183" s="168"/>
      <c r="AA183" s="168"/>
      <c r="AB183" s="168"/>
      <c r="AC183" s="168"/>
      <c r="AD183" s="168"/>
      <c r="AE183" s="168"/>
      <c r="AF183" s="168"/>
      <c r="AG183" s="168"/>
      <c r="AH183" s="168"/>
      <c r="AI183" s="168"/>
      <c r="AJ183" s="168"/>
      <c r="AK183" s="168"/>
      <c r="AL183" s="168"/>
      <c r="AM183" s="168"/>
      <c r="AN183" s="168"/>
      <c r="AO183" s="168"/>
      <c r="AP183" s="168"/>
      <c r="AQ183" s="168"/>
      <c r="AR183" s="168"/>
      <c r="AS183" s="168"/>
      <c r="AT183" s="168"/>
      <c r="AU183" s="168"/>
      <c r="AV183" s="168"/>
      <c r="AW183" s="168"/>
      <c r="AX183" s="168"/>
      <c r="AY183" s="168"/>
      <c r="AZ183" s="168"/>
      <c r="BA183" s="168"/>
      <c r="BB183" s="168"/>
      <c r="BC183" s="168"/>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row>
    <row r="184" spans="2:87" ht="13.5" customHeight="1">
      <c r="B184" s="228"/>
      <c r="C184" s="228"/>
      <c r="D184" s="230"/>
      <c r="E184" s="173" t="s">
        <v>75</v>
      </c>
      <c r="F184" s="116" t="s">
        <v>76</v>
      </c>
      <c r="G184" s="174">
        <v>46102795</v>
      </c>
      <c r="H184" s="11">
        <f t="shared" ref="H184" si="422">IFERROR(G184/G190,"-")</f>
        <v>1.1040873489417393E-2</v>
      </c>
      <c r="I184" s="71">
        <v>238</v>
      </c>
      <c r="J184" s="11">
        <f t="shared" ref="J184" si="423">IFERROR(I184/D180,"-")</f>
        <v>9.5513283570109967E-3</v>
      </c>
      <c r="K184" s="76">
        <f t="shared" si="336"/>
        <v>193709.22268907563</v>
      </c>
      <c r="L184" s="22"/>
      <c r="M184" s="20"/>
      <c r="N184" s="228"/>
      <c r="O184" s="228"/>
      <c r="P184" s="230"/>
      <c r="Q184" s="172" t="s">
        <v>75</v>
      </c>
      <c r="R184" s="92" t="s">
        <v>76</v>
      </c>
      <c r="S184" s="102">
        <v>29295995</v>
      </c>
      <c r="T184" s="13">
        <v>6.9229272925127351E-3</v>
      </c>
      <c r="U184" s="73">
        <v>183</v>
      </c>
      <c r="V184" s="13">
        <v>7.6345431789737175E-3</v>
      </c>
      <c r="W184" s="73">
        <v>160087.40437158471</v>
      </c>
      <c r="X184" s="22"/>
      <c r="Y184" s="143"/>
      <c r="Z184" s="168"/>
      <c r="AA184" s="168"/>
      <c r="AB184" s="168"/>
      <c r="AC184" s="168"/>
      <c r="AD184" s="168"/>
      <c r="AE184" s="168"/>
      <c r="AF184" s="168"/>
      <c r="AG184" s="168"/>
      <c r="AH184" s="168"/>
      <c r="AI184" s="168"/>
      <c r="AJ184" s="168"/>
      <c r="AK184" s="168"/>
      <c r="AL184" s="168"/>
      <c r="AM184" s="168"/>
      <c r="AN184" s="168"/>
      <c r="AO184" s="168"/>
      <c r="AP184" s="168"/>
      <c r="AQ184" s="168"/>
      <c r="AR184" s="168"/>
      <c r="AS184" s="168"/>
      <c r="AT184" s="168"/>
      <c r="AU184" s="168"/>
      <c r="AV184" s="168"/>
      <c r="AW184" s="168"/>
      <c r="AX184" s="168"/>
      <c r="AY184" s="168"/>
      <c r="AZ184" s="168"/>
      <c r="BA184" s="168"/>
      <c r="BB184" s="168"/>
      <c r="BC184" s="168"/>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row>
    <row r="185" spans="2:87" ht="13.5" customHeight="1">
      <c r="B185" s="228"/>
      <c r="C185" s="228"/>
      <c r="D185" s="230"/>
      <c r="E185" s="173" t="s">
        <v>77</v>
      </c>
      <c r="F185" s="116" t="s">
        <v>78</v>
      </c>
      <c r="G185" s="174">
        <v>179050216</v>
      </c>
      <c r="H185" s="11">
        <f t="shared" ref="H185" si="424">IFERROR(G185/G190,"-")</f>
        <v>4.2879629816562272E-2</v>
      </c>
      <c r="I185" s="71">
        <v>660</v>
      </c>
      <c r="J185" s="11">
        <f t="shared" ref="J185" si="425">IFERROR(I185/D180,"-")</f>
        <v>2.6486876956417049E-2</v>
      </c>
      <c r="K185" s="76">
        <f t="shared" si="336"/>
        <v>271288.20606060605</v>
      </c>
      <c r="L185" s="22"/>
      <c r="M185" s="20"/>
      <c r="N185" s="228"/>
      <c r="O185" s="228"/>
      <c r="P185" s="230"/>
      <c r="Q185" s="172" t="s">
        <v>77</v>
      </c>
      <c r="R185" s="92" t="s">
        <v>78</v>
      </c>
      <c r="S185" s="102">
        <v>220130934</v>
      </c>
      <c r="T185" s="13">
        <v>5.2019071238745072E-2</v>
      </c>
      <c r="U185" s="73">
        <v>728</v>
      </c>
      <c r="V185" s="13">
        <v>3.0371297455152272E-2</v>
      </c>
      <c r="W185" s="73">
        <v>302377.65659340657</v>
      </c>
      <c r="X185" s="22"/>
      <c r="Y185" s="143"/>
      <c r="Z185" s="168"/>
      <c r="AA185" s="168"/>
      <c r="AB185" s="168"/>
      <c r="AC185" s="168"/>
      <c r="AD185" s="168"/>
      <c r="AE185" s="168"/>
      <c r="AF185" s="168"/>
      <c r="AG185" s="168"/>
      <c r="AH185" s="168"/>
      <c r="AI185" s="168"/>
      <c r="AJ185" s="168"/>
      <c r="AK185" s="168"/>
      <c r="AL185" s="168"/>
      <c r="AM185" s="168"/>
      <c r="AN185" s="168"/>
      <c r="AO185" s="168"/>
      <c r="AP185" s="168"/>
      <c r="AQ185" s="168"/>
      <c r="AR185" s="168"/>
      <c r="AS185" s="168"/>
      <c r="AT185" s="168"/>
      <c r="AU185" s="168"/>
      <c r="AV185" s="168"/>
      <c r="AW185" s="168"/>
      <c r="AX185" s="168"/>
      <c r="AY185" s="168"/>
      <c r="AZ185" s="168"/>
      <c r="BA185" s="168"/>
      <c r="BB185" s="168"/>
      <c r="BC185" s="168"/>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row>
    <row r="186" spans="2:87" ht="13.5" customHeight="1">
      <c r="B186" s="228"/>
      <c r="C186" s="228"/>
      <c r="D186" s="230"/>
      <c r="E186" s="173" t="s">
        <v>79</v>
      </c>
      <c r="F186" s="116" t="s">
        <v>80</v>
      </c>
      <c r="G186" s="174">
        <v>669486385</v>
      </c>
      <c r="H186" s="11">
        <f t="shared" ref="H186" si="426">IFERROR(G186/G190,"-")</f>
        <v>0.16033115735547893</v>
      </c>
      <c r="I186" s="71">
        <v>5234</v>
      </c>
      <c r="J186" s="11">
        <f t="shared" ref="J186" si="427">IFERROR(I186/D180,"-")</f>
        <v>0.21004896059073763</v>
      </c>
      <c r="K186" s="76">
        <f t="shared" si="336"/>
        <v>127911.04031333588</v>
      </c>
      <c r="L186" s="22"/>
      <c r="M186" s="20"/>
      <c r="N186" s="228"/>
      <c r="O186" s="228"/>
      <c r="P186" s="230"/>
      <c r="Q186" s="172" t="s">
        <v>79</v>
      </c>
      <c r="R186" s="92" t="s">
        <v>80</v>
      </c>
      <c r="S186" s="102">
        <v>720029987</v>
      </c>
      <c r="T186" s="13">
        <v>0.17015005800041574</v>
      </c>
      <c r="U186" s="73">
        <v>5382</v>
      </c>
      <c r="V186" s="13">
        <v>0.22453066332916144</v>
      </c>
      <c r="W186" s="73">
        <v>133784.83593459681</v>
      </c>
      <c r="X186" s="22"/>
      <c r="Y186" s="143"/>
      <c r="Z186" s="168"/>
      <c r="AA186" s="168"/>
      <c r="AB186" s="168"/>
      <c r="AC186" s="168"/>
      <c r="AD186" s="168"/>
      <c r="AE186" s="168"/>
      <c r="AF186" s="168"/>
      <c r="AG186" s="168"/>
      <c r="AH186" s="168"/>
      <c r="AI186" s="168"/>
      <c r="AJ186" s="168"/>
      <c r="AK186" s="168"/>
      <c r="AL186" s="168"/>
      <c r="AM186" s="168"/>
      <c r="AN186" s="168"/>
      <c r="AO186" s="168"/>
      <c r="AP186" s="168"/>
      <c r="AQ186" s="168"/>
      <c r="AR186" s="168"/>
      <c r="AS186" s="168"/>
      <c r="AT186" s="168"/>
      <c r="AU186" s="168"/>
      <c r="AV186" s="168"/>
      <c r="AW186" s="168"/>
      <c r="AX186" s="168"/>
      <c r="AY186" s="168"/>
      <c r="AZ186" s="168"/>
      <c r="BA186" s="168"/>
      <c r="BB186" s="168"/>
      <c r="BC186" s="168"/>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row>
    <row r="187" spans="2:87" ht="13.5" customHeight="1">
      <c r="B187" s="228"/>
      <c r="C187" s="228"/>
      <c r="D187" s="230"/>
      <c r="E187" s="173" t="s">
        <v>81</v>
      </c>
      <c r="F187" s="116" t="s">
        <v>82</v>
      </c>
      <c r="G187" s="174">
        <v>2871958</v>
      </c>
      <c r="H187" s="11">
        <f t="shared" ref="H187" si="428">IFERROR(G187/G190,"-")</f>
        <v>6.8778747459715187E-4</v>
      </c>
      <c r="I187" s="71">
        <v>173</v>
      </c>
      <c r="J187" s="11">
        <f t="shared" ref="J187" si="429">IFERROR(I187/D180,"-")</f>
        <v>6.9427722931214384E-3</v>
      </c>
      <c r="K187" s="76">
        <f t="shared" si="336"/>
        <v>16600.913294797687</v>
      </c>
      <c r="L187" s="22"/>
      <c r="M187" s="20"/>
      <c r="N187" s="228"/>
      <c r="O187" s="228"/>
      <c r="P187" s="230"/>
      <c r="Q187" s="172" t="s">
        <v>81</v>
      </c>
      <c r="R187" s="92" t="s">
        <v>82</v>
      </c>
      <c r="S187" s="102">
        <v>3226707</v>
      </c>
      <c r="T187" s="13">
        <v>7.6250210840225394E-4</v>
      </c>
      <c r="U187" s="73">
        <v>155</v>
      </c>
      <c r="V187" s="13">
        <v>6.4664163537755531E-3</v>
      </c>
      <c r="W187" s="73">
        <v>20817.464516129032</v>
      </c>
      <c r="X187" s="22"/>
      <c r="Y187" s="143"/>
      <c r="Z187" s="168"/>
      <c r="AA187" s="168"/>
      <c r="AB187" s="168"/>
      <c r="AC187" s="168"/>
      <c r="AD187" s="168"/>
      <c r="AE187" s="168"/>
      <c r="AF187" s="168"/>
      <c r="AG187" s="168"/>
      <c r="AH187" s="168"/>
      <c r="AI187" s="168"/>
      <c r="AJ187" s="168"/>
      <c r="AK187" s="168"/>
      <c r="AL187" s="168"/>
      <c r="AM187" s="168"/>
      <c r="AN187" s="168"/>
      <c r="AO187" s="168"/>
      <c r="AP187" s="168"/>
      <c r="AQ187" s="168"/>
      <c r="AR187" s="168"/>
      <c r="AS187" s="168"/>
      <c r="AT187" s="168"/>
      <c r="AU187" s="168"/>
      <c r="AV187" s="168"/>
      <c r="AW187" s="168"/>
      <c r="AX187" s="168"/>
      <c r="AY187" s="168"/>
      <c r="AZ187" s="168"/>
      <c r="BA187" s="168"/>
      <c r="BB187" s="168"/>
      <c r="BC187" s="168"/>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c r="CA187" s="20"/>
      <c r="CB187" s="20"/>
      <c r="CC187" s="20"/>
      <c r="CD187" s="20"/>
      <c r="CE187" s="20"/>
      <c r="CF187" s="20"/>
      <c r="CG187" s="20"/>
      <c r="CH187" s="20"/>
      <c r="CI187" s="20"/>
    </row>
    <row r="188" spans="2:87" ht="13.5" customHeight="1">
      <c r="B188" s="228"/>
      <c r="C188" s="228"/>
      <c r="D188" s="230"/>
      <c r="E188" s="173" t="s">
        <v>83</v>
      </c>
      <c r="F188" s="116" t="s">
        <v>84</v>
      </c>
      <c r="G188" s="174">
        <v>94681851</v>
      </c>
      <c r="H188" s="11">
        <f t="shared" ref="H188" si="430">IFERROR(G188/G190,"-")</f>
        <v>2.2674771424050708E-2</v>
      </c>
      <c r="I188" s="71">
        <v>3122</v>
      </c>
      <c r="J188" s="11">
        <f t="shared" ref="J188" si="431">IFERROR(I188/D180,"-")</f>
        <v>0.12529095433020307</v>
      </c>
      <c r="K188" s="76">
        <f t="shared" si="336"/>
        <v>30327.306534272902</v>
      </c>
      <c r="L188" s="22"/>
      <c r="M188" s="20"/>
      <c r="N188" s="228"/>
      <c r="O188" s="228"/>
      <c r="P188" s="230"/>
      <c r="Q188" s="172" t="s">
        <v>83</v>
      </c>
      <c r="R188" s="92" t="s">
        <v>84</v>
      </c>
      <c r="S188" s="102">
        <v>88940446</v>
      </c>
      <c r="T188" s="13">
        <v>2.1017488602850153E-2</v>
      </c>
      <c r="U188" s="73">
        <v>3023</v>
      </c>
      <c r="V188" s="13">
        <v>0.1261159783062161</v>
      </c>
      <c r="W188" s="73">
        <v>29421.252398279856</v>
      </c>
      <c r="X188" s="22"/>
      <c r="Y188" s="143"/>
      <c r="Z188" s="168"/>
      <c r="AA188" s="168"/>
      <c r="AB188" s="168"/>
      <c r="AC188" s="168"/>
      <c r="AD188" s="168"/>
      <c r="AE188" s="168"/>
      <c r="AF188" s="168"/>
      <c r="AG188" s="168"/>
      <c r="AH188" s="168"/>
      <c r="AI188" s="168"/>
      <c r="AJ188" s="168"/>
      <c r="AK188" s="168"/>
      <c r="AL188" s="168"/>
      <c r="AM188" s="168"/>
      <c r="AN188" s="168"/>
      <c r="AO188" s="168"/>
      <c r="AP188" s="168"/>
      <c r="AQ188" s="168"/>
      <c r="AR188" s="168"/>
      <c r="AS188" s="168"/>
      <c r="AT188" s="168"/>
      <c r="AU188" s="168"/>
      <c r="AV188" s="168"/>
      <c r="AW188" s="168"/>
      <c r="AX188" s="168"/>
      <c r="AY188" s="168"/>
      <c r="AZ188" s="168"/>
      <c r="BA188" s="168"/>
      <c r="BB188" s="168"/>
      <c r="BC188" s="168"/>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20"/>
      <c r="CD188" s="20"/>
      <c r="CE188" s="20"/>
      <c r="CF188" s="20"/>
      <c r="CG188" s="20"/>
      <c r="CH188" s="20"/>
      <c r="CI188" s="20"/>
    </row>
    <row r="189" spans="2:87" ht="13.5" customHeight="1">
      <c r="B189" s="228"/>
      <c r="C189" s="228"/>
      <c r="D189" s="230"/>
      <c r="E189" s="175" t="s">
        <v>85</v>
      </c>
      <c r="F189" s="117" t="s">
        <v>86</v>
      </c>
      <c r="G189" s="176">
        <v>1002873241</v>
      </c>
      <c r="H189" s="12">
        <f t="shared" ref="H189" si="432">IFERROR(G189/G190,"-")</f>
        <v>0.24017191538610622</v>
      </c>
      <c r="I189" s="72">
        <v>2790</v>
      </c>
      <c r="J189" s="12">
        <f t="shared" ref="J189" si="433">IFERROR(I189/D180,"-")</f>
        <v>0.11196725258849025</v>
      </c>
      <c r="K189" s="77">
        <f t="shared" si="336"/>
        <v>359452.77455197135</v>
      </c>
      <c r="L189" s="22"/>
      <c r="M189" s="20"/>
      <c r="N189" s="228"/>
      <c r="O189" s="228"/>
      <c r="P189" s="230"/>
      <c r="Q189" s="172" t="s">
        <v>85</v>
      </c>
      <c r="R189" s="92" t="s">
        <v>86</v>
      </c>
      <c r="S189" s="102">
        <v>1022037817</v>
      </c>
      <c r="T189" s="13">
        <v>0.24151743258044098</v>
      </c>
      <c r="U189" s="73">
        <v>2511</v>
      </c>
      <c r="V189" s="13">
        <v>0.10475594493116396</v>
      </c>
      <c r="W189" s="73">
        <v>407024.22023098369</v>
      </c>
      <c r="X189" s="22"/>
      <c r="Y189" s="143"/>
      <c r="Z189" s="168"/>
      <c r="AA189" s="168"/>
      <c r="AB189" s="168"/>
      <c r="AC189" s="168"/>
      <c r="AD189" s="168"/>
      <c r="AE189" s="168"/>
      <c r="AF189" s="168"/>
      <c r="AG189" s="168"/>
      <c r="AH189" s="168"/>
      <c r="AI189" s="168"/>
      <c r="AJ189" s="168"/>
      <c r="AK189" s="168"/>
      <c r="AL189" s="168"/>
      <c r="AM189" s="168"/>
      <c r="AN189" s="168"/>
      <c r="AO189" s="168"/>
      <c r="AP189" s="168"/>
      <c r="AQ189" s="168"/>
      <c r="AR189" s="168"/>
      <c r="AS189" s="168"/>
      <c r="AT189" s="168"/>
      <c r="AU189" s="168"/>
      <c r="AV189" s="168"/>
      <c r="AW189" s="168"/>
      <c r="AX189" s="168"/>
      <c r="AY189" s="168"/>
      <c r="AZ189" s="168"/>
      <c r="BA189" s="168"/>
      <c r="BB189" s="168"/>
      <c r="BC189" s="168"/>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c r="CI189" s="20"/>
    </row>
    <row r="190" spans="2:87" ht="13.5" customHeight="1">
      <c r="B190" s="192"/>
      <c r="C190" s="192"/>
      <c r="D190" s="231"/>
      <c r="E190" s="177" t="s">
        <v>115</v>
      </c>
      <c r="F190" s="178"/>
      <c r="G190" s="102">
        <f>SUM(G180:G189)</f>
        <v>4175647429</v>
      </c>
      <c r="H190" s="13" t="s">
        <v>131</v>
      </c>
      <c r="I190" s="73">
        <v>19614</v>
      </c>
      <c r="J190" s="13">
        <f t="shared" ref="J190" si="434">IFERROR(I190/D180,"-")</f>
        <v>0.78714182518661213</v>
      </c>
      <c r="K190" s="78">
        <f t="shared" si="336"/>
        <v>212891.17105128989</v>
      </c>
      <c r="L190" s="22"/>
      <c r="M190" s="20"/>
      <c r="N190" s="192"/>
      <c r="O190" s="192"/>
      <c r="P190" s="231"/>
      <c r="Q190" s="179" t="s">
        <v>115</v>
      </c>
      <c r="R190" s="179"/>
      <c r="S190" s="102">
        <v>4231735184</v>
      </c>
      <c r="T190" s="13" t="s">
        <v>131</v>
      </c>
      <c r="U190" s="73">
        <v>19050</v>
      </c>
      <c r="V190" s="13">
        <v>0.79474342928660824</v>
      </c>
      <c r="W190" s="73">
        <v>222138.32986876639</v>
      </c>
      <c r="X190" s="22"/>
      <c r="Y190" s="143"/>
      <c r="Z190" s="168"/>
      <c r="AA190" s="168"/>
      <c r="AB190" s="168"/>
      <c r="AC190" s="168"/>
      <c r="AD190" s="168"/>
      <c r="AE190" s="168"/>
      <c r="AF190" s="168"/>
      <c r="AG190" s="168"/>
      <c r="AH190" s="168"/>
      <c r="AI190" s="168"/>
      <c r="AJ190" s="168"/>
      <c r="AK190" s="168"/>
      <c r="AL190" s="168"/>
      <c r="AM190" s="168"/>
      <c r="AN190" s="168"/>
      <c r="AO190" s="168"/>
      <c r="AP190" s="168"/>
      <c r="AQ190" s="168"/>
      <c r="AR190" s="168"/>
      <c r="AS190" s="168"/>
      <c r="AT190" s="168"/>
      <c r="AU190" s="168"/>
      <c r="AV190" s="168"/>
      <c r="AW190" s="168"/>
      <c r="AX190" s="168"/>
      <c r="AY190" s="168"/>
      <c r="AZ190" s="168"/>
      <c r="BA190" s="168"/>
      <c r="BB190" s="168"/>
      <c r="BC190" s="168"/>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20"/>
      <c r="BZ190" s="20"/>
      <c r="CA190" s="20"/>
      <c r="CB190" s="20"/>
      <c r="CC190" s="20"/>
      <c r="CD190" s="20"/>
      <c r="CE190" s="20"/>
      <c r="CF190" s="20"/>
      <c r="CG190" s="20"/>
      <c r="CH190" s="20"/>
      <c r="CI190" s="20"/>
    </row>
    <row r="191" spans="2:87" ht="13.5" customHeight="1">
      <c r="B191" s="191">
        <v>18</v>
      </c>
      <c r="C191" s="191" t="s">
        <v>55</v>
      </c>
      <c r="D191" s="229">
        <f>VLOOKUP(C191,市区町村別_生活習慣病の状況!$C$5:$D$78,2,FALSE)</f>
        <v>22386</v>
      </c>
      <c r="E191" s="169" t="s">
        <v>67</v>
      </c>
      <c r="F191" s="114" t="s">
        <v>68</v>
      </c>
      <c r="G191" s="170">
        <v>551836874</v>
      </c>
      <c r="H191" s="10">
        <f t="shared" ref="H191" si="435">IFERROR(G191/G201,"-")</f>
        <v>0.15039729989487197</v>
      </c>
      <c r="I191" s="171">
        <v>10442</v>
      </c>
      <c r="J191" s="10">
        <f t="shared" ref="J191" si="436">IFERROR(I191/D191,"-")</f>
        <v>0.46645224694005183</v>
      </c>
      <c r="K191" s="75">
        <f t="shared" si="336"/>
        <v>52847.814020302627</v>
      </c>
      <c r="L191" s="22"/>
      <c r="M191" s="20"/>
      <c r="N191" s="191">
        <v>18</v>
      </c>
      <c r="O191" s="191" t="s">
        <v>55</v>
      </c>
      <c r="P191" s="229">
        <v>21661</v>
      </c>
      <c r="Q191" s="172" t="s">
        <v>67</v>
      </c>
      <c r="R191" s="92" t="s">
        <v>68</v>
      </c>
      <c r="S191" s="102">
        <v>522821934</v>
      </c>
      <c r="T191" s="13">
        <v>0.13881434007619695</v>
      </c>
      <c r="U191" s="73">
        <v>9778</v>
      </c>
      <c r="V191" s="13">
        <v>0.45141036886570335</v>
      </c>
      <c r="W191" s="73">
        <v>53469.209858866845</v>
      </c>
      <c r="X191" s="22"/>
      <c r="Y191" s="143"/>
      <c r="Z191" s="168"/>
      <c r="AA191" s="168"/>
      <c r="AB191" s="168"/>
      <c r="AC191" s="168"/>
      <c r="AD191" s="168"/>
      <c r="AE191" s="168"/>
      <c r="AF191" s="168"/>
      <c r="AG191" s="168"/>
      <c r="AH191" s="168"/>
      <c r="AI191" s="168"/>
      <c r="AJ191" s="168"/>
      <c r="AK191" s="168"/>
      <c r="AL191" s="168"/>
      <c r="AM191" s="168"/>
      <c r="AN191" s="168"/>
      <c r="AO191" s="168"/>
      <c r="AP191" s="168"/>
      <c r="AQ191" s="168"/>
      <c r="AR191" s="168"/>
      <c r="AS191" s="168"/>
      <c r="AT191" s="168"/>
      <c r="AU191" s="168"/>
      <c r="AV191" s="168"/>
      <c r="AW191" s="168"/>
      <c r="AX191" s="168"/>
      <c r="AY191" s="168"/>
      <c r="AZ191" s="168"/>
      <c r="BA191" s="168"/>
      <c r="BB191" s="168"/>
      <c r="BC191" s="168"/>
      <c r="BD191" s="20"/>
      <c r="BE191" s="20"/>
      <c r="BF191" s="20"/>
      <c r="BG191" s="20"/>
      <c r="BH191" s="20"/>
      <c r="BI191" s="20"/>
      <c r="BJ191" s="20"/>
      <c r="BK191" s="20"/>
      <c r="BL191" s="20"/>
      <c r="BM191" s="20"/>
      <c r="BN191" s="20"/>
      <c r="BO191" s="20"/>
      <c r="BP191" s="20"/>
      <c r="BQ191" s="20"/>
      <c r="BR191" s="20"/>
      <c r="BS191" s="20"/>
      <c r="BT191" s="20"/>
      <c r="BU191" s="20"/>
      <c r="BV191" s="20"/>
      <c r="BW191" s="20"/>
      <c r="BX191" s="20"/>
      <c r="BY191" s="20"/>
      <c r="BZ191" s="20"/>
      <c r="CA191" s="20"/>
      <c r="CB191" s="20"/>
      <c r="CC191" s="20"/>
      <c r="CD191" s="20"/>
      <c r="CE191" s="20"/>
      <c r="CF191" s="20"/>
      <c r="CG191" s="20"/>
      <c r="CH191" s="20"/>
      <c r="CI191" s="20"/>
    </row>
    <row r="192" spans="2:87" ht="13.5" customHeight="1">
      <c r="B192" s="228"/>
      <c r="C192" s="228"/>
      <c r="D192" s="230"/>
      <c r="E192" s="173" t="s">
        <v>69</v>
      </c>
      <c r="F192" s="115" t="s">
        <v>70</v>
      </c>
      <c r="G192" s="174">
        <v>356442924</v>
      </c>
      <c r="H192" s="11">
        <f t="shared" ref="H192" si="437">IFERROR(G192/G201,"-")</f>
        <v>9.7144746685110153E-2</v>
      </c>
      <c r="I192" s="71">
        <v>9515</v>
      </c>
      <c r="J192" s="11">
        <f t="shared" ref="J192" si="438">IFERROR(I192/D191,"-")</f>
        <v>0.42504243723755919</v>
      </c>
      <c r="K192" s="76">
        <f t="shared" si="336"/>
        <v>37461.15859169732</v>
      </c>
      <c r="L192" s="22"/>
      <c r="M192" s="20"/>
      <c r="N192" s="228"/>
      <c r="O192" s="228"/>
      <c r="P192" s="230"/>
      <c r="Q192" s="172" t="s">
        <v>69</v>
      </c>
      <c r="R192" s="92" t="s">
        <v>70</v>
      </c>
      <c r="S192" s="102">
        <v>389510330</v>
      </c>
      <c r="T192" s="13">
        <v>0.10341880455958777</v>
      </c>
      <c r="U192" s="73">
        <v>9201</v>
      </c>
      <c r="V192" s="13">
        <v>0.42477263284243572</v>
      </c>
      <c r="W192" s="73">
        <v>42333.477882838823</v>
      </c>
      <c r="X192" s="22"/>
      <c r="Y192" s="143"/>
      <c r="Z192" s="168"/>
      <c r="AA192" s="168"/>
      <c r="AB192" s="168"/>
      <c r="AC192" s="168"/>
      <c r="AD192" s="168"/>
      <c r="AE192" s="168"/>
      <c r="AF192" s="168"/>
      <c r="AG192" s="168"/>
      <c r="AH192" s="168"/>
      <c r="AI192" s="168"/>
      <c r="AJ192" s="168"/>
      <c r="AK192" s="168"/>
      <c r="AL192" s="168"/>
      <c r="AM192" s="168"/>
      <c r="AN192" s="168"/>
      <c r="AO192" s="168"/>
      <c r="AP192" s="168"/>
      <c r="AQ192" s="168"/>
      <c r="AR192" s="168"/>
      <c r="AS192" s="168"/>
      <c r="AT192" s="168"/>
      <c r="AU192" s="168"/>
      <c r="AV192" s="168"/>
      <c r="AW192" s="168"/>
      <c r="AX192" s="168"/>
      <c r="AY192" s="168"/>
      <c r="AZ192" s="168"/>
      <c r="BA192" s="168"/>
      <c r="BB192" s="168"/>
      <c r="BC192" s="168"/>
      <c r="BD192" s="20"/>
      <c r="BE192" s="20"/>
      <c r="BF192" s="20"/>
      <c r="BG192" s="20"/>
      <c r="BH192" s="20"/>
      <c r="BI192" s="20"/>
      <c r="BJ192" s="20"/>
      <c r="BK192" s="20"/>
      <c r="BL192" s="20"/>
      <c r="BM192" s="20"/>
      <c r="BN192" s="20"/>
      <c r="BO192" s="20"/>
      <c r="BP192" s="20"/>
      <c r="BQ192" s="20"/>
      <c r="BR192" s="20"/>
      <c r="BS192" s="20"/>
      <c r="BT192" s="20"/>
      <c r="BU192" s="20"/>
      <c r="BV192" s="20"/>
      <c r="BW192" s="20"/>
      <c r="BX192" s="20"/>
      <c r="BY192" s="20"/>
      <c r="BZ192" s="20"/>
      <c r="CA192" s="20"/>
      <c r="CB192" s="20"/>
      <c r="CC192" s="20"/>
      <c r="CD192" s="20"/>
      <c r="CE192" s="20"/>
      <c r="CF192" s="20"/>
      <c r="CG192" s="20"/>
      <c r="CH192" s="20"/>
      <c r="CI192" s="20"/>
    </row>
    <row r="193" spans="2:87" ht="13.5" customHeight="1">
      <c r="B193" s="228"/>
      <c r="C193" s="228"/>
      <c r="D193" s="230"/>
      <c r="E193" s="173" t="s">
        <v>71</v>
      </c>
      <c r="F193" s="116" t="s">
        <v>72</v>
      </c>
      <c r="G193" s="174">
        <v>664637607</v>
      </c>
      <c r="H193" s="11">
        <f t="shared" ref="H193" si="439">IFERROR(G193/G201,"-")</f>
        <v>0.18113994589891985</v>
      </c>
      <c r="I193" s="71">
        <v>14103</v>
      </c>
      <c r="J193" s="11">
        <f t="shared" ref="J193" si="440">IFERROR(I193/D191,"-")</f>
        <v>0.62999195926025198</v>
      </c>
      <c r="K193" s="76">
        <f t="shared" si="336"/>
        <v>47127.391831525209</v>
      </c>
      <c r="L193" s="22"/>
      <c r="M193" s="20"/>
      <c r="N193" s="228"/>
      <c r="O193" s="228"/>
      <c r="P193" s="230"/>
      <c r="Q193" s="172" t="s">
        <v>71</v>
      </c>
      <c r="R193" s="92" t="s">
        <v>72</v>
      </c>
      <c r="S193" s="102">
        <v>678894621</v>
      </c>
      <c r="T193" s="13">
        <v>0.18025316588074677</v>
      </c>
      <c r="U193" s="73">
        <v>13626</v>
      </c>
      <c r="V193" s="13">
        <v>0.62905683024791104</v>
      </c>
      <c r="W193" s="73">
        <v>49823.471378247465</v>
      </c>
      <c r="X193" s="22"/>
      <c r="Y193" s="143"/>
      <c r="Z193" s="168"/>
      <c r="AA193" s="168"/>
      <c r="AB193" s="168"/>
      <c r="AC193" s="168"/>
      <c r="AD193" s="168"/>
      <c r="AE193" s="168"/>
      <c r="AF193" s="168"/>
      <c r="AG193" s="168"/>
      <c r="AH193" s="168"/>
      <c r="AI193" s="168"/>
      <c r="AJ193" s="168"/>
      <c r="AK193" s="168"/>
      <c r="AL193" s="168"/>
      <c r="AM193" s="168"/>
      <c r="AN193" s="168"/>
      <c r="AO193" s="168"/>
      <c r="AP193" s="168"/>
      <c r="AQ193" s="168"/>
      <c r="AR193" s="168"/>
      <c r="AS193" s="168"/>
      <c r="AT193" s="168"/>
      <c r="AU193" s="168"/>
      <c r="AV193" s="168"/>
      <c r="AW193" s="168"/>
      <c r="AX193" s="168"/>
      <c r="AY193" s="168"/>
      <c r="AZ193" s="168"/>
      <c r="BA193" s="168"/>
      <c r="BB193" s="168"/>
      <c r="BC193" s="168"/>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c r="CA193" s="20"/>
      <c r="CB193" s="20"/>
      <c r="CC193" s="20"/>
      <c r="CD193" s="20"/>
      <c r="CE193" s="20"/>
      <c r="CF193" s="20"/>
      <c r="CG193" s="20"/>
      <c r="CH193" s="20"/>
      <c r="CI193" s="20"/>
    </row>
    <row r="194" spans="2:87" ht="13.5" customHeight="1">
      <c r="B194" s="228"/>
      <c r="C194" s="228"/>
      <c r="D194" s="230"/>
      <c r="E194" s="173" t="s">
        <v>73</v>
      </c>
      <c r="F194" s="116" t="s">
        <v>74</v>
      </c>
      <c r="G194" s="174">
        <v>286037783</v>
      </c>
      <c r="H194" s="11">
        <f t="shared" ref="H194" si="441">IFERROR(G194/G201,"-")</f>
        <v>7.7956570606253661E-2</v>
      </c>
      <c r="I194" s="71">
        <v>5210</v>
      </c>
      <c r="J194" s="11">
        <f t="shared" ref="J194" si="442">IFERROR(I194/D191,"-")</f>
        <v>0.23273474492986687</v>
      </c>
      <c r="K194" s="76">
        <f t="shared" si="336"/>
        <v>54901.685796545105</v>
      </c>
      <c r="L194" s="22"/>
      <c r="M194" s="20"/>
      <c r="N194" s="228"/>
      <c r="O194" s="228"/>
      <c r="P194" s="230"/>
      <c r="Q194" s="172" t="s">
        <v>73</v>
      </c>
      <c r="R194" s="92" t="s">
        <v>74</v>
      </c>
      <c r="S194" s="102">
        <v>310499803</v>
      </c>
      <c r="T194" s="13">
        <v>8.2440736404211679E-2</v>
      </c>
      <c r="U194" s="73">
        <v>5177</v>
      </c>
      <c r="V194" s="13">
        <v>0.23900096948432667</v>
      </c>
      <c r="W194" s="73">
        <v>59976.782499517096</v>
      </c>
      <c r="X194" s="22"/>
      <c r="Y194" s="143"/>
      <c r="Z194" s="168"/>
      <c r="AA194" s="168"/>
      <c r="AB194" s="168"/>
      <c r="AC194" s="168"/>
      <c r="AD194" s="168"/>
      <c r="AE194" s="168"/>
      <c r="AF194" s="168"/>
      <c r="AG194" s="168"/>
      <c r="AH194" s="168"/>
      <c r="AI194" s="168"/>
      <c r="AJ194" s="168"/>
      <c r="AK194" s="168"/>
      <c r="AL194" s="168"/>
      <c r="AM194" s="168"/>
      <c r="AN194" s="168"/>
      <c r="AO194" s="168"/>
      <c r="AP194" s="168"/>
      <c r="AQ194" s="168"/>
      <c r="AR194" s="168"/>
      <c r="AS194" s="168"/>
      <c r="AT194" s="168"/>
      <c r="AU194" s="168"/>
      <c r="AV194" s="168"/>
      <c r="AW194" s="168"/>
      <c r="AX194" s="168"/>
      <c r="AY194" s="168"/>
      <c r="AZ194" s="168"/>
      <c r="BA194" s="168"/>
      <c r="BB194" s="168"/>
      <c r="BC194" s="168"/>
      <c r="BD194" s="20"/>
      <c r="BE194" s="20"/>
      <c r="BF194" s="20"/>
      <c r="BG194" s="20"/>
      <c r="BH194" s="20"/>
      <c r="BI194" s="20"/>
      <c r="BJ194" s="20"/>
      <c r="BK194" s="20"/>
      <c r="BL194" s="20"/>
      <c r="BM194" s="20"/>
      <c r="BN194" s="20"/>
      <c r="BO194" s="20"/>
      <c r="BP194" s="20"/>
      <c r="BQ194" s="20"/>
      <c r="BR194" s="20"/>
      <c r="BS194" s="20"/>
      <c r="BT194" s="20"/>
      <c r="BU194" s="20"/>
      <c r="BV194" s="20"/>
      <c r="BW194" s="20"/>
      <c r="BX194" s="20"/>
      <c r="BY194" s="20"/>
      <c r="BZ194" s="20"/>
      <c r="CA194" s="20"/>
      <c r="CB194" s="20"/>
      <c r="CC194" s="20"/>
      <c r="CD194" s="20"/>
      <c r="CE194" s="20"/>
      <c r="CF194" s="20"/>
      <c r="CG194" s="20"/>
      <c r="CH194" s="20"/>
      <c r="CI194" s="20"/>
    </row>
    <row r="195" spans="2:87" ht="13.5" customHeight="1">
      <c r="B195" s="228"/>
      <c r="C195" s="228"/>
      <c r="D195" s="230"/>
      <c r="E195" s="173" t="s">
        <v>75</v>
      </c>
      <c r="F195" s="116" t="s">
        <v>76</v>
      </c>
      <c r="G195" s="174">
        <v>37623308</v>
      </c>
      <c r="H195" s="11">
        <f t="shared" ref="H195" si="443">IFERROR(G195/G201,"-")</f>
        <v>1.0253834426282167E-2</v>
      </c>
      <c r="I195" s="71">
        <v>106</v>
      </c>
      <c r="J195" s="11">
        <f t="shared" ref="J195" si="444">IFERROR(I195/D191,"-")</f>
        <v>4.7351022960779058E-3</v>
      </c>
      <c r="K195" s="76">
        <f t="shared" si="336"/>
        <v>354936.86792452831</v>
      </c>
      <c r="L195" s="22"/>
      <c r="M195" s="20"/>
      <c r="N195" s="228"/>
      <c r="O195" s="228"/>
      <c r="P195" s="230"/>
      <c r="Q195" s="172" t="s">
        <v>75</v>
      </c>
      <c r="R195" s="92" t="s">
        <v>76</v>
      </c>
      <c r="S195" s="102">
        <v>16782634</v>
      </c>
      <c r="T195" s="13">
        <v>4.4559535703227503E-3</v>
      </c>
      <c r="U195" s="73">
        <v>89</v>
      </c>
      <c r="V195" s="13">
        <v>4.1087669082683163E-3</v>
      </c>
      <c r="W195" s="73">
        <v>188568.92134831462</v>
      </c>
      <c r="X195" s="22"/>
      <c r="Y195" s="143"/>
      <c r="Z195" s="168"/>
      <c r="AA195" s="168"/>
      <c r="AB195" s="168"/>
      <c r="AC195" s="168"/>
      <c r="AD195" s="168"/>
      <c r="AE195" s="168"/>
      <c r="AF195" s="168"/>
      <c r="AG195" s="168"/>
      <c r="AH195" s="168"/>
      <c r="AI195" s="168"/>
      <c r="AJ195" s="168"/>
      <c r="AK195" s="168"/>
      <c r="AL195" s="168"/>
      <c r="AM195" s="168"/>
      <c r="AN195" s="168"/>
      <c r="AO195" s="168"/>
      <c r="AP195" s="168"/>
      <c r="AQ195" s="168"/>
      <c r="AR195" s="168"/>
      <c r="AS195" s="168"/>
      <c r="AT195" s="168"/>
      <c r="AU195" s="168"/>
      <c r="AV195" s="168"/>
      <c r="AW195" s="168"/>
      <c r="AX195" s="168"/>
      <c r="AY195" s="168"/>
      <c r="AZ195" s="168"/>
      <c r="BA195" s="168"/>
      <c r="BB195" s="168"/>
      <c r="BC195" s="168"/>
      <c r="BD195" s="20"/>
      <c r="BE195" s="20"/>
      <c r="BF195" s="20"/>
      <c r="BG195" s="20"/>
      <c r="BH195" s="20"/>
      <c r="BI195" s="20"/>
      <c r="BJ195" s="20"/>
      <c r="BK195" s="20"/>
      <c r="BL195" s="20"/>
      <c r="BM195" s="20"/>
      <c r="BN195" s="20"/>
      <c r="BO195" s="20"/>
      <c r="BP195" s="20"/>
      <c r="BQ195" s="20"/>
      <c r="BR195" s="20"/>
      <c r="BS195" s="20"/>
      <c r="BT195" s="20"/>
      <c r="BU195" s="20"/>
      <c r="BV195" s="20"/>
      <c r="BW195" s="20"/>
      <c r="BX195" s="20"/>
      <c r="BY195" s="20"/>
      <c r="BZ195" s="20"/>
      <c r="CA195" s="20"/>
      <c r="CB195" s="20"/>
      <c r="CC195" s="20"/>
      <c r="CD195" s="20"/>
      <c r="CE195" s="20"/>
      <c r="CF195" s="20"/>
      <c r="CG195" s="20"/>
      <c r="CH195" s="20"/>
      <c r="CI195" s="20"/>
    </row>
    <row r="196" spans="2:87" ht="13.5" customHeight="1">
      <c r="B196" s="228"/>
      <c r="C196" s="228"/>
      <c r="D196" s="230"/>
      <c r="E196" s="173" t="s">
        <v>77</v>
      </c>
      <c r="F196" s="116" t="s">
        <v>78</v>
      </c>
      <c r="G196" s="174">
        <v>139848656</v>
      </c>
      <c r="H196" s="11">
        <f t="shared" ref="H196" si="445">IFERROR(G196/G201,"-")</f>
        <v>3.8114271168343102E-2</v>
      </c>
      <c r="I196" s="71">
        <v>793</v>
      </c>
      <c r="J196" s="11">
        <f t="shared" ref="J196" si="446">IFERROR(I196/D191,"-")</f>
        <v>3.5423925667828107E-2</v>
      </c>
      <c r="K196" s="76">
        <f t="shared" si="336"/>
        <v>176353.91677175285</v>
      </c>
      <c r="L196" s="22"/>
      <c r="M196" s="20"/>
      <c r="N196" s="228"/>
      <c r="O196" s="228"/>
      <c r="P196" s="230"/>
      <c r="Q196" s="172" t="s">
        <v>77</v>
      </c>
      <c r="R196" s="92" t="s">
        <v>78</v>
      </c>
      <c r="S196" s="102">
        <v>129503022</v>
      </c>
      <c r="T196" s="13">
        <v>3.4384319722904386E-2</v>
      </c>
      <c r="U196" s="73">
        <v>726</v>
      </c>
      <c r="V196" s="13">
        <v>3.3516458150593231E-2</v>
      </c>
      <c r="W196" s="73">
        <v>178378.81818181818</v>
      </c>
      <c r="X196" s="22"/>
      <c r="Y196" s="143"/>
      <c r="Z196" s="168"/>
      <c r="AA196" s="168"/>
      <c r="AB196" s="168"/>
      <c r="AC196" s="168"/>
      <c r="AD196" s="168"/>
      <c r="AE196" s="168"/>
      <c r="AF196" s="168"/>
      <c r="AG196" s="168"/>
      <c r="AH196" s="168"/>
      <c r="AI196" s="168"/>
      <c r="AJ196" s="168"/>
      <c r="AK196" s="168"/>
      <c r="AL196" s="168"/>
      <c r="AM196" s="168"/>
      <c r="AN196" s="168"/>
      <c r="AO196" s="168"/>
      <c r="AP196" s="168"/>
      <c r="AQ196" s="168"/>
      <c r="AR196" s="168"/>
      <c r="AS196" s="168"/>
      <c r="AT196" s="168"/>
      <c r="AU196" s="168"/>
      <c r="AV196" s="168"/>
      <c r="AW196" s="168"/>
      <c r="AX196" s="168"/>
      <c r="AY196" s="168"/>
      <c r="AZ196" s="168"/>
      <c r="BA196" s="168"/>
      <c r="BB196" s="168"/>
      <c r="BC196" s="168"/>
      <c r="BD196" s="20"/>
      <c r="BE196" s="20"/>
      <c r="BF196" s="20"/>
      <c r="BG196" s="20"/>
      <c r="BH196" s="20"/>
      <c r="BI196" s="20"/>
      <c r="BJ196" s="20"/>
      <c r="BK196" s="20"/>
      <c r="BL196" s="20"/>
      <c r="BM196" s="20"/>
      <c r="BN196" s="20"/>
      <c r="BO196" s="20"/>
      <c r="BP196" s="20"/>
      <c r="BQ196" s="20"/>
      <c r="BR196" s="20"/>
      <c r="BS196" s="20"/>
      <c r="BT196" s="20"/>
      <c r="BU196" s="20"/>
      <c r="BV196" s="20"/>
      <c r="BW196" s="20"/>
      <c r="BX196" s="20"/>
      <c r="BY196" s="20"/>
      <c r="BZ196" s="20"/>
      <c r="CA196" s="20"/>
      <c r="CB196" s="20"/>
      <c r="CC196" s="20"/>
      <c r="CD196" s="20"/>
      <c r="CE196" s="20"/>
      <c r="CF196" s="20"/>
      <c r="CG196" s="20"/>
      <c r="CH196" s="20"/>
      <c r="CI196" s="20"/>
    </row>
    <row r="197" spans="2:87" ht="13.5" customHeight="1">
      <c r="B197" s="228"/>
      <c r="C197" s="228"/>
      <c r="D197" s="230"/>
      <c r="E197" s="173" t="s">
        <v>79</v>
      </c>
      <c r="F197" s="116" t="s">
        <v>80</v>
      </c>
      <c r="G197" s="174">
        <v>623376726</v>
      </c>
      <c r="H197" s="11">
        <f t="shared" ref="H197" si="447">IFERROR(G197/G201,"-")</f>
        <v>0.1698947294480822</v>
      </c>
      <c r="I197" s="71">
        <v>4291</v>
      </c>
      <c r="J197" s="11">
        <f t="shared" ref="J197" si="448">IFERROR(I197/D191,"-")</f>
        <v>0.19168230143839901</v>
      </c>
      <c r="K197" s="76">
        <f t="shared" ref="K197:K260" si="449">IFERROR(G197/I197,"-")</f>
        <v>145275.39641109298</v>
      </c>
      <c r="L197" s="22"/>
      <c r="M197" s="20"/>
      <c r="N197" s="228"/>
      <c r="O197" s="228"/>
      <c r="P197" s="230"/>
      <c r="Q197" s="172" t="s">
        <v>79</v>
      </c>
      <c r="R197" s="92" t="s">
        <v>80</v>
      </c>
      <c r="S197" s="102">
        <v>643706336</v>
      </c>
      <c r="T197" s="13">
        <v>0.17091033184293813</v>
      </c>
      <c r="U197" s="73">
        <v>4339</v>
      </c>
      <c r="V197" s="13">
        <v>0.20031392825815983</v>
      </c>
      <c r="W197" s="73">
        <v>148353.61511869094</v>
      </c>
      <c r="X197" s="22"/>
      <c r="Y197" s="143"/>
      <c r="Z197" s="168"/>
      <c r="AA197" s="168"/>
      <c r="AB197" s="168"/>
      <c r="AC197" s="168"/>
      <c r="AD197" s="168"/>
      <c r="AE197" s="168"/>
      <c r="AF197" s="168"/>
      <c r="AG197" s="168"/>
      <c r="AH197" s="168"/>
      <c r="AI197" s="168"/>
      <c r="AJ197" s="168"/>
      <c r="AK197" s="168"/>
      <c r="AL197" s="168"/>
      <c r="AM197" s="168"/>
      <c r="AN197" s="168"/>
      <c r="AO197" s="168"/>
      <c r="AP197" s="168"/>
      <c r="AQ197" s="168"/>
      <c r="AR197" s="168"/>
      <c r="AS197" s="168"/>
      <c r="AT197" s="168"/>
      <c r="AU197" s="168"/>
      <c r="AV197" s="168"/>
      <c r="AW197" s="168"/>
      <c r="AX197" s="168"/>
      <c r="AY197" s="168"/>
      <c r="AZ197" s="168"/>
      <c r="BA197" s="168"/>
      <c r="BB197" s="168"/>
      <c r="BC197" s="168"/>
      <c r="BD197" s="20"/>
      <c r="BE197" s="20"/>
      <c r="BF197" s="20"/>
      <c r="BG197" s="20"/>
      <c r="BH197" s="20"/>
      <c r="BI197" s="20"/>
      <c r="BJ197" s="20"/>
      <c r="BK197" s="20"/>
      <c r="BL197" s="20"/>
      <c r="BM197" s="20"/>
      <c r="BN197" s="20"/>
      <c r="BO197" s="20"/>
      <c r="BP197" s="20"/>
      <c r="BQ197" s="20"/>
      <c r="BR197" s="20"/>
      <c r="BS197" s="20"/>
      <c r="BT197" s="20"/>
      <c r="BU197" s="20"/>
      <c r="BV197" s="20"/>
      <c r="BW197" s="20"/>
      <c r="BX197" s="20"/>
      <c r="BY197" s="20"/>
      <c r="BZ197" s="20"/>
      <c r="CA197" s="20"/>
      <c r="CB197" s="20"/>
      <c r="CC197" s="20"/>
      <c r="CD197" s="20"/>
      <c r="CE197" s="20"/>
      <c r="CF197" s="20"/>
      <c r="CG197" s="20"/>
      <c r="CH197" s="20"/>
      <c r="CI197" s="20"/>
    </row>
    <row r="198" spans="2:87" ht="13.5" customHeight="1">
      <c r="B198" s="228"/>
      <c r="C198" s="228"/>
      <c r="D198" s="230"/>
      <c r="E198" s="173" t="s">
        <v>81</v>
      </c>
      <c r="F198" s="116" t="s">
        <v>82</v>
      </c>
      <c r="G198" s="174">
        <v>1284119</v>
      </c>
      <c r="H198" s="11">
        <f t="shared" ref="H198" si="450">IFERROR(G198/G201,"-")</f>
        <v>3.4997304356233192E-4</v>
      </c>
      <c r="I198" s="71">
        <v>50</v>
      </c>
      <c r="J198" s="11">
        <f t="shared" ref="J198" si="451">IFERROR(I198/D191,"-")</f>
        <v>2.2335388189046726E-3</v>
      </c>
      <c r="K198" s="76">
        <f t="shared" si="449"/>
        <v>25682.38</v>
      </c>
      <c r="L198" s="22"/>
      <c r="M198" s="20"/>
      <c r="N198" s="228"/>
      <c r="O198" s="228"/>
      <c r="P198" s="230"/>
      <c r="Q198" s="172" t="s">
        <v>81</v>
      </c>
      <c r="R198" s="92" t="s">
        <v>82</v>
      </c>
      <c r="S198" s="102">
        <v>1554630</v>
      </c>
      <c r="T198" s="13">
        <v>4.1276947939345267E-4</v>
      </c>
      <c r="U198" s="73">
        <v>64</v>
      </c>
      <c r="V198" s="13">
        <v>2.954618900327778E-3</v>
      </c>
      <c r="W198" s="73">
        <v>24291.09375</v>
      </c>
      <c r="X198" s="22"/>
      <c r="Y198" s="143"/>
      <c r="Z198" s="168"/>
      <c r="AA198" s="168"/>
      <c r="AB198" s="168"/>
      <c r="AC198" s="168"/>
      <c r="AD198" s="168"/>
      <c r="AE198" s="168"/>
      <c r="AF198" s="168"/>
      <c r="AG198" s="168"/>
      <c r="AH198" s="168"/>
      <c r="AI198" s="168"/>
      <c r="AJ198" s="168"/>
      <c r="AK198" s="168"/>
      <c r="AL198" s="168"/>
      <c r="AM198" s="168"/>
      <c r="AN198" s="168"/>
      <c r="AO198" s="168"/>
      <c r="AP198" s="168"/>
      <c r="AQ198" s="168"/>
      <c r="AR198" s="168"/>
      <c r="AS198" s="168"/>
      <c r="AT198" s="168"/>
      <c r="AU198" s="168"/>
      <c r="AV198" s="168"/>
      <c r="AW198" s="168"/>
      <c r="AX198" s="168"/>
      <c r="AY198" s="168"/>
      <c r="AZ198" s="168"/>
      <c r="BA198" s="168"/>
      <c r="BB198" s="168"/>
      <c r="BC198" s="168"/>
      <c r="BD198" s="20"/>
      <c r="BE198" s="20"/>
      <c r="BF198" s="20"/>
      <c r="BG198" s="20"/>
      <c r="BH198" s="20"/>
      <c r="BI198" s="20"/>
      <c r="BJ198" s="20"/>
      <c r="BK198" s="20"/>
      <c r="BL198" s="20"/>
      <c r="BM198" s="20"/>
      <c r="BN198" s="20"/>
      <c r="BO198" s="20"/>
      <c r="BP198" s="20"/>
      <c r="BQ198" s="20"/>
      <c r="BR198" s="20"/>
      <c r="BS198" s="20"/>
      <c r="BT198" s="20"/>
      <c r="BU198" s="20"/>
      <c r="BV198" s="20"/>
      <c r="BW198" s="20"/>
      <c r="BX198" s="20"/>
      <c r="BY198" s="20"/>
      <c r="BZ198" s="20"/>
      <c r="CA198" s="20"/>
      <c r="CB198" s="20"/>
      <c r="CC198" s="20"/>
      <c r="CD198" s="20"/>
      <c r="CE198" s="20"/>
      <c r="CF198" s="20"/>
      <c r="CG198" s="20"/>
      <c r="CH198" s="20"/>
      <c r="CI198" s="20"/>
    </row>
    <row r="199" spans="2:87" ht="13.5" customHeight="1">
      <c r="B199" s="228"/>
      <c r="C199" s="228"/>
      <c r="D199" s="230"/>
      <c r="E199" s="173" t="s">
        <v>83</v>
      </c>
      <c r="F199" s="116" t="s">
        <v>84</v>
      </c>
      <c r="G199" s="174">
        <v>62231413</v>
      </c>
      <c r="H199" s="11">
        <f t="shared" ref="H199" si="452">IFERROR(G199/G201,"-")</f>
        <v>1.6960513015378223E-2</v>
      </c>
      <c r="I199" s="71">
        <v>2732</v>
      </c>
      <c r="J199" s="11">
        <f t="shared" ref="J199" si="453">IFERROR(I199/D191,"-")</f>
        <v>0.12204056106495131</v>
      </c>
      <c r="K199" s="76">
        <f t="shared" si="449"/>
        <v>22778.701683748171</v>
      </c>
      <c r="L199" s="22"/>
      <c r="M199" s="20"/>
      <c r="N199" s="228"/>
      <c r="O199" s="228"/>
      <c r="P199" s="230"/>
      <c r="Q199" s="172" t="s">
        <v>83</v>
      </c>
      <c r="R199" s="92" t="s">
        <v>84</v>
      </c>
      <c r="S199" s="102">
        <v>82895277</v>
      </c>
      <c r="T199" s="13">
        <v>2.2009507298499355E-2</v>
      </c>
      <c r="U199" s="73">
        <v>2748</v>
      </c>
      <c r="V199" s="13">
        <v>0.12686394903282397</v>
      </c>
      <c r="W199" s="73">
        <v>30165.675764192139</v>
      </c>
      <c r="X199" s="22"/>
      <c r="Y199" s="143"/>
      <c r="Z199" s="168"/>
      <c r="AA199" s="168"/>
      <c r="AB199" s="168"/>
      <c r="AC199" s="168"/>
      <c r="AD199" s="168"/>
      <c r="AE199" s="168"/>
      <c r="AF199" s="168"/>
      <c r="AG199" s="168"/>
      <c r="AH199" s="168"/>
      <c r="AI199" s="168"/>
      <c r="AJ199" s="168"/>
      <c r="AK199" s="168"/>
      <c r="AL199" s="168"/>
      <c r="AM199" s="168"/>
      <c r="AN199" s="168"/>
      <c r="AO199" s="168"/>
      <c r="AP199" s="168"/>
      <c r="AQ199" s="168"/>
      <c r="AR199" s="168"/>
      <c r="AS199" s="168"/>
      <c r="AT199" s="168"/>
      <c r="AU199" s="168"/>
      <c r="AV199" s="168"/>
      <c r="AW199" s="168"/>
      <c r="AX199" s="168"/>
      <c r="AY199" s="168"/>
      <c r="AZ199" s="168"/>
      <c r="BA199" s="168"/>
      <c r="BB199" s="168"/>
      <c r="BC199" s="168"/>
      <c r="BD199" s="20"/>
      <c r="BE199" s="20"/>
      <c r="BF199" s="20"/>
      <c r="BG199" s="20"/>
      <c r="BH199" s="20"/>
      <c r="BI199" s="20"/>
      <c r="BJ199" s="20"/>
      <c r="BK199" s="20"/>
      <c r="BL199" s="20"/>
      <c r="BM199" s="20"/>
      <c r="BN199" s="20"/>
      <c r="BO199" s="20"/>
      <c r="BP199" s="20"/>
      <c r="BQ199" s="20"/>
      <c r="BR199" s="20"/>
      <c r="BS199" s="20"/>
      <c r="BT199" s="20"/>
      <c r="BU199" s="20"/>
      <c r="BV199" s="20"/>
      <c r="BW199" s="20"/>
      <c r="BX199" s="20"/>
      <c r="BY199" s="20"/>
      <c r="BZ199" s="20"/>
      <c r="CA199" s="20"/>
      <c r="CB199" s="20"/>
      <c r="CC199" s="20"/>
      <c r="CD199" s="20"/>
      <c r="CE199" s="20"/>
      <c r="CF199" s="20"/>
      <c r="CG199" s="20"/>
      <c r="CH199" s="20"/>
      <c r="CI199" s="20"/>
    </row>
    <row r="200" spans="2:87" ht="13.5" customHeight="1">
      <c r="B200" s="228"/>
      <c r="C200" s="228"/>
      <c r="D200" s="230"/>
      <c r="E200" s="175" t="s">
        <v>85</v>
      </c>
      <c r="F200" s="117" t="s">
        <v>86</v>
      </c>
      <c r="G200" s="176">
        <v>945874614</v>
      </c>
      <c r="H200" s="12">
        <f t="shared" ref="H200" si="454">IFERROR(G200/G201,"-")</f>
        <v>0.25778811581319638</v>
      </c>
      <c r="I200" s="72">
        <v>2221</v>
      </c>
      <c r="J200" s="12">
        <f t="shared" ref="J200" si="455">IFERROR(I200/D191,"-")</f>
        <v>9.921379433574555E-2</v>
      </c>
      <c r="K200" s="77">
        <f t="shared" si="449"/>
        <v>425877.80909500225</v>
      </c>
      <c r="L200" s="22"/>
      <c r="M200" s="20"/>
      <c r="N200" s="228"/>
      <c r="O200" s="228"/>
      <c r="P200" s="230"/>
      <c r="Q200" s="172" t="s">
        <v>85</v>
      </c>
      <c r="R200" s="92" t="s">
        <v>86</v>
      </c>
      <c r="S200" s="102">
        <v>990170926</v>
      </c>
      <c r="T200" s="13">
        <v>0.26290007116519876</v>
      </c>
      <c r="U200" s="73">
        <v>2000</v>
      </c>
      <c r="V200" s="13">
        <v>9.2331840635243065E-2</v>
      </c>
      <c r="W200" s="73">
        <v>495085.46299999999</v>
      </c>
      <c r="X200" s="22"/>
      <c r="Y200" s="143"/>
      <c r="Z200" s="168"/>
      <c r="AA200" s="168"/>
      <c r="AB200" s="168"/>
      <c r="AC200" s="168"/>
      <c r="AD200" s="168"/>
      <c r="AE200" s="168"/>
      <c r="AF200" s="168"/>
      <c r="AG200" s="168"/>
      <c r="AH200" s="168"/>
      <c r="AI200" s="168"/>
      <c r="AJ200" s="168"/>
      <c r="AK200" s="168"/>
      <c r="AL200" s="168"/>
      <c r="AM200" s="168"/>
      <c r="AN200" s="168"/>
      <c r="AO200" s="168"/>
      <c r="AP200" s="168"/>
      <c r="AQ200" s="168"/>
      <c r="AR200" s="168"/>
      <c r="AS200" s="168"/>
      <c r="AT200" s="168"/>
      <c r="AU200" s="168"/>
      <c r="AV200" s="168"/>
      <c r="AW200" s="168"/>
      <c r="AX200" s="168"/>
      <c r="AY200" s="168"/>
      <c r="AZ200" s="168"/>
      <c r="BA200" s="168"/>
      <c r="BB200" s="168"/>
      <c r="BC200" s="168"/>
      <c r="BD200" s="20"/>
      <c r="BE200" s="20"/>
      <c r="BF200" s="20"/>
      <c r="BG200" s="20"/>
      <c r="BH200" s="20"/>
      <c r="BI200" s="20"/>
      <c r="BJ200" s="20"/>
      <c r="BK200" s="20"/>
      <c r="BL200" s="20"/>
      <c r="BM200" s="20"/>
      <c r="BN200" s="20"/>
      <c r="BO200" s="20"/>
      <c r="BP200" s="20"/>
      <c r="BQ200" s="20"/>
      <c r="BR200" s="20"/>
      <c r="BS200" s="20"/>
      <c r="BT200" s="20"/>
      <c r="BU200" s="20"/>
      <c r="BV200" s="20"/>
      <c r="BW200" s="20"/>
      <c r="BX200" s="20"/>
      <c r="BY200" s="20"/>
      <c r="BZ200" s="20"/>
      <c r="CA200" s="20"/>
      <c r="CB200" s="20"/>
      <c r="CC200" s="20"/>
      <c r="CD200" s="20"/>
      <c r="CE200" s="20"/>
      <c r="CF200" s="20"/>
      <c r="CG200" s="20"/>
      <c r="CH200" s="20"/>
      <c r="CI200" s="20"/>
    </row>
    <row r="201" spans="2:87" ht="13.5" customHeight="1">
      <c r="B201" s="192"/>
      <c r="C201" s="192"/>
      <c r="D201" s="231"/>
      <c r="E201" s="177" t="s">
        <v>115</v>
      </c>
      <c r="F201" s="178"/>
      <c r="G201" s="102">
        <f>SUM(G191:G200)</f>
        <v>3669194024</v>
      </c>
      <c r="H201" s="13" t="s">
        <v>131</v>
      </c>
      <c r="I201" s="73">
        <v>17687</v>
      </c>
      <c r="J201" s="13">
        <f t="shared" ref="J201" si="456">IFERROR(I201/D191,"-")</f>
        <v>0.79009202179933891</v>
      </c>
      <c r="K201" s="78">
        <f t="shared" si="449"/>
        <v>207451.46288234295</v>
      </c>
      <c r="L201" s="22"/>
      <c r="M201" s="20"/>
      <c r="N201" s="192"/>
      <c r="O201" s="192"/>
      <c r="P201" s="231"/>
      <c r="Q201" s="179" t="s">
        <v>115</v>
      </c>
      <c r="R201" s="179"/>
      <c r="S201" s="102">
        <v>3766339513</v>
      </c>
      <c r="T201" s="13" t="s">
        <v>131</v>
      </c>
      <c r="U201" s="73">
        <v>17228</v>
      </c>
      <c r="V201" s="13">
        <v>0.79534647523198376</v>
      </c>
      <c r="W201" s="73">
        <v>218617.33880891572</v>
      </c>
      <c r="X201" s="22"/>
      <c r="Y201" s="143"/>
      <c r="Z201" s="168"/>
      <c r="AA201" s="168"/>
      <c r="AB201" s="168"/>
      <c r="AC201" s="168"/>
      <c r="AD201" s="168"/>
      <c r="AE201" s="168"/>
      <c r="AF201" s="168"/>
      <c r="AG201" s="168"/>
      <c r="AH201" s="168"/>
      <c r="AI201" s="168"/>
      <c r="AJ201" s="168"/>
      <c r="AK201" s="168"/>
      <c r="AL201" s="168"/>
      <c r="AM201" s="168"/>
      <c r="AN201" s="168"/>
      <c r="AO201" s="168"/>
      <c r="AP201" s="168"/>
      <c r="AQ201" s="168"/>
      <c r="AR201" s="168"/>
      <c r="AS201" s="168"/>
      <c r="AT201" s="168"/>
      <c r="AU201" s="168"/>
      <c r="AV201" s="168"/>
      <c r="AW201" s="168"/>
      <c r="AX201" s="168"/>
      <c r="AY201" s="168"/>
      <c r="AZ201" s="168"/>
      <c r="BA201" s="168"/>
      <c r="BB201" s="168"/>
      <c r="BC201" s="168"/>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row>
    <row r="202" spans="2:87" ht="13.5" customHeight="1">
      <c r="B202" s="191">
        <v>19</v>
      </c>
      <c r="C202" s="191" t="s">
        <v>105</v>
      </c>
      <c r="D202" s="229">
        <f>VLOOKUP(C202,市区町村別_生活習慣病の状況!$C$5:$D$78,2,FALSE)</f>
        <v>15563</v>
      </c>
      <c r="E202" s="169" t="s">
        <v>67</v>
      </c>
      <c r="F202" s="114" t="s">
        <v>68</v>
      </c>
      <c r="G202" s="170">
        <v>405807495</v>
      </c>
      <c r="H202" s="10">
        <f t="shared" ref="H202" si="457">IFERROR(G202/G212,"-")</f>
        <v>0.16846995623920105</v>
      </c>
      <c r="I202" s="171">
        <v>7270</v>
      </c>
      <c r="J202" s="10">
        <f t="shared" ref="J202" si="458">IFERROR(I202/D202,"-")</f>
        <v>0.46713358606952388</v>
      </c>
      <c r="K202" s="75">
        <f t="shared" si="449"/>
        <v>55819.462861072905</v>
      </c>
      <c r="L202" s="22"/>
      <c r="M202" s="20"/>
      <c r="N202" s="191">
        <v>19</v>
      </c>
      <c r="O202" s="191" t="s">
        <v>105</v>
      </c>
      <c r="P202" s="229">
        <v>15098</v>
      </c>
      <c r="Q202" s="172" t="s">
        <v>67</v>
      </c>
      <c r="R202" s="92" t="s">
        <v>68</v>
      </c>
      <c r="S202" s="102">
        <v>405502351</v>
      </c>
      <c r="T202" s="13">
        <v>0.16287367153266713</v>
      </c>
      <c r="U202" s="73">
        <v>6861</v>
      </c>
      <c r="V202" s="13">
        <v>0.45443105047026094</v>
      </c>
      <c r="W202" s="73">
        <v>59102.514356507796</v>
      </c>
      <c r="X202" s="22"/>
      <c r="Y202" s="143"/>
      <c r="Z202" s="168"/>
      <c r="AA202" s="168"/>
      <c r="AB202" s="168"/>
      <c r="AC202" s="168"/>
      <c r="AD202" s="168"/>
      <c r="AE202" s="168"/>
      <c r="AF202" s="168"/>
      <c r="AG202" s="168"/>
      <c r="AH202" s="168"/>
      <c r="AI202" s="168"/>
      <c r="AJ202" s="168"/>
      <c r="AK202" s="168"/>
      <c r="AL202" s="168"/>
      <c r="AM202" s="168"/>
      <c r="AN202" s="168"/>
      <c r="AO202" s="168"/>
      <c r="AP202" s="168"/>
      <c r="AQ202" s="168"/>
      <c r="AR202" s="168"/>
      <c r="AS202" s="168"/>
      <c r="AT202" s="168"/>
      <c r="AU202" s="168"/>
      <c r="AV202" s="168"/>
      <c r="AW202" s="168"/>
      <c r="AX202" s="168"/>
      <c r="AY202" s="168"/>
      <c r="AZ202" s="168"/>
      <c r="BA202" s="168"/>
      <c r="BB202" s="168"/>
      <c r="BC202" s="168"/>
      <c r="BD202" s="20"/>
      <c r="BE202" s="20"/>
      <c r="BF202" s="20"/>
      <c r="BG202" s="20"/>
      <c r="BH202" s="20"/>
      <c r="BI202" s="20"/>
      <c r="BJ202" s="20"/>
      <c r="BK202" s="20"/>
      <c r="BL202" s="20"/>
      <c r="BM202" s="20"/>
      <c r="BN202" s="20"/>
      <c r="BO202" s="20"/>
      <c r="BP202" s="20"/>
      <c r="BQ202" s="20"/>
      <c r="BR202" s="20"/>
      <c r="BS202" s="20"/>
      <c r="BT202" s="20"/>
      <c r="BU202" s="20"/>
      <c r="BV202" s="20"/>
      <c r="BW202" s="20"/>
      <c r="BX202" s="20"/>
      <c r="BY202" s="20"/>
      <c r="BZ202" s="20"/>
      <c r="CA202" s="20"/>
      <c r="CB202" s="20"/>
      <c r="CC202" s="20"/>
      <c r="CD202" s="20"/>
      <c r="CE202" s="20"/>
      <c r="CF202" s="20"/>
      <c r="CG202" s="20"/>
      <c r="CH202" s="20"/>
      <c r="CI202" s="20"/>
    </row>
    <row r="203" spans="2:87" ht="13.5" customHeight="1">
      <c r="B203" s="228"/>
      <c r="C203" s="228"/>
      <c r="D203" s="230"/>
      <c r="E203" s="173" t="s">
        <v>69</v>
      </c>
      <c r="F203" s="115" t="s">
        <v>70</v>
      </c>
      <c r="G203" s="174">
        <v>195857861</v>
      </c>
      <c r="H203" s="11">
        <f t="shared" ref="H203" si="459">IFERROR(G203/G212,"-")</f>
        <v>8.1309896141207344E-2</v>
      </c>
      <c r="I203" s="71">
        <v>5969</v>
      </c>
      <c r="J203" s="11">
        <f t="shared" ref="J203" si="460">IFERROR(I203/D202,"-")</f>
        <v>0.38353787830109876</v>
      </c>
      <c r="K203" s="76">
        <f t="shared" si="449"/>
        <v>32812.508125314125</v>
      </c>
      <c r="L203" s="22"/>
      <c r="M203" s="20"/>
      <c r="N203" s="228"/>
      <c r="O203" s="228"/>
      <c r="P203" s="230"/>
      <c r="Q203" s="172" t="s">
        <v>69</v>
      </c>
      <c r="R203" s="92" t="s">
        <v>70</v>
      </c>
      <c r="S203" s="102">
        <v>214076353</v>
      </c>
      <c r="T203" s="13">
        <v>8.598569531211743E-2</v>
      </c>
      <c r="U203" s="73">
        <v>5742</v>
      </c>
      <c r="V203" s="13">
        <v>0.38031527354616507</v>
      </c>
      <c r="W203" s="73">
        <v>37282.541448972486</v>
      </c>
      <c r="X203" s="22"/>
      <c r="Y203" s="143"/>
      <c r="Z203" s="168"/>
      <c r="AA203" s="168"/>
      <c r="AB203" s="168"/>
      <c r="AC203" s="168"/>
      <c r="AD203" s="168"/>
      <c r="AE203" s="168"/>
      <c r="AF203" s="168"/>
      <c r="AG203" s="168"/>
      <c r="AH203" s="168"/>
      <c r="AI203" s="168"/>
      <c r="AJ203" s="168"/>
      <c r="AK203" s="168"/>
      <c r="AL203" s="168"/>
      <c r="AM203" s="168"/>
      <c r="AN203" s="168"/>
      <c r="AO203" s="168"/>
      <c r="AP203" s="168"/>
      <c r="AQ203" s="168"/>
      <c r="AR203" s="168"/>
      <c r="AS203" s="168"/>
      <c r="AT203" s="168"/>
      <c r="AU203" s="168"/>
      <c r="AV203" s="168"/>
      <c r="AW203" s="168"/>
      <c r="AX203" s="168"/>
      <c r="AY203" s="168"/>
      <c r="AZ203" s="168"/>
      <c r="BA203" s="168"/>
      <c r="BB203" s="168"/>
      <c r="BC203" s="168"/>
      <c r="BD203" s="20"/>
      <c r="BE203" s="20"/>
      <c r="BF203" s="20"/>
      <c r="BG203" s="20"/>
      <c r="BH203" s="20"/>
      <c r="BI203" s="20"/>
      <c r="BJ203" s="20"/>
      <c r="BK203" s="20"/>
      <c r="BL203" s="20"/>
      <c r="BM203" s="20"/>
      <c r="BN203" s="20"/>
      <c r="BO203" s="20"/>
      <c r="BP203" s="20"/>
      <c r="BQ203" s="20"/>
      <c r="BR203" s="20"/>
      <c r="BS203" s="20"/>
      <c r="BT203" s="20"/>
      <c r="BU203" s="20"/>
      <c r="BV203" s="20"/>
      <c r="BW203" s="20"/>
      <c r="BX203" s="20"/>
      <c r="BY203" s="20"/>
      <c r="BZ203" s="20"/>
      <c r="CA203" s="20"/>
      <c r="CB203" s="20"/>
      <c r="CC203" s="20"/>
      <c r="CD203" s="20"/>
      <c r="CE203" s="20"/>
      <c r="CF203" s="20"/>
      <c r="CG203" s="20"/>
      <c r="CH203" s="20"/>
      <c r="CI203" s="20"/>
    </row>
    <row r="204" spans="2:87" ht="13.5" customHeight="1">
      <c r="B204" s="228"/>
      <c r="C204" s="228"/>
      <c r="D204" s="230"/>
      <c r="E204" s="173" t="s">
        <v>71</v>
      </c>
      <c r="F204" s="116" t="s">
        <v>72</v>
      </c>
      <c r="G204" s="174">
        <v>476667071</v>
      </c>
      <c r="H204" s="11">
        <f t="shared" ref="H204" si="461">IFERROR(G204/G212,"-")</f>
        <v>0.19788713018234949</v>
      </c>
      <c r="I204" s="71">
        <v>9590</v>
      </c>
      <c r="J204" s="11">
        <f t="shared" ref="J204" si="462">IFERROR(I204/D202,"-")</f>
        <v>0.61620510184411748</v>
      </c>
      <c r="K204" s="76">
        <f t="shared" si="449"/>
        <v>49704.59551616267</v>
      </c>
      <c r="L204" s="22"/>
      <c r="M204" s="20"/>
      <c r="N204" s="228"/>
      <c r="O204" s="228"/>
      <c r="P204" s="230"/>
      <c r="Q204" s="172" t="s">
        <v>71</v>
      </c>
      <c r="R204" s="92" t="s">
        <v>72</v>
      </c>
      <c r="S204" s="102">
        <v>488247898</v>
      </c>
      <c r="T204" s="13">
        <v>0.19610916575269663</v>
      </c>
      <c r="U204" s="73">
        <v>9247</v>
      </c>
      <c r="V204" s="13">
        <v>0.61246522718240826</v>
      </c>
      <c r="W204" s="73">
        <v>52800.68108575754</v>
      </c>
      <c r="X204" s="22"/>
      <c r="Y204" s="143"/>
      <c r="Z204" s="168"/>
      <c r="AA204" s="168"/>
      <c r="AB204" s="168"/>
      <c r="AC204" s="168"/>
      <c r="AD204" s="168"/>
      <c r="AE204" s="168"/>
      <c r="AF204" s="168"/>
      <c r="AG204" s="168"/>
      <c r="AH204" s="168"/>
      <c r="AI204" s="168"/>
      <c r="AJ204" s="168"/>
      <c r="AK204" s="168"/>
      <c r="AL204" s="168"/>
      <c r="AM204" s="168"/>
      <c r="AN204" s="168"/>
      <c r="AO204" s="168"/>
      <c r="AP204" s="168"/>
      <c r="AQ204" s="168"/>
      <c r="AR204" s="168"/>
      <c r="AS204" s="168"/>
      <c r="AT204" s="168"/>
      <c r="AU204" s="168"/>
      <c r="AV204" s="168"/>
      <c r="AW204" s="168"/>
      <c r="AX204" s="168"/>
      <c r="AY204" s="168"/>
      <c r="AZ204" s="168"/>
      <c r="BA204" s="168"/>
      <c r="BB204" s="168"/>
      <c r="BC204" s="168"/>
      <c r="BD204" s="20"/>
      <c r="BE204" s="20"/>
      <c r="BF204" s="20"/>
      <c r="BG204" s="20"/>
      <c r="BH204" s="20"/>
      <c r="BI204" s="20"/>
      <c r="BJ204" s="20"/>
      <c r="BK204" s="20"/>
      <c r="BL204" s="20"/>
      <c r="BM204" s="20"/>
      <c r="BN204" s="20"/>
      <c r="BO204" s="20"/>
      <c r="BP204" s="20"/>
      <c r="BQ204" s="20"/>
      <c r="BR204" s="20"/>
      <c r="BS204" s="20"/>
      <c r="BT204" s="20"/>
      <c r="BU204" s="20"/>
      <c r="BV204" s="20"/>
      <c r="BW204" s="20"/>
      <c r="BX204" s="20"/>
      <c r="BY204" s="20"/>
      <c r="BZ204" s="20"/>
      <c r="CA204" s="20"/>
      <c r="CB204" s="20"/>
      <c r="CC204" s="20"/>
      <c r="CD204" s="20"/>
      <c r="CE204" s="20"/>
      <c r="CF204" s="20"/>
      <c r="CG204" s="20"/>
      <c r="CH204" s="20"/>
      <c r="CI204" s="20"/>
    </row>
    <row r="205" spans="2:87" ht="13.5" customHeight="1">
      <c r="B205" s="228"/>
      <c r="C205" s="228"/>
      <c r="D205" s="230"/>
      <c r="E205" s="173" t="s">
        <v>73</v>
      </c>
      <c r="F205" s="116" t="s">
        <v>74</v>
      </c>
      <c r="G205" s="174">
        <v>228466592</v>
      </c>
      <c r="H205" s="11">
        <f t="shared" ref="H205" si="463">IFERROR(G205/G212,"-")</f>
        <v>9.4847328426892155E-2</v>
      </c>
      <c r="I205" s="71">
        <v>3444</v>
      </c>
      <c r="J205" s="11">
        <f t="shared" ref="J205" si="464">IFERROR(I205/D202,"-")</f>
        <v>0.22129409496883634</v>
      </c>
      <c r="K205" s="76">
        <f t="shared" si="449"/>
        <v>66337.570267131247</v>
      </c>
      <c r="L205" s="22"/>
      <c r="M205" s="20"/>
      <c r="N205" s="228"/>
      <c r="O205" s="228"/>
      <c r="P205" s="230"/>
      <c r="Q205" s="172" t="s">
        <v>73</v>
      </c>
      <c r="R205" s="92" t="s">
        <v>74</v>
      </c>
      <c r="S205" s="102">
        <v>234654490</v>
      </c>
      <c r="T205" s="13">
        <v>9.4251089380060146E-2</v>
      </c>
      <c r="U205" s="73">
        <v>3351</v>
      </c>
      <c r="V205" s="13">
        <v>0.2219499271426679</v>
      </c>
      <c r="W205" s="73">
        <v>70025.213369143545</v>
      </c>
      <c r="X205" s="22"/>
      <c r="Y205" s="143"/>
      <c r="Z205" s="168"/>
      <c r="AA205" s="168"/>
      <c r="AB205" s="168"/>
      <c r="AC205" s="168"/>
      <c r="AD205" s="168"/>
      <c r="AE205" s="168"/>
      <c r="AF205" s="168"/>
      <c r="AG205" s="168"/>
      <c r="AH205" s="168"/>
      <c r="AI205" s="168"/>
      <c r="AJ205" s="168"/>
      <c r="AK205" s="168"/>
      <c r="AL205" s="168"/>
      <c r="AM205" s="168"/>
      <c r="AN205" s="168"/>
      <c r="AO205" s="168"/>
      <c r="AP205" s="168"/>
      <c r="AQ205" s="168"/>
      <c r="AR205" s="168"/>
      <c r="AS205" s="168"/>
      <c r="AT205" s="168"/>
      <c r="AU205" s="168"/>
      <c r="AV205" s="168"/>
      <c r="AW205" s="168"/>
      <c r="AX205" s="168"/>
      <c r="AY205" s="168"/>
      <c r="AZ205" s="168"/>
      <c r="BA205" s="168"/>
      <c r="BB205" s="168"/>
      <c r="BC205" s="168"/>
      <c r="BD205" s="20"/>
      <c r="BE205" s="20"/>
      <c r="BF205" s="20"/>
      <c r="BG205" s="20"/>
      <c r="BH205" s="20"/>
      <c r="BI205" s="20"/>
      <c r="BJ205" s="20"/>
      <c r="BK205" s="20"/>
      <c r="BL205" s="20"/>
      <c r="BM205" s="20"/>
      <c r="BN205" s="20"/>
      <c r="BO205" s="20"/>
      <c r="BP205" s="20"/>
      <c r="BQ205" s="20"/>
      <c r="BR205" s="20"/>
      <c r="BS205" s="20"/>
      <c r="BT205" s="20"/>
      <c r="BU205" s="20"/>
      <c r="BV205" s="20"/>
      <c r="BW205" s="20"/>
      <c r="BX205" s="20"/>
      <c r="BY205" s="20"/>
      <c r="BZ205" s="20"/>
      <c r="CA205" s="20"/>
      <c r="CB205" s="20"/>
      <c r="CC205" s="20"/>
      <c r="CD205" s="20"/>
      <c r="CE205" s="20"/>
      <c r="CF205" s="20"/>
      <c r="CG205" s="20"/>
      <c r="CH205" s="20"/>
      <c r="CI205" s="20"/>
    </row>
    <row r="206" spans="2:87" ht="13.5" customHeight="1">
      <c r="B206" s="228"/>
      <c r="C206" s="228"/>
      <c r="D206" s="230"/>
      <c r="E206" s="173" t="s">
        <v>75</v>
      </c>
      <c r="F206" s="116" t="s">
        <v>76</v>
      </c>
      <c r="G206" s="174">
        <v>8404669</v>
      </c>
      <c r="H206" s="11">
        <f t="shared" ref="H206" si="465">IFERROR(G206/G212,"-")</f>
        <v>3.4891771001789151E-3</v>
      </c>
      <c r="I206" s="71">
        <v>48</v>
      </c>
      <c r="J206" s="11">
        <f t="shared" ref="J206" si="466">IFERROR(I206/D202,"-")</f>
        <v>3.0842382574053848E-3</v>
      </c>
      <c r="K206" s="76">
        <f t="shared" si="449"/>
        <v>175097.27083333334</v>
      </c>
      <c r="L206" s="22"/>
      <c r="M206" s="20"/>
      <c r="N206" s="228"/>
      <c r="O206" s="228"/>
      <c r="P206" s="230"/>
      <c r="Q206" s="172" t="s">
        <v>75</v>
      </c>
      <c r="R206" s="92" t="s">
        <v>76</v>
      </c>
      <c r="S206" s="102">
        <v>8099150</v>
      </c>
      <c r="T206" s="13">
        <v>3.2530965444237362E-3</v>
      </c>
      <c r="U206" s="73">
        <v>51</v>
      </c>
      <c r="V206" s="13">
        <v>3.377930851768446E-3</v>
      </c>
      <c r="W206" s="73">
        <v>158806.86274509804</v>
      </c>
      <c r="X206" s="22"/>
      <c r="Y206" s="143"/>
      <c r="Z206" s="168"/>
      <c r="AA206" s="168"/>
      <c r="AB206" s="168"/>
      <c r="AC206" s="168"/>
      <c r="AD206" s="168"/>
      <c r="AE206" s="168"/>
      <c r="AF206" s="168"/>
      <c r="AG206" s="168"/>
      <c r="AH206" s="168"/>
      <c r="AI206" s="168"/>
      <c r="AJ206" s="168"/>
      <c r="AK206" s="168"/>
      <c r="AL206" s="168"/>
      <c r="AM206" s="168"/>
      <c r="AN206" s="168"/>
      <c r="AO206" s="168"/>
      <c r="AP206" s="168"/>
      <c r="AQ206" s="168"/>
      <c r="AR206" s="168"/>
      <c r="AS206" s="168"/>
      <c r="AT206" s="168"/>
      <c r="AU206" s="168"/>
      <c r="AV206" s="168"/>
      <c r="AW206" s="168"/>
      <c r="AX206" s="168"/>
      <c r="AY206" s="168"/>
      <c r="AZ206" s="168"/>
      <c r="BA206" s="168"/>
      <c r="BB206" s="168"/>
      <c r="BC206" s="168"/>
      <c r="BD206" s="20"/>
      <c r="BE206" s="20"/>
      <c r="BF206" s="20"/>
      <c r="BG206" s="20"/>
      <c r="BH206" s="20"/>
      <c r="BI206" s="20"/>
      <c r="BJ206" s="20"/>
      <c r="BK206" s="20"/>
      <c r="BL206" s="20"/>
      <c r="BM206" s="20"/>
      <c r="BN206" s="20"/>
      <c r="BO206" s="20"/>
      <c r="BP206" s="20"/>
      <c r="BQ206" s="20"/>
      <c r="BR206" s="20"/>
      <c r="BS206" s="20"/>
      <c r="BT206" s="20"/>
      <c r="BU206" s="20"/>
      <c r="BV206" s="20"/>
      <c r="BW206" s="20"/>
      <c r="BX206" s="20"/>
      <c r="BY206" s="20"/>
      <c r="BZ206" s="20"/>
      <c r="CA206" s="20"/>
      <c r="CB206" s="20"/>
      <c r="CC206" s="20"/>
      <c r="CD206" s="20"/>
      <c r="CE206" s="20"/>
      <c r="CF206" s="20"/>
      <c r="CG206" s="20"/>
      <c r="CH206" s="20"/>
      <c r="CI206" s="20"/>
    </row>
    <row r="207" spans="2:87" ht="13.5" customHeight="1">
      <c r="B207" s="228"/>
      <c r="C207" s="228"/>
      <c r="D207" s="230"/>
      <c r="E207" s="173" t="s">
        <v>77</v>
      </c>
      <c r="F207" s="116" t="s">
        <v>78</v>
      </c>
      <c r="G207" s="174">
        <v>71298091</v>
      </c>
      <c r="H207" s="11">
        <f t="shared" ref="H207" si="467">IFERROR(G207/G212,"-")</f>
        <v>2.9599222337449865E-2</v>
      </c>
      <c r="I207" s="71">
        <v>427</v>
      </c>
      <c r="J207" s="11">
        <f t="shared" ref="J207" si="468">IFERROR(I207/D202,"-")</f>
        <v>2.7436869498168735E-2</v>
      </c>
      <c r="K207" s="76">
        <f t="shared" si="449"/>
        <v>166974.45199063231</v>
      </c>
      <c r="L207" s="22"/>
      <c r="M207" s="20"/>
      <c r="N207" s="228"/>
      <c r="O207" s="228"/>
      <c r="P207" s="230"/>
      <c r="Q207" s="172" t="s">
        <v>77</v>
      </c>
      <c r="R207" s="92" t="s">
        <v>78</v>
      </c>
      <c r="S207" s="102">
        <v>97765479</v>
      </c>
      <c r="T207" s="13">
        <v>3.9268385188424876E-2</v>
      </c>
      <c r="U207" s="73">
        <v>388</v>
      </c>
      <c r="V207" s="13">
        <v>2.5698768048748179E-2</v>
      </c>
      <c r="W207" s="73">
        <v>251972.88402061857</v>
      </c>
      <c r="X207" s="22"/>
      <c r="Y207" s="143"/>
      <c r="Z207" s="168"/>
      <c r="AA207" s="168"/>
      <c r="AB207" s="168"/>
      <c r="AC207" s="168"/>
      <c r="AD207" s="168"/>
      <c r="AE207" s="168"/>
      <c r="AF207" s="168"/>
      <c r="AG207" s="168"/>
      <c r="AH207" s="168"/>
      <c r="AI207" s="168"/>
      <c r="AJ207" s="168"/>
      <c r="AK207" s="168"/>
      <c r="AL207" s="168"/>
      <c r="AM207" s="168"/>
      <c r="AN207" s="168"/>
      <c r="AO207" s="168"/>
      <c r="AP207" s="168"/>
      <c r="AQ207" s="168"/>
      <c r="AR207" s="168"/>
      <c r="AS207" s="168"/>
      <c r="AT207" s="168"/>
      <c r="AU207" s="168"/>
      <c r="AV207" s="168"/>
      <c r="AW207" s="168"/>
      <c r="AX207" s="168"/>
      <c r="AY207" s="168"/>
      <c r="AZ207" s="168"/>
      <c r="BA207" s="168"/>
      <c r="BB207" s="168"/>
      <c r="BC207" s="168"/>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row>
    <row r="208" spans="2:87" ht="13.5" customHeight="1">
      <c r="B208" s="228"/>
      <c r="C208" s="228"/>
      <c r="D208" s="230"/>
      <c r="E208" s="173" t="s">
        <v>79</v>
      </c>
      <c r="F208" s="116" t="s">
        <v>80</v>
      </c>
      <c r="G208" s="174">
        <v>337071898</v>
      </c>
      <c r="H208" s="11">
        <f t="shared" ref="H208" si="469">IFERROR(G208/G212,"-")</f>
        <v>0.13993454681147385</v>
      </c>
      <c r="I208" s="71">
        <v>2859</v>
      </c>
      <c r="J208" s="11">
        <f t="shared" ref="J208" si="470">IFERROR(I208/D202,"-")</f>
        <v>0.18370494120670822</v>
      </c>
      <c r="K208" s="76">
        <f t="shared" si="449"/>
        <v>117898.53025533403</v>
      </c>
      <c r="L208" s="22"/>
      <c r="M208" s="20"/>
      <c r="N208" s="228"/>
      <c r="O208" s="228"/>
      <c r="P208" s="230"/>
      <c r="Q208" s="172" t="s">
        <v>79</v>
      </c>
      <c r="R208" s="92" t="s">
        <v>80</v>
      </c>
      <c r="S208" s="102">
        <v>345012947</v>
      </c>
      <c r="T208" s="13">
        <v>0.13857755760384111</v>
      </c>
      <c r="U208" s="73">
        <v>2899</v>
      </c>
      <c r="V208" s="13">
        <v>0.19201218704464168</v>
      </c>
      <c r="W208" s="73">
        <v>119011.02000689894</v>
      </c>
      <c r="X208" s="22"/>
      <c r="Y208" s="143"/>
      <c r="Z208" s="168"/>
      <c r="AA208" s="168"/>
      <c r="AB208" s="168"/>
      <c r="AC208" s="168"/>
      <c r="AD208" s="168"/>
      <c r="AE208" s="168"/>
      <c r="AF208" s="168"/>
      <c r="AG208" s="168"/>
      <c r="AH208" s="168"/>
      <c r="AI208" s="168"/>
      <c r="AJ208" s="168"/>
      <c r="AK208" s="168"/>
      <c r="AL208" s="168"/>
      <c r="AM208" s="168"/>
      <c r="AN208" s="168"/>
      <c r="AO208" s="168"/>
      <c r="AP208" s="168"/>
      <c r="AQ208" s="168"/>
      <c r="AR208" s="168"/>
      <c r="AS208" s="168"/>
      <c r="AT208" s="168"/>
      <c r="AU208" s="168"/>
      <c r="AV208" s="168"/>
      <c r="AW208" s="168"/>
      <c r="AX208" s="168"/>
      <c r="AY208" s="168"/>
      <c r="AZ208" s="168"/>
      <c r="BA208" s="168"/>
      <c r="BB208" s="168"/>
      <c r="BC208" s="168"/>
      <c r="BD208" s="20"/>
      <c r="BE208" s="20"/>
      <c r="BF208" s="20"/>
      <c r="BG208" s="20"/>
      <c r="BH208" s="20"/>
      <c r="BI208" s="20"/>
      <c r="BJ208" s="20"/>
      <c r="BK208" s="20"/>
      <c r="BL208" s="20"/>
      <c r="BM208" s="20"/>
      <c r="BN208" s="20"/>
      <c r="BO208" s="20"/>
      <c r="BP208" s="20"/>
      <c r="BQ208" s="20"/>
      <c r="BR208" s="20"/>
      <c r="BS208" s="20"/>
      <c r="BT208" s="20"/>
      <c r="BU208" s="20"/>
      <c r="BV208" s="20"/>
      <c r="BW208" s="20"/>
      <c r="BX208" s="20"/>
      <c r="BY208" s="20"/>
      <c r="BZ208" s="20"/>
      <c r="CA208" s="20"/>
      <c r="CB208" s="20"/>
      <c r="CC208" s="20"/>
      <c r="CD208" s="20"/>
      <c r="CE208" s="20"/>
      <c r="CF208" s="20"/>
      <c r="CG208" s="20"/>
      <c r="CH208" s="20"/>
      <c r="CI208" s="20"/>
    </row>
    <row r="209" spans="2:87" ht="13.5" customHeight="1">
      <c r="B209" s="228"/>
      <c r="C209" s="228"/>
      <c r="D209" s="230"/>
      <c r="E209" s="173" t="s">
        <v>81</v>
      </c>
      <c r="F209" s="116" t="s">
        <v>82</v>
      </c>
      <c r="G209" s="174">
        <v>2319155</v>
      </c>
      <c r="H209" s="11">
        <f t="shared" ref="H209" si="471">IFERROR(G209/G212,"-")</f>
        <v>9.6279133869108132E-4</v>
      </c>
      <c r="I209" s="71">
        <v>119</v>
      </c>
      <c r="J209" s="11">
        <f t="shared" ref="J209" si="472">IFERROR(I209/D202,"-")</f>
        <v>7.6463406798175163E-3</v>
      </c>
      <c r="K209" s="76">
        <f t="shared" si="449"/>
        <v>19488.697478991595</v>
      </c>
      <c r="L209" s="22"/>
      <c r="M209" s="20"/>
      <c r="N209" s="228"/>
      <c r="O209" s="228"/>
      <c r="P209" s="230"/>
      <c r="Q209" s="172" t="s">
        <v>81</v>
      </c>
      <c r="R209" s="92" t="s">
        <v>82</v>
      </c>
      <c r="S209" s="102">
        <v>1922686</v>
      </c>
      <c r="T209" s="13">
        <v>7.7226414902945321E-4</v>
      </c>
      <c r="U209" s="73">
        <v>107</v>
      </c>
      <c r="V209" s="13">
        <v>7.0870313948867402E-3</v>
      </c>
      <c r="W209" s="73">
        <v>17969.028037383177</v>
      </c>
      <c r="X209" s="22"/>
      <c r="Y209" s="143"/>
      <c r="Z209" s="168"/>
      <c r="AA209" s="168"/>
      <c r="AB209" s="168"/>
      <c r="AC209" s="168"/>
      <c r="AD209" s="168"/>
      <c r="AE209" s="168"/>
      <c r="AF209" s="168"/>
      <c r="AG209" s="168"/>
      <c r="AH209" s="168"/>
      <c r="AI209" s="168"/>
      <c r="AJ209" s="168"/>
      <c r="AK209" s="168"/>
      <c r="AL209" s="168"/>
      <c r="AM209" s="168"/>
      <c r="AN209" s="168"/>
      <c r="AO209" s="168"/>
      <c r="AP209" s="168"/>
      <c r="AQ209" s="168"/>
      <c r="AR209" s="168"/>
      <c r="AS209" s="168"/>
      <c r="AT209" s="168"/>
      <c r="AU209" s="168"/>
      <c r="AV209" s="168"/>
      <c r="AW209" s="168"/>
      <c r="AX209" s="168"/>
      <c r="AY209" s="168"/>
      <c r="AZ209" s="168"/>
      <c r="BA209" s="168"/>
      <c r="BB209" s="168"/>
      <c r="BC209" s="168"/>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0"/>
      <c r="CD209" s="20"/>
      <c r="CE209" s="20"/>
      <c r="CF209" s="20"/>
      <c r="CG209" s="20"/>
      <c r="CH209" s="20"/>
      <c r="CI209" s="20"/>
    </row>
    <row r="210" spans="2:87" ht="13.5" customHeight="1">
      <c r="B210" s="228"/>
      <c r="C210" s="228"/>
      <c r="D210" s="230"/>
      <c r="E210" s="173" t="s">
        <v>83</v>
      </c>
      <c r="F210" s="116" t="s">
        <v>84</v>
      </c>
      <c r="G210" s="174">
        <v>64239764</v>
      </c>
      <c r="H210" s="11">
        <f t="shared" ref="H210" si="473">IFERROR(G210/G212,"-")</f>
        <v>2.6668975716913762E-2</v>
      </c>
      <c r="I210" s="71">
        <v>2009</v>
      </c>
      <c r="J210" s="11">
        <f t="shared" ref="J210" si="474">IFERROR(I210/D202,"-")</f>
        <v>0.12908822206515452</v>
      </c>
      <c r="K210" s="76">
        <f t="shared" si="449"/>
        <v>31975.990044798407</v>
      </c>
      <c r="L210" s="22"/>
      <c r="M210" s="20"/>
      <c r="N210" s="228"/>
      <c r="O210" s="228"/>
      <c r="P210" s="230"/>
      <c r="Q210" s="172" t="s">
        <v>83</v>
      </c>
      <c r="R210" s="92" t="s">
        <v>84</v>
      </c>
      <c r="S210" s="102">
        <v>66492662</v>
      </c>
      <c r="T210" s="13">
        <v>2.6707376574299214E-2</v>
      </c>
      <c r="U210" s="73">
        <v>1954</v>
      </c>
      <c r="V210" s="13">
        <v>0.12942111537952047</v>
      </c>
      <c r="W210" s="73">
        <v>34028.997952917096</v>
      </c>
      <c r="X210" s="22"/>
      <c r="Y210" s="143"/>
      <c r="Z210" s="168"/>
      <c r="AA210" s="168"/>
      <c r="AB210" s="168"/>
      <c r="AC210" s="168"/>
      <c r="AD210" s="168"/>
      <c r="AE210" s="168"/>
      <c r="AF210" s="168"/>
      <c r="AG210" s="168"/>
      <c r="AH210" s="168"/>
      <c r="AI210" s="168"/>
      <c r="AJ210" s="168"/>
      <c r="AK210" s="168"/>
      <c r="AL210" s="168"/>
      <c r="AM210" s="168"/>
      <c r="AN210" s="168"/>
      <c r="AO210" s="168"/>
      <c r="AP210" s="168"/>
      <c r="AQ210" s="168"/>
      <c r="AR210" s="168"/>
      <c r="AS210" s="168"/>
      <c r="AT210" s="168"/>
      <c r="AU210" s="168"/>
      <c r="AV210" s="168"/>
      <c r="AW210" s="168"/>
      <c r="AX210" s="168"/>
      <c r="AY210" s="168"/>
      <c r="AZ210" s="168"/>
      <c r="BA210" s="168"/>
      <c r="BB210" s="168"/>
      <c r="BC210" s="168"/>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row>
    <row r="211" spans="2:87" ht="13.5" customHeight="1">
      <c r="B211" s="228"/>
      <c r="C211" s="228"/>
      <c r="D211" s="230"/>
      <c r="E211" s="175" t="s">
        <v>85</v>
      </c>
      <c r="F211" s="117" t="s">
        <v>86</v>
      </c>
      <c r="G211" s="176">
        <v>618649979</v>
      </c>
      <c r="H211" s="12">
        <f t="shared" ref="H211" si="475">IFERROR(G211/G212,"-")</f>
        <v>0.25683097570564251</v>
      </c>
      <c r="I211" s="72">
        <v>1686</v>
      </c>
      <c r="J211" s="12">
        <f t="shared" ref="J211" si="476">IFERROR(I211/D202,"-")</f>
        <v>0.10833386879136413</v>
      </c>
      <c r="K211" s="77">
        <f t="shared" si="449"/>
        <v>366933.55812574137</v>
      </c>
      <c r="L211" s="22"/>
      <c r="M211" s="20"/>
      <c r="N211" s="228"/>
      <c r="O211" s="228"/>
      <c r="P211" s="230"/>
      <c r="Q211" s="172" t="s">
        <v>85</v>
      </c>
      <c r="R211" s="92" t="s">
        <v>86</v>
      </c>
      <c r="S211" s="102">
        <v>627900019</v>
      </c>
      <c r="T211" s="13">
        <v>0.2522016979624403</v>
      </c>
      <c r="U211" s="73">
        <v>1519</v>
      </c>
      <c r="V211" s="13">
        <v>0.10060935223208373</v>
      </c>
      <c r="W211" s="73">
        <v>413364.0678077683</v>
      </c>
      <c r="X211" s="22"/>
      <c r="Y211" s="143"/>
      <c r="Z211" s="168"/>
      <c r="AA211" s="168"/>
      <c r="AB211" s="168"/>
      <c r="AC211" s="168"/>
      <c r="AD211" s="168"/>
      <c r="AE211" s="168"/>
      <c r="AF211" s="168"/>
      <c r="AG211" s="168"/>
      <c r="AH211" s="168"/>
      <c r="AI211" s="168"/>
      <c r="AJ211" s="168"/>
      <c r="AK211" s="168"/>
      <c r="AL211" s="168"/>
      <c r="AM211" s="168"/>
      <c r="AN211" s="168"/>
      <c r="AO211" s="168"/>
      <c r="AP211" s="168"/>
      <c r="AQ211" s="168"/>
      <c r="AR211" s="168"/>
      <c r="AS211" s="168"/>
      <c r="AT211" s="168"/>
      <c r="AU211" s="168"/>
      <c r="AV211" s="168"/>
      <c r="AW211" s="168"/>
      <c r="AX211" s="168"/>
      <c r="AY211" s="168"/>
      <c r="AZ211" s="168"/>
      <c r="BA211" s="168"/>
      <c r="BB211" s="168"/>
      <c r="BC211" s="168"/>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0"/>
      <c r="CD211" s="20"/>
      <c r="CE211" s="20"/>
      <c r="CF211" s="20"/>
      <c r="CG211" s="20"/>
      <c r="CH211" s="20"/>
      <c r="CI211" s="20"/>
    </row>
    <row r="212" spans="2:87" ht="13.5" customHeight="1">
      <c r="B212" s="192"/>
      <c r="C212" s="192"/>
      <c r="D212" s="231"/>
      <c r="E212" s="177" t="s">
        <v>115</v>
      </c>
      <c r="F212" s="178"/>
      <c r="G212" s="102">
        <f>SUM(G202:G211)</f>
        <v>2408782575</v>
      </c>
      <c r="H212" s="13" t="s">
        <v>131</v>
      </c>
      <c r="I212" s="73">
        <v>11705</v>
      </c>
      <c r="J212" s="13">
        <f t="shared" ref="J212" si="477">IFERROR(I212/D202,"-")</f>
        <v>0.75210435006104226</v>
      </c>
      <c r="K212" s="78">
        <f t="shared" si="449"/>
        <v>205790.90773173858</v>
      </c>
      <c r="L212" s="22"/>
      <c r="M212" s="20"/>
      <c r="N212" s="192"/>
      <c r="O212" s="192"/>
      <c r="P212" s="231"/>
      <c r="Q212" s="179" t="s">
        <v>115</v>
      </c>
      <c r="R212" s="179"/>
      <c r="S212" s="102">
        <v>2489674035</v>
      </c>
      <c r="T212" s="13" t="s">
        <v>131</v>
      </c>
      <c r="U212" s="73">
        <v>11390</v>
      </c>
      <c r="V212" s="13">
        <v>0.754404556894953</v>
      </c>
      <c r="W212" s="73">
        <v>218584.19973661107</v>
      </c>
      <c r="X212" s="22"/>
      <c r="Y212" s="143"/>
      <c r="Z212" s="168"/>
      <c r="AA212" s="168"/>
      <c r="AB212" s="168"/>
      <c r="AC212" s="168"/>
      <c r="AD212" s="168"/>
      <c r="AE212" s="168"/>
      <c r="AF212" s="168"/>
      <c r="AG212" s="168"/>
      <c r="AH212" s="168"/>
      <c r="AI212" s="168"/>
      <c r="AJ212" s="168"/>
      <c r="AK212" s="168"/>
      <c r="AL212" s="168"/>
      <c r="AM212" s="168"/>
      <c r="AN212" s="168"/>
      <c r="AO212" s="168"/>
      <c r="AP212" s="168"/>
      <c r="AQ212" s="168"/>
      <c r="AR212" s="168"/>
      <c r="AS212" s="168"/>
      <c r="AT212" s="168"/>
      <c r="AU212" s="168"/>
      <c r="AV212" s="168"/>
      <c r="AW212" s="168"/>
      <c r="AX212" s="168"/>
      <c r="AY212" s="168"/>
      <c r="AZ212" s="168"/>
      <c r="BA212" s="168"/>
      <c r="BB212" s="168"/>
      <c r="BC212" s="168"/>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0"/>
      <c r="CD212" s="20"/>
      <c r="CE212" s="20"/>
      <c r="CF212" s="20"/>
      <c r="CG212" s="20"/>
      <c r="CH212" s="20"/>
      <c r="CI212" s="20"/>
    </row>
    <row r="213" spans="2:87" ht="13.5" customHeight="1">
      <c r="B213" s="191">
        <v>20</v>
      </c>
      <c r="C213" s="191" t="s">
        <v>106</v>
      </c>
      <c r="D213" s="229">
        <f>VLOOKUP(C213,市区町村別_生活習慣病の状況!$C$5:$D$78,2,FALSE)</f>
        <v>23794</v>
      </c>
      <c r="E213" s="169" t="s">
        <v>67</v>
      </c>
      <c r="F213" s="114" t="s">
        <v>68</v>
      </c>
      <c r="G213" s="170">
        <v>659670926</v>
      </c>
      <c r="H213" s="10">
        <f t="shared" ref="H213" si="478">IFERROR(G213/G223,"-")</f>
        <v>0.1651857430968707</v>
      </c>
      <c r="I213" s="171">
        <v>12751</v>
      </c>
      <c r="J213" s="10">
        <f t="shared" ref="J213" si="479">IFERROR(I213/D213,"-")</f>
        <v>0.53589140119357825</v>
      </c>
      <c r="K213" s="75">
        <f t="shared" si="449"/>
        <v>51734.838522468825</v>
      </c>
      <c r="L213" s="22"/>
      <c r="M213" s="20"/>
      <c r="N213" s="191">
        <v>20</v>
      </c>
      <c r="O213" s="191" t="s">
        <v>106</v>
      </c>
      <c r="P213" s="229">
        <v>22649</v>
      </c>
      <c r="Q213" s="172" t="s">
        <v>67</v>
      </c>
      <c r="R213" s="92" t="s">
        <v>68</v>
      </c>
      <c r="S213" s="102">
        <v>634883835</v>
      </c>
      <c r="T213" s="13">
        <v>0.16319057638965939</v>
      </c>
      <c r="U213" s="73">
        <v>11945</v>
      </c>
      <c r="V213" s="13">
        <v>0.52739635303986931</v>
      </c>
      <c r="W213" s="73">
        <v>53150.593135203017</v>
      </c>
      <c r="X213" s="22"/>
      <c r="Y213" s="143"/>
      <c r="Z213" s="168"/>
      <c r="AA213" s="168"/>
      <c r="AB213" s="168"/>
      <c r="AC213" s="168"/>
      <c r="AD213" s="168"/>
      <c r="AE213" s="168"/>
      <c r="AF213" s="168"/>
      <c r="AG213" s="168"/>
      <c r="AH213" s="168"/>
      <c r="AI213" s="168"/>
      <c r="AJ213" s="168"/>
      <c r="AK213" s="168"/>
      <c r="AL213" s="168"/>
      <c r="AM213" s="168"/>
      <c r="AN213" s="168"/>
      <c r="AO213" s="168"/>
      <c r="AP213" s="168"/>
      <c r="AQ213" s="168"/>
      <c r="AR213" s="168"/>
      <c r="AS213" s="168"/>
      <c r="AT213" s="168"/>
      <c r="AU213" s="168"/>
      <c r="AV213" s="168"/>
      <c r="AW213" s="168"/>
      <c r="AX213" s="168"/>
      <c r="AY213" s="168"/>
      <c r="AZ213" s="168"/>
      <c r="BA213" s="168"/>
      <c r="BB213" s="168"/>
      <c r="BC213" s="168"/>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row>
    <row r="214" spans="2:87" ht="13.5" customHeight="1">
      <c r="B214" s="228"/>
      <c r="C214" s="228"/>
      <c r="D214" s="230"/>
      <c r="E214" s="173" t="s">
        <v>69</v>
      </c>
      <c r="F214" s="115" t="s">
        <v>70</v>
      </c>
      <c r="G214" s="174">
        <v>354174870</v>
      </c>
      <c r="H214" s="11">
        <f t="shared" ref="H214" si="480">IFERROR(G214/G223,"-")</f>
        <v>8.8687611930903229E-2</v>
      </c>
      <c r="I214" s="71">
        <v>10386</v>
      </c>
      <c r="J214" s="11">
        <f t="shared" ref="J214" si="481">IFERROR(I214/D213,"-")</f>
        <v>0.43649659578044886</v>
      </c>
      <c r="K214" s="76">
        <f t="shared" si="449"/>
        <v>34101.18139803582</v>
      </c>
      <c r="L214" s="22"/>
      <c r="M214" s="20"/>
      <c r="N214" s="228"/>
      <c r="O214" s="228"/>
      <c r="P214" s="230"/>
      <c r="Q214" s="172" t="s">
        <v>69</v>
      </c>
      <c r="R214" s="92" t="s">
        <v>70</v>
      </c>
      <c r="S214" s="102">
        <v>377399752</v>
      </c>
      <c r="T214" s="13">
        <v>9.700685332174902E-2</v>
      </c>
      <c r="U214" s="73">
        <v>9956</v>
      </c>
      <c r="V214" s="13">
        <v>0.4395779063093293</v>
      </c>
      <c r="W214" s="73">
        <v>37906.764965849739</v>
      </c>
      <c r="X214" s="22"/>
      <c r="Y214" s="143"/>
      <c r="Z214" s="168"/>
      <c r="AA214" s="168"/>
      <c r="AB214" s="168"/>
      <c r="AC214" s="168"/>
      <c r="AD214" s="168"/>
      <c r="AE214" s="168"/>
      <c r="AF214" s="168"/>
      <c r="AG214" s="168"/>
      <c r="AH214" s="168"/>
      <c r="AI214" s="168"/>
      <c r="AJ214" s="168"/>
      <c r="AK214" s="168"/>
      <c r="AL214" s="168"/>
      <c r="AM214" s="168"/>
      <c r="AN214" s="168"/>
      <c r="AO214" s="168"/>
      <c r="AP214" s="168"/>
      <c r="AQ214" s="168"/>
      <c r="AR214" s="168"/>
      <c r="AS214" s="168"/>
      <c r="AT214" s="168"/>
      <c r="AU214" s="168"/>
      <c r="AV214" s="168"/>
      <c r="AW214" s="168"/>
      <c r="AX214" s="168"/>
      <c r="AY214" s="168"/>
      <c r="AZ214" s="168"/>
      <c r="BA214" s="168"/>
      <c r="BB214" s="168"/>
      <c r="BC214" s="168"/>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c r="CF214" s="20"/>
      <c r="CG214" s="20"/>
      <c r="CH214" s="20"/>
      <c r="CI214" s="20"/>
    </row>
    <row r="215" spans="2:87" ht="13.5" customHeight="1">
      <c r="B215" s="228"/>
      <c r="C215" s="228"/>
      <c r="D215" s="230"/>
      <c r="E215" s="173" t="s">
        <v>71</v>
      </c>
      <c r="F215" s="116" t="s">
        <v>72</v>
      </c>
      <c r="G215" s="174">
        <v>666658162</v>
      </c>
      <c r="H215" s="11">
        <f t="shared" ref="H215" si="482">IFERROR(G215/G223,"-")</f>
        <v>0.16693539087633522</v>
      </c>
      <c r="I215" s="71">
        <v>15250</v>
      </c>
      <c r="J215" s="11">
        <f t="shared" ref="J215" si="483">IFERROR(I215/D213,"-")</f>
        <v>0.64091787845675385</v>
      </c>
      <c r="K215" s="76">
        <f t="shared" si="449"/>
        <v>43715.289311475412</v>
      </c>
      <c r="L215" s="22"/>
      <c r="M215" s="20"/>
      <c r="N215" s="228"/>
      <c r="O215" s="228"/>
      <c r="P215" s="230"/>
      <c r="Q215" s="172" t="s">
        <v>71</v>
      </c>
      <c r="R215" s="92" t="s">
        <v>72</v>
      </c>
      <c r="S215" s="102">
        <v>650772640</v>
      </c>
      <c r="T215" s="13">
        <v>0.16727463571382364</v>
      </c>
      <c r="U215" s="73">
        <v>14603</v>
      </c>
      <c r="V215" s="13">
        <v>0.64475252770541747</v>
      </c>
      <c r="W215" s="73">
        <v>44564.31144285421</v>
      </c>
      <c r="X215" s="22"/>
      <c r="Y215" s="143"/>
      <c r="Z215" s="168"/>
      <c r="AA215" s="168"/>
      <c r="AB215" s="168"/>
      <c r="AC215" s="168"/>
      <c r="AD215" s="168"/>
      <c r="AE215" s="168"/>
      <c r="AF215" s="168"/>
      <c r="AG215" s="168"/>
      <c r="AH215" s="168"/>
      <c r="AI215" s="168"/>
      <c r="AJ215" s="168"/>
      <c r="AK215" s="168"/>
      <c r="AL215" s="168"/>
      <c r="AM215" s="168"/>
      <c r="AN215" s="168"/>
      <c r="AO215" s="168"/>
      <c r="AP215" s="168"/>
      <c r="AQ215" s="168"/>
      <c r="AR215" s="168"/>
      <c r="AS215" s="168"/>
      <c r="AT215" s="168"/>
      <c r="AU215" s="168"/>
      <c r="AV215" s="168"/>
      <c r="AW215" s="168"/>
      <c r="AX215" s="168"/>
      <c r="AY215" s="168"/>
      <c r="AZ215" s="168"/>
      <c r="BA215" s="168"/>
      <c r="BB215" s="168"/>
      <c r="BC215" s="168"/>
      <c r="BD215" s="20"/>
      <c r="BE215" s="20"/>
      <c r="BF215" s="20"/>
      <c r="BG215" s="20"/>
      <c r="BH215" s="20"/>
      <c r="BI215" s="20"/>
      <c r="BJ215" s="20"/>
      <c r="BK215" s="20"/>
      <c r="BL215" s="20"/>
      <c r="BM215" s="20"/>
      <c r="BN215" s="20"/>
      <c r="BO215" s="20"/>
      <c r="BP215" s="20"/>
      <c r="BQ215" s="20"/>
      <c r="BR215" s="20"/>
      <c r="BS215" s="20"/>
      <c r="BT215" s="20"/>
      <c r="BU215" s="20"/>
      <c r="BV215" s="20"/>
      <c r="BW215" s="20"/>
      <c r="BX215" s="20"/>
      <c r="BY215" s="20"/>
      <c r="BZ215" s="20"/>
      <c r="CA215" s="20"/>
      <c r="CB215" s="20"/>
      <c r="CC215" s="20"/>
      <c r="CD215" s="20"/>
      <c r="CE215" s="20"/>
      <c r="CF215" s="20"/>
      <c r="CG215" s="20"/>
      <c r="CH215" s="20"/>
      <c r="CI215" s="20"/>
    </row>
    <row r="216" spans="2:87" ht="13.5" customHeight="1">
      <c r="B216" s="228"/>
      <c r="C216" s="228"/>
      <c r="D216" s="230"/>
      <c r="E216" s="173" t="s">
        <v>73</v>
      </c>
      <c r="F216" s="116" t="s">
        <v>74</v>
      </c>
      <c r="G216" s="174">
        <v>415553804</v>
      </c>
      <c r="H216" s="11">
        <f t="shared" ref="H216" si="484">IFERROR(G216/G223,"-")</f>
        <v>0.10405728251008498</v>
      </c>
      <c r="I216" s="71">
        <v>6241</v>
      </c>
      <c r="J216" s="11">
        <f t="shared" ref="J216" si="485">IFERROR(I216/D213,"-")</f>
        <v>0.26229301504580987</v>
      </c>
      <c r="K216" s="76">
        <f t="shared" si="449"/>
        <v>66584.490306040694</v>
      </c>
      <c r="L216" s="22"/>
      <c r="M216" s="20"/>
      <c r="N216" s="228"/>
      <c r="O216" s="228"/>
      <c r="P216" s="230"/>
      <c r="Q216" s="172" t="s">
        <v>73</v>
      </c>
      <c r="R216" s="92" t="s">
        <v>74</v>
      </c>
      <c r="S216" s="102">
        <v>421296935</v>
      </c>
      <c r="T216" s="13">
        <v>0.10829018769055108</v>
      </c>
      <c r="U216" s="73">
        <v>6099</v>
      </c>
      <c r="V216" s="13">
        <v>0.26928341207117312</v>
      </c>
      <c r="W216" s="73">
        <v>69076.395310706677</v>
      </c>
      <c r="X216" s="22"/>
      <c r="Y216" s="143"/>
      <c r="Z216" s="168"/>
      <c r="AA216" s="168"/>
      <c r="AB216" s="168"/>
      <c r="AC216" s="168"/>
      <c r="AD216" s="168"/>
      <c r="AE216" s="168"/>
      <c r="AF216" s="168"/>
      <c r="AG216" s="168"/>
      <c r="AH216" s="168"/>
      <c r="AI216" s="168"/>
      <c r="AJ216" s="168"/>
      <c r="AK216" s="168"/>
      <c r="AL216" s="168"/>
      <c r="AM216" s="168"/>
      <c r="AN216" s="168"/>
      <c r="AO216" s="168"/>
      <c r="AP216" s="168"/>
      <c r="AQ216" s="168"/>
      <c r="AR216" s="168"/>
      <c r="AS216" s="168"/>
      <c r="AT216" s="168"/>
      <c r="AU216" s="168"/>
      <c r="AV216" s="168"/>
      <c r="AW216" s="168"/>
      <c r="AX216" s="168"/>
      <c r="AY216" s="168"/>
      <c r="AZ216" s="168"/>
      <c r="BA216" s="168"/>
      <c r="BB216" s="168"/>
      <c r="BC216" s="168"/>
      <c r="BD216" s="20"/>
      <c r="BE216" s="20"/>
      <c r="BF216" s="20"/>
      <c r="BG216" s="20"/>
      <c r="BH216" s="20"/>
      <c r="BI216" s="20"/>
      <c r="BJ216" s="20"/>
      <c r="BK216" s="20"/>
      <c r="BL216" s="20"/>
      <c r="BM216" s="20"/>
      <c r="BN216" s="20"/>
      <c r="BO216" s="20"/>
      <c r="BP216" s="20"/>
      <c r="BQ216" s="20"/>
      <c r="BR216" s="20"/>
      <c r="BS216" s="20"/>
      <c r="BT216" s="20"/>
      <c r="BU216" s="20"/>
      <c r="BV216" s="20"/>
      <c r="BW216" s="20"/>
      <c r="BX216" s="20"/>
      <c r="BY216" s="20"/>
      <c r="BZ216" s="20"/>
      <c r="CA216" s="20"/>
      <c r="CB216" s="20"/>
      <c r="CC216" s="20"/>
      <c r="CD216" s="20"/>
      <c r="CE216" s="20"/>
      <c r="CF216" s="20"/>
      <c r="CG216" s="20"/>
      <c r="CH216" s="20"/>
      <c r="CI216" s="20"/>
    </row>
    <row r="217" spans="2:87" ht="13.5" customHeight="1">
      <c r="B217" s="228"/>
      <c r="C217" s="228"/>
      <c r="D217" s="230"/>
      <c r="E217" s="173" t="s">
        <v>75</v>
      </c>
      <c r="F217" s="116" t="s">
        <v>76</v>
      </c>
      <c r="G217" s="174">
        <v>37897378</v>
      </c>
      <c r="H217" s="11">
        <f t="shared" ref="H217" si="486">IFERROR(G217/G223,"-")</f>
        <v>9.4897414750593385E-3</v>
      </c>
      <c r="I217" s="71">
        <v>95</v>
      </c>
      <c r="J217" s="11">
        <f t="shared" ref="J217" si="487">IFERROR(I217/D213,"-")</f>
        <v>3.992603177271581E-3</v>
      </c>
      <c r="K217" s="76">
        <f t="shared" si="449"/>
        <v>398919.76842105261</v>
      </c>
      <c r="L217" s="22"/>
      <c r="M217" s="20"/>
      <c r="N217" s="228"/>
      <c r="O217" s="228"/>
      <c r="P217" s="230"/>
      <c r="Q217" s="172" t="s">
        <v>75</v>
      </c>
      <c r="R217" s="92" t="s">
        <v>76</v>
      </c>
      <c r="S217" s="102">
        <v>35351360</v>
      </c>
      <c r="T217" s="13">
        <v>9.0867155478267132E-3</v>
      </c>
      <c r="U217" s="73">
        <v>88</v>
      </c>
      <c r="V217" s="13">
        <v>3.885381253035454E-3</v>
      </c>
      <c r="W217" s="73">
        <v>401720</v>
      </c>
      <c r="X217" s="22"/>
      <c r="Y217" s="143"/>
      <c r="Z217" s="168"/>
      <c r="AA217" s="168"/>
      <c r="AB217" s="168"/>
      <c r="AC217" s="168"/>
      <c r="AD217" s="168"/>
      <c r="AE217" s="168"/>
      <c r="AF217" s="168"/>
      <c r="AG217" s="168"/>
      <c r="AH217" s="168"/>
      <c r="AI217" s="168"/>
      <c r="AJ217" s="168"/>
      <c r="AK217" s="168"/>
      <c r="AL217" s="168"/>
      <c r="AM217" s="168"/>
      <c r="AN217" s="168"/>
      <c r="AO217" s="168"/>
      <c r="AP217" s="168"/>
      <c r="AQ217" s="168"/>
      <c r="AR217" s="168"/>
      <c r="AS217" s="168"/>
      <c r="AT217" s="168"/>
      <c r="AU217" s="168"/>
      <c r="AV217" s="168"/>
      <c r="AW217" s="168"/>
      <c r="AX217" s="168"/>
      <c r="AY217" s="168"/>
      <c r="AZ217" s="168"/>
      <c r="BA217" s="168"/>
      <c r="BB217" s="168"/>
      <c r="BC217" s="168"/>
      <c r="BD217" s="20"/>
      <c r="BE217" s="20"/>
      <c r="BF217" s="20"/>
      <c r="BG217" s="20"/>
      <c r="BH217" s="20"/>
      <c r="BI217" s="20"/>
      <c r="BJ217" s="20"/>
      <c r="BK217" s="20"/>
      <c r="BL217" s="20"/>
      <c r="BM217" s="20"/>
      <c r="BN217" s="20"/>
      <c r="BO217" s="20"/>
      <c r="BP217" s="20"/>
      <c r="BQ217" s="20"/>
      <c r="BR217" s="20"/>
      <c r="BS217" s="20"/>
      <c r="BT217" s="20"/>
      <c r="BU217" s="20"/>
      <c r="BV217" s="20"/>
      <c r="BW217" s="20"/>
      <c r="BX217" s="20"/>
      <c r="BY217" s="20"/>
      <c r="BZ217" s="20"/>
      <c r="CA217" s="20"/>
      <c r="CB217" s="20"/>
      <c r="CC217" s="20"/>
      <c r="CD217" s="20"/>
      <c r="CE217" s="20"/>
      <c r="CF217" s="20"/>
      <c r="CG217" s="20"/>
      <c r="CH217" s="20"/>
      <c r="CI217" s="20"/>
    </row>
    <row r="218" spans="2:87" ht="13.5" customHeight="1">
      <c r="B218" s="228"/>
      <c r="C218" s="228"/>
      <c r="D218" s="230"/>
      <c r="E218" s="173" t="s">
        <v>77</v>
      </c>
      <c r="F218" s="116" t="s">
        <v>78</v>
      </c>
      <c r="G218" s="174">
        <v>164502193</v>
      </c>
      <c r="H218" s="11">
        <f t="shared" ref="H218" si="488">IFERROR(G218/G223,"-")</f>
        <v>4.119238232392531E-2</v>
      </c>
      <c r="I218" s="71">
        <v>790</v>
      </c>
      <c r="J218" s="11">
        <f t="shared" ref="J218" si="489">IFERROR(I218/D213,"-")</f>
        <v>3.3201647474153148E-2</v>
      </c>
      <c r="K218" s="76">
        <f t="shared" si="449"/>
        <v>208230.6240506329</v>
      </c>
      <c r="L218" s="22"/>
      <c r="M218" s="20"/>
      <c r="N218" s="228"/>
      <c r="O218" s="228"/>
      <c r="P218" s="230"/>
      <c r="Q218" s="172" t="s">
        <v>77</v>
      </c>
      <c r="R218" s="92" t="s">
        <v>78</v>
      </c>
      <c r="S218" s="102">
        <v>145167854</v>
      </c>
      <c r="T218" s="13">
        <v>3.7313953295896915E-2</v>
      </c>
      <c r="U218" s="73">
        <v>706</v>
      </c>
      <c r="V218" s="13">
        <v>3.1171354143670803E-2</v>
      </c>
      <c r="W218" s="73">
        <v>205620.18980169971</v>
      </c>
      <c r="X218" s="22"/>
      <c r="Y218" s="143"/>
      <c r="Z218" s="168"/>
      <c r="AA218" s="168"/>
      <c r="AB218" s="168"/>
      <c r="AC218" s="168"/>
      <c r="AD218" s="168"/>
      <c r="AE218" s="168"/>
      <c r="AF218" s="168"/>
      <c r="AG218" s="168"/>
      <c r="AH218" s="168"/>
      <c r="AI218" s="168"/>
      <c r="AJ218" s="168"/>
      <c r="AK218" s="168"/>
      <c r="AL218" s="168"/>
      <c r="AM218" s="168"/>
      <c r="AN218" s="168"/>
      <c r="AO218" s="168"/>
      <c r="AP218" s="168"/>
      <c r="AQ218" s="168"/>
      <c r="AR218" s="168"/>
      <c r="AS218" s="168"/>
      <c r="AT218" s="168"/>
      <c r="AU218" s="168"/>
      <c r="AV218" s="168"/>
      <c r="AW218" s="168"/>
      <c r="AX218" s="168"/>
      <c r="AY218" s="168"/>
      <c r="AZ218" s="168"/>
      <c r="BA218" s="168"/>
      <c r="BB218" s="168"/>
      <c r="BC218" s="168"/>
      <c r="BD218" s="20"/>
      <c r="BE218" s="20"/>
      <c r="BF218" s="20"/>
      <c r="BG218" s="20"/>
      <c r="BH218" s="20"/>
      <c r="BI218" s="20"/>
      <c r="BJ218" s="20"/>
      <c r="BK218" s="20"/>
      <c r="BL218" s="20"/>
      <c r="BM218" s="20"/>
      <c r="BN218" s="20"/>
      <c r="BO218" s="20"/>
      <c r="BP218" s="20"/>
      <c r="BQ218" s="20"/>
      <c r="BR218" s="20"/>
      <c r="BS218" s="20"/>
      <c r="BT218" s="20"/>
      <c r="BU218" s="20"/>
      <c r="BV218" s="20"/>
      <c r="BW218" s="20"/>
      <c r="BX218" s="20"/>
      <c r="BY218" s="20"/>
      <c r="BZ218" s="20"/>
      <c r="CA218" s="20"/>
      <c r="CB218" s="20"/>
      <c r="CC218" s="20"/>
      <c r="CD218" s="20"/>
      <c r="CE218" s="20"/>
      <c r="CF218" s="20"/>
      <c r="CG218" s="20"/>
      <c r="CH218" s="20"/>
      <c r="CI218" s="20"/>
    </row>
    <row r="219" spans="2:87" ht="13.5" customHeight="1">
      <c r="B219" s="228"/>
      <c r="C219" s="228"/>
      <c r="D219" s="230"/>
      <c r="E219" s="173" t="s">
        <v>79</v>
      </c>
      <c r="F219" s="116" t="s">
        <v>80</v>
      </c>
      <c r="G219" s="174">
        <v>624786443</v>
      </c>
      <c r="H219" s="11">
        <f t="shared" ref="H219" si="490">IFERROR(G219/G223,"-")</f>
        <v>0.15645044945304387</v>
      </c>
      <c r="I219" s="71">
        <v>4172</v>
      </c>
      <c r="J219" s="11">
        <f t="shared" ref="J219" si="491">IFERROR(I219/D213,"-")</f>
        <v>0.17533832058502144</v>
      </c>
      <c r="K219" s="76">
        <f t="shared" si="449"/>
        <v>149757.05728667305</v>
      </c>
      <c r="L219" s="22"/>
      <c r="M219" s="20"/>
      <c r="N219" s="228"/>
      <c r="O219" s="228"/>
      <c r="P219" s="230"/>
      <c r="Q219" s="172" t="s">
        <v>79</v>
      </c>
      <c r="R219" s="92" t="s">
        <v>80</v>
      </c>
      <c r="S219" s="102">
        <v>614351969</v>
      </c>
      <c r="T219" s="13">
        <v>0.15791306440686453</v>
      </c>
      <c r="U219" s="73">
        <v>4153</v>
      </c>
      <c r="V219" s="13">
        <v>0.18336350390745729</v>
      </c>
      <c r="W219" s="73">
        <v>147929.68191668674</v>
      </c>
      <c r="X219" s="22"/>
      <c r="Y219" s="143"/>
      <c r="Z219" s="168"/>
      <c r="AA219" s="168"/>
      <c r="AB219" s="168"/>
      <c r="AC219" s="168"/>
      <c r="AD219" s="168"/>
      <c r="AE219" s="168"/>
      <c r="AF219" s="168"/>
      <c r="AG219" s="168"/>
      <c r="AH219" s="168"/>
      <c r="AI219" s="168"/>
      <c r="AJ219" s="168"/>
      <c r="AK219" s="168"/>
      <c r="AL219" s="168"/>
      <c r="AM219" s="168"/>
      <c r="AN219" s="168"/>
      <c r="AO219" s="168"/>
      <c r="AP219" s="168"/>
      <c r="AQ219" s="168"/>
      <c r="AR219" s="168"/>
      <c r="AS219" s="168"/>
      <c r="AT219" s="168"/>
      <c r="AU219" s="168"/>
      <c r="AV219" s="168"/>
      <c r="AW219" s="168"/>
      <c r="AX219" s="168"/>
      <c r="AY219" s="168"/>
      <c r="AZ219" s="168"/>
      <c r="BA219" s="168"/>
      <c r="BB219" s="168"/>
      <c r="BC219" s="168"/>
      <c r="BD219" s="20"/>
      <c r="BE219" s="20"/>
      <c r="BF219" s="20"/>
      <c r="BG219" s="20"/>
      <c r="BH219" s="20"/>
      <c r="BI219" s="20"/>
      <c r="BJ219" s="20"/>
      <c r="BK219" s="20"/>
      <c r="BL219" s="20"/>
      <c r="BM219" s="20"/>
      <c r="BN219" s="20"/>
      <c r="BO219" s="20"/>
      <c r="BP219" s="20"/>
      <c r="BQ219" s="20"/>
      <c r="BR219" s="20"/>
      <c r="BS219" s="20"/>
      <c r="BT219" s="20"/>
      <c r="BU219" s="20"/>
      <c r="BV219" s="20"/>
      <c r="BW219" s="20"/>
      <c r="BX219" s="20"/>
      <c r="BY219" s="20"/>
      <c r="BZ219" s="20"/>
      <c r="CA219" s="20"/>
      <c r="CB219" s="20"/>
      <c r="CC219" s="20"/>
      <c r="CD219" s="20"/>
      <c r="CE219" s="20"/>
      <c r="CF219" s="20"/>
      <c r="CG219" s="20"/>
      <c r="CH219" s="20"/>
      <c r="CI219" s="20"/>
    </row>
    <row r="220" spans="2:87" ht="13.5" customHeight="1">
      <c r="B220" s="228"/>
      <c r="C220" s="228"/>
      <c r="D220" s="230"/>
      <c r="E220" s="173" t="s">
        <v>81</v>
      </c>
      <c r="F220" s="116" t="s">
        <v>82</v>
      </c>
      <c r="G220" s="174">
        <v>151860</v>
      </c>
      <c r="H220" s="11">
        <f t="shared" ref="H220" si="492">IFERROR(G220/G223,"-")</f>
        <v>3.8026697794304162E-5</v>
      </c>
      <c r="I220" s="71">
        <v>35</v>
      </c>
      <c r="J220" s="11">
        <f t="shared" ref="J220" si="493">IFERROR(I220/D213,"-")</f>
        <v>1.4709590653105824E-3</v>
      </c>
      <c r="K220" s="76">
        <f t="shared" si="449"/>
        <v>4338.8571428571431</v>
      </c>
      <c r="L220" s="22"/>
      <c r="M220" s="20"/>
      <c r="N220" s="228"/>
      <c r="O220" s="228"/>
      <c r="P220" s="230"/>
      <c r="Q220" s="172" t="s">
        <v>81</v>
      </c>
      <c r="R220" s="92" t="s">
        <v>82</v>
      </c>
      <c r="S220" s="102">
        <v>249726</v>
      </c>
      <c r="T220" s="13">
        <v>6.4189584980509201E-5</v>
      </c>
      <c r="U220" s="73">
        <v>37</v>
      </c>
      <c r="V220" s="13">
        <v>1.633626208662634E-3</v>
      </c>
      <c r="W220" s="73">
        <v>6749.3513513513517</v>
      </c>
      <c r="X220" s="22"/>
      <c r="Y220" s="143"/>
      <c r="Z220" s="168"/>
      <c r="AA220" s="168"/>
      <c r="AB220" s="168"/>
      <c r="AC220" s="168"/>
      <c r="AD220" s="168"/>
      <c r="AE220" s="168"/>
      <c r="AF220" s="168"/>
      <c r="AG220" s="168"/>
      <c r="AH220" s="168"/>
      <c r="AI220" s="168"/>
      <c r="AJ220" s="168"/>
      <c r="AK220" s="168"/>
      <c r="AL220" s="168"/>
      <c r="AM220" s="168"/>
      <c r="AN220" s="168"/>
      <c r="AO220" s="168"/>
      <c r="AP220" s="168"/>
      <c r="AQ220" s="168"/>
      <c r="AR220" s="168"/>
      <c r="AS220" s="168"/>
      <c r="AT220" s="168"/>
      <c r="AU220" s="168"/>
      <c r="AV220" s="168"/>
      <c r="AW220" s="168"/>
      <c r="AX220" s="168"/>
      <c r="AY220" s="168"/>
      <c r="AZ220" s="168"/>
      <c r="BA220" s="168"/>
      <c r="BB220" s="168"/>
      <c r="BC220" s="168"/>
      <c r="BD220" s="20"/>
      <c r="BE220" s="20"/>
      <c r="BF220" s="20"/>
      <c r="BG220" s="20"/>
      <c r="BH220" s="20"/>
      <c r="BI220" s="20"/>
      <c r="BJ220" s="20"/>
      <c r="BK220" s="20"/>
      <c r="BL220" s="20"/>
      <c r="BM220" s="20"/>
      <c r="BN220" s="20"/>
      <c r="BO220" s="20"/>
      <c r="BP220" s="20"/>
      <c r="BQ220" s="20"/>
      <c r="BR220" s="20"/>
      <c r="BS220" s="20"/>
      <c r="BT220" s="20"/>
      <c r="BU220" s="20"/>
      <c r="BV220" s="20"/>
      <c r="BW220" s="20"/>
      <c r="BX220" s="20"/>
      <c r="BY220" s="20"/>
      <c r="BZ220" s="20"/>
      <c r="CA220" s="20"/>
      <c r="CB220" s="20"/>
      <c r="CC220" s="20"/>
      <c r="CD220" s="20"/>
      <c r="CE220" s="20"/>
      <c r="CF220" s="20"/>
      <c r="CG220" s="20"/>
      <c r="CH220" s="20"/>
      <c r="CI220" s="20"/>
    </row>
    <row r="221" spans="2:87" ht="13.5" customHeight="1">
      <c r="B221" s="228"/>
      <c r="C221" s="228"/>
      <c r="D221" s="230"/>
      <c r="E221" s="173" t="s">
        <v>83</v>
      </c>
      <c r="F221" s="116" t="s">
        <v>84</v>
      </c>
      <c r="G221" s="174">
        <v>81770998</v>
      </c>
      <c r="H221" s="11">
        <f t="shared" ref="H221" si="494">IFERROR(G221/G223,"-")</f>
        <v>2.0475971482185239E-2</v>
      </c>
      <c r="I221" s="71">
        <v>3457</v>
      </c>
      <c r="J221" s="11">
        <f t="shared" ref="J221" si="495">IFERROR(I221/D213,"-")</f>
        <v>0.14528872825081954</v>
      </c>
      <c r="K221" s="76">
        <f t="shared" si="449"/>
        <v>23653.745444026612</v>
      </c>
      <c r="L221" s="22"/>
      <c r="M221" s="20"/>
      <c r="N221" s="228"/>
      <c r="O221" s="228"/>
      <c r="P221" s="230"/>
      <c r="Q221" s="172" t="s">
        <v>83</v>
      </c>
      <c r="R221" s="92" t="s">
        <v>84</v>
      </c>
      <c r="S221" s="102">
        <v>94371169</v>
      </c>
      <c r="T221" s="13">
        <v>2.4257170547862437E-2</v>
      </c>
      <c r="U221" s="73">
        <v>3307</v>
      </c>
      <c r="V221" s="13">
        <v>0.14601086140668462</v>
      </c>
      <c r="W221" s="73">
        <v>28536.791351678257</v>
      </c>
      <c r="X221" s="22"/>
      <c r="Y221" s="143"/>
      <c r="Z221" s="168"/>
      <c r="AA221" s="168"/>
      <c r="AB221" s="168"/>
      <c r="AC221" s="168"/>
      <c r="AD221" s="168"/>
      <c r="AE221" s="168"/>
      <c r="AF221" s="168"/>
      <c r="AG221" s="168"/>
      <c r="AH221" s="168"/>
      <c r="AI221" s="168"/>
      <c r="AJ221" s="168"/>
      <c r="AK221" s="168"/>
      <c r="AL221" s="168"/>
      <c r="AM221" s="168"/>
      <c r="AN221" s="168"/>
      <c r="AO221" s="168"/>
      <c r="AP221" s="168"/>
      <c r="AQ221" s="168"/>
      <c r="AR221" s="168"/>
      <c r="AS221" s="168"/>
      <c r="AT221" s="168"/>
      <c r="AU221" s="168"/>
      <c r="AV221" s="168"/>
      <c r="AW221" s="168"/>
      <c r="AX221" s="168"/>
      <c r="AY221" s="168"/>
      <c r="AZ221" s="168"/>
      <c r="BA221" s="168"/>
      <c r="BB221" s="168"/>
      <c r="BC221" s="168"/>
      <c r="BD221" s="20"/>
      <c r="BE221" s="20"/>
      <c r="BF221" s="20"/>
      <c r="BG221" s="20"/>
      <c r="BH221" s="20"/>
      <c r="BI221" s="20"/>
      <c r="BJ221" s="20"/>
      <c r="BK221" s="20"/>
      <c r="BL221" s="20"/>
      <c r="BM221" s="20"/>
      <c r="BN221" s="20"/>
      <c r="BO221" s="20"/>
      <c r="BP221" s="20"/>
      <c r="BQ221" s="20"/>
      <c r="BR221" s="20"/>
      <c r="BS221" s="20"/>
      <c r="BT221" s="20"/>
      <c r="BU221" s="20"/>
      <c r="BV221" s="20"/>
      <c r="BW221" s="20"/>
      <c r="BX221" s="20"/>
      <c r="BY221" s="20"/>
      <c r="BZ221" s="20"/>
      <c r="CA221" s="20"/>
      <c r="CB221" s="20"/>
      <c r="CC221" s="20"/>
      <c r="CD221" s="20"/>
      <c r="CE221" s="20"/>
      <c r="CF221" s="20"/>
      <c r="CG221" s="20"/>
      <c r="CH221" s="20"/>
      <c r="CI221" s="20"/>
    </row>
    <row r="222" spans="2:87" ht="13.5" customHeight="1">
      <c r="B222" s="228"/>
      <c r="C222" s="228"/>
      <c r="D222" s="230"/>
      <c r="E222" s="175" t="s">
        <v>85</v>
      </c>
      <c r="F222" s="117" t="s">
        <v>86</v>
      </c>
      <c r="G222" s="176">
        <v>988343421</v>
      </c>
      <c r="H222" s="12">
        <f t="shared" ref="H222" si="496">IFERROR(G222/G223,"-")</f>
        <v>0.24748740015379778</v>
      </c>
      <c r="I222" s="72">
        <v>2724</v>
      </c>
      <c r="J222" s="12">
        <f t="shared" ref="J222" si="497">IFERROR(I222/D213,"-")</f>
        <v>0.11448264268302934</v>
      </c>
      <c r="K222" s="77">
        <f t="shared" si="449"/>
        <v>362827.98127753305</v>
      </c>
      <c r="L222" s="22"/>
      <c r="M222" s="20"/>
      <c r="N222" s="228"/>
      <c r="O222" s="228"/>
      <c r="P222" s="230"/>
      <c r="Q222" s="172" t="s">
        <v>85</v>
      </c>
      <c r="R222" s="92" t="s">
        <v>86</v>
      </c>
      <c r="S222" s="102">
        <v>916598982</v>
      </c>
      <c r="T222" s="13">
        <v>0.23560265350078574</v>
      </c>
      <c r="U222" s="73">
        <v>2463</v>
      </c>
      <c r="V222" s="13">
        <v>0.10874652302529914</v>
      </c>
      <c r="W222" s="73">
        <v>372147.37393422658</v>
      </c>
      <c r="X222" s="22"/>
      <c r="Y222" s="143"/>
      <c r="Z222" s="168"/>
      <c r="AA222" s="168"/>
      <c r="AB222" s="168"/>
      <c r="AC222" s="168"/>
      <c r="AD222" s="168"/>
      <c r="AE222" s="168"/>
      <c r="AF222" s="168"/>
      <c r="AG222" s="168"/>
      <c r="AH222" s="168"/>
      <c r="AI222" s="168"/>
      <c r="AJ222" s="168"/>
      <c r="AK222" s="168"/>
      <c r="AL222" s="168"/>
      <c r="AM222" s="168"/>
      <c r="AN222" s="168"/>
      <c r="AO222" s="168"/>
      <c r="AP222" s="168"/>
      <c r="AQ222" s="168"/>
      <c r="AR222" s="168"/>
      <c r="AS222" s="168"/>
      <c r="AT222" s="168"/>
      <c r="AU222" s="168"/>
      <c r="AV222" s="168"/>
      <c r="AW222" s="168"/>
      <c r="AX222" s="168"/>
      <c r="AY222" s="168"/>
      <c r="AZ222" s="168"/>
      <c r="BA222" s="168"/>
      <c r="BB222" s="168"/>
      <c r="BC222" s="168"/>
      <c r="BD222" s="20"/>
      <c r="BE222" s="20"/>
      <c r="BF222" s="20"/>
      <c r="BG222" s="20"/>
      <c r="BH222" s="20"/>
      <c r="BI222" s="20"/>
      <c r="BJ222" s="20"/>
      <c r="BK222" s="20"/>
      <c r="BL222" s="20"/>
      <c r="BM222" s="20"/>
      <c r="BN222" s="20"/>
      <c r="BO222" s="20"/>
      <c r="BP222" s="20"/>
      <c r="BQ222" s="20"/>
      <c r="BR222" s="20"/>
      <c r="BS222" s="20"/>
      <c r="BT222" s="20"/>
      <c r="BU222" s="20"/>
      <c r="BV222" s="20"/>
      <c r="BW222" s="20"/>
      <c r="BX222" s="20"/>
      <c r="BY222" s="20"/>
      <c r="BZ222" s="20"/>
      <c r="CA222" s="20"/>
      <c r="CB222" s="20"/>
      <c r="CC222" s="20"/>
      <c r="CD222" s="20"/>
      <c r="CE222" s="20"/>
      <c r="CF222" s="20"/>
      <c r="CG222" s="20"/>
      <c r="CH222" s="20"/>
      <c r="CI222" s="20"/>
    </row>
    <row r="223" spans="2:87" ht="13.5" customHeight="1">
      <c r="B223" s="192"/>
      <c r="C223" s="192"/>
      <c r="D223" s="231"/>
      <c r="E223" s="177" t="s">
        <v>115</v>
      </c>
      <c r="F223" s="178"/>
      <c r="G223" s="102">
        <f>SUM(G213:G222)</f>
        <v>3993510055</v>
      </c>
      <c r="H223" s="13" t="s">
        <v>131</v>
      </c>
      <c r="I223" s="73">
        <v>18987</v>
      </c>
      <c r="J223" s="13">
        <f t="shared" ref="J223" si="498">IFERROR(I223/D213,"-")</f>
        <v>0.79797427923005804</v>
      </c>
      <c r="K223" s="78">
        <f t="shared" si="449"/>
        <v>210328.64881234529</v>
      </c>
      <c r="L223" s="22"/>
      <c r="M223" s="20"/>
      <c r="N223" s="192"/>
      <c r="O223" s="192"/>
      <c r="P223" s="231"/>
      <c r="Q223" s="179" t="s">
        <v>115</v>
      </c>
      <c r="R223" s="179"/>
      <c r="S223" s="102">
        <v>3890444222</v>
      </c>
      <c r="T223" s="13" t="s">
        <v>131</v>
      </c>
      <c r="U223" s="73">
        <v>18250</v>
      </c>
      <c r="V223" s="13">
        <v>0.80577508940792086</v>
      </c>
      <c r="W223" s="73">
        <v>213175.0258630137</v>
      </c>
      <c r="X223" s="22"/>
      <c r="Y223" s="143"/>
      <c r="Z223" s="168"/>
      <c r="AA223" s="168"/>
      <c r="AB223" s="168"/>
      <c r="AC223" s="168"/>
      <c r="AD223" s="168"/>
      <c r="AE223" s="168"/>
      <c r="AF223" s="168"/>
      <c r="AG223" s="168"/>
      <c r="AH223" s="168"/>
      <c r="AI223" s="168"/>
      <c r="AJ223" s="168"/>
      <c r="AK223" s="168"/>
      <c r="AL223" s="168"/>
      <c r="AM223" s="168"/>
      <c r="AN223" s="168"/>
      <c r="AO223" s="168"/>
      <c r="AP223" s="168"/>
      <c r="AQ223" s="168"/>
      <c r="AR223" s="168"/>
      <c r="AS223" s="168"/>
      <c r="AT223" s="168"/>
      <c r="AU223" s="168"/>
      <c r="AV223" s="168"/>
      <c r="AW223" s="168"/>
      <c r="AX223" s="168"/>
      <c r="AY223" s="168"/>
      <c r="AZ223" s="168"/>
      <c r="BA223" s="168"/>
      <c r="BB223" s="168"/>
      <c r="BC223" s="168"/>
      <c r="BD223" s="20"/>
      <c r="BE223" s="20"/>
      <c r="BF223" s="20"/>
      <c r="BG223" s="20"/>
      <c r="BH223" s="20"/>
      <c r="BI223" s="20"/>
      <c r="BJ223" s="20"/>
      <c r="BK223" s="20"/>
      <c r="BL223" s="20"/>
      <c r="BM223" s="20"/>
      <c r="BN223" s="20"/>
      <c r="BO223" s="20"/>
      <c r="BP223" s="20"/>
      <c r="BQ223" s="20"/>
      <c r="BR223" s="20"/>
      <c r="BS223" s="20"/>
      <c r="BT223" s="20"/>
      <c r="BU223" s="20"/>
      <c r="BV223" s="20"/>
      <c r="BW223" s="20"/>
      <c r="BX223" s="20"/>
      <c r="BY223" s="20"/>
      <c r="BZ223" s="20"/>
      <c r="CA223" s="20"/>
      <c r="CB223" s="20"/>
      <c r="CC223" s="20"/>
      <c r="CD223" s="20"/>
      <c r="CE223" s="20"/>
      <c r="CF223" s="20"/>
      <c r="CG223" s="20"/>
      <c r="CH223" s="20"/>
      <c r="CI223" s="20"/>
    </row>
    <row r="224" spans="2:87" ht="13.5" customHeight="1">
      <c r="B224" s="191">
        <v>21</v>
      </c>
      <c r="C224" s="191" t="s">
        <v>107</v>
      </c>
      <c r="D224" s="229">
        <f>VLOOKUP(C224,市区町村別_生活習慣病の状況!$C$5:$D$78,2,FALSE)</f>
        <v>15666</v>
      </c>
      <c r="E224" s="169" t="s">
        <v>67</v>
      </c>
      <c r="F224" s="114" t="s">
        <v>68</v>
      </c>
      <c r="G224" s="170">
        <v>452697249</v>
      </c>
      <c r="H224" s="10">
        <f t="shared" ref="H224" si="499">IFERROR(G224/G234,"-")</f>
        <v>0.17352343592501765</v>
      </c>
      <c r="I224" s="171">
        <v>8514</v>
      </c>
      <c r="J224" s="10">
        <f t="shared" ref="J224" si="500">IFERROR(I224/D224,"-")</f>
        <v>0.54346993489084638</v>
      </c>
      <c r="K224" s="75">
        <f t="shared" si="449"/>
        <v>53170.92424242424</v>
      </c>
      <c r="L224" s="22"/>
      <c r="M224" s="20"/>
      <c r="N224" s="191">
        <v>21</v>
      </c>
      <c r="O224" s="191" t="s">
        <v>107</v>
      </c>
      <c r="P224" s="229">
        <v>15046</v>
      </c>
      <c r="Q224" s="172" t="s">
        <v>67</v>
      </c>
      <c r="R224" s="92" t="s">
        <v>68</v>
      </c>
      <c r="S224" s="102">
        <v>436193512</v>
      </c>
      <c r="T224" s="13">
        <v>0.16314134579933873</v>
      </c>
      <c r="U224" s="73">
        <v>8020</v>
      </c>
      <c r="V224" s="13">
        <v>0.53303203509238339</v>
      </c>
      <c r="W224" s="73">
        <v>54388.218453865338</v>
      </c>
      <c r="X224" s="22"/>
      <c r="Y224" s="143"/>
      <c r="Z224" s="168"/>
      <c r="AA224" s="168"/>
      <c r="AB224" s="168"/>
      <c r="AC224" s="168"/>
      <c r="AD224" s="168"/>
      <c r="AE224" s="168"/>
      <c r="AF224" s="168"/>
      <c r="AG224" s="168"/>
      <c r="AH224" s="168"/>
      <c r="AI224" s="168"/>
      <c r="AJ224" s="168"/>
      <c r="AK224" s="168"/>
      <c r="AL224" s="168"/>
      <c r="AM224" s="168"/>
      <c r="AN224" s="168"/>
      <c r="AO224" s="168"/>
      <c r="AP224" s="168"/>
      <c r="AQ224" s="168"/>
      <c r="AR224" s="168"/>
      <c r="AS224" s="168"/>
      <c r="AT224" s="168"/>
      <c r="AU224" s="168"/>
      <c r="AV224" s="168"/>
      <c r="AW224" s="168"/>
      <c r="AX224" s="168"/>
      <c r="AY224" s="168"/>
      <c r="AZ224" s="168"/>
      <c r="BA224" s="168"/>
      <c r="BB224" s="168"/>
      <c r="BC224" s="168"/>
      <c r="BD224" s="20"/>
      <c r="BE224" s="20"/>
      <c r="BF224" s="20"/>
      <c r="BG224" s="20"/>
      <c r="BH224" s="20"/>
      <c r="BI224" s="20"/>
      <c r="BJ224" s="20"/>
      <c r="BK224" s="20"/>
      <c r="BL224" s="20"/>
      <c r="BM224" s="20"/>
      <c r="BN224" s="20"/>
      <c r="BO224" s="20"/>
      <c r="BP224" s="20"/>
      <c r="BQ224" s="20"/>
      <c r="BR224" s="20"/>
      <c r="BS224" s="20"/>
      <c r="BT224" s="20"/>
      <c r="BU224" s="20"/>
      <c r="BV224" s="20"/>
      <c r="BW224" s="20"/>
      <c r="BX224" s="20"/>
      <c r="BY224" s="20"/>
      <c r="BZ224" s="20"/>
      <c r="CA224" s="20"/>
      <c r="CB224" s="20"/>
      <c r="CC224" s="20"/>
      <c r="CD224" s="20"/>
      <c r="CE224" s="20"/>
      <c r="CF224" s="20"/>
      <c r="CG224" s="20"/>
      <c r="CH224" s="20"/>
      <c r="CI224" s="20"/>
    </row>
    <row r="225" spans="2:87" ht="13.5" customHeight="1">
      <c r="B225" s="228"/>
      <c r="C225" s="228"/>
      <c r="D225" s="230"/>
      <c r="E225" s="173" t="s">
        <v>69</v>
      </c>
      <c r="F225" s="115" t="s">
        <v>70</v>
      </c>
      <c r="G225" s="174">
        <v>247114439</v>
      </c>
      <c r="H225" s="11">
        <f t="shared" ref="H225" si="501">IFERROR(G225/G234,"-")</f>
        <v>9.4721464768528302E-2</v>
      </c>
      <c r="I225" s="71">
        <v>7144</v>
      </c>
      <c r="J225" s="11">
        <f t="shared" ref="J225" si="502">IFERROR(I225/D224,"-")</f>
        <v>0.45601940508106725</v>
      </c>
      <c r="K225" s="76">
        <f t="shared" si="449"/>
        <v>34590.486982082868</v>
      </c>
      <c r="L225" s="22"/>
      <c r="M225" s="20"/>
      <c r="N225" s="228"/>
      <c r="O225" s="228"/>
      <c r="P225" s="230"/>
      <c r="Q225" s="172" t="s">
        <v>69</v>
      </c>
      <c r="R225" s="92" t="s">
        <v>70</v>
      </c>
      <c r="S225" s="102">
        <v>255674564</v>
      </c>
      <c r="T225" s="13">
        <v>9.5625201453292508E-2</v>
      </c>
      <c r="U225" s="73">
        <v>6814</v>
      </c>
      <c r="V225" s="13">
        <v>0.45287784128672071</v>
      </c>
      <c r="W225" s="73">
        <v>37521.949515702967</v>
      </c>
      <c r="X225" s="22"/>
      <c r="Y225" s="143"/>
      <c r="Z225" s="168"/>
      <c r="AA225" s="168"/>
      <c r="AB225" s="168"/>
      <c r="AC225" s="168"/>
      <c r="AD225" s="168"/>
      <c r="AE225" s="168"/>
      <c r="AF225" s="168"/>
      <c r="AG225" s="168"/>
      <c r="AH225" s="168"/>
      <c r="AI225" s="168"/>
      <c r="AJ225" s="168"/>
      <c r="AK225" s="168"/>
      <c r="AL225" s="168"/>
      <c r="AM225" s="168"/>
      <c r="AN225" s="168"/>
      <c r="AO225" s="168"/>
      <c r="AP225" s="168"/>
      <c r="AQ225" s="168"/>
      <c r="AR225" s="168"/>
      <c r="AS225" s="168"/>
      <c r="AT225" s="168"/>
      <c r="AU225" s="168"/>
      <c r="AV225" s="168"/>
      <c r="AW225" s="168"/>
      <c r="AX225" s="168"/>
      <c r="AY225" s="168"/>
      <c r="AZ225" s="168"/>
      <c r="BA225" s="168"/>
      <c r="BB225" s="168"/>
      <c r="BC225" s="168"/>
      <c r="BD225" s="20"/>
      <c r="BE225" s="20"/>
      <c r="BF225" s="20"/>
      <c r="BG225" s="20"/>
      <c r="BH225" s="20"/>
      <c r="BI225" s="20"/>
      <c r="BJ225" s="20"/>
      <c r="BK225" s="20"/>
      <c r="BL225" s="20"/>
      <c r="BM225" s="20"/>
      <c r="BN225" s="20"/>
      <c r="BO225" s="20"/>
      <c r="BP225" s="20"/>
      <c r="BQ225" s="20"/>
      <c r="BR225" s="20"/>
      <c r="BS225" s="20"/>
      <c r="BT225" s="20"/>
      <c r="BU225" s="20"/>
      <c r="BV225" s="20"/>
      <c r="BW225" s="20"/>
      <c r="BX225" s="20"/>
      <c r="BY225" s="20"/>
      <c r="BZ225" s="20"/>
      <c r="CA225" s="20"/>
      <c r="CB225" s="20"/>
      <c r="CC225" s="20"/>
      <c r="CD225" s="20"/>
      <c r="CE225" s="20"/>
      <c r="CF225" s="20"/>
      <c r="CG225" s="20"/>
      <c r="CH225" s="20"/>
      <c r="CI225" s="20"/>
    </row>
    <row r="226" spans="2:87" ht="13.5" customHeight="1">
      <c r="B226" s="228"/>
      <c r="C226" s="228"/>
      <c r="D226" s="230"/>
      <c r="E226" s="173" t="s">
        <v>71</v>
      </c>
      <c r="F226" s="116" t="s">
        <v>72</v>
      </c>
      <c r="G226" s="174">
        <v>459601112</v>
      </c>
      <c r="H226" s="11">
        <f t="shared" ref="H226" si="503">IFERROR(G226/G234,"-")</f>
        <v>0.1761697564660899</v>
      </c>
      <c r="I226" s="71">
        <v>10244</v>
      </c>
      <c r="J226" s="11">
        <f t="shared" ref="J226" si="504">IFERROR(I226/D224,"-")</f>
        <v>0.65390016596450917</v>
      </c>
      <c r="K226" s="76">
        <f t="shared" si="449"/>
        <v>44865.395548613822</v>
      </c>
      <c r="L226" s="22"/>
      <c r="M226" s="20"/>
      <c r="N226" s="228"/>
      <c r="O226" s="228"/>
      <c r="P226" s="230"/>
      <c r="Q226" s="172" t="s">
        <v>71</v>
      </c>
      <c r="R226" s="92" t="s">
        <v>72</v>
      </c>
      <c r="S226" s="102">
        <v>466180623</v>
      </c>
      <c r="T226" s="13">
        <v>0.17435686714614446</v>
      </c>
      <c r="U226" s="73">
        <v>9913</v>
      </c>
      <c r="V226" s="13">
        <v>0.65884620497142099</v>
      </c>
      <c r="W226" s="73">
        <v>47027.198930697064</v>
      </c>
      <c r="X226" s="22"/>
      <c r="Y226" s="143"/>
      <c r="Z226" s="168"/>
      <c r="AA226" s="168"/>
      <c r="AB226" s="168"/>
      <c r="AC226" s="168"/>
      <c r="AD226" s="168"/>
      <c r="AE226" s="168"/>
      <c r="AF226" s="168"/>
      <c r="AG226" s="168"/>
      <c r="AH226" s="168"/>
      <c r="AI226" s="168"/>
      <c r="AJ226" s="168"/>
      <c r="AK226" s="168"/>
      <c r="AL226" s="168"/>
      <c r="AM226" s="168"/>
      <c r="AN226" s="168"/>
      <c r="AO226" s="168"/>
      <c r="AP226" s="168"/>
      <c r="AQ226" s="168"/>
      <c r="AR226" s="168"/>
      <c r="AS226" s="168"/>
      <c r="AT226" s="168"/>
      <c r="AU226" s="168"/>
      <c r="AV226" s="168"/>
      <c r="AW226" s="168"/>
      <c r="AX226" s="168"/>
      <c r="AY226" s="168"/>
      <c r="AZ226" s="168"/>
      <c r="BA226" s="168"/>
      <c r="BB226" s="168"/>
      <c r="BC226" s="168"/>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c r="CA226" s="20"/>
      <c r="CB226" s="20"/>
      <c r="CC226" s="20"/>
      <c r="CD226" s="20"/>
      <c r="CE226" s="20"/>
      <c r="CF226" s="20"/>
      <c r="CG226" s="20"/>
      <c r="CH226" s="20"/>
      <c r="CI226" s="20"/>
    </row>
    <row r="227" spans="2:87" ht="13.5" customHeight="1">
      <c r="B227" s="228"/>
      <c r="C227" s="228"/>
      <c r="D227" s="230"/>
      <c r="E227" s="173" t="s">
        <v>73</v>
      </c>
      <c r="F227" s="116" t="s">
        <v>74</v>
      </c>
      <c r="G227" s="174">
        <v>212695664</v>
      </c>
      <c r="H227" s="11">
        <f t="shared" ref="H227" si="505">IFERROR(G227/G234,"-")</f>
        <v>8.1528400062429104E-2</v>
      </c>
      <c r="I227" s="71">
        <v>3983</v>
      </c>
      <c r="J227" s="11">
        <f t="shared" ref="J227" si="506">IFERROR(I227/D224,"-")</f>
        <v>0.25424486148346737</v>
      </c>
      <c r="K227" s="76">
        <f t="shared" si="449"/>
        <v>53400.869696208887</v>
      </c>
      <c r="L227" s="22"/>
      <c r="M227" s="20"/>
      <c r="N227" s="228"/>
      <c r="O227" s="228"/>
      <c r="P227" s="230"/>
      <c r="Q227" s="172" t="s">
        <v>73</v>
      </c>
      <c r="R227" s="92" t="s">
        <v>74</v>
      </c>
      <c r="S227" s="102">
        <v>222257035</v>
      </c>
      <c r="T227" s="13">
        <v>8.3126664670039221E-2</v>
      </c>
      <c r="U227" s="73">
        <v>3859</v>
      </c>
      <c r="V227" s="13">
        <v>0.25648012760866673</v>
      </c>
      <c r="W227" s="73">
        <v>57594.463591604042</v>
      </c>
      <c r="X227" s="22"/>
      <c r="Y227" s="143"/>
      <c r="Z227" s="168"/>
      <c r="AA227" s="168"/>
      <c r="AB227" s="168"/>
      <c r="AC227" s="168"/>
      <c r="AD227" s="168"/>
      <c r="AE227" s="168"/>
      <c r="AF227" s="168"/>
      <c r="AG227" s="168"/>
      <c r="AH227" s="168"/>
      <c r="AI227" s="168"/>
      <c r="AJ227" s="168"/>
      <c r="AK227" s="168"/>
      <c r="AL227" s="168"/>
      <c r="AM227" s="168"/>
      <c r="AN227" s="168"/>
      <c r="AO227" s="168"/>
      <c r="AP227" s="168"/>
      <c r="AQ227" s="168"/>
      <c r="AR227" s="168"/>
      <c r="AS227" s="168"/>
      <c r="AT227" s="168"/>
      <c r="AU227" s="168"/>
      <c r="AV227" s="168"/>
      <c r="AW227" s="168"/>
      <c r="AX227" s="168"/>
      <c r="AY227" s="168"/>
      <c r="AZ227" s="168"/>
      <c r="BA227" s="168"/>
      <c r="BB227" s="168"/>
      <c r="BC227" s="168"/>
      <c r="BD227" s="20"/>
      <c r="BE227" s="20"/>
      <c r="BF227" s="20"/>
      <c r="BG227" s="20"/>
      <c r="BH227" s="20"/>
      <c r="BI227" s="20"/>
      <c r="BJ227" s="20"/>
      <c r="BK227" s="20"/>
      <c r="BL227" s="20"/>
      <c r="BM227" s="20"/>
      <c r="BN227" s="20"/>
      <c r="BO227" s="20"/>
      <c r="BP227" s="20"/>
      <c r="BQ227" s="20"/>
      <c r="BR227" s="20"/>
      <c r="BS227" s="20"/>
      <c r="BT227" s="20"/>
      <c r="BU227" s="20"/>
      <c r="BV227" s="20"/>
      <c r="BW227" s="20"/>
      <c r="BX227" s="20"/>
      <c r="BY227" s="20"/>
      <c r="BZ227" s="20"/>
      <c r="CA227" s="20"/>
      <c r="CB227" s="20"/>
      <c r="CC227" s="20"/>
      <c r="CD227" s="20"/>
      <c r="CE227" s="20"/>
      <c r="CF227" s="20"/>
      <c r="CG227" s="20"/>
      <c r="CH227" s="20"/>
      <c r="CI227" s="20"/>
    </row>
    <row r="228" spans="2:87" ht="13.5" customHeight="1">
      <c r="B228" s="228"/>
      <c r="C228" s="228"/>
      <c r="D228" s="230"/>
      <c r="E228" s="173" t="s">
        <v>75</v>
      </c>
      <c r="F228" s="116" t="s">
        <v>76</v>
      </c>
      <c r="G228" s="174">
        <v>41500802</v>
      </c>
      <c r="H228" s="11">
        <f t="shared" ref="H228" si="507">IFERROR(G228/G234,"-")</f>
        <v>1.5907677311031869E-2</v>
      </c>
      <c r="I228" s="71">
        <v>79</v>
      </c>
      <c r="J228" s="11">
        <f t="shared" ref="J228" si="508">IFERROR(I228/D224,"-")</f>
        <v>5.0427677773522278E-3</v>
      </c>
      <c r="K228" s="76">
        <f t="shared" si="449"/>
        <v>525326.60759493674</v>
      </c>
      <c r="L228" s="22"/>
      <c r="M228" s="20"/>
      <c r="N228" s="228"/>
      <c r="O228" s="228"/>
      <c r="P228" s="230"/>
      <c r="Q228" s="172" t="s">
        <v>75</v>
      </c>
      <c r="R228" s="92" t="s">
        <v>76</v>
      </c>
      <c r="S228" s="102">
        <v>18143314</v>
      </c>
      <c r="T228" s="13">
        <v>6.7858062575217384E-3</v>
      </c>
      <c r="U228" s="73">
        <v>70</v>
      </c>
      <c r="V228" s="13">
        <v>4.6523993087863886E-3</v>
      </c>
      <c r="W228" s="73">
        <v>259190.2</v>
      </c>
      <c r="X228" s="22"/>
      <c r="Y228" s="143"/>
      <c r="Z228" s="168"/>
      <c r="AA228" s="168"/>
      <c r="AB228" s="168"/>
      <c r="AC228" s="168"/>
      <c r="AD228" s="168"/>
      <c r="AE228" s="168"/>
      <c r="AF228" s="168"/>
      <c r="AG228" s="168"/>
      <c r="AH228" s="168"/>
      <c r="AI228" s="168"/>
      <c r="AJ228" s="168"/>
      <c r="AK228" s="168"/>
      <c r="AL228" s="168"/>
      <c r="AM228" s="168"/>
      <c r="AN228" s="168"/>
      <c r="AO228" s="168"/>
      <c r="AP228" s="168"/>
      <c r="AQ228" s="168"/>
      <c r="AR228" s="168"/>
      <c r="AS228" s="168"/>
      <c r="AT228" s="168"/>
      <c r="AU228" s="168"/>
      <c r="AV228" s="168"/>
      <c r="AW228" s="168"/>
      <c r="AX228" s="168"/>
      <c r="AY228" s="168"/>
      <c r="AZ228" s="168"/>
      <c r="BA228" s="168"/>
      <c r="BB228" s="168"/>
      <c r="BC228" s="168"/>
      <c r="BD228" s="20"/>
      <c r="BE228" s="20"/>
      <c r="BF228" s="20"/>
      <c r="BG228" s="20"/>
      <c r="BH228" s="20"/>
      <c r="BI228" s="20"/>
      <c r="BJ228" s="20"/>
      <c r="BK228" s="20"/>
      <c r="BL228" s="20"/>
      <c r="BM228" s="20"/>
      <c r="BN228" s="20"/>
      <c r="BO228" s="20"/>
      <c r="BP228" s="20"/>
      <c r="BQ228" s="20"/>
      <c r="BR228" s="20"/>
      <c r="BS228" s="20"/>
      <c r="BT228" s="20"/>
      <c r="BU228" s="20"/>
      <c r="BV228" s="20"/>
      <c r="BW228" s="20"/>
      <c r="BX228" s="20"/>
      <c r="BY228" s="20"/>
      <c r="BZ228" s="20"/>
      <c r="CA228" s="20"/>
      <c r="CB228" s="20"/>
      <c r="CC228" s="20"/>
      <c r="CD228" s="20"/>
      <c r="CE228" s="20"/>
      <c r="CF228" s="20"/>
      <c r="CG228" s="20"/>
      <c r="CH228" s="20"/>
      <c r="CI228" s="20"/>
    </row>
    <row r="229" spans="2:87" ht="13.5" customHeight="1">
      <c r="B229" s="228"/>
      <c r="C229" s="228"/>
      <c r="D229" s="230"/>
      <c r="E229" s="173" t="s">
        <v>77</v>
      </c>
      <c r="F229" s="116" t="s">
        <v>78</v>
      </c>
      <c r="G229" s="174">
        <v>72981843</v>
      </c>
      <c r="H229" s="11">
        <f t="shared" ref="H229" si="509">IFERROR(G229/G234,"-")</f>
        <v>2.7974678850986784E-2</v>
      </c>
      <c r="I229" s="71">
        <v>606</v>
      </c>
      <c r="J229" s="11">
        <f t="shared" ref="J229" si="510">IFERROR(I229/D224,"-")</f>
        <v>3.8682497127537345E-2</v>
      </c>
      <c r="K229" s="76">
        <f t="shared" si="449"/>
        <v>120432.08415841585</v>
      </c>
      <c r="L229" s="22"/>
      <c r="M229" s="20"/>
      <c r="N229" s="228"/>
      <c r="O229" s="228"/>
      <c r="P229" s="230"/>
      <c r="Q229" s="172" t="s">
        <v>77</v>
      </c>
      <c r="R229" s="92" t="s">
        <v>78</v>
      </c>
      <c r="S229" s="102">
        <v>96119159</v>
      </c>
      <c r="T229" s="13">
        <v>3.5949661159473234E-2</v>
      </c>
      <c r="U229" s="73">
        <v>547</v>
      </c>
      <c r="V229" s="13">
        <v>3.6355177455802204E-2</v>
      </c>
      <c r="W229" s="73">
        <v>175720.58318098719</v>
      </c>
      <c r="X229" s="22"/>
      <c r="Y229" s="143"/>
      <c r="Z229" s="168"/>
      <c r="AA229" s="168"/>
      <c r="AB229" s="168"/>
      <c r="AC229" s="168"/>
      <c r="AD229" s="168"/>
      <c r="AE229" s="168"/>
      <c r="AF229" s="168"/>
      <c r="AG229" s="168"/>
      <c r="AH229" s="168"/>
      <c r="AI229" s="168"/>
      <c r="AJ229" s="168"/>
      <c r="AK229" s="168"/>
      <c r="AL229" s="168"/>
      <c r="AM229" s="168"/>
      <c r="AN229" s="168"/>
      <c r="AO229" s="168"/>
      <c r="AP229" s="168"/>
      <c r="AQ229" s="168"/>
      <c r="AR229" s="168"/>
      <c r="AS229" s="168"/>
      <c r="AT229" s="168"/>
      <c r="AU229" s="168"/>
      <c r="AV229" s="168"/>
      <c r="AW229" s="168"/>
      <c r="AX229" s="168"/>
      <c r="AY229" s="168"/>
      <c r="AZ229" s="168"/>
      <c r="BA229" s="168"/>
      <c r="BB229" s="168"/>
      <c r="BC229" s="168"/>
      <c r="BD229" s="20"/>
      <c r="BE229" s="20"/>
      <c r="BF229" s="20"/>
      <c r="BG229" s="20"/>
      <c r="BH229" s="20"/>
      <c r="BI229" s="20"/>
      <c r="BJ229" s="20"/>
      <c r="BK229" s="20"/>
      <c r="BL229" s="20"/>
      <c r="BM229" s="20"/>
      <c r="BN229" s="20"/>
      <c r="BO229" s="20"/>
      <c r="BP229" s="20"/>
      <c r="BQ229" s="20"/>
      <c r="BR229" s="20"/>
      <c r="BS229" s="20"/>
      <c r="BT229" s="20"/>
      <c r="BU229" s="20"/>
      <c r="BV229" s="20"/>
      <c r="BW229" s="20"/>
      <c r="BX229" s="20"/>
      <c r="BY229" s="20"/>
      <c r="BZ229" s="20"/>
      <c r="CA229" s="20"/>
      <c r="CB229" s="20"/>
      <c r="CC229" s="20"/>
      <c r="CD229" s="20"/>
      <c r="CE229" s="20"/>
      <c r="CF229" s="20"/>
      <c r="CG229" s="20"/>
      <c r="CH229" s="20"/>
      <c r="CI229" s="20"/>
    </row>
    <row r="230" spans="2:87" ht="13.5" customHeight="1">
      <c r="B230" s="228"/>
      <c r="C230" s="228"/>
      <c r="D230" s="230"/>
      <c r="E230" s="173" t="s">
        <v>79</v>
      </c>
      <c r="F230" s="116" t="s">
        <v>80</v>
      </c>
      <c r="G230" s="174">
        <v>381573533</v>
      </c>
      <c r="H230" s="11">
        <f t="shared" ref="H230" si="511">IFERROR(G230/G234,"-")</f>
        <v>0.14626099595362929</v>
      </c>
      <c r="I230" s="71">
        <v>3289</v>
      </c>
      <c r="J230" s="11">
        <f t="shared" ref="J230" si="512">IFERROR(I230/D224,"-")</f>
        <v>0.20994510404698072</v>
      </c>
      <c r="K230" s="76">
        <f t="shared" si="449"/>
        <v>116015.0602006689</v>
      </c>
      <c r="L230" s="22"/>
      <c r="M230" s="20"/>
      <c r="N230" s="228"/>
      <c r="O230" s="228"/>
      <c r="P230" s="230"/>
      <c r="Q230" s="172" t="s">
        <v>79</v>
      </c>
      <c r="R230" s="92" t="s">
        <v>80</v>
      </c>
      <c r="S230" s="102">
        <v>400744157</v>
      </c>
      <c r="T230" s="13">
        <v>0.14988288293064178</v>
      </c>
      <c r="U230" s="73">
        <v>3207</v>
      </c>
      <c r="V230" s="13">
        <v>0.21314635118968497</v>
      </c>
      <c r="W230" s="73">
        <v>124959.20081072654</v>
      </c>
      <c r="X230" s="22"/>
      <c r="Y230" s="143"/>
      <c r="Z230" s="168"/>
      <c r="AA230" s="168"/>
      <c r="AB230" s="168"/>
      <c r="AC230" s="168"/>
      <c r="AD230" s="168"/>
      <c r="AE230" s="168"/>
      <c r="AF230" s="168"/>
      <c r="AG230" s="168"/>
      <c r="AH230" s="168"/>
      <c r="AI230" s="168"/>
      <c r="AJ230" s="168"/>
      <c r="AK230" s="168"/>
      <c r="AL230" s="168"/>
      <c r="AM230" s="168"/>
      <c r="AN230" s="168"/>
      <c r="AO230" s="168"/>
      <c r="AP230" s="168"/>
      <c r="AQ230" s="168"/>
      <c r="AR230" s="168"/>
      <c r="AS230" s="168"/>
      <c r="AT230" s="168"/>
      <c r="AU230" s="168"/>
      <c r="AV230" s="168"/>
      <c r="AW230" s="168"/>
      <c r="AX230" s="168"/>
      <c r="AY230" s="168"/>
      <c r="AZ230" s="168"/>
      <c r="BA230" s="168"/>
      <c r="BB230" s="168"/>
      <c r="BC230" s="168"/>
      <c r="BD230" s="20"/>
      <c r="BE230" s="20"/>
      <c r="BF230" s="20"/>
      <c r="BG230" s="20"/>
      <c r="BH230" s="20"/>
      <c r="BI230" s="20"/>
      <c r="BJ230" s="20"/>
      <c r="BK230" s="20"/>
      <c r="BL230" s="20"/>
      <c r="BM230" s="20"/>
      <c r="BN230" s="20"/>
      <c r="BO230" s="20"/>
      <c r="BP230" s="20"/>
      <c r="BQ230" s="20"/>
      <c r="BR230" s="20"/>
      <c r="BS230" s="20"/>
      <c r="BT230" s="20"/>
      <c r="BU230" s="20"/>
      <c r="BV230" s="20"/>
      <c r="BW230" s="20"/>
      <c r="BX230" s="20"/>
      <c r="BY230" s="20"/>
      <c r="BZ230" s="20"/>
      <c r="CA230" s="20"/>
      <c r="CB230" s="20"/>
      <c r="CC230" s="20"/>
      <c r="CD230" s="20"/>
      <c r="CE230" s="20"/>
      <c r="CF230" s="20"/>
      <c r="CG230" s="20"/>
      <c r="CH230" s="20"/>
      <c r="CI230" s="20"/>
    </row>
    <row r="231" spans="2:87" ht="13.5" customHeight="1">
      <c r="B231" s="228"/>
      <c r="C231" s="228"/>
      <c r="D231" s="230"/>
      <c r="E231" s="173" t="s">
        <v>81</v>
      </c>
      <c r="F231" s="116" t="s">
        <v>82</v>
      </c>
      <c r="G231" s="174">
        <v>132394</v>
      </c>
      <c r="H231" s="11">
        <f t="shared" ref="H231" si="513">IFERROR(G231/G234,"-")</f>
        <v>5.0747959760313867E-5</v>
      </c>
      <c r="I231" s="71">
        <v>30</v>
      </c>
      <c r="J231" s="11">
        <f t="shared" ref="J231" si="514">IFERROR(I231/D224,"-")</f>
        <v>1.9149751053236309E-3</v>
      </c>
      <c r="K231" s="76">
        <f t="shared" si="449"/>
        <v>4413.1333333333332</v>
      </c>
      <c r="L231" s="22"/>
      <c r="M231" s="20"/>
      <c r="N231" s="228"/>
      <c r="O231" s="228"/>
      <c r="P231" s="230"/>
      <c r="Q231" s="172" t="s">
        <v>81</v>
      </c>
      <c r="R231" s="92" t="s">
        <v>82</v>
      </c>
      <c r="S231" s="102">
        <v>3294102</v>
      </c>
      <c r="T231" s="13">
        <v>1.2320316985372614E-3</v>
      </c>
      <c r="U231" s="73">
        <v>27</v>
      </c>
      <c r="V231" s="13">
        <v>1.7944968762461783E-3</v>
      </c>
      <c r="W231" s="73">
        <v>122003.77777777778</v>
      </c>
      <c r="X231" s="22"/>
      <c r="Y231" s="143"/>
      <c r="Z231" s="168"/>
      <c r="AA231" s="168"/>
      <c r="AB231" s="168"/>
      <c r="AC231" s="168"/>
      <c r="AD231" s="168"/>
      <c r="AE231" s="168"/>
      <c r="AF231" s="168"/>
      <c r="AG231" s="168"/>
      <c r="AH231" s="168"/>
      <c r="AI231" s="168"/>
      <c r="AJ231" s="168"/>
      <c r="AK231" s="168"/>
      <c r="AL231" s="168"/>
      <c r="AM231" s="168"/>
      <c r="AN231" s="168"/>
      <c r="AO231" s="168"/>
      <c r="AP231" s="168"/>
      <c r="AQ231" s="168"/>
      <c r="AR231" s="168"/>
      <c r="AS231" s="168"/>
      <c r="AT231" s="168"/>
      <c r="AU231" s="168"/>
      <c r="AV231" s="168"/>
      <c r="AW231" s="168"/>
      <c r="AX231" s="168"/>
      <c r="AY231" s="168"/>
      <c r="AZ231" s="168"/>
      <c r="BA231" s="168"/>
      <c r="BB231" s="168"/>
      <c r="BC231" s="168"/>
      <c r="BD231" s="20"/>
      <c r="BE231" s="20"/>
      <c r="BF231" s="20"/>
      <c r="BG231" s="20"/>
      <c r="BH231" s="20"/>
      <c r="BI231" s="20"/>
      <c r="BJ231" s="20"/>
      <c r="BK231" s="20"/>
      <c r="BL231" s="20"/>
      <c r="BM231" s="20"/>
      <c r="BN231" s="20"/>
      <c r="BO231" s="20"/>
      <c r="BP231" s="20"/>
      <c r="BQ231" s="20"/>
      <c r="BR231" s="20"/>
      <c r="BS231" s="20"/>
      <c r="BT231" s="20"/>
      <c r="BU231" s="20"/>
      <c r="BV231" s="20"/>
      <c r="BW231" s="20"/>
      <c r="BX231" s="20"/>
      <c r="BY231" s="20"/>
      <c r="BZ231" s="20"/>
      <c r="CA231" s="20"/>
      <c r="CB231" s="20"/>
      <c r="CC231" s="20"/>
      <c r="CD231" s="20"/>
      <c r="CE231" s="20"/>
      <c r="CF231" s="20"/>
      <c r="CG231" s="20"/>
      <c r="CH231" s="20"/>
      <c r="CI231" s="20"/>
    </row>
    <row r="232" spans="2:87" ht="13.5" customHeight="1">
      <c r="B232" s="228"/>
      <c r="C232" s="228"/>
      <c r="D232" s="230"/>
      <c r="E232" s="173" t="s">
        <v>83</v>
      </c>
      <c r="F232" s="116" t="s">
        <v>84</v>
      </c>
      <c r="G232" s="174">
        <v>91220298</v>
      </c>
      <c r="H232" s="11">
        <f t="shared" ref="H232" si="515">IFERROR(G232/G234,"-")</f>
        <v>3.4965663188874417E-2</v>
      </c>
      <c r="I232" s="71">
        <v>2117</v>
      </c>
      <c r="J232" s="11">
        <f t="shared" ref="J232" si="516">IFERROR(I232/D224,"-")</f>
        <v>0.13513340993233755</v>
      </c>
      <c r="K232" s="76">
        <f t="shared" si="449"/>
        <v>43089.418044402453</v>
      </c>
      <c r="L232" s="22"/>
      <c r="M232" s="20"/>
      <c r="N232" s="228"/>
      <c r="O232" s="228"/>
      <c r="P232" s="230"/>
      <c r="Q232" s="172" t="s">
        <v>83</v>
      </c>
      <c r="R232" s="92" t="s">
        <v>84</v>
      </c>
      <c r="S232" s="102">
        <v>87417094</v>
      </c>
      <c r="T232" s="13">
        <v>3.269498965181146E-2</v>
      </c>
      <c r="U232" s="73">
        <v>2082</v>
      </c>
      <c r="V232" s="13">
        <v>0.13837564801276087</v>
      </c>
      <c r="W232" s="73">
        <v>41987.076849183475</v>
      </c>
      <c r="X232" s="22"/>
      <c r="Y232" s="143"/>
      <c r="Z232" s="168"/>
      <c r="AA232" s="168"/>
      <c r="AB232" s="168"/>
      <c r="AC232" s="168"/>
      <c r="AD232" s="168"/>
      <c r="AE232" s="168"/>
      <c r="AF232" s="168"/>
      <c r="AG232" s="168"/>
      <c r="AH232" s="168"/>
      <c r="AI232" s="168"/>
      <c r="AJ232" s="168"/>
      <c r="AK232" s="168"/>
      <c r="AL232" s="168"/>
      <c r="AM232" s="168"/>
      <c r="AN232" s="168"/>
      <c r="AO232" s="168"/>
      <c r="AP232" s="168"/>
      <c r="AQ232" s="168"/>
      <c r="AR232" s="168"/>
      <c r="AS232" s="168"/>
      <c r="AT232" s="168"/>
      <c r="AU232" s="168"/>
      <c r="AV232" s="168"/>
      <c r="AW232" s="168"/>
      <c r="AX232" s="168"/>
      <c r="AY232" s="168"/>
      <c r="AZ232" s="168"/>
      <c r="BA232" s="168"/>
      <c r="BB232" s="168"/>
      <c r="BC232" s="168"/>
      <c r="BD232" s="20"/>
      <c r="BE232" s="20"/>
      <c r="BF232" s="20"/>
      <c r="BG232" s="20"/>
      <c r="BH232" s="20"/>
      <c r="BI232" s="20"/>
      <c r="BJ232" s="20"/>
      <c r="BK232" s="20"/>
      <c r="BL232" s="20"/>
      <c r="BM232" s="20"/>
      <c r="BN232" s="20"/>
      <c r="BO232" s="20"/>
      <c r="BP232" s="20"/>
      <c r="BQ232" s="20"/>
      <c r="BR232" s="20"/>
      <c r="BS232" s="20"/>
      <c r="BT232" s="20"/>
      <c r="BU232" s="20"/>
      <c r="BV232" s="20"/>
      <c r="BW232" s="20"/>
      <c r="BX232" s="20"/>
      <c r="BY232" s="20"/>
      <c r="BZ232" s="20"/>
      <c r="CA232" s="20"/>
      <c r="CB232" s="20"/>
      <c r="CC232" s="20"/>
      <c r="CD232" s="20"/>
      <c r="CE232" s="20"/>
      <c r="CF232" s="20"/>
      <c r="CG232" s="20"/>
      <c r="CH232" s="20"/>
      <c r="CI232" s="20"/>
    </row>
    <row r="233" spans="2:87" ht="13.5" customHeight="1">
      <c r="B233" s="228"/>
      <c r="C233" s="228"/>
      <c r="D233" s="230"/>
      <c r="E233" s="175" t="s">
        <v>85</v>
      </c>
      <c r="F233" s="117" t="s">
        <v>86</v>
      </c>
      <c r="G233" s="176">
        <v>649336315</v>
      </c>
      <c r="H233" s="12">
        <f t="shared" ref="H233" si="517">IFERROR(G233/G234,"-")</f>
        <v>0.24889717951365237</v>
      </c>
      <c r="I233" s="72">
        <v>1555</v>
      </c>
      <c r="J233" s="12">
        <f t="shared" ref="J233" si="518">IFERROR(I233/D224,"-")</f>
        <v>9.925954295927486E-2</v>
      </c>
      <c r="K233" s="77">
        <f t="shared" si="449"/>
        <v>417579.62379421224</v>
      </c>
      <c r="L233" s="22"/>
      <c r="M233" s="20"/>
      <c r="N233" s="228"/>
      <c r="O233" s="228"/>
      <c r="P233" s="230"/>
      <c r="Q233" s="172" t="s">
        <v>85</v>
      </c>
      <c r="R233" s="92" t="s">
        <v>86</v>
      </c>
      <c r="S233" s="102">
        <v>687691738</v>
      </c>
      <c r="T233" s="13">
        <v>0.25720454923319963</v>
      </c>
      <c r="U233" s="73">
        <v>1436</v>
      </c>
      <c r="V233" s="13">
        <v>9.5440648677389342E-2</v>
      </c>
      <c r="W233" s="73">
        <v>478893.96796657384</v>
      </c>
      <c r="X233" s="22"/>
      <c r="Y233" s="143"/>
      <c r="Z233" s="168"/>
      <c r="AA233" s="168"/>
      <c r="AB233" s="168"/>
      <c r="AC233" s="168"/>
      <c r="AD233" s="168"/>
      <c r="AE233" s="168"/>
      <c r="AF233" s="168"/>
      <c r="AG233" s="168"/>
      <c r="AH233" s="168"/>
      <c r="AI233" s="168"/>
      <c r="AJ233" s="168"/>
      <c r="AK233" s="168"/>
      <c r="AL233" s="168"/>
      <c r="AM233" s="168"/>
      <c r="AN233" s="168"/>
      <c r="AO233" s="168"/>
      <c r="AP233" s="168"/>
      <c r="AQ233" s="168"/>
      <c r="AR233" s="168"/>
      <c r="AS233" s="168"/>
      <c r="AT233" s="168"/>
      <c r="AU233" s="168"/>
      <c r="AV233" s="168"/>
      <c r="AW233" s="168"/>
      <c r="AX233" s="168"/>
      <c r="AY233" s="168"/>
      <c r="AZ233" s="168"/>
      <c r="BA233" s="168"/>
      <c r="BB233" s="168"/>
      <c r="BC233" s="168"/>
      <c r="BD233" s="20"/>
      <c r="BE233" s="20"/>
      <c r="BF233" s="20"/>
      <c r="BG233" s="20"/>
      <c r="BH233" s="20"/>
      <c r="BI233" s="20"/>
      <c r="BJ233" s="20"/>
      <c r="BK233" s="20"/>
      <c r="BL233" s="20"/>
      <c r="BM233" s="20"/>
      <c r="BN233" s="20"/>
      <c r="BO233" s="20"/>
      <c r="BP233" s="20"/>
      <c r="BQ233" s="20"/>
      <c r="BR233" s="20"/>
      <c r="BS233" s="20"/>
      <c r="BT233" s="20"/>
      <c r="BU233" s="20"/>
      <c r="BV233" s="20"/>
      <c r="BW233" s="20"/>
      <c r="BX233" s="20"/>
      <c r="BY233" s="20"/>
      <c r="BZ233" s="20"/>
      <c r="CA233" s="20"/>
      <c r="CB233" s="20"/>
      <c r="CC233" s="20"/>
      <c r="CD233" s="20"/>
      <c r="CE233" s="20"/>
      <c r="CF233" s="20"/>
      <c r="CG233" s="20"/>
      <c r="CH233" s="20"/>
      <c r="CI233" s="20"/>
    </row>
    <row r="234" spans="2:87" ht="13.5" customHeight="1">
      <c r="B234" s="192"/>
      <c r="C234" s="192"/>
      <c r="D234" s="231"/>
      <c r="E234" s="177" t="s">
        <v>115</v>
      </c>
      <c r="F234" s="178"/>
      <c r="G234" s="102">
        <f>SUM(G224:G233)</f>
        <v>2608853649</v>
      </c>
      <c r="H234" s="13" t="s">
        <v>131</v>
      </c>
      <c r="I234" s="73">
        <v>12746</v>
      </c>
      <c r="J234" s="13">
        <f t="shared" ref="J234" si="519">IFERROR(I234/D224,"-")</f>
        <v>0.81360908974849988</v>
      </c>
      <c r="K234" s="78">
        <f t="shared" si="449"/>
        <v>204680.1858622313</v>
      </c>
      <c r="L234" s="22"/>
      <c r="M234" s="20"/>
      <c r="N234" s="192"/>
      <c r="O234" s="192"/>
      <c r="P234" s="231"/>
      <c r="Q234" s="179" t="s">
        <v>115</v>
      </c>
      <c r="R234" s="179"/>
      <c r="S234" s="102">
        <v>2673715298</v>
      </c>
      <c r="T234" s="13" t="s">
        <v>131</v>
      </c>
      <c r="U234" s="73">
        <v>12335</v>
      </c>
      <c r="V234" s="13">
        <v>0.81981922105543004</v>
      </c>
      <c r="W234" s="73">
        <v>216758.43518443452</v>
      </c>
      <c r="X234" s="22"/>
      <c r="Y234" s="143"/>
      <c r="Z234" s="168"/>
      <c r="AA234" s="168"/>
      <c r="AB234" s="168"/>
      <c r="AC234" s="168"/>
      <c r="AD234" s="168"/>
      <c r="AE234" s="168"/>
      <c r="AF234" s="168"/>
      <c r="AG234" s="168"/>
      <c r="AH234" s="168"/>
      <c r="AI234" s="168"/>
      <c r="AJ234" s="168"/>
      <c r="AK234" s="168"/>
      <c r="AL234" s="168"/>
      <c r="AM234" s="168"/>
      <c r="AN234" s="168"/>
      <c r="AO234" s="168"/>
      <c r="AP234" s="168"/>
      <c r="AQ234" s="168"/>
      <c r="AR234" s="168"/>
      <c r="AS234" s="168"/>
      <c r="AT234" s="168"/>
      <c r="AU234" s="168"/>
      <c r="AV234" s="168"/>
      <c r="AW234" s="168"/>
      <c r="AX234" s="168"/>
      <c r="AY234" s="168"/>
      <c r="AZ234" s="168"/>
      <c r="BA234" s="168"/>
      <c r="BB234" s="168"/>
      <c r="BC234" s="168"/>
      <c r="BD234" s="20"/>
      <c r="BE234" s="20"/>
      <c r="BF234" s="20"/>
      <c r="BG234" s="20"/>
      <c r="BH234" s="20"/>
      <c r="BI234" s="20"/>
      <c r="BJ234" s="20"/>
      <c r="BK234" s="20"/>
      <c r="BL234" s="20"/>
      <c r="BM234" s="20"/>
      <c r="BN234" s="20"/>
      <c r="BO234" s="20"/>
      <c r="BP234" s="20"/>
      <c r="BQ234" s="20"/>
      <c r="BR234" s="20"/>
      <c r="BS234" s="20"/>
      <c r="BT234" s="20"/>
      <c r="BU234" s="20"/>
      <c r="BV234" s="20"/>
      <c r="BW234" s="20"/>
      <c r="BX234" s="20"/>
      <c r="BY234" s="20"/>
      <c r="BZ234" s="20"/>
      <c r="CA234" s="20"/>
      <c r="CB234" s="20"/>
      <c r="CC234" s="20"/>
      <c r="CD234" s="20"/>
      <c r="CE234" s="20"/>
      <c r="CF234" s="20"/>
      <c r="CG234" s="20"/>
      <c r="CH234" s="20"/>
      <c r="CI234" s="20"/>
    </row>
    <row r="235" spans="2:87" ht="13.5" customHeight="1">
      <c r="B235" s="191">
        <v>22</v>
      </c>
      <c r="C235" s="191" t="s">
        <v>56</v>
      </c>
      <c r="D235" s="229">
        <f>VLOOKUP(C235,市区町村別_生活習慣病の状況!$C$5:$D$78,2,FALSE)</f>
        <v>20473</v>
      </c>
      <c r="E235" s="169" t="s">
        <v>67</v>
      </c>
      <c r="F235" s="114" t="s">
        <v>68</v>
      </c>
      <c r="G235" s="170">
        <v>565832659</v>
      </c>
      <c r="H235" s="10">
        <f t="shared" ref="H235" si="520">IFERROR(G235/G245,"-")</f>
        <v>0.16083046401400558</v>
      </c>
      <c r="I235" s="171">
        <v>10869</v>
      </c>
      <c r="J235" s="10">
        <f t="shared" ref="J235" si="521">IFERROR(I235/D235,"-")</f>
        <v>0.53089434865432517</v>
      </c>
      <c r="K235" s="75">
        <f t="shared" si="449"/>
        <v>52059.311712209033</v>
      </c>
      <c r="L235" s="22"/>
      <c r="M235" s="20"/>
      <c r="N235" s="191">
        <v>22</v>
      </c>
      <c r="O235" s="191" t="s">
        <v>56</v>
      </c>
      <c r="P235" s="229">
        <v>19329</v>
      </c>
      <c r="Q235" s="172" t="s">
        <v>67</v>
      </c>
      <c r="R235" s="92" t="s">
        <v>68</v>
      </c>
      <c r="S235" s="102">
        <v>546321340</v>
      </c>
      <c r="T235" s="13">
        <v>0.15131340914880045</v>
      </c>
      <c r="U235" s="73">
        <v>10020</v>
      </c>
      <c r="V235" s="13">
        <v>0.51839205339127736</v>
      </c>
      <c r="W235" s="73">
        <v>54523.0878243513</v>
      </c>
      <c r="X235" s="22"/>
      <c r="Y235" s="143"/>
      <c r="Z235" s="168"/>
      <c r="AA235" s="168"/>
      <c r="AB235" s="168"/>
      <c r="AC235" s="168"/>
      <c r="AD235" s="168"/>
      <c r="AE235" s="168"/>
      <c r="AF235" s="168"/>
      <c r="AG235" s="168"/>
      <c r="AH235" s="168"/>
      <c r="AI235" s="168"/>
      <c r="AJ235" s="168"/>
      <c r="AK235" s="168"/>
      <c r="AL235" s="168"/>
      <c r="AM235" s="168"/>
      <c r="AN235" s="168"/>
      <c r="AO235" s="168"/>
      <c r="AP235" s="168"/>
      <c r="AQ235" s="168"/>
      <c r="AR235" s="168"/>
      <c r="AS235" s="168"/>
      <c r="AT235" s="168"/>
      <c r="AU235" s="168"/>
      <c r="AV235" s="168"/>
      <c r="AW235" s="168"/>
      <c r="AX235" s="168"/>
      <c r="AY235" s="168"/>
      <c r="AZ235" s="168"/>
      <c r="BA235" s="168"/>
      <c r="BB235" s="168"/>
      <c r="BC235" s="168"/>
      <c r="BD235" s="20"/>
      <c r="BE235" s="20"/>
      <c r="BF235" s="20"/>
      <c r="BG235" s="20"/>
      <c r="BH235" s="20"/>
      <c r="BI235" s="20"/>
      <c r="BJ235" s="20"/>
      <c r="BK235" s="20"/>
      <c r="BL235" s="20"/>
      <c r="BM235" s="20"/>
      <c r="BN235" s="20"/>
      <c r="BO235" s="20"/>
      <c r="BP235" s="20"/>
      <c r="BQ235" s="20"/>
      <c r="BR235" s="20"/>
      <c r="BS235" s="20"/>
      <c r="BT235" s="20"/>
      <c r="BU235" s="20"/>
      <c r="BV235" s="20"/>
      <c r="BW235" s="20"/>
      <c r="BX235" s="20"/>
      <c r="BY235" s="20"/>
      <c r="BZ235" s="20"/>
      <c r="CA235" s="20"/>
      <c r="CB235" s="20"/>
      <c r="CC235" s="20"/>
      <c r="CD235" s="20"/>
      <c r="CE235" s="20"/>
      <c r="CF235" s="20"/>
      <c r="CG235" s="20"/>
      <c r="CH235" s="20"/>
      <c r="CI235" s="20"/>
    </row>
    <row r="236" spans="2:87" ht="13.5" customHeight="1">
      <c r="B236" s="228"/>
      <c r="C236" s="228"/>
      <c r="D236" s="230"/>
      <c r="E236" s="173" t="s">
        <v>69</v>
      </c>
      <c r="F236" s="115" t="s">
        <v>70</v>
      </c>
      <c r="G236" s="174">
        <v>287118501</v>
      </c>
      <c r="H236" s="11">
        <f t="shared" ref="H236" si="522">IFERROR(G236/G245,"-")</f>
        <v>8.1609643784869845E-2</v>
      </c>
      <c r="I236" s="71">
        <v>8956</v>
      </c>
      <c r="J236" s="11">
        <f t="shared" ref="J236" si="523">IFERROR(I236/D235,"-")</f>
        <v>0.43745420798124357</v>
      </c>
      <c r="K236" s="76">
        <f t="shared" si="449"/>
        <v>32058.787516748547</v>
      </c>
      <c r="L236" s="22"/>
      <c r="M236" s="20"/>
      <c r="N236" s="228"/>
      <c r="O236" s="228"/>
      <c r="P236" s="230"/>
      <c r="Q236" s="172" t="s">
        <v>69</v>
      </c>
      <c r="R236" s="92" t="s">
        <v>70</v>
      </c>
      <c r="S236" s="102">
        <v>300335525</v>
      </c>
      <c r="T236" s="13">
        <v>8.3183263857576545E-2</v>
      </c>
      <c r="U236" s="73">
        <v>8439</v>
      </c>
      <c r="V236" s="13">
        <v>0.43659785814061775</v>
      </c>
      <c r="W236" s="73">
        <v>35588.994549117197</v>
      </c>
      <c r="X236" s="22"/>
      <c r="Y236" s="143"/>
      <c r="Z236" s="168"/>
      <c r="AA236" s="168"/>
      <c r="AB236" s="168"/>
      <c r="AC236" s="168"/>
      <c r="AD236" s="168"/>
      <c r="AE236" s="168"/>
      <c r="AF236" s="168"/>
      <c r="AG236" s="168"/>
      <c r="AH236" s="168"/>
      <c r="AI236" s="168"/>
      <c r="AJ236" s="168"/>
      <c r="AK236" s="168"/>
      <c r="AL236" s="168"/>
      <c r="AM236" s="168"/>
      <c r="AN236" s="168"/>
      <c r="AO236" s="168"/>
      <c r="AP236" s="168"/>
      <c r="AQ236" s="168"/>
      <c r="AR236" s="168"/>
      <c r="AS236" s="168"/>
      <c r="AT236" s="168"/>
      <c r="AU236" s="168"/>
      <c r="AV236" s="168"/>
      <c r="AW236" s="168"/>
      <c r="AX236" s="168"/>
      <c r="AY236" s="168"/>
      <c r="AZ236" s="168"/>
      <c r="BA236" s="168"/>
      <c r="BB236" s="168"/>
      <c r="BC236" s="168"/>
      <c r="BD236" s="20"/>
      <c r="BE236" s="20"/>
      <c r="BF236" s="20"/>
      <c r="BG236" s="20"/>
      <c r="BH236" s="20"/>
      <c r="BI236" s="20"/>
      <c r="BJ236" s="20"/>
      <c r="BK236" s="20"/>
      <c r="BL236" s="20"/>
      <c r="BM236" s="20"/>
      <c r="BN236" s="20"/>
      <c r="BO236" s="20"/>
      <c r="BP236" s="20"/>
      <c r="BQ236" s="20"/>
      <c r="BR236" s="20"/>
      <c r="BS236" s="20"/>
      <c r="BT236" s="20"/>
      <c r="BU236" s="20"/>
      <c r="BV236" s="20"/>
      <c r="BW236" s="20"/>
      <c r="BX236" s="20"/>
      <c r="BY236" s="20"/>
      <c r="BZ236" s="20"/>
      <c r="CA236" s="20"/>
      <c r="CB236" s="20"/>
      <c r="CC236" s="20"/>
      <c r="CD236" s="20"/>
      <c r="CE236" s="20"/>
      <c r="CF236" s="20"/>
      <c r="CG236" s="20"/>
      <c r="CH236" s="20"/>
      <c r="CI236" s="20"/>
    </row>
    <row r="237" spans="2:87" ht="13.5" customHeight="1">
      <c r="B237" s="228"/>
      <c r="C237" s="228"/>
      <c r="D237" s="230"/>
      <c r="E237" s="173" t="s">
        <v>71</v>
      </c>
      <c r="F237" s="116" t="s">
        <v>72</v>
      </c>
      <c r="G237" s="174">
        <v>561162173</v>
      </c>
      <c r="H237" s="11">
        <f t="shared" ref="H237" si="524">IFERROR(G237/G245,"-")</f>
        <v>0.15950294002152618</v>
      </c>
      <c r="I237" s="71">
        <v>13063</v>
      </c>
      <c r="J237" s="11">
        <f t="shared" ref="J237" si="525">IFERROR(I237/D235,"-")</f>
        <v>0.63805988374932843</v>
      </c>
      <c r="K237" s="76">
        <f t="shared" si="449"/>
        <v>42958.139248258442</v>
      </c>
      <c r="L237" s="22"/>
      <c r="M237" s="20"/>
      <c r="N237" s="228"/>
      <c r="O237" s="228"/>
      <c r="P237" s="230"/>
      <c r="Q237" s="172" t="s">
        <v>71</v>
      </c>
      <c r="R237" s="92" t="s">
        <v>72</v>
      </c>
      <c r="S237" s="102">
        <v>557540081</v>
      </c>
      <c r="T237" s="13">
        <v>0.15442063894704963</v>
      </c>
      <c r="U237" s="73">
        <v>12444</v>
      </c>
      <c r="V237" s="13">
        <v>0.64379947229551449</v>
      </c>
      <c r="W237" s="73">
        <v>44803.928077788492</v>
      </c>
      <c r="X237" s="22"/>
      <c r="Y237" s="143"/>
      <c r="Z237" s="168"/>
      <c r="AA237" s="168"/>
      <c r="AB237" s="168"/>
      <c r="AC237" s="168"/>
      <c r="AD237" s="168"/>
      <c r="AE237" s="168"/>
      <c r="AF237" s="168"/>
      <c r="AG237" s="168"/>
      <c r="AH237" s="168"/>
      <c r="AI237" s="168"/>
      <c r="AJ237" s="168"/>
      <c r="AK237" s="168"/>
      <c r="AL237" s="168"/>
      <c r="AM237" s="168"/>
      <c r="AN237" s="168"/>
      <c r="AO237" s="168"/>
      <c r="AP237" s="168"/>
      <c r="AQ237" s="168"/>
      <c r="AR237" s="168"/>
      <c r="AS237" s="168"/>
      <c r="AT237" s="168"/>
      <c r="AU237" s="168"/>
      <c r="AV237" s="168"/>
      <c r="AW237" s="168"/>
      <c r="AX237" s="168"/>
      <c r="AY237" s="168"/>
      <c r="AZ237" s="168"/>
      <c r="BA237" s="168"/>
      <c r="BB237" s="168"/>
      <c r="BC237" s="168"/>
      <c r="BD237" s="20"/>
      <c r="BE237" s="20"/>
      <c r="BF237" s="20"/>
      <c r="BG237" s="20"/>
      <c r="BH237" s="20"/>
      <c r="BI237" s="20"/>
      <c r="BJ237" s="20"/>
      <c r="BK237" s="20"/>
      <c r="BL237" s="20"/>
      <c r="BM237" s="20"/>
      <c r="BN237" s="20"/>
      <c r="BO237" s="20"/>
      <c r="BP237" s="20"/>
      <c r="BQ237" s="20"/>
      <c r="BR237" s="20"/>
      <c r="BS237" s="20"/>
      <c r="BT237" s="20"/>
      <c r="BU237" s="20"/>
      <c r="BV237" s="20"/>
      <c r="BW237" s="20"/>
      <c r="BX237" s="20"/>
      <c r="BY237" s="20"/>
      <c r="BZ237" s="20"/>
      <c r="CA237" s="20"/>
      <c r="CB237" s="20"/>
      <c r="CC237" s="20"/>
      <c r="CD237" s="20"/>
      <c r="CE237" s="20"/>
      <c r="CF237" s="20"/>
      <c r="CG237" s="20"/>
      <c r="CH237" s="20"/>
      <c r="CI237" s="20"/>
    </row>
    <row r="238" spans="2:87" ht="13.5" customHeight="1">
      <c r="B238" s="228"/>
      <c r="C238" s="228"/>
      <c r="D238" s="230"/>
      <c r="E238" s="173" t="s">
        <v>73</v>
      </c>
      <c r="F238" s="116" t="s">
        <v>74</v>
      </c>
      <c r="G238" s="174">
        <v>307947406</v>
      </c>
      <c r="H238" s="11">
        <f t="shared" ref="H238" si="526">IFERROR(G238/G245,"-")</f>
        <v>8.7529985077954592E-2</v>
      </c>
      <c r="I238" s="71">
        <v>4999</v>
      </c>
      <c r="J238" s="11">
        <f t="shared" ref="J238" si="527">IFERROR(I238/D235,"-")</f>
        <v>0.24417525521418454</v>
      </c>
      <c r="K238" s="76">
        <f t="shared" si="449"/>
        <v>61601.801560312066</v>
      </c>
      <c r="L238" s="22"/>
      <c r="M238" s="20"/>
      <c r="N238" s="228"/>
      <c r="O238" s="228"/>
      <c r="P238" s="230"/>
      <c r="Q238" s="172" t="s">
        <v>73</v>
      </c>
      <c r="R238" s="92" t="s">
        <v>74</v>
      </c>
      <c r="S238" s="102">
        <v>315618226</v>
      </c>
      <c r="T238" s="13">
        <v>8.7416079638325261E-2</v>
      </c>
      <c r="U238" s="73">
        <v>4929</v>
      </c>
      <c r="V238" s="13">
        <v>0.25500543225205652</v>
      </c>
      <c r="W238" s="73">
        <v>64032.912558328258</v>
      </c>
      <c r="X238" s="22"/>
      <c r="Y238" s="143"/>
      <c r="Z238" s="168"/>
      <c r="AA238" s="168"/>
      <c r="AB238" s="168"/>
      <c r="AC238" s="168"/>
      <c r="AD238" s="168"/>
      <c r="AE238" s="168"/>
      <c r="AF238" s="168"/>
      <c r="AG238" s="168"/>
      <c r="AH238" s="168"/>
      <c r="AI238" s="168"/>
      <c r="AJ238" s="168"/>
      <c r="AK238" s="168"/>
      <c r="AL238" s="168"/>
      <c r="AM238" s="168"/>
      <c r="AN238" s="168"/>
      <c r="AO238" s="168"/>
      <c r="AP238" s="168"/>
      <c r="AQ238" s="168"/>
      <c r="AR238" s="168"/>
      <c r="AS238" s="168"/>
      <c r="AT238" s="168"/>
      <c r="AU238" s="168"/>
      <c r="AV238" s="168"/>
      <c r="AW238" s="168"/>
      <c r="AX238" s="168"/>
      <c r="AY238" s="168"/>
      <c r="AZ238" s="168"/>
      <c r="BA238" s="168"/>
      <c r="BB238" s="168"/>
      <c r="BC238" s="168"/>
      <c r="BD238" s="20"/>
      <c r="BE238" s="20"/>
      <c r="BF238" s="20"/>
      <c r="BG238" s="20"/>
      <c r="BH238" s="20"/>
      <c r="BI238" s="20"/>
      <c r="BJ238" s="20"/>
      <c r="BK238" s="20"/>
      <c r="BL238" s="20"/>
      <c r="BM238" s="20"/>
      <c r="BN238" s="20"/>
      <c r="BO238" s="20"/>
      <c r="BP238" s="20"/>
      <c r="BQ238" s="20"/>
      <c r="BR238" s="20"/>
      <c r="BS238" s="20"/>
      <c r="BT238" s="20"/>
      <c r="BU238" s="20"/>
      <c r="BV238" s="20"/>
      <c r="BW238" s="20"/>
      <c r="BX238" s="20"/>
      <c r="BY238" s="20"/>
      <c r="BZ238" s="20"/>
      <c r="CA238" s="20"/>
      <c r="CB238" s="20"/>
      <c r="CC238" s="20"/>
      <c r="CD238" s="20"/>
      <c r="CE238" s="20"/>
      <c r="CF238" s="20"/>
      <c r="CG238" s="20"/>
      <c r="CH238" s="20"/>
      <c r="CI238" s="20"/>
    </row>
    <row r="239" spans="2:87" ht="13.5" customHeight="1">
      <c r="B239" s="228"/>
      <c r="C239" s="228"/>
      <c r="D239" s="230"/>
      <c r="E239" s="173" t="s">
        <v>75</v>
      </c>
      <c r="F239" s="116" t="s">
        <v>76</v>
      </c>
      <c r="G239" s="174">
        <v>30070423</v>
      </c>
      <c r="H239" s="11">
        <f t="shared" ref="H239" si="528">IFERROR(G239/G245,"-")</f>
        <v>8.5471207913918341E-3</v>
      </c>
      <c r="I239" s="71">
        <v>80</v>
      </c>
      <c r="J239" s="11">
        <f t="shared" ref="J239" si="529">IFERROR(I239/D235,"-")</f>
        <v>3.9075856005470616E-3</v>
      </c>
      <c r="K239" s="76">
        <f t="shared" si="449"/>
        <v>375880.28749999998</v>
      </c>
      <c r="L239" s="22"/>
      <c r="M239" s="20"/>
      <c r="N239" s="228"/>
      <c r="O239" s="228"/>
      <c r="P239" s="230"/>
      <c r="Q239" s="172" t="s">
        <v>75</v>
      </c>
      <c r="R239" s="92" t="s">
        <v>76</v>
      </c>
      <c r="S239" s="102">
        <v>28587125</v>
      </c>
      <c r="T239" s="13">
        <v>7.917712570980482E-3</v>
      </c>
      <c r="U239" s="73">
        <v>80</v>
      </c>
      <c r="V239" s="13">
        <v>4.1388587097107975E-3</v>
      </c>
      <c r="W239" s="73">
        <v>357339.0625</v>
      </c>
      <c r="X239" s="22"/>
      <c r="Y239" s="143"/>
      <c r="Z239" s="168"/>
      <c r="AA239" s="168"/>
      <c r="AB239" s="168"/>
      <c r="AC239" s="168"/>
      <c r="AD239" s="168"/>
      <c r="AE239" s="168"/>
      <c r="AF239" s="168"/>
      <c r="AG239" s="168"/>
      <c r="AH239" s="168"/>
      <c r="AI239" s="168"/>
      <c r="AJ239" s="168"/>
      <c r="AK239" s="168"/>
      <c r="AL239" s="168"/>
      <c r="AM239" s="168"/>
      <c r="AN239" s="168"/>
      <c r="AO239" s="168"/>
      <c r="AP239" s="168"/>
      <c r="AQ239" s="168"/>
      <c r="AR239" s="168"/>
      <c r="AS239" s="168"/>
      <c r="AT239" s="168"/>
      <c r="AU239" s="168"/>
      <c r="AV239" s="168"/>
      <c r="AW239" s="168"/>
      <c r="AX239" s="168"/>
      <c r="AY239" s="168"/>
      <c r="AZ239" s="168"/>
      <c r="BA239" s="168"/>
      <c r="BB239" s="168"/>
      <c r="BC239" s="168"/>
      <c r="BD239" s="20"/>
      <c r="BE239" s="20"/>
      <c r="BF239" s="20"/>
      <c r="BG239" s="20"/>
      <c r="BH239" s="20"/>
      <c r="BI239" s="20"/>
      <c r="BJ239" s="20"/>
      <c r="BK239" s="20"/>
      <c r="BL239" s="20"/>
      <c r="BM239" s="20"/>
      <c r="BN239" s="20"/>
      <c r="BO239" s="20"/>
      <c r="BP239" s="20"/>
      <c r="BQ239" s="20"/>
      <c r="BR239" s="20"/>
      <c r="BS239" s="20"/>
      <c r="BT239" s="20"/>
      <c r="BU239" s="20"/>
      <c r="BV239" s="20"/>
      <c r="BW239" s="20"/>
      <c r="BX239" s="20"/>
      <c r="BY239" s="20"/>
      <c r="BZ239" s="20"/>
      <c r="CA239" s="20"/>
      <c r="CB239" s="20"/>
      <c r="CC239" s="20"/>
      <c r="CD239" s="20"/>
      <c r="CE239" s="20"/>
      <c r="CF239" s="20"/>
      <c r="CG239" s="20"/>
      <c r="CH239" s="20"/>
      <c r="CI239" s="20"/>
    </row>
    <row r="240" spans="2:87" ht="13.5" customHeight="1">
      <c r="B240" s="228"/>
      <c r="C240" s="228"/>
      <c r="D240" s="230"/>
      <c r="E240" s="173" t="s">
        <v>77</v>
      </c>
      <c r="F240" s="116" t="s">
        <v>78</v>
      </c>
      <c r="G240" s="174">
        <v>145979432</v>
      </c>
      <c r="H240" s="11">
        <f t="shared" ref="H240" si="530">IFERROR(G240/G245,"-")</f>
        <v>4.1492726536064041E-2</v>
      </c>
      <c r="I240" s="71">
        <v>489</v>
      </c>
      <c r="J240" s="11">
        <f t="shared" ref="J240" si="531">IFERROR(I240/D235,"-")</f>
        <v>2.3885116983343918E-2</v>
      </c>
      <c r="K240" s="76">
        <f t="shared" si="449"/>
        <v>298526.44580777094</v>
      </c>
      <c r="L240" s="22"/>
      <c r="M240" s="20"/>
      <c r="N240" s="228"/>
      <c r="O240" s="228"/>
      <c r="P240" s="230"/>
      <c r="Q240" s="172" t="s">
        <v>77</v>
      </c>
      <c r="R240" s="92" t="s">
        <v>78</v>
      </c>
      <c r="S240" s="102">
        <v>127532344</v>
      </c>
      <c r="T240" s="13">
        <v>3.5322350299143664E-2</v>
      </c>
      <c r="U240" s="73">
        <v>471</v>
      </c>
      <c r="V240" s="13">
        <v>2.4367530653422318E-2</v>
      </c>
      <c r="W240" s="73">
        <v>270769.30785562634</v>
      </c>
      <c r="X240" s="22"/>
      <c r="Y240" s="143"/>
      <c r="Z240" s="168"/>
      <c r="AA240" s="168"/>
      <c r="AB240" s="168"/>
      <c r="AC240" s="168"/>
      <c r="AD240" s="168"/>
      <c r="AE240" s="168"/>
      <c r="AF240" s="168"/>
      <c r="AG240" s="168"/>
      <c r="AH240" s="168"/>
      <c r="AI240" s="168"/>
      <c r="AJ240" s="168"/>
      <c r="AK240" s="168"/>
      <c r="AL240" s="168"/>
      <c r="AM240" s="168"/>
      <c r="AN240" s="168"/>
      <c r="AO240" s="168"/>
      <c r="AP240" s="168"/>
      <c r="AQ240" s="168"/>
      <c r="AR240" s="168"/>
      <c r="AS240" s="168"/>
      <c r="AT240" s="168"/>
      <c r="AU240" s="168"/>
      <c r="AV240" s="168"/>
      <c r="AW240" s="168"/>
      <c r="AX240" s="168"/>
      <c r="AY240" s="168"/>
      <c r="AZ240" s="168"/>
      <c r="BA240" s="168"/>
      <c r="BB240" s="168"/>
      <c r="BC240" s="168"/>
      <c r="BD240" s="20"/>
      <c r="BE240" s="20"/>
      <c r="BF240" s="20"/>
      <c r="BG240" s="20"/>
      <c r="BH240" s="20"/>
      <c r="BI240" s="20"/>
      <c r="BJ240" s="20"/>
      <c r="BK240" s="20"/>
      <c r="BL240" s="20"/>
      <c r="BM240" s="20"/>
      <c r="BN240" s="20"/>
      <c r="BO240" s="20"/>
      <c r="BP240" s="20"/>
      <c r="BQ240" s="20"/>
      <c r="BR240" s="20"/>
      <c r="BS240" s="20"/>
      <c r="BT240" s="20"/>
      <c r="BU240" s="20"/>
      <c r="BV240" s="20"/>
      <c r="BW240" s="20"/>
      <c r="BX240" s="20"/>
      <c r="BY240" s="20"/>
      <c r="BZ240" s="20"/>
      <c r="CA240" s="20"/>
      <c r="CB240" s="20"/>
      <c r="CC240" s="20"/>
      <c r="CD240" s="20"/>
      <c r="CE240" s="20"/>
      <c r="CF240" s="20"/>
      <c r="CG240" s="20"/>
      <c r="CH240" s="20"/>
      <c r="CI240" s="20"/>
    </row>
    <row r="241" spans="2:87" ht="13.5" customHeight="1">
      <c r="B241" s="228"/>
      <c r="C241" s="228"/>
      <c r="D241" s="230"/>
      <c r="E241" s="173" t="s">
        <v>79</v>
      </c>
      <c r="F241" s="116" t="s">
        <v>80</v>
      </c>
      <c r="G241" s="174">
        <v>716648601</v>
      </c>
      <c r="H241" s="11">
        <f t="shared" ref="H241" si="532">IFERROR(G241/G245,"-")</f>
        <v>0.20369790467293961</v>
      </c>
      <c r="I241" s="71">
        <v>4377</v>
      </c>
      <c r="J241" s="11">
        <f t="shared" ref="J241" si="533">IFERROR(I241/D235,"-")</f>
        <v>0.21379377716993112</v>
      </c>
      <c r="K241" s="76">
        <f t="shared" si="449"/>
        <v>163730.54626456476</v>
      </c>
      <c r="L241" s="22"/>
      <c r="M241" s="20"/>
      <c r="N241" s="228"/>
      <c r="O241" s="228"/>
      <c r="P241" s="230"/>
      <c r="Q241" s="172" t="s">
        <v>79</v>
      </c>
      <c r="R241" s="92" t="s">
        <v>80</v>
      </c>
      <c r="S241" s="102">
        <v>756878749</v>
      </c>
      <c r="T241" s="13">
        <v>0.20963102745257808</v>
      </c>
      <c r="U241" s="73">
        <v>4290</v>
      </c>
      <c r="V241" s="13">
        <v>0.2219462983082415</v>
      </c>
      <c r="W241" s="73">
        <v>176428.61282051282</v>
      </c>
      <c r="X241" s="22"/>
      <c r="Y241" s="143"/>
      <c r="Z241" s="168"/>
      <c r="AA241" s="168"/>
      <c r="AB241" s="168"/>
      <c r="AC241" s="168"/>
      <c r="AD241" s="168"/>
      <c r="AE241" s="168"/>
      <c r="AF241" s="168"/>
      <c r="AG241" s="168"/>
      <c r="AH241" s="168"/>
      <c r="AI241" s="168"/>
      <c r="AJ241" s="168"/>
      <c r="AK241" s="168"/>
      <c r="AL241" s="168"/>
      <c r="AM241" s="168"/>
      <c r="AN241" s="168"/>
      <c r="AO241" s="168"/>
      <c r="AP241" s="168"/>
      <c r="AQ241" s="168"/>
      <c r="AR241" s="168"/>
      <c r="AS241" s="168"/>
      <c r="AT241" s="168"/>
      <c r="AU241" s="168"/>
      <c r="AV241" s="168"/>
      <c r="AW241" s="168"/>
      <c r="AX241" s="168"/>
      <c r="AY241" s="168"/>
      <c r="AZ241" s="168"/>
      <c r="BA241" s="168"/>
      <c r="BB241" s="168"/>
      <c r="BC241" s="168"/>
      <c r="BD241" s="20"/>
      <c r="BE241" s="20"/>
      <c r="BF241" s="20"/>
      <c r="BG241" s="20"/>
      <c r="BH241" s="20"/>
      <c r="BI241" s="20"/>
      <c r="BJ241" s="20"/>
      <c r="BK241" s="20"/>
      <c r="BL241" s="20"/>
      <c r="BM241" s="20"/>
      <c r="BN241" s="20"/>
      <c r="BO241" s="20"/>
      <c r="BP241" s="20"/>
      <c r="BQ241" s="20"/>
      <c r="BR241" s="20"/>
      <c r="BS241" s="20"/>
      <c r="BT241" s="20"/>
      <c r="BU241" s="20"/>
      <c r="BV241" s="20"/>
      <c r="BW241" s="20"/>
      <c r="BX241" s="20"/>
      <c r="BY241" s="20"/>
      <c r="BZ241" s="20"/>
      <c r="CA241" s="20"/>
      <c r="CB241" s="20"/>
      <c r="CC241" s="20"/>
      <c r="CD241" s="20"/>
      <c r="CE241" s="20"/>
      <c r="CF241" s="20"/>
      <c r="CG241" s="20"/>
      <c r="CH241" s="20"/>
      <c r="CI241" s="20"/>
    </row>
    <row r="242" spans="2:87" ht="13.5" customHeight="1">
      <c r="B242" s="228"/>
      <c r="C242" s="228"/>
      <c r="D242" s="230"/>
      <c r="E242" s="173" t="s">
        <v>81</v>
      </c>
      <c r="F242" s="116" t="s">
        <v>82</v>
      </c>
      <c r="G242" s="174">
        <v>13687710</v>
      </c>
      <c r="H242" s="11">
        <f t="shared" ref="H242" si="534">IFERROR(G242/G245,"-")</f>
        <v>3.8905508820924113E-3</v>
      </c>
      <c r="I242" s="71">
        <v>667</v>
      </c>
      <c r="J242" s="11">
        <f t="shared" ref="J242" si="535">IFERROR(I242/D235,"-")</f>
        <v>3.2579494944561131E-2</v>
      </c>
      <c r="K242" s="76">
        <f t="shared" si="449"/>
        <v>20521.304347826088</v>
      </c>
      <c r="L242" s="22"/>
      <c r="M242" s="20"/>
      <c r="N242" s="228"/>
      <c r="O242" s="228"/>
      <c r="P242" s="230"/>
      <c r="Q242" s="172" t="s">
        <v>81</v>
      </c>
      <c r="R242" s="92" t="s">
        <v>82</v>
      </c>
      <c r="S242" s="102">
        <v>13003150</v>
      </c>
      <c r="T242" s="13">
        <v>3.6014535990360995E-3</v>
      </c>
      <c r="U242" s="73">
        <v>576</v>
      </c>
      <c r="V242" s="13">
        <v>2.979978270991774E-2</v>
      </c>
      <c r="W242" s="73">
        <v>22574.913194444445</v>
      </c>
      <c r="X242" s="22"/>
      <c r="Y242" s="143"/>
      <c r="Z242" s="168"/>
      <c r="AA242" s="168"/>
      <c r="AB242" s="168"/>
      <c r="AC242" s="168"/>
      <c r="AD242" s="168"/>
      <c r="AE242" s="168"/>
      <c r="AF242" s="168"/>
      <c r="AG242" s="168"/>
      <c r="AH242" s="168"/>
      <c r="AI242" s="168"/>
      <c r="AJ242" s="168"/>
      <c r="AK242" s="168"/>
      <c r="AL242" s="168"/>
      <c r="AM242" s="168"/>
      <c r="AN242" s="168"/>
      <c r="AO242" s="168"/>
      <c r="AP242" s="168"/>
      <c r="AQ242" s="168"/>
      <c r="AR242" s="168"/>
      <c r="AS242" s="168"/>
      <c r="AT242" s="168"/>
      <c r="AU242" s="168"/>
      <c r="AV242" s="168"/>
      <c r="AW242" s="168"/>
      <c r="AX242" s="168"/>
      <c r="AY242" s="168"/>
      <c r="AZ242" s="168"/>
      <c r="BA242" s="168"/>
      <c r="BB242" s="168"/>
      <c r="BC242" s="168"/>
      <c r="BD242" s="20"/>
      <c r="BE242" s="20"/>
      <c r="BF242" s="20"/>
      <c r="BG242" s="20"/>
      <c r="BH242" s="20"/>
      <c r="BI242" s="20"/>
      <c r="BJ242" s="20"/>
      <c r="BK242" s="20"/>
      <c r="BL242" s="20"/>
      <c r="BM242" s="20"/>
      <c r="BN242" s="20"/>
      <c r="BO242" s="20"/>
      <c r="BP242" s="20"/>
      <c r="BQ242" s="20"/>
      <c r="BR242" s="20"/>
      <c r="BS242" s="20"/>
      <c r="BT242" s="20"/>
      <c r="BU242" s="20"/>
      <c r="BV242" s="20"/>
      <c r="BW242" s="20"/>
      <c r="BX242" s="20"/>
      <c r="BY242" s="20"/>
      <c r="BZ242" s="20"/>
      <c r="CA242" s="20"/>
      <c r="CB242" s="20"/>
      <c r="CC242" s="20"/>
      <c r="CD242" s="20"/>
      <c r="CE242" s="20"/>
      <c r="CF242" s="20"/>
      <c r="CG242" s="20"/>
      <c r="CH242" s="20"/>
      <c r="CI242" s="20"/>
    </row>
    <row r="243" spans="2:87" ht="13.5" customHeight="1">
      <c r="B243" s="228"/>
      <c r="C243" s="228"/>
      <c r="D243" s="230"/>
      <c r="E243" s="173" t="s">
        <v>83</v>
      </c>
      <c r="F243" s="116" t="s">
        <v>84</v>
      </c>
      <c r="G243" s="174">
        <v>68355894</v>
      </c>
      <c r="H243" s="11">
        <f t="shared" ref="H243" si="536">IFERROR(G243/G245,"-")</f>
        <v>1.9429260533567364E-2</v>
      </c>
      <c r="I243" s="71">
        <v>2274</v>
      </c>
      <c r="J243" s="11">
        <f t="shared" ref="J243" si="537">IFERROR(I243/D235,"-")</f>
        <v>0.11107312069555024</v>
      </c>
      <c r="K243" s="76">
        <f t="shared" si="449"/>
        <v>30059.759894459105</v>
      </c>
      <c r="L243" s="22"/>
      <c r="M243" s="20"/>
      <c r="N243" s="228"/>
      <c r="O243" s="228"/>
      <c r="P243" s="230"/>
      <c r="Q243" s="172" t="s">
        <v>83</v>
      </c>
      <c r="R243" s="92" t="s">
        <v>84</v>
      </c>
      <c r="S243" s="102">
        <v>71259910</v>
      </c>
      <c r="T243" s="13">
        <v>1.9736699133401411E-2</v>
      </c>
      <c r="U243" s="73">
        <v>2283</v>
      </c>
      <c r="V243" s="13">
        <v>0.11811268042837188</v>
      </c>
      <c r="W243" s="73">
        <v>31213.276390713974</v>
      </c>
      <c r="X243" s="22"/>
      <c r="Y243" s="143"/>
      <c r="Z243" s="168"/>
      <c r="AA243" s="168"/>
      <c r="AB243" s="168"/>
      <c r="AC243" s="168"/>
      <c r="AD243" s="168"/>
      <c r="AE243" s="168"/>
      <c r="AF243" s="168"/>
      <c r="AG243" s="168"/>
      <c r="AH243" s="168"/>
      <c r="AI243" s="168"/>
      <c r="AJ243" s="168"/>
      <c r="AK243" s="168"/>
      <c r="AL243" s="168"/>
      <c r="AM243" s="168"/>
      <c r="AN243" s="168"/>
      <c r="AO243" s="168"/>
      <c r="AP243" s="168"/>
      <c r="AQ243" s="168"/>
      <c r="AR243" s="168"/>
      <c r="AS243" s="168"/>
      <c r="AT243" s="168"/>
      <c r="AU243" s="168"/>
      <c r="AV243" s="168"/>
      <c r="AW243" s="168"/>
      <c r="AX243" s="168"/>
      <c r="AY243" s="168"/>
      <c r="AZ243" s="168"/>
      <c r="BA243" s="168"/>
      <c r="BB243" s="168"/>
      <c r="BC243" s="168"/>
      <c r="BD243" s="20"/>
      <c r="BE243" s="20"/>
      <c r="BF243" s="20"/>
      <c r="BG243" s="20"/>
      <c r="BH243" s="20"/>
      <c r="BI243" s="20"/>
      <c r="BJ243" s="20"/>
      <c r="BK243" s="20"/>
      <c r="BL243" s="20"/>
      <c r="BM243" s="20"/>
      <c r="BN243" s="20"/>
      <c r="BO243" s="20"/>
      <c r="BP243" s="20"/>
      <c r="BQ243" s="20"/>
      <c r="BR243" s="20"/>
      <c r="BS243" s="20"/>
      <c r="BT243" s="20"/>
      <c r="BU243" s="20"/>
      <c r="BV243" s="20"/>
      <c r="BW243" s="20"/>
      <c r="BX243" s="20"/>
      <c r="BY243" s="20"/>
      <c r="BZ243" s="20"/>
      <c r="CA243" s="20"/>
      <c r="CB243" s="20"/>
      <c r="CC243" s="20"/>
      <c r="CD243" s="20"/>
      <c r="CE243" s="20"/>
      <c r="CF243" s="20"/>
      <c r="CG243" s="20"/>
      <c r="CH243" s="20"/>
      <c r="CI243" s="20"/>
    </row>
    <row r="244" spans="2:87" ht="13.5" customHeight="1">
      <c r="B244" s="228"/>
      <c r="C244" s="228"/>
      <c r="D244" s="230"/>
      <c r="E244" s="175" t="s">
        <v>85</v>
      </c>
      <c r="F244" s="117" t="s">
        <v>86</v>
      </c>
      <c r="G244" s="176">
        <v>821390489</v>
      </c>
      <c r="H244" s="12">
        <f t="shared" ref="H244" si="538">IFERROR(G244/G245,"-")</f>
        <v>0.23346940368558852</v>
      </c>
      <c r="I244" s="72">
        <v>2189</v>
      </c>
      <c r="J244" s="12">
        <f t="shared" ref="J244" si="539">IFERROR(I244/D235,"-")</f>
        <v>0.10692131099496899</v>
      </c>
      <c r="K244" s="77">
        <f t="shared" si="449"/>
        <v>375235.49063499313</v>
      </c>
      <c r="L244" s="22"/>
      <c r="M244" s="20"/>
      <c r="N244" s="228"/>
      <c r="O244" s="228"/>
      <c r="P244" s="230"/>
      <c r="Q244" s="172" t="s">
        <v>85</v>
      </c>
      <c r="R244" s="92" t="s">
        <v>86</v>
      </c>
      <c r="S244" s="102">
        <v>893451811</v>
      </c>
      <c r="T244" s="13">
        <v>0.24745736535310836</v>
      </c>
      <c r="U244" s="73">
        <v>2134</v>
      </c>
      <c r="V244" s="13">
        <v>0.11040405608153551</v>
      </c>
      <c r="W244" s="73">
        <v>418674.70056232426</v>
      </c>
      <c r="X244" s="22"/>
      <c r="Y244" s="143"/>
      <c r="Z244" s="168"/>
      <c r="AA244" s="168"/>
      <c r="AB244" s="168"/>
      <c r="AC244" s="168"/>
      <c r="AD244" s="168"/>
      <c r="AE244" s="168"/>
      <c r="AF244" s="168"/>
      <c r="AG244" s="168"/>
      <c r="AH244" s="168"/>
      <c r="AI244" s="168"/>
      <c r="AJ244" s="168"/>
      <c r="AK244" s="168"/>
      <c r="AL244" s="168"/>
      <c r="AM244" s="168"/>
      <c r="AN244" s="168"/>
      <c r="AO244" s="168"/>
      <c r="AP244" s="168"/>
      <c r="AQ244" s="168"/>
      <c r="AR244" s="168"/>
      <c r="AS244" s="168"/>
      <c r="AT244" s="168"/>
      <c r="AU244" s="168"/>
      <c r="AV244" s="168"/>
      <c r="AW244" s="168"/>
      <c r="AX244" s="168"/>
      <c r="AY244" s="168"/>
      <c r="AZ244" s="168"/>
      <c r="BA244" s="168"/>
      <c r="BB244" s="168"/>
      <c r="BC244" s="168"/>
      <c r="BD244" s="20"/>
      <c r="BE244" s="20"/>
      <c r="BF244" s="20"/>
      <c r="BG244" s="20"/>
      <c r="BH244" s="20"/>
      <c r="BI244" s="20"/>
      <c r="BJ244" s="20"/>
      <c r="BK244" s="20"/>
      <c r="BL244" s="20"/>
      <c r="BM244" s="20"/>
      <c r="BN244" s="20"/>
      <c r="BO244" s="20"/>
      <c r="BP244" s="20"/>
      <c r="BQ244" s="20"/>
      <c r="BR244" s="20"/>
      <c r="BS244" s="20"/>
      <c r="BT244" s="20"/>
      <c r="BU244" s="20"/>
      <c r="BV244" s="20"/>
      <c r="BW244" s="20"/>
      <c r="BX244" s="20"/>
      <c r="BY244" s="20"/>
      <c r="BZ244" s="20"/>
      <c r="CA244" s="20"/>
      <c r="CB244" s="20"/>
      <c r="CC244" s="20"/>
      <c r="CD244" s="20"/>
      <c r="CE244" s="20"/>
      <c r="CF244" s="20"/>
      <c r="CG244" s="20"/>
      <c r="CH244" s="20"/>
      <c r="CI244" s="20"/>
    </row>
    <row r="245" spans="2:87" ht="13.5" customHeight="1">
      <c r="B245" s="192"/>
      <c r="C245" s="192"/>
      <c r="D245" s="231"/>
      <c r="E245" s="177" t="s">
        <v>115</v>
      </c>
      <c r="F245" s="178"/>
      <c r="G245" s="102">
        <f>SUM(G235:G244)</f>
        <v>3518193288</v>
      </c>
      <c r="H245" s="13" t="s">
        <v>131</v>
      </c>
      <c r="I245" s="73">
        <v>16363</v>
      </c>
      <c r="J245" s="13">
        <f t="shared" ref="J245" si="540">IFERROR(I245/D235,"-")</f>
        <v>0.7992477897718947</v>
      </c>
      <c r="K245" s="78">
        <f t="shared" si="449"/>
        <v>215009.06239687098</v>
      </c>
      <c r="L245" s="22"/>
      <c r="M245" s="20"/>
      <c r="N245" s="192"/>
      <c r="O245" s="192"/>
      <c r="P245" s="231"/>
      <c r="Q245" s="179" t="s">
        <v>115</v>
      </c>
      <c r="R245" s="179"/>
      <c r="S245" s="102">
        <v>3610528261</v>
      </c>
      <c r="T245" s="13" t="s">
        <v>131</v>
      </c>
      <c r="U245" s="73">
        <v>15601</v>
      </c>
      <c r="V245" s="13">
        <v>0.80712918412747681</v>
      </c>
      <c r="W245" s="73">
        <v>231429.28408435357</v>
      </c>
      <c r="X245" s="22"/>
      <c r="Y245" s="143"/>
      <c r="Z245" s="168"/>
      <c r="AA245" s="168"/>
      <c r="AB245" s="168"/>
      <c r="AC245" s="168"/>
      <c r="AD245" s="168"/>
      <c r="AE245" s="168"/>
      <c r="AF245" s="168"/>
      <c r="AG245" s="168"/>
      <c r="AH245" s="168"/>
      <c r="AI245" s="168"/>
      <c r="AJ245" s="168"/>
      <c r="AK245" s="168"/>
      <c r="AL245" s="168"/>
      <c r="AM245" s="168"/>
      <c r="AN245" s="168"/>
      <c r="AO245" s="168"/>
      <c r="AP245" s="168"/>
      <c r="AQ245" s="168"/>
      <c r="AR245" s="168"/>
      <c r="AS245" s="168"/>
      <c r="AT245" s="168"/>
      <c r="AU245" s="168"/>
      <c r="AV245" s="168"/>
      <c r="AW245" s="168"/>
      <c r="AX245" s="168"/>
      <c r="AY245" s="168"/>
      <c r="AZ245" s="168"/>
      <c r="BA245" s="168"/>
      <c r="BB245" s="168"/>
      <c r="BC245" s="168"/>
      <c r="BD245" s="20"/>
      <c r="BE245" s="20"/>
      <c r="BF245" s="20"/>
      <c r="BG245" s="20"/>
      <c r="BH245" s="20"/>
      <c r="BI245" s="20"/>
      <c r="BJ245" s="20"/>
      <c r="BK245" s="20"/>
      <c r="BL245" s="20"/>
      <c r="BM245" s="20"/>
      <c r="BN245" s="20"/>
      <c r="BO245" s="20"/>
      <c r="BP245" s="20"/>
      <c r="BQ245" s="20"/>
      <c r="BR245" s="20"/>
      <c r="BS245" s="20"/>
      <c r="BT245" s="20"/>
      <c r="BU245" s="20"/>
      <c r="BV245" s="20"/>
      <c r="BW245" s="20"/>
      <c r="BX245" s="20"/>
      <c r="BY245" s="20"/>
      <c r="BZ245" s="20"/>
      <c r="CA245" s="20"/>
      <c r="CB245" s="20"/>
      <c r="CC245" s="20"/>
      <c r="CD245" s="20"/>
      <c r="CE245" s="20"/>
      <c r="CF245" s="20"/>
      <c r="CG245" s="20"/>
      <c r="CH245" s="20"/>
      <c r="CI245" s="20"/>
    </row>
    <row r="246" spans="2:87" ht="13.5" customHeight="1">
      <c r="B246" s="191">
        <v>23</v>
      </c>
      <c r="C246" s="191" t="s">
        <v>108</v>
      </c>
      <c r="D246" s="229">
        <f>VLOOKUP(C246,市区町村別_生活習慣病の状況!$C$5:$D$78,2,FALSE)</f>
        <v>32694</v>
      </c>
      <c r="E246" s="169" t="s">
        <v>67</v>
      </c>
      <c r="F246" s="114" t="s">
        <v>68</v>
      </c>
      <c r="G246" s="170">
        <v>923305148</v>
      </c>
      <c r="H246" s="10">
        <f t="shared" ref="H246" si="541">IFERROR(G246/G256,"-")</f>
        <v>0.16764303093328708</v>
      </c>
      <c r="I246" s="171">
        <v>16521</v>
      </c>
      <c r="J246" s="10">
        <f t="shared" ref="J246" si="542">IFERROR(I246/D246,"-")</f>
        <v>0.50532207744540281</v>
      </c>
      <c r="K246" s="75">
        <f t="shared" si="449"/>
        <v>55886.759155014828</v>
      </c>
      <c r="L246" s="22"/>
      <c r="M246" s="20"/>
      <c r="N246" s="191">
        <v>23</v>
      </c>
      <c r="O246" s="191" t="s">
        <v>108</v>
      </c>
      <c r="P246" s="229">
        <v>31367</v>
      </c>
      <c r="Q246" s="172" t="s">
        <v>67</v>
      </c>
      <c r="R246" s="92" t="s">
        <v>68</v>
      </c>
      <c r="S246" s="102">
        <v>928794690</v>
      </c>
      <c r="T246" s="13">
        <v>0.16234180277236465</v>
      </c>
      <c r="U246" s="73">
        <v>15663</v>
      </c>
      <c r="V246" s="13">
        <v>0.49934644690279595</v>
      </c>
      <c r="W246" s="73">
        <v>59298.645853284812</v>
      </c>
      <c r="X246" s="22"/>
      <c r="Y246" s="143"/>
      <c r="Z246" s="168"/>
      <c r="AA246" s="168"/>
      <c r="AB246" s="168"/>
      <c r="AC246" s="168"/>
      <c r="AD246" s="168"/>
      <c r="AE246" s="168"/>
      <c r="AF246" s="168"/>
      <c r="AG246" s="168"/>
      <c r="AH246" s="168"/>
      <c r="AI246" s="168"/>
      <c r="AJ246" s="168"/>
      <c r="AK246" s="168"/>
      <c r="AL246" s="168"/>
      <c r="AM246" s="168"/>
      <c r="AN246" s="168"/>
      <c r="AO246" s="168"/>
      <c r="AP246" s="168"/>
      <c r="AQ246" s="168"/>
      <c r="AR246" s="168"/>
      <c r="AS246" s="168"/>
      <c r="AT246" s="168"/>
      <c r="AU246" s="168"/>
      <c r="AV246" s="168"/>
      <c r="AW246" s="168"/>
      <c r="AX246" s="168"/>
      <c r="AY246" s="168"/>
      <c r="AZ246" s="168"/>
      <c r="BA246" s="168"/>
      <c r="BB246" s="168"/>
      <c r="BC246" s="168"/>
      <c r="BD246" s="20"/>
      <c r="BE246" s="20"/>
      <c r="BF246" s="20"/>
      <c r="BG246" s="20"/>
      <c r="BH246" s="20"/>
      <c r="BI246" s="20"/>
      <c r="BJ246" s="20"/>
      <c r="BK246" s="20"/>
      <c r="BL246" s="20"/>
      <c r="BM246" s="20"/>
      <c r="BN246" s="20"/>
      <c r="BO246" s="20"/>
      <c r="BP246" s="20"/>
      <c r="BQ246" s="20"/>
      <c r="BR246" s="20"/>
      <c r="BS246" s="20"/>
      <c r="BT246" s="20"/>
      <c r="BU246" s="20"/>
      <c r="BV246" s="20"/>
      <c r="BW246" s="20"/>
      <c r="BX246" s="20"/>
      <c r="BY246" s="20"/>
      <c r="BZ246" s="20"/>
      <c r="CA246" s="20"/>
      <c r="CB246" s="20"/>
      <c r="CC246" s="20"/>
      <c r="CD246" s="20"/>
      <c r="CE246" s="20"/>
      <c r="CF246" s="20"/>
      <c r="CG246" s="20"/>
      <c r="CH246" s="20"/>
      <c r="CI246" s="20"/>
    </row>
    <row r="247" spans="2:87" ht="13.5" customHeight="1">
      <c r="B247" s="228"/>
      <c r="C247" s="228"/>
      <c r="D247" s="230"/>
      <c r="E247" s="173" t="s">
        <v>69</v>
      </c>
      <c r="F247" s="115" t="s">
        <v>70</v>
      </c>
      <c r="G247" s="174">
        <v>556668108</v>
      </c>
      <c r="H247" s="11">
        <f t="shared" ref="H247" si="543">IFERROR(G247/G256,"-")</f>
        <v>0.10107333317827272</v>
      </c>
      <c r="I247" s="71">
        <v>14820</v>
      </c>
      <c r="J247" s="11">
        <f t="shared" ref="J247" si="544">IFERROR(I247/D246,"-")</f>
        <v>0.45329418241879244</v>
      </c>
      <c r="K247" s="76">
        <f t="shared" si="449"/>
        <v>37561.95060728745</v>
      </c>
      <c r="L247" s="22"/>
      <c r="M247" s="20"/>
      <c r="N247" s="228"/>
      <c r="O247" s="228"/>
      <c r="P247" s="230"/>
      <c r="Q247" s="172" t="s">
        <v>69</v>
      </c>
      <c r="R247" s="92" t="s">
        <v>70</v>
      </c>
      <c r="S247" s="102">
        <v>588116864</v>
      </c>
      <c r="T247" s="13">
        <v>0.10279554025291596</v>
      </c>
      <c r="U247" s="73">
        <v>14145</v>
      </c>
      <c r="V247" s="13">
        <v>0.45095163707080688</v>
      </c>
      <c r="W247" s="73">
        <v>41577.721032166846</v>
      </c>
      <c r="X247" s="22"/>
      <c r="Y247" s="143"/>
      <c r="Z247" s="168"/>
      <c r="AA247" s="168"/>
      <c r="AB247" s="168"/>
      <c r="AC247" s="168"/>
      <c r="AD247" s="168"/>
      <c r="AE247" s="168"/>
      <c r="AF247" s="168"/>
      <c r="AG247" s="168"/>
      <c r="AH247" s="168"/>
      <c r="AI247" s="168"/>
      <c r="AJ247" s="168"/>
      <c r="AK247" s="168"/>
      <c r="AL247" s="168"/>
      <c r="AM247" s="168"/>
      <c r="AN247" s="168"/>
      <c r="AO247" s="168"/>
      <c r="AP247" s="168"/>
      <c r="AQ247" s="168"/>
      <c r="AR247" s="168"/>
      <c r="AS247" s="168"/>
      <c r="AT247" s="168"/>
      <c r="AU247" s="168"/>
      <c r="AV247" s="168"/>
      <c r="AW247" s="168"/>
      <c r="AX247" s="168"/>
      <c r="AY247" s="168"/>
      <c r="AZ247" s="168"/>
      <c r="BA247" s="168"/>
      <c r="BB247" s="168"/>
      <c r="BC247" s="168"/>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0"/>
      <c r="CA247" s="20"/>
      <c r="CB247" s="20"/>
      <c r="CC247" s="20"/>
      <c r="CD247" s="20"/>
      <c r="CE247" s="20"/>
      <c r="CF247" s="20"/>
      <c r="CG247" s="20"/>
      <c r="CH247" s="20"/>
      <c r="CI247" s="20"/>
    </row>
    <row r="248" spans="2:87" ht="13.5" customHeight="1">
      <c r="B248" s="228"/>
      <c r="C248" s="228"/>
      <c r="D248" s="230"/>
      <c r="E248" s="173" t="s">
        <v>71</v>
      </c>
      <c r="F248" s="116" t="s">
        <v>72</v>
      </c>
      <c r="G248" s="174">
        <v>974687809</v>
      </c>
      <c r="H248" s="11">
        <f t="shared" ref="H248" si="545">IFERROR(G248/G256,"-")</f>
        <v>0.17697249806137202</v>
      </c>
      <c r="I248" s="71">
        <v>21729</v>
      </c>
      <c r="J248" s="11">
        <f t="shared" ref="J248" si="546">IFERROR(I248/D246,"-")</f>
        <v>0.66461736098366675</v>
      </c>
      <c r="K248" s="76">
        <f t="shared" si="449"/>
        <v>44856.542362741035</v>
      </c>
      <c r="L248" s="22"/>
      <c r="M248" s="20"/>
      <c r="N248" s="228"/>
      <c r="O248" s="228"/>
      <c r="P248" s="230"/>
      <c r="Q248" s="172" t="s">
        <v>71</v>
      </c>
      <c r="R248" s="92" t="s">
        <v>72</v>
      </c>
      <c r="S248" s="102">
        <v>988199381</v>
      </c>
      <c r="T248" s="13">
        <v>0.17272500665359619</v>
      </c>
      <c r="U248" s="73">
        <v>20952</v>
      </c>
      <c r="V248" s="13">
        <v>0.66796314598144546</v>
      </c>
      <c r="W248" s="73">
        <v>47164.918909889268</v>
      </c>
      <c r="X248" s="22"/>
      <c r="Y248" s="143"/>
      <c r="Z248" s="168"/>
      <c r="AA248" s="168"/>
      <c r="AB248" s="168"/>
      <c r="AC248" s="168"/>
      <c r="AD248" s="168"/>
      <c r="AE248" s="168"/>
      <c r="AF248" s="168"/>
      <c r="AG248" s="168"/>
      <c r="AH248" s="168"/>
      <c r="AI248" s="168"/>
      <c r="AJ248" s="168"/>
      <c r="AK248" s="168"/>
      <c r="AL248" s="168"/>
      <c r="AM248" s="168"/>
      <c r="AN248" s="168"/>
      <c r="AO248" s="168"/>
      <c r="AP248" s="168"/>
      <c r="AQ248" s="168"/>
      <c r="AR248" s="168"/>
      <c r="AS248" s="168"/>
      <c r="AT248" s="168"/>
      <c r="AU248" s="168"/>
      <c r="AV248" s="168"/>
      <c r="AW248" s="168"/>
      <c r="AX248" s="168"/>
      <c r="AY248" s="168"/>
      <c r="AZ248" s="168"/>
      <c r="BA248" s="168"/>
      <c r="BB248" s="168"/>
      <c r="BC248" s="168"/>
      <c r="BD248" s="20"/>
      <c r="BE248" s="20"/>
      <c r="BF248" s="20"/>
      <c r="BG248" s="20"/>
      <c r="BH248" s="20"/>
      <c r="BI248" s="20"/>
      <c r="BJ248" s="20"/>
      <c r="BK248" s="20"/>
      <c r="BL248" s="20"/>
      <c r="BM248" s="20"/>
      <c r="BN248" s="20"/>
      <c r="BO248" s="20"/>
      <c r="BP248" s="20"/>
      <c r="BQ248" s="20"/>
      <c r="BR248" s="20"/>
      <c r="BS248" s="20"/>
      <c r="BT248" s="20"/>
      <c r="BU248" s="20"/>
      <c r="BV248" s="20"/>
      <c r="BW248" s="20"/>
      <c r="BX248" s="20"/>
      <c r="BY248" s="20"/>
      <c r="BZ248" s="20"/>
      <c r="CA248" s="20"/>
      <c r="CB248" s="20"/>
      <c r="CC248" s="20"/>
      <c r="CD248" s="20"/>
      <c r="CE248" s="20"/>
      <c r="CF248" s="20"/>
      <c r="CG248" s="20"/>
      <c r="CH248" s="20"/>
      <c r="CI248" s="20"/>
    </row>
    <row r="249" spans="2:87" ht="13.5" customHeight="1">
      <c r="B249" s="228"/>
      <c r="C249" s="228"/>
      <c r="D249" s="230"/>
      <c r="E249" s="173" t="s">
        <v>73</v>
      </c>
      <c r="F249" s="116" t="s">
        <v>74</v>
      </c>
      <c r="G249" s="174">
        <v>488751243</v>
      </c>
      <c r="H249" s="11">
        <f t="shared" ref="H249" si="547">IFERROR(G249/G256,"-")</f>
        <v>8.8741777218956347E-2</v>
      </c>
      <c r="I249" s="71">
        <v>7908</v>
      </c>
      <c r="J249" s="11">
        <f t="shared" ref="J249" si="548">IFERROR(I249/D246,"-")</f>
        <v>0.24187924389796292</v>
      </c>
      <c r="K249" s="76">
        <f t="shared" si="449"/>
        <v>61804.658952959027</v>
      </c>
      <c r="L249" s="22"/>
      <c r="M249" s="20"/>
      <c r="N249" s="228"/>
      <c r="O249" s="228"/>
      <c r="P249" s="230"/>
      <c r="Q249" s="172" t="s">
        <v>73</v>
      </c>
      <c r="R249" s="92" t="s">
        <v>74</v>
      </c>
      <c r="S249" s="102">
        <v>510621923</v>
      </c>
      <c r="T249" s="13">
        <v>8.9250384834684574E-2</v>
      </c>
      <c r="U249" s="73">
        <v>7735</v>
      </c>
      <c r="V249" s="13">
        <v>0.24659674179870564</v>
      </c>
      <c r="W249" s="73">
        <v>66014.469683257921</v>
      </c>
      <c r="X249" s="22"/>
      <c r="Y249" s="143"/>
      <c r="Z249" s="168"/>
      <c r="AA249" s="168"/>
      <c r="AB249" s="168"/>
      <c r="AC249" s="168"/>
      <c r="AD249" s="168"/>
      <c r="AE249" s="168"/>
      <c r="AF249" s="168"/>
      <c r="AG249" s="168"/>
      <c r="AH249" s="168"/>
      <c r="AI249" s="168"/>
      <c r="AJ249" s="168"/>
      <c r="AK249" s="168"/>
      <c r="AL249" s="168"/>
      <c r="AM249" s="168"/>
      <c r="AN249" s="168"/>
      <c r="AO249" s="168"/>
      <c r="AP249" s="168"/>
      <c r="AQ249" s="168"/>
      <c r="AR249" s="168"/>
      <c r="AS249" s="168"/>
      <c r="AT249" s="168"/>
      <c r="AU249" s="168"/>
      <c r="AV249" s="168"/>
      <c r="AW249" s="168"/>
      <c r="AX249" s="168"/>
      <c r="AY249" s="168"/>
      <c r="AZ249" s="168"/>
      <c r="BA249" s="168"/>
      <c r="BB249" s="168"/>
      <c r="BC249" s="168"/>
      <c r="BD249" s="20"/>
      <c r="BE249" s="20"/>
      <c r="BF249" s="20"/>
      <c r="BG249" s="20"/>
      <c r="BH249" s="20"/>
      <c r="BI249" s="20"/>
      <c r="BJ249" s="20"/>
      <c r="BK249" s="20"/>
      <c r="BL249" s="20"/>
      <c r="BM249" s="20"/>
      <c r="BN249" s="20"/>
      <c r="BO249" s="20"/>
      <c r="BP249" s="20"/>
      <c r="BQ249" s="20"/>
      <c r="BR249" s="20"/>
      <c r="BS249" s="20"/>
      <c r="BT249" s="20"/>
      <c r="BU249" s="20"/>
      <c r="BV249" s="20"/>
      <c r="BW249" s="20"/>
      <c r="BX249" s="20"/>
      <c r="BY249" s="20"/>
      <c r="BZ249" s="20"/>
      <c r="CA249" s="20"/>
      <c r="CB249" s="20"/>
      <c r="CC249" s="20"/>
      <c r="CD249" s="20"/>
      <c r="CE249" s="20"/>
      <c r="CF249" s="20"/>
      <c r="CG249" s="20"/>
      <c r="CH249" s="20"/>
      <c r="CI249" s="20"/>
    </row>
    <row r="250" spans="2:87" ht="13.5" customHeight="1">
      <c r="B250" s="228"/>
      <c r="C250" s="228"/>
      <c r="D250" s="230"/>
      <c r="E250" s="173" t="s">
        <v>75</v>
      </c>
      <c r="F250" s="116" t="s">
        <v>76</v>
      </c>
      <c r="G250" s="174">
        <v>25196288</v>
      </c>
      <c r="H250" s="11">
        <f t="shared" ref="H250" si="549">IFERROR(G250/G256,"-")</f>
        <v>4.5748494934071465E-3</v>
      </c>
      <c r="I250" s="71">
        <v>98</v>
      </c>
      <c r="J250" s="11">
        <f t="shared" ref="J250" si="550">IFERROR(I250/D246,"-")</f>
        <v>2.9974918945372239E-3</v>
      </c>
      <c r="K250" s="76">
        <f t="shared" si="449"/>
        <v>257104.97959183675</v>
      </c>
      <c r="L250" s="22"/>
      <c r="M250" s="20"/>
      <c r="N250" s="228"/>
      <c r="O250" s="228"/>
      <c r="P250" s="230"/>
      <c r="Q250" s="172" t="s">
        <v>75</v>
      </c>
      <c r="R250" s="92" t="s">
        <v>76</v>
      </c>
      <c r="S250" s="102">
        <v>51812903</v>
      </c>
      <c r="T250" s="13">
        <v>9.0562534114936206E-3</v>
      </c>
      <c r="U250" s="73">
        <v>108</v>
      </c>
      <c r="V250" s="13">
        <v>3.4431089999043579E-3</v>
      </c>
      <c r="W250" s="73">
        <v>479749.10185185185</v>
      </c>
      <c r="X250" s="22"/>
      <c r="Y250" s="143"/>
      <c r="Z250" s="168"/>
      <c r="AA250" s="168"/>
      <c r="AB250" s="168"/>
      <c r="AC250" s="168"/>
      <c r="AD250" s="168"/>
      <c r="AE250" s="168"/>
      <c r="AF250" s="168"/>
      <c r="AG250" s="168"/>
      <c r="AH250" s="168"/>
      <c r="AI250" s="168"/>
      <c r="AJ250" s="168"/>
      <c r="AK250" s="168"/>
      <c r="AL250" s="168"/>
      <c r="AM250" s="168"/>
      <c r="AN250" s="168"/>
      <c r="AO250" s="168"/>
      <c r="AP250" s="168"/>
      <c r="AQ250" s="168"/>
      <c r="AR250" s="168"/>
      <c r="AS250" s="168"/>
      <c r="AT250" s="168"/>
      <c r="AU250" s="168"/>
      <c r="AV250" s="168"/>
      <c r="AW250" s="168"/>
      <c r="AX250" s="168"/>
      <c r="AY250" s="168"/>
      <c r="AZ250" s="168"/>
      <c r="BA250" s="168"/>
      <c r="BB250" s="168"/>
      <c r="BC250" s="168"/>
      <c r="BD250" s="20"/>
      <c r="BE250" s="20"/>
      <c r="BF250" s="20"/>
      <c r="BG250" s="20"/>
      <c r="BH250" s="20"/>
      <c r="BI250" s="20"/>
      <c r="BJ250" s="20"/>
      <c r="BK250" s="20"/>
      <c r="BL250" s="20"/>
      <c r="BM250" s="20"/>
      <c r="BN250" s="20"/>
      <c r="BO250" s="20"/>
      <c r="BP250" s="20"/>
      <c r="BQ250" s="20"/>
      <c r="BR250" s="20"/>
      <c r="BS250" s="20"/>
      <c r="BT250" s="20"/>
      <c r="BU250" s="20"/>
      <c r="BV250" s="20"/>
      <c r="BW250" s="20"/>
      <c r="BX250" s="20"/>
      <c r="BY250" s="20"/>
      <c r="BZ250" s="20"/>
      <c r="CA250" s="20"/>
      <c r="CB250" s="20"/>
      <c r="CC250" s="20"/>
      <c r="CD250" s="20"/>
      <c r="CE250" s="20"/>
      <c r="CF250" s="20"/>
      <c r="CG250" s="20"/>
      <c r="CH250" s="20"/>
      <c r="CI250" s="20"/>
    </row>
    <row r="251" spans="2:87" ht="13.5" customHeight="1">
      <c r="B251" s="228"/>
      <c r="C251" s="228"/>
      <c r="D251" s="230"/>
      <c r="E251" s="173" t="s">
        <v>77</v>
      </c>
      <c r="F251" s="116" t="s">
        <v>78</v>
      </c>
      <c r="G251" s="174">
        <v>143236074</v>
      </c>
      <c r="H251" s="11">
        <f t="shared" ref="H251" si="551">IFERROR(G251/G256,"-")</f>
        <v>2.6007143614826461E-2</v>
      </c>
      <c r="I251" s="71">
        <v>1037</v>
      </c>
      <c r="J251" s="11">
        <f t="shared" ref="J251" si="552">IFERROR(I251/D246,"-")</f>
        <v>3.1718358108521444E-2</v>
      </c>
      <c r="K251" s="76">
        <f t="shared" si="449"/>
        <v>138125.43297974928</v>
      </c>
      <c r="L251" s="22"/>
      <c r="M251" s="20"/>
      <c r="N251" s="228"/>
      <c r="O251" s="228"/>
      <c r="P251" s="230"/>
      <c r="Q251" s="172" t="s">
        <v>77</v>
      </c>
      <c r="R251" s="92" t="s">
        <v>78</v>
      </c>
      <c r="S251" s="102">
        <v>164400130</v>
      </c>
      <c r="T251" s="13">
        <v>2.8735105580988095E-2</v>
      </c>
      <c r="U251" s="73">
        <v>936</v>
      </c>
      <c r="V251" s="13">
        <v>2.9840277999171102E-2</v>
      </c>
      <c r="W251" s="73">
        <v>175641.16452991453</v>
      </c>
      <c r="X251" s="22"/>
      <c r="Y251" s="143"/>
      <c r="Z251" s="168"/>
      <c r="AA251" s="168"/>
      <c r="AB251" s="168"/>
      <c r="AC251" s="168"/>
      <c r="AD251" s="168"/>
      <c r="AE251" s="168"/>
      <c r="AF251" s="168"/>
      <c r="AG251" s="168"/>
      <c r="AH251" s="168"/>
      <c r="AI251" s="168"/>
      <c r="AJ251" s="168"/>
      <c r="AK251" s="168"/>
      <c r="AL251" s="168"/>
      <c r="AM251" s="168"/>
      <c r="AN251" s="168"/>
      <c r="AO251" s="168"/>
      <c r="AP251" s="168"/>
      <c r="AQ251" s="168"/>
      <c r="AR251" s="168"/>
      <c r="AS251" s="168"/>
      <c r="AT251" s="168"/>
      <c r="AU251" s="168"/>
      <c r="AV251" s="168"/>
      <c r="AW251" s="168"/>
      <c r="AX251" s="168"/>
      <c r="AY251" s="168"/>
      <c r="AZ251" s="168"/>
      <c r="BA251" s="168"/>
      <c r="BB251" s="168"/>
      <c r="BC251" s="168"/>
      <c r="BD251" s="20"/>
      <c r="BE251" s="20"/>
      <c r="BF251" s="20"/>
      <c r="BG251" s="20"/>
      <c r="BH251" s="20"/>
      <c r="BI251" s="20"/>
      <c r="BJ251" s="20"/>
      <c r="BK251" s="20"/>
      <c r="BL251" s="20"/>
      <c r="BM251" s="20"/>
      <c r="BN251" s="20"/>
      <c r="BO251" s="20"/>
      <c r="BP251" s="20"/>
      <c r="BQ251" s="20"/>
      <c r="BR251" s="20"/>
      <c r="BS251" s="20"/>
      <c r="BT251" s="20"/>
      <c r="BU251" s="20"/>
      <c r="BV251" s="20"/>
      <c r="BW251" s="20"/>
      <c r="BX251" s="20"/>
      <c r="BY251" s="20"/>
      <c r="BZ251" s="20"/>
      <c r="CA251" s="20"/>
      <c r="CB251" s="20"/>
      <c r="CC251" s="20"/>
      <c r="CD251" s="20"/>
      <c r="CE251" s="20"/>
      <c r="CF251" s="20"/>
      <c r="CG251" s="20"/>
      <c r="CH251" s="20"/>
      <c r="CI251" s="20"/>
    </row>
    <row r="252" spans="2:87" ht="13.5" customHeight="1">
      <c r="B252" s="228"/>
      <c r="C252" s="228"/>
      <c r="D252" s="230"/>
      <c r="E252" s="173" t="s">
        <v>79</v>
      </c>
      <c r="F252" s="116" t="s">
        <v>80</v>
      </c>
      <c r="G252" s="174">
        <v>778834616</v>
      </c>
      <c r="H252" s="11">
        <f t="shared" ref="H252" si="553">IFERROR(G252/G256,"-")</f>
        <v>0.14141174876456206</v>
      </c>
      <c r="I252" s="71">
        <v>7334</v>
      </c>
      <c r="J252" s="11">
        <f t="shared" ref="J252" si="554">IFERROR(I252/D246,"-")</f>
        <v>0.22432250565853062</v>
      </c>
      <c r="K252" s="76">
        <f t="shared" si="449"/>
        <v>106195.06626670303</v>
      </c>
      <c r="L252" s="22"/>
      <c r="M252" s="20"/>
      <c r="N252" s="228"/>
      <c r="O252" s="228"/>
      <c r="P252" s="230"/>
      <c r="Q252" s="172" t="s">
        <v>79</v>
      </c>
      <c r="R252" s="92" t="s">
        <v>80</v>
      </c>
      <c r="S252" s="102">
        <v>754763102</v>
      </c>
      <c r="T252" s="13">
        <v>0.1319232376799464</v>
      </c>
      <c r="U252" s="73">
        <v>7099</v>
      </c>
      <c r="V252" s="13">
        <v>0.22632065546593555</v>
      </c>
      <c r="W252" s="73">
        <v>106319.63685026061</v>
      </c>
      <c r="X252" s="22"/>
      <c r="Y252" s="143"/>
      <c r="Z252" s="168"/>
      <c r="AA252" s="168"/>
      <c r="AB252" s="168"/>
      <c r="AC252" s="168"/>
      <c r="AD252" s="168"/>
      <c r="AE252" s="168"/>
      <c r="AF252" s="168"/>
      <c r="AG252" s="168"/>
      <c r="AH252" s="168"/>
      <c r="AI252" s="168"/>
      <c r="AJ252" s="168"/>
      <c r="AK252" s="168"/>
      <c r="AL252" s="168"/>
      <c r="AM252" s="168"/>
      <c r="AN252" s="168"/>
      <c r="AO252" s="168"/>
      <c r="AP252" s="168"/>
      <c r="AQ252" s="168"/>
      <c r="AR252" s="168"/>
      <c r="AS252" s="168"/>
      <c r="AT252" s="168"/>
      <c r="AU252" s="168"/>
      <c r="AV252" s="168"/>
      <c r="AW252" s="168"/>
      <c r="AX252" s="168"/>
      <c r="AY252" s="168"/>
      <c r="AZ252" s="168"/>
      <c r="BA252" s="168"/>
      <c r="BB252" s="168"/>
      <c r="BC252" s="168"/>
      <c r="BD252" s="20"/>
      <c r="BE252" s="20"/>
      <c r="BF252" s="20"/>
      <c r="BG252" s="20"/>
      <c r="BH252" s="20"/>
      <c r="BI252" s="20"/>
      <c r="BJ252" s="20"/>
      <c r="BK252" s="20"/>
      <c r="BL252" s="20"/>
      <c r="BM252" s="20"/>
      <c r="BN252" s="20"/>
      <c r="BO252" s="20"/>
      <c r="BP252" s="20"/>
      <c r="BQ252" s="20"/>
      <c r="BR252" s="20"/>
      <c r="BS252" s="20"/>
      <c r="BT252" s="20"/>
      <c r="BU252" s="20"/>
      <c r="BV252" s="20"/>
      <c r="BW252" s="20"/>
      <c r="BX252" s="20"/>
      <c r="BY252" s="20"/>
      <c r="BZ252" s="20"/>
      <c r="CA252" s="20"/>
      <c r="CB252" s="20"/>
      <c r="CC252" s="20"/>
      <c r="CD252" s="20"/>
      <c r="CE252" s="20"/>
      <c r="CF252" s="20"/>
      <c r="CG252" s="20"/>
      <c r="CH252" s="20"/>
      <c r="CI252" s="20"/>
    </row>
    <row r="253" spans="2:87" ht="13.5" customHeight="1">
      <c r="B253" s="228"/>
      <c r="C253" s="228"/>
      <c r="D253" s="230"/>
      <c r="E253" s="173" t="s">
        <v>81</v>
      </c>
      <c r="F253" s="116" t="s">
        <v>82</v>
      </c>
      <c r="G253" s="174">
        <v>4744562</v>
      </c>
      <c r="H253" s="11">
        <f t="shared" ref="H253" si="555">IFERROR(G253/G256,"-")</f>
        <v>8.6146249249646604E-4</v>
      </c>
      <c r="I253" s="71">
        <v>340</v>
      </c>
      <c r="J253" s="11">
        <f t="shared" ref="J253" si="556">IFERROR(I253/D246,"-")</f>
        <v>1.0399461674925062E-2</v>
      </c>
      <c r="K253" s="76">
        <f t="shared" si="449"/>
        <v>13954.594117647059</v>
      </c>
      <c r="L253" s="22"/>
      <c r="M253" s="20"/>
      <c r="N253" s="228"/>
      <c r="O253" s="228"/>
      <c r="P253" s="230"/>
      <c r="Q253" s="172" t="s">
        <v>81</v>
      </c>
      <c r="R253" s="92" t="s">
        <v>82</v>
      </c>
      <c r="S253" s="102">
        <v>5114359</v>
      </c>
      <c r="T253" s="13">
        <v>8.939265792799354E-4</v>
      </c>
      <c r="U253" s="73">
        <v>392</v>
      </c>
      <c r="V253" s="13">
        <v>1.2497210444097301E-2</v>
      </c>
      <c r="W253" s="73">
        <v>13046.834183673469</v>
      </c>
      <c r="X253" s="22"/>
      <c r="Y253" s="143"/>
      <c r="Z253" s="168"/>
      <c r="AA253" s="168"/>
      <c r="AB253" s="168"/>
      <c r="AC253" s="168"/>
      <c r="AD253" s="168"/>
      <c r="AE253" s="168"/>
      <c r="AF253" s="168"/>
      <c r="AG253" s="168"/>
      <c r="AH253" s="168"/>
      <c r="AI253" s="168"/>
      <c r="AJ253" s="168"/>
      <c r="AK253" s="168"/>
      <c r="AL253" s="168"/>
      <c r="AM253" s="168"/>
      <c r="AN253" s="168"/>
      <c r="AO253" s="168"/>
      <c r="AP253" s="168"/>
      <c r="AQ253" s="168"/>
      <c r="AR253" s="168"/>
      <c r="AS253" s="168"/>
      <c r="AT253" s="168"/>
      <c r="AU253" s="168"/>
      <c r="AV253" s="168"/>
      <c r="AW253" s="168"/>
      <c r="AX253" s="168"/>
      <c r="AY253" s="168"/>
      <c r="AZ253" s="168"/>
      <c r="BA253" s="168"/>
      <c r="BB253" s="168"/>
      <c r="BC253" s="168"/>
      <c r="BD253" s="20"/>
      <c r="BE253" s="20"/>
      <c r="BF253" s="20"/>
      <c r="BG253" s="20"/>
      <c r="BH253" s="20"/>
      <c r="BI253" s="20"/>
      <c r="BJ253" s="20"/>
      <c r="BK253" s="20"/>
      <c r="BL253" s="20"/>
      <c r="BM253" s="20"/>
      <c r="BN253" s="20"/>
      <c r="BO253" s="20"/>
      <c r="BP253" s="20"/>
      <c r="BQ253" s="20"/>
      <c r="BR253" s="20"/>
      <c r="BS253" s="20"/>
      <c r="BT253" s="20"/>
      <c r="BU253" s="20"/>
      <c r="BV253" s="20"/>
      <c r="BW253" s="20"/>
      <c r="BX253" s="20"/>
      <c r="BY253" s="20"/>
      <c r="BZ253" s="20"/>
      <c r="CA253" s="20"/>
      <c r="CB253" s="20"/>
      <c r="CC253" s="20"/>
      <c r="CD253" s="20"/>
      <c r="CE253" s="20"/>
      <c r="CF253" s="20"/>
      <c r="CG253" s="20"/>
      <c r="CH253" s="20"/>
      <c r="CI253" s="20"/>
    </row>
    <row r="254" spans="2:87" ht="13.5" customHeight="1">
      <c r="B254" s="228"/>
      <c r="C254" s="228"/>
      <c r="D254" s="230"/>
      <c r="E254" s="173" t="s">
        <v>83</v>
      </c>
      <c r="F254" s="116" t="s">
        <v>84</v>
      </c>
      <c r="G254" s="174">
        <v>108326325</v>
      </c>
      <c r="H254" s="11">
        <f t="shared" ref="H254" si="557">IFERROR(G254/G256,"-")</f>
        <v>1.9668636628098073E-2</v>
      </c>
      <c r="I254" s="71">
        <v>4039</v>
      </c>
      <c r="J254" s="11">
        <f t="shared" ref="J254" si="558">IFERROR(I254/D246,"-")</f>
        <v>0.12353948736771272</v>
      </c>
      <c r="K254" s="76">
        <f t="shared" si="449"/>
        <v>26820.085417182472</v>
      </c>
      <c r="L254" s="22"/>
      <c r="M254" s="20"/>
      <c r="N254" s="228"/>
      <c r="O254" s="228"/>
      <c r="P254" s="230"/>
      <c r="Q254" s="172" t="s">
        <v>83</v>
      </c>
      <c r="R254" s="92" t="s">
        <v>84</v>
      </c>
      <c r="S254" s="102">
        <v>119652612</v>
      </c>
      <c r="T254" s="13">
        <v>2.0913793917687312E-2</v>
      </c>
      <c r="U254" s="73">
        <v>4263</v>
      </c>
      <c r="V254" s="13">
        <v>0.13590716357955812</v>
      </c>
      <c r="W254" s="73">
        <v>28067.701618578467</v>
      </c>
      <c r="X254" s="22"/>
      <c r="Y254" s="143"/>
      <c r="Z254" s="168"/>
      <c r="AA254" s="168"/>
      <c r="AB254" s="168"/>
      <c r="AC254" s="168"/>
      <c r="AD254" s="168"/>
      <c r="AE254" s="168"/>
      <c r="AF254" s="168"/>
      <c r="AG254" s="168"/>
      <c r="AH254" s="168"/>
      <c r="AI254" s="168"/>
      <c r="AJ254" s="168"/>
      <c r="AK254" s="168"/>
      <c r="AL254" s="168"/>
      <c r="AM254" s="168"/>
      <c r="AN254" s="168"/>
      <c r="AO254" s="168"/>
      <c r="AP254" s="168"/>
      <c r="AQ254" s="168"/>
      <c r="AR254" s="168"/>
      <c r="AS254" s="168"/>
      <c r="AT254" s="168"/>
      <c r="AU254" s="168"/>
      <c r="AV254" s="168"/>
      <c r="AW254" s="168"/>
      <c r="AX254" s="168"/>
      <c r="AY254" s="168"/>
      <c r="AZ254" s="168"/>
      <c r="BA254" s="168"/>
      <c r="BB254" s="168"/>
      <c r="BC254" s="168"/>
      <c r="BD254" s="20"/>
      <c r="BE254" s="20"/>
      <c r="BF254" s="20"/>
      <c r="BG254" s="20"/>
      <c r="BH254" s="20"/>
      <c r="BI254" s="20"/>
      <c r="BJ254" s="20"/>
      <c r="BK254" s="20"/>
      <c r="BL254" s="20"/>
      <c r="BM254" s="20"/>
      <c r="BN254" s="20"/>
      <c r="BO254" s="20"/>
      <c r="BP254" s="20"/>
      <c r="BQ254" s="20"/>
      <c r="BR254" s="20"/>
      <c r="BS254" s="20"/>
      <c r="BT254" s="20"/>
      <c r="BU254" s="20"/>
      <c r="BV254" s="20"/>
      <c r="BW254" s="20"/>
      <c r="BX254" s="20"/>
      <c r="BY254" s="20"/>
      <c r="BZ254" s="20"/>
      <c r="CA254" s="20"/>
      <c r="CB254" s="20"/>
      <c r="CC254" s="20"/>
      <c r="CD254" s="20"/>
      <c r="CE254" s="20"/>
      <c r="CF254" s="20"/>
      <c r="CG254" s="20"/>
      <c r="CH254" s="20"/>
      <c r="CI254" s="20"/>
    </row>
    <row r="255" spans="2:87" ht="13.5" customHeight="1">
      <c r="B255" s="228"/>
      <c r="C255" s="228"/>
      <c r="D255" s="230"/>
      <c r="E255" s="175" t="s">
        <v>85</v>
      </c>
      <c r="F255" s="117" t="s">
        <v>86</v>
      </c>
      <c r="G255" s="176">
        <v>1503816368</v>
      </c>
      <c r="H255" s="12">
        <f t="shared" ref="H255" si="559">IFERROR(G255/G256,"-")</f>
        <v>0.27304551961472162</v>
      </c>
      <c r="I255" s="72">
        <v>3391</v>
      </c>
      <c r="J255" s="12">
        <f t="shared" ref="J255" si="560">IFERROR(I255/D246,"-")</f>
        <v>0.10371933688138496</v>
      </c>
      <c r="K255" s="77">
        <f t="shared" si="449"/>
        <v>443472.83043350047</v>
      </c>
      <c r="L255" s="22"/>
      <c r="M255" s="20"/>
      <c r="N255" s="228"/>
      <c r="O255" s="228"/>
      <c r="P255" s="230"/>
      <c r="Q255" s="172" t="s">
        <v>85</v>
      </c>
      <c r="R255" s="92" t="s">
        <v>86</v>
      </c>
      <c r="S255" s="102">
        <v>1609753406</v>
      </c>
      <c r="T255" s="13">
        <v>0.28136494831704328</v>
      </c>
      <c r="U255" s="73">
        <v>3044</v>
      </c>
      <c r="V255" s="13">
        <v>9.7044664775082098E-2</v>
      </c>
      <c r="W255" s="73">
        <v>528828.31997371884</v>
      </c>
      <c r="X255" s="22"/>
      <c r="Y255" s="143"/>
      <c r="Z255" s="168"/>
      <c r="AA255" s="168"/>
      <c r="AB255" s="168"/>
      <c r="AC255" s="168"/>
      <c r="AD255" s="168"/>
      <c r="AE255" s="168"/>
      <c r="AF255" s="168"/>
      <c r="AG255" s="168"/>
      <c r="AH255" s="168"/>
      <c r="AI255" s="168"/>
      <c r="AJ255" s="168"/>
      <c r="AK255" s="168"/>
      <c r="AL255" s="168"/>
      <c r="AM255" s="168"/>
      <c r="AN255" s="168"/>
      <c r="AO255" s="168"/>
      <c r="AP255" s="168"/>
      <c r="AQ255" s="168"/>
      <c r="AR255" s="168"/>
      <c r="AS255" s="168"/>
      <c r="AT255" s="168"/>
      <c r="AU255" s="168"/>
      <c r="AV255" s="168"/>
      <c r="AW255" s="168"/>
      <c r="AX255" s="168"/>
      <c r="AY255" s="168"/>
      <c r="AZ255" s="168"/>
      <c r="BA255" s="168"/>
      <c r="BB255" s="168"/>
      <c r="BC255" s="168"/>
      <c r="BD255" s="20"/>
      <c r="BE255" s="20"/>
      <c r="BF255" s="20"/>
      <c r="BG255" s="20"/>
      <c r="BH255" s="20"/>
      <c r="BI255" s="20"/>
      <c r="BJ255" s="20"/>
      <c r="BK255" s="20"/>
      <c r="BL255" s="20"/>
      <c r="BM255" s="20"/>
      <c r="BN255" s="20"/>
      <c r="BO255" s="20"/>
      <c r="BP255" s="20"/>
      <c r="BQ255" s="20"/>
      <c r="BR255" s="20"/>
      <c r="BS255" s="20"/>
      <c r="BT255" s="20"/>
      <c r="BU255" s="20"/>
      <c r="BV255" s="20"/>
      <c r="BW255" s="20"/>
      <c r="BX255" s="20"/>
      <c r="BY255" s="20"/>
      <c r="BZ255" s="20"/>
      <c r="CA255" s="20"/>
      <c r="CB255" s="20"/>
      <c r="CC255" s="20"/>
      <c r="CD255" s="20"/>
      <c r="CE255" s="20"/>
      <c r="CF255" s="20"/>
      <c r="CG255" s="20"/>
      <c r="CH255" s="20"/>
      <c r="CI255" s="20"/>
    </row>
    <row r="256" spans="2:87" ht="13.5" customHeight="1">
      <c r="B256" s="192"/>
      <c r="C256" s="192"/>
      <c r="D256" s="231"/>
      <c r="E256" s="177" t="s">
        <v>115</v>
      </c>
      <c r="F256" s="178"/>
      <c r="G256" s="102">
        <f>SUM(G246:G255)</f>
        <v>5507566541</v>
      </c>
      <c r="H256" s="13" t="s">
        <v>131</v>
      </c>
      <c r="I256" s="73">
        <v>26774</v>
      </c>
      <c r="J256" s="13">
        <f t="shared" ref="J256" si="561">IFERROR(I256/D246,"-")</f>
        <v>0.81892702024836361</v>
      </c>
      <c r="K256" s="78">
        <f t="shared" si="449"/>
        <v>205705.77952491224</v>
      </c>
      <c r="L256" s="22"/>
      <c r="M256" s="20"/>
      <c r="N256" s="192"/>
      <c r="O256" s="192"/>
      <c r="P256" s="231"/>
      <c r="Q256" s="179" t="s">
        <v>115</v>
      </c>
      <c r="R256" s="179"/>
      <c r="S256" s="102">
        <v>5721229370</v>
      </c>
      <c r="T256" s="13" t="s">
        <v>131</v>
      </c>
      <c r="U256" s="73">
        <v>25958</v>
      </c>
      <c r="V256" s="13">
        <v>0.82755762425479007</v>
      </c>
      <c r="W256" s="73">
        <v>220403.31959318899</v>
      </c>
      <c r="X256" s="22"/>
      <c r="Y256" s="143"/>
      <c r="Z256" s="168"/>
      <c r="AA256" s="168"/>
      <c r="AB256" s="168"/>
      <c r="AC256" s="168"/>
      <c r="AD256" s="168"/>
      <c r="AE256" s="168"/>
      <c r="AF256" s="168"/>
      <c r="AG256" s="168"/>
      <c r="AH256" s="168"/>
      <c r="AI256" s="168"/>
      <c r="AJ256" s="168"/>
      <c r="AK256" s="168"/>
      <c r="AL256" s="168"/>
      <c r="AM256" s="168"/>
      <c r="AN256" s="168"/>
      <c r="AO256" s="168"/>
      <c r="AP256" s="168"/>
      <c r="AQ256" s="168"/>
      <c r="AR256" s="168"/>
      <c r="AS256" s="168"/>
      <c r="AT256" s="168"/>
      <c r="AU256" s="168"/>
      <c r="AV256" s="168"/>
      <c r="AW256" s="168"/>
      <c r="AX256" s="168"/>
      <c r="AY256" s="168"/>
      <c r="AZ256" s="168"/>
      <c r="BA256" s="168"/>
      <c r="BB256" s="168"/>
      <c r="BC256" s="168"/>
      <c r="BD256" s="20"/>
      <c r="BE256" s="20"/>
      <c r="BF256" s="20"/>
      <c r="BG256" s="20"/>
      <c r="BH256" s="20"/>
      <c r="BI256" s="20"/>
      <c r="BJ256" s="20"/>
      <c r="BK256" s="20"/>
      <c r="BL256" s="20"/>
      <c r="BM256" s="20"/>
      <c r="BN256" s="20"/>
      <c r="BO256" s="20"/>
      <c r="BP256" s="20"/>
      <c r="BQ256" s="20"/>
      <c r="BR256" s="20"/>
      <c r="BS256" s="20"/>
      <c r="BT256" s="20"/>
      <c r="BU256" s="20"/>
      <c r="BV256" s="20"/>
      <c r="BW256" s="20"/>
      <c r="BX256" s="20"/>
      <c r="BY256" s="20"/>
      <c r="BZ256" s="20"/>
      <c r="CA256" s="20"/>
      <c r="CB256" s="20"/>
      <c r="CC256" s="20"/>
      <c r="CD256" s="20"/>
      <c r="CE256" s="20"/>
      <c r="CF256" s="20"/>
      <c r="CG256" s="20"/>
      <c r="CH256" s="20"/>
      <c r="CI256" s="20"/>
    </row>
    <row r="257" spans="2:87" ht="13.5" customHeight="1">
      <c r="B257" s="191">
        <v>24</v>
      </c>
      <c r="C257" s="191" t="s">
        <v>109</v>
      </c>
      <c r="D257" s="229">
        <f>VLOOKUP(C257,市区町村別_生活習慣病の状況!$C$5:$D$78,2,FALSE)</f>
        <v>14573</v>
      </c>
      <c r="E257" s="169" t="s">
        <v>67</v>
      </c>
      <c r="F257" s="114" t="s">
        <v>68</v>
      </c>
      <c r="G257" s="170">
        <v>373575425</v>
      </c>
      <c r="H257" s="10">
        <f t="shared" ref="H257" si="562">IFERROR(G257/G267,"-")</f>
        <v>0.16747334640572101</v>
      </c>
      <c r="I257" s="171">
        <v>7316</v>
      </c>
      <c r="J257" s="10">
        <f t="shared" ref="J257" si="563">IFERROR(I257/D257,"-")</f>
        <v>0.50202429149797567</v>
      </c>
      <c r="K257" s="75">
        <f t="shared" si="449"/>
        <v>51062.797293603064</v>
      </c>
      <c r="L257" s="22"/>
      <c r="M257" s="20"/>
      <c r="N257" s="191">
        <v>24</v>
      </c>
      <c r="O257" s="191" t="s">
        <v>109</v>
      </c>
      <c r="P257" s="229">
        <v>13718</v>
      </c>
      <c r="Q257" s="172" t="s">
        <v>67</v>
      </c>
      <c r="R257" s="92" t="s">
        <v>68</v>
      </c>
      <c r="S257" s="102">
        <v>361372286</v>
      </c>
      <c r="T257" s="13">
        <v>0.15798874949719854</v>
      </c>
      <c r="U257" s="73">
        <v>6964</v>
      </c>
      <c r="V257" s="13">
        <v>0.50765417699373083</v>
      </c>
      <c r="W257" s="73">
        <v>51891.482768523834</v>
      </c>
      <c r="X257" s="22"/>
      <c r="Y257" s="143"/>
      <c r="Z257" s="168"/>
      <c r="AA257" s="168"/>
      <c r="AB257" s="168"/>
      <c r="AC257" s="168"/>
      <c r="AD257" s="168"/>
      <c r="AE257" s="168"/>
      <c r="AF257" s="168"/>
      <c r="AG257" s="168"/>
      <c r="AH257" s="168"/>
      <c r="AI257" s="168"/>
      <c r="AJ257" s="168"/>
      <c r="AK257" s="168"/>
      <c r="AL257" s="168"/>
      <c r="AM257" s="168"/>
      <c r="AN257" s="168"/>
      <c r="AO257" s="168"/>
      <c r="AP257" s="168"/>
      <c r="AQ257" s="168"/>
      <c r="AR257" s="168"/>
      <c r="AS257" s="168"/>
      <c r="AT257" s="168"/>
      <c r="AU257" s="168"/>
      <c r="AV257" s="168"/>
      <c r="AW257" s="168"/>
      <c r="AX257" s="168"/>
      <c r="AY257" s="168"/>
      <c r="AZ257" s="168"/>
      <c r="BA257" s="168"/>
      <c r="BB257" s="168"/>
      <c r="BC257" s="168"/>
      <c r="BD257" s="20"/>
      <c r="BE257" s="20"/>
      <c r="BF257" s="20"/>
      <c r="BG257" s="20"/>
      <c r="BH257" s="20"/>
      <c r="BI257" s="20"/>
      <c r="BJ257" s="20"/>
      <c r="BK257" s="20"/>
      <c r="BL257" s="20"/>
      <c r="BM257" s="20"/>
      <c r="BN257" s="20"/>
      <c r="BO257" s="20"/>
      <c r="BP257" s="20"/>
      <c r="BQ257" s="20"/>
      <c r="BR257" s="20"/>
      <c r="BS257" s="20"/>
      <c r="BT257" s="20"/>
      <c r="BU257" s="20"/>
      <c r="BV257" s="20"/>
      <c r="BW257" s="20"/>
      <c r="BX257" s="20"/>
      <c r="BY257" s="20"/>
      <c r="BZ257" s="20"/>
      <c r="CA257" s="20"/>
      <c r="CB257" s="20"/>
      <c r="CC257" s="20"/>
      <c r="CD257" s="20"/>
      <c r="CE257" s="20"/>
      <c r="CF257" s="20"/>
      <c r="CG257" s="20"/>
      <c r="CH257" s="20"/>
      <c r="CI257" s="20"/>
    </row>
    <row r="258" spans="2:87" ht="13.5" customHeight="1">
      <c r="B258" s="228"/>
      <c r="C258" s="228"/>
      <c r="D258" s="230"/>
      <c r="E258" s="173" t="s">
        <v>69</v>
      </c>
      <c r="F258" s="115" t="s">
        <v>70</v>
      </c>
      <c r="G258" s="174">
        <v>223681615</v>
      </c>
      <c r="H258" s="11">
        <f t="shared" ref="H258" si="564">IFERROR(G258/G267,"-")</f>
        <v>0.10027615867260573</v>
      </c>
      <c r="I258" s="71">
        <v>6405</v>
      </c>
      <c r="J258" s="11">
        <f t="shared" ref="J258" si="565">IFERROR(I258/D257,"-")</f>
        <v>0.43951142523845466</v>
      </c>
      <c r="K258" s="76">
        <f t="shared" si="449"/>
        <v>34922.968774395005</v>
      </c>
      <c r="L258" s="22"/>
      <c r="M258" s="20"/>
      <c r="N258" s="228"/>
      <c r="O258" s="228"/>
      <c r="P258" s="230"/>
      <c r="Q258" s="172" t="s">
        <v>69</v>
      </c>
      <c r="R258" s="92" t="s">
        <v>70</v>
      </c>
      <c r="S258" s="102">
        <v>229552961</v>
      </c>
      <c r="T258" s="13">
        <v>0.10035851297066313</v>
      </c>
      <c r="U258" s="73">
        <v>5999</v>
      </c>
      <c r="V258" s="13">
        <v>0.43730864557515675</v>
      </c>
      <c r="W258" s="73">
        <v>38265.204367394566</v>
      </c>
      <c r="X258" s="22"/>
      <c r="Y258" s="143"/>
      <c r="Z258" s="168"/>
      <c r="AA258" s="168"/>
      <c r="AB258" s="168"/>
      <c r="AC258" s="168"/>
      <c r="AD258" s="168"/>
      <c r="AE258" s="168"/>
      <c r="AF258" s="168"/>
      <c r="AG258" s="168"/>
      <c r="AH258" s="168"/>
      <c r="AI258" s="168"/>
      <c r="AJ258" s="168"/>
      <c r="AK258" s="168"/>
      <c r="AL258" s="168"/>
      <c r="AM258" s="168"/>
      <c r="AN258" s="168"/>
      <c r="AO258" s="168"/>
      <c r="AP258" s="168"/>
      <c r="AQ258" s="168"/>
      <c r="AR258" s="168"/>
      <c r="AS258" s="168"/>
      <c r="AT258" s="168"/>
      <c r="AU258" s="168"/>
      <c r="AV258" s="168"/>
      <c r="AW258" s="168"/>
      <c r="AX258" s="168"/>
      <c r="AY258" s="168"/>
      <c r="AZ258" s="168"/>
      <c r="BA258" s="168"/>
      <c r="BB258" s="168"/>
      <c r="BC258" s="168"/>
      <c r="BD258" s="20"/>
      <c r="BE258" s="20"/>
      <c r="BF258" s="20"/>
      <c r="BG258" s="20"/>
      <c r="BH258" s="20"/>
      <c r="BI258" s="20"/>
      <c r="BJ258" s="20"/>
      <c r="BK258" s="20"/>
      <c r="BL258" s="20"/>
      <c r="BM258" s="20"/>
      <c r="BN258" s="20"/>
      <c r="BO258" s="20"/>
      <c r="BP258" s="20"/>
      <c r="BQ258" s="20"/>
      <c r="BR258" s="20"/>
      <c r="BS258" s="20"/>
      <c r="BT258" s="20"/>
      <c r="BU258" s="20"/>
      <c r="BV258" s="20"/>
      <c r="BW258" s="20"/>
      <c r="BX258" s="20"/>
      <c r="BY258" s="20"/>
      <c r="BZ258" s="20"/>
      <c r="CA258" s="20"/>
      <c r="CB258" s="20"/>
      <c r="CC258" s="20"/>
      <c r="CD258" s="20"/>
      <c r="CE258" s="20"/>
      <c r="CF258" s="20"/>
      <c r="CG258" s="20"/>
      <c r="CH258" s="20"/>
      <c r="CI258" s="20"/>
    </row>
    <row r="259" spans="2:87" ht="13.5" customHeight="1">
      <c r="B259" s="228"/>
      <c r="C259" s="228"/>
      <c r="D259" s="230"/>
      <c r="E259" s="173" t="s">
        <v>71</v>
      </c>
      <c r="F259" s="116" t="s">
        <v>72</v>
      </c>
      <c r="G259" s="174">
        <v>351232478</v>
      </c>
      <c r="H259" s="11">
        <f t="shared" ref="H259" si="566">IFERROR(G259/G267,"-")</f>
        <v>0.15745703416394102</v>
      </c>
      <c r="I259" s="71">
        <v>8802</v>
      </c>
      <c r="J259" s="11">
        <f t="shared" ref="J259" si="567">IFERROR(I259/D257,"-")</f>
        <v>0.6039936869553284</v>
      </c>
      <c r="K259" s="76">
        <f t="shared" si="449"/>
        <v>39903.712565326059</v>
      </c>
      <c r="L259" s="22"/>
      <c r="M259" s="20"/>
      <c r="N259" s="228"/>
      <c r="O259" s="228"/>
      <c r="P259" s="230"/>
      <c r="Q259" s="172" t="s">
        <v>71</v>
      </c>
      <c r="R259" s="92" t="s">
        <v>72</v>
      </c>
      <c r="S259" s="102">
        <v>362785613</v>
      </c>
      <c r="T259" s="13">
        <v>0.15860664349187145</v>
      </c>
      <c r="U259" s="73">
        <v>8419</v>
      </c>
      <c r="V259" s="13">
        <v>0.61371920104971567</v>
      </c>
      <c r="W259" s="73">
        <v>43091.295046917687</v>
      </c>
      <c r="X259" s="22"/>
      <c r="Y259" s="143"/>
      <c r="Z259" s="168"/>
      <c r="AA259" s="168"/>
      <c r="AB259" s="168"/>
      <c r="AC259" s="168"/>
      <c r="AD259" s="168"/>
      <c r="AE259" s="168"/>
      <c r="AF259" s="168"/>
      <c r="AG259" s="168"/>
      <c r="AH259" s="168"/>
      <c r="AI259" s="168"/>
      <c r="AJ259" s="168"/>
      <c r="AK259" s="168"/>
      <c r="AL259" s="168"/>
      <c r="AM259" s="168"/>
      <c r="AN259" s="168"/>
      <c r="AO259" s="168"/>
      <c r="AP259" s="168"/>
      <c r="AQ259" s="168"/>
      <c r="AR259" s="168"/>
      <c r="AS259" s="168"/>
      <c r="AT259" s="168"/>
      <c r="AU259" s="168"/>
      <c r="AV259" s="168"/>
      <c r="AW259" s="168"/>
      <c r="AX259" s="168"/>
      <c r="AY259" s="168"/>
      <c r="AZ259" s="168"/>
      <c r="BA259" s="168"/>
      <c r="BB259" s="168"/>
      <c r="BC259" s="168"/>
      <c r="BD259" s="20"/>
      <c r="BE259" s="20"/>
      <c r="BF259" s="20"/>
      <c r="BG259" s="20"/>
      <c r="BH259" s="20"/>
      <c r="BI259" s="20"/>
      <c r="BJ259" s="20"/>
      <c r="BK259" s="20"/>
      <c r="BL259" s="20"/>
      <c r="BM259" s="20"/>
      <c r="BN259" s="20"/>
      <c r="BO259" s="20"/>
      <c r="BP259" s="20"/>
      <c r="BQ259" s="20"/>
      <c r="BR259" s="20"/>
      <c r="BS259" s="20"/>
      <c r="BT259" s="20"/>
      <c r="BU259" s="20"/>
      <c r="BV259" s="20"/>
      <c r="BW259" s="20"/>
      <c r="BX259" s="20"/>
      <c r="BY259" s="20"/>
      <c r="BZ259" s="20"/>
      <c r="CA259" s="20"/>
      <c r="CB259" s="20"/>
      <c r="CC259" s="20"/>
      <c r="CD259" s="20"/>
      <c r="CE259" s="20"/>
      <c r="CF259" s="20"/>
      <c r="CG259" s="20"/>
      <c r="CH259" s="20"/>
      <c r="CI259" s="20"/>
    </row>
    <row r="260" spans="2:87" ht="13.5" customHeight="1">
      <c r="B260" s="228"/>
      <c r="C260" s="228"/>
      <c r="D260" s="230"/>
      <c r="E260" s="173" t="s">
        <v>73</v>
      </c>
      <c r="F260" s="116" t="s">
        <v>74</v>
      </c>
      <c r="G260" s="174">
        <v>223405844</v>
      </c>
      <c r="H260" s="11">
        <f t="shared" ref="H260" si="568">IFERROR(G260/G267,"-")</f>
        <v>0.10015253091467263</v>
      </c>
      <c r="I260" s="71">
        <v>3490</v>
      </c>
      <c r="J260" s="11">
        <f t="shared" ref="J260" si="569">IFERROR(I260/D257,"-")</f>
        <v>0.23948397721814313</v>
      </c>
      <c r="K260" s="76">
        <f t="shared" si="449"/>
        <v>64013.135816618909</v>
      </c>
      <c r="L260" s="22"/>
      <c r="M260" s="20"/>
      <c r="N260" s="228"/>
      <c r="O260" s="228"/>
      <c r="P260" s="230"/>
      <c r="Q260" s="172" t="s">
        <v>73</v>
      </c>
      <c r="R260" s="92" t="s">
        <v>74</v>
      </c>
      <c r="S260" s="102">
        <v>218843690</v>
      </c>
      <c r="T260" s="13">
        <v>9.5676514934663726E-2</v>
      </c>
      <c r="U260" s="73">
        <v>3428</v>
      </c>
      <c r="V260" s="13">
        <v>0.24989065461437526</v>
      </c>
      <c r="W260" s="73">
        <v>63840.049591598603</v>
      </c>
      <c r="X260" s="22"/>
      <c r="Y260" s="143"/>
      <c r="Z260" s="168"/>
      <c r="AA260" s="168"/>
      <c r="AB260" s="168"/>
      <c r="AC260" s="168"/>
      <c r="AD260" s="168"/>
      <c r="AE260" s="168"/>
      <c r="AF260" s="168"/>
      <c r="AG260" s="168"/>
      <c r="AH260" s="168"/>
      <c r="AI260" s="168"/>
      <c r="AJ260" s="168"/>
      <c r="AK260" s="168"/>
      <c r="AL260" s="168"/>
      <c r="AM260" s="168"/>
      <c r="AN260" s="168"/>
      <c r="AO260" s="168"/>
      <c r="AP260" s="168"/>
      <c r="AQ260" s="168"/>
      <c r="AR260" s="168"/>
      <c r="AS260" s="168"/>
      <c r="AT260" s="168"/>
      <c r="AU260" s="168"/>
      <c r="AV260" s="168"/>
      <c r="AW260" s="168"/>
      <c r="AX260" s="168"/>
      <c r="AY260" s="168"/>
      <c r="AZ260" s="168"/>
      <c r="BA260" s="168"/>
      <c r="BB260" s="168"/>
      <c r="BC260" s="168"/>
      <c r="BD260" s="20"/>
      <c r="BE260" s="20"/>
      <c r="BF260" s="20"/>
      <c r="BG260" s="20"/>
      <c r="BH260" s="20"/>
      <c r="BI260" s="20"/>
      <c r="BJ260" s="20"/>
      <c r="BK260" s="20"/>
      <c r="BL260" s="20"/>
      <c r="BM260" s="20"/>
      <c r="BN260" s="20"/>
      <c r="BO260" s="20"/>
      <c r="BP260" s="20"/>
      <c r="BQ260" s="20"/>
      <c r="BR260" s="20"/>
      <c r="BS260" s="20"/>
      <c r="BT260" s="20"/>
      <c r="BU260" s="20"/>
      <c r="BV260" s="20"/>
      <c r="BW260" s="20"/>
      <c r="BX260" s="20"/>
      <c r="BY260" s="20"/>
      <c r="BZ260" s="20"/>
      <c r="CA260" s="20"/>
      <c r="CB260" s="20"/>
      <c r="CC260" s="20"/>
      <c r="CD260" s="20"/>
      <c r="CE260" s="20"/>
      <c r="CF260" s="20"/>
      <c r="CG260" s="20"/>
      <c r="CH260" s="20"/>
      <c r="CI260" s="20"/>
    </row>
    <row r="261" spans="2:87" ht="13.5" customHeight="1">
      <c r="B261" s="228"/>
      <c r="C261" s="228"/>
      <c r="D261" s="230"/>
      <c r="E261" s="173" t="s">
        <v>75</v>
      </c>
      <c r="F261" s="116" t="s">
        <v>76</v>
      </c>
      <c r="G261" s="174">
        <v>19580160</v>
      </c>
      <c r="H261" s="11">
        <f t="shared" ref="H261" si="570">IFERROR(G261/G267,"-")</f>
        <v>8.7777586503701155E-3</v>
      </c>
      <c r="I261" s="71">
        <v>42</v>
      </c>
      <c r="J261" s="11">
        <f t="shared" ref="J261" si="571">IFERROR(I261/D257,"-")</f>
        <v>2.882042132711178E-3</v>
      </c>
      <c r="K261" s="76">
        <f t="shared" ref="K261:K324" si="572">IFERROR(G261/I261,"-")</f>
        <v>466194.28571428574</v>
      </c>
      <c r="L261" s="22"/>
      <c r="M261" s="20"/>
      <c r="N261" s="228"/>
      <c r="O261" s="228"/>
      <c r="P261" s="230"/>
      <c r="Q261" s="172" t="s">
        <v>75</v>
      </c>
      <c r="R261" s="92" t="s">
        <v>76</v>
      </c>
      <c r="S261" s="102">
        <v>8786842</v>
      </c>
      <c r="T261" s="13">
        <v>3.8415291747343982E-3</v>
      </c>
      <c r="U261" s="73">
        <v>46</v>
      </c>
      <c r="V261" s="13">
        <v>3.353258492491617E-3</v>
      </c>
      <c r="W261" s="73">
        <v>191018.30434782608</v>
      </c>
      <c r="X261" s="22"/>
      <c r="Y261" s="143"/>
      <c r="Z261" s="168"/>
      <c r="AA261" s="168"/>
      <c r="AB261" s="168"/>
      <c r="AC261" s="168"/>
      <c r="AD261" s="168"/>
      <c r="AE261" s="168"/>
      <c r="AF261" s="168"/>
      <c r="AG261" s="168"/>
      <c r="AH261" s="168"/>
      <c r="AI261" s="168"/>
      <c r="AJ261" s="168"/>
      <c r="AK261" s="168"/>
      <c r="AL261" s="168"/>
      <c r="AM261" s="168"/>
      <c r="AN261" s="168"/>
      <c r="AO261" s="168"/>
      <c r="AP261" s="168"/>
      <c r="AQ261" s="168"/>
      <c r="AR261" s="168"/>
      <c r="AS261" s="168"/>
      <c r="AT261" s="168"/>
      <c r="AU261" s="168"/>
      <c r="AV261" s="168"/>
      <c r="AW261" s="168"/>
      <c r="AX261" s="168"/>
      <c r="AY261" s="168"/>
      <c r="AZ261" s="168"/>
      <c r="BA261" s="168"/>
      <c r="BB261" s="168"/>
      <c r="BC261" s="168"/>
      <c r="BD261" s="20"/>
      <c r="BE261" s="20"/>
      <c r="BF261" s="20"/>
      <c r="BG261" s="20"/>
      <c r="BH261" s="20"/>
      <c r="BI261" s="20"/>
      <c r="BJ261" s="20"/>
      <c r="BK261" s="20"/>
      <c r="BL261" s="20"/>
      <c r="BM261" s="20"/>
      <c r="BN261" s="20"/>
      <c r="BO261" s="20"/>
      <c r="BP261" s="20"/>
      <c r="BQ261" s="20"/>
      <c r="BR261" s="20"/>
      <c r="BS261" s="20"/>
      <c r="BT261" s="20"/>
      <c r="BU261" s="20"/>
      <c r="BV261" s="20"/>
      <c r="BW261" s="20"/>
      <c r="BX261" s="20"/>
      <c r="BY261" s="20"/>
      <c r="BZ261" s="20"/>
      <c r="CA261" s="20"/>
      <c r="CB261" s="20"/>
      <c r="CC261" s="20"/>
      <c r="CD261" s="20"/>
      <c r="CE261" s="20"/>
      <c r="CF261" s="20"/>
      <c r="CG261" s="20"/>
      <c r="CH261" s="20"/>
      <c r="CI261" s="20"/>
    </row>
    <row r="262" spans="2:87" ht="13.5" customHeight="1">
      <c r="B262" s="228"/>
      <c r="C262" s="228"/>
      <c r="D262" s="230"/>
      <c r="E262" s="173" t="s">
        <v>77</v>
      </c>
      <c r="F262" s="116" t="s">
        <v>78</v>
      </c>
      <c r="G262" s="174">
        <v>91473823</v>
      </c>
      <c r="H262" s="11">
        <f t="shared" ref="H262" si="573">IFERROR(G262/G267,"-")</f>
        <v>4.1007588350691453E-2</v>
      </c>
      <c r="I262" s="71">
        <v>462</v>
      </c>
      <c r="J262" s="11">
        <f t="shared" ref="J262" si="574">IFERROR(I262/D257,"-")</f>
        <v>3.1702463459822958E-2</v>
      </c>
      <c r="K262" s="76">
        <f t="shared" si="572"/>
        <v>197995.28787878787</v>
      </c>
      <c r="L262" s="22"/>
      <c r="M262" s="20"/>
      <c r="N262" s="228"/>
      <c r="O262" s="228"/>
      <c r="P262" s="230"/>
      <c r="Q262" s="172" t="s">
        <v>77</v>
      </c>
      <c r="R262" s="92" t="s">
        <v>78</v>
      </c>
      <c r="S262" s="102">
        <v>97060806</v>
      </c>
      <c r="T262" s="13">
        <v>4.2434121152085759E-2</v>
      </c>
      <c r="U262" s="73">
        <v>513</v>
      </c>
      <c r="V262" s="13">
        <v>3.7396121883656507E-2</v>
      </c>
      <c r="W262" s="73">
        <v>189202.35087719298</v>
      </c>
      <c r="X262" s="22"/>
      <c r="Y262" s="143"/>
      <c r="Z262" s="168"/>
      <c r="AA262" s="168"/>
      <c r="AB262" s="168"/>
      <c r="AC262" s="168"/>
      <c r="AD262" s="168"/>
      <c r="AE262" s="168"/>
      <c r="AF262" s="168"/>
      <c r="AG262" s="168"/>
      <c r="AH262" s="168"/>
      <c r="AI262" s="168"/>
      <c r="AJ262" s="168"/>
      <c r="AK262" s="168"/>
      <c r="AL262" s="168"/>
      <c r="AM262" s="168"/>
      <c r="AN262" s="168"/>
      <c r="AO262" s="168"/>
      <c r="AP262" s="168"/>
      <c r="AQ262" s="168"/>
      <c r="AR262" s="168"/>
      <c r="AS262" s="168"/>
      <c r="AT262" s="168"/>
      <c r="AU262" s="168"/>
      <c r="AV262" s="168"/>
      <c r="AW262" s="168"/>
      <c r="AX262" s="168"/>
      <c r="AY262" s="168"/>
      <c r="AZ262" s="168"/>
      <c r="BA262" s="168"/>
      <c r="BB262" s="168"/>
      <c r="BC262" s="168"/>
      <c r="BD262" s="20"/>
      <c r="BE262" s="20"/>
      <c r="BF262" s="20"/>
      <c r="BG262" s="20"/>
      <c r="BH262" s="20"/>
      <c r="BI262" s="20"/>
      <c r="BJ262" s="20"/>
      <c r="BK262" s="20"/>
      <c r="BL262" s="20"/>
      <c r="BM262" s="20"/>
      <c r="BN262" s="20"/>
      <c r="BO262" s="20"/>
      <c r="BP262" s="20"/>
      <c r="BQ262" s="20"/>
      <c r="BR262" s="20"/>
      <c r="BS262" s="20"/>
      <c r="BT262" s="20"/>
      <c r="BU262" s="20"/>
      <c r="BV262" s="20"/>
      <c r="BW262" s="20"/>
      <c r="BX262" s="20"/>
      <c r="BY262" s="20"/>
      <c r="BZ262" s="20"/>
      <c r="CA262" s="20"/>
      <c r="CB262" s="20"/>
      <c r="CC262" s="20"/>
      <c r="CD262" s="20"/>
      <c r="CE262" s="20"/>
      <c r="CF262" s="20"/>
      <c r="CG262" s="20"/>
      <c r="CH262" s="20"/>
      <c r="CI262" s="20"/>
    </row>
    <row r="263" spans="2:87" ht="13.5" customHeight="1">
      <c r="B263" s="228"/>
      <c r="C263" s="228"/>
      <c r="D263" s="230"/>
      <c r="E263" s="173" t="s">
        <v>79</v>
      </c>
      <c r="F263" s="116" t="s">
        <v>80</v>
      </c>
      <c r="G263" s="174">
        <v>294361663</v>
      </c>
      <c r="H263" s="11">
        <f t="shared" ref="H263" si="575">IFERROR(G263/G267,"-")</f>
        <v>0.13196192644674928</v>
      </c>
      <c r="I263" s="71">
        <v>2346</v>
      </c>
      <c r="J263" s="11">
        <f t="shared" ref="J263" si="576">IFERROR(I263/D257,"-")</f>
        <v>0.16098263912715297</v>
      </c>
      <c r="K263" s="76">
        <f t="shared" si="572"/>
        <v>125473.85464620631</v>
      </c>
      <c r="L263" s="22"/>
      <c r="M263" s="20"/>
      <c r="N263" s="228"/>
      <c r="O263" s="228"/>
      <c r="P263" s="230"/>
      <c r="Q263" s="172" t="s">
        <v>79</v>
      </c>
      <c r="R263" s="92" t="s">
        <v>80</v>
      </c>
      <c r="S263" s="102">
        <v>326526824</v>
      </c>
      <c r="T263" s="13">
        <v>0.14275462341639511</v>
      </c>
      <c r="U263" s="73">
        <v>2321</v>
      </c>
      <c r="V263" s="13">
        <v>0.16919376002332701</v>
      </c>
      <c r="W263" s="73">
        <v>140683.68117190865</v>
      </c>
      <c r="X263" s="22"/>
      <c r="Y263" s="143"/>
      <c r="Z263" s="168"/>
      <c r="AA263" s="168"/>
      <c r="AB263" s="168"/>
      <c r="AC263" s="168"/>
      <c r="AD263" s="168"/>
      <c r="AE263" s="168"/>
      <c r="AF263" s="168"/>
      <c r="AG263" s="168"/>
      <c r="AH263" s="168"/>
      <c r="AI263" s="168"/>
      <c r="AJ263" s="168"/>
      <c r="AK263" s="168"/>
      <c r="AL263" s="168"/>
      <c r="AM263" s="168"/>
      <c r="AN263" s="168"/>
      <c r="AO263" s="168"/>
      <c r="AP263" s="168"/>
      <c r="AQ263" s="168"/>
      <c r="AR263" s="168"/>
      <c r="AS263" s="168"/>
      <c r="AT263" s="168"/>
      <c r="AU263" s="168"/>
      <c r="AV263" s="168"/>
      <c r="AW263" s="168"/>
      <c r="AX263" s="168"/>
      <c r="AY263" s="168"/>
      <c r="AZ263" s="168"/>
      <c r="BA263" s="168"/>
      <c r="BB263" s="168"/>
      <c r="BC263" s="168"/>
      <c r="BD263" s="20"/>
      <c r="BE263" s="20"/>
      <c r="BF263" s="20"/>
      <c r="BG263" s="20"/>
      <c r="BH263" s="20"/>
      <c r="BI263" s="20"/>
      <c r="BJ263" s="20"/>
      <c r="BK263" s="20"/>
      <c r="BL263" s="20"/>
      <c r="BM263" s="20"/>
      <c r="BN263" s="20"/>
      <c r="BO263" s="20"/>
      <c r="BP263" s="20"/>
      <c r="BQ263" s="20"/>
      <c r="BR263" s="20"/>
      <c r="BS263" s="20"/>
      <c r="BT263" s="20"/>
      <c r="BU263" s="20"/>
      <c r="BV263" s="20"/>
      <c r="BW263" s="20"/>
      <c r="BX263" s="20"/>
      <c r="BY263" s="20"/>
      <c r="BZ263" s="20"/>
      <c r="CA263" s="20"/>
      <c r="CB263" s="20"/>
      <c r="CC263" s="20"/>
      <c r="CD263" s="20"/>
      <c r="CE263" s="20"/>
      <c r="CF263" s="20"/>
      <c r="CG263" s="20"/>
      <c r="CH263" s="20"/>
      <c r="CI263" s="20"/>
    </row>
    <row r="264" spans="2:87" ht="13.5" customHeight="1">
      <c r="B264" s="228"/>
      <c r="C264" s="228"/>
      <c r="D264" s="230"/>
      <c r="E264" s="173" t="s">
        <v>81</v>
      </c>
      <c r="F264" s="116" t="s">
        <v>82</v>
      </c>
      <c r="G264" s="174">
        <v>373925</v>
      </c>
      <c r="H264" s="11">
        <f t="shared" ref="H264" si="577">IFERROR(G264/G267,"-")</f>
        <v>1.6763006039478969E-4</v>
      </c>
      <c r="I264" s="71">
        <v>50</v>
      </c>
      <c r="J264" s="11">
        <f t="shared" ref="J264" si="578">IFERROR(I264/D257,"-")</f>
        <v>3.4310025389418788E-3</v>
      </c>
      <c r="K264" s="76">
        <f t="shared" si="572"/>
        <v>7478.5</v>
      </c>
      <c r="L264" s="22"/>
      <c r="M264" s="20"/>
      <c r="N264" s="228"/>
      <c r="O264" s="228"/>
      <c r="P264" s="230"/>
      <c r="Q264" s="172" t="s">
        <v>81</v>
      </c>
      <c r="R264" s="92" t="s">
        <v>82</v>
      </c>
      <c r="S264" s="102">
        <v>353027</v>
      </c>
      <c r="T264" s="13">
        <v>1.5434026467859105E-4</v>
      </c>
      <c r="U264" s="73">
        <v>44</v>
      </c>
      <c r="V264" s="13">
        <v>3.2074646449919814E-3</v>
      </c>
      <c r="W264" s="73">
        <v>8023.340909090909</v>
      </c>
      <c r="X264" s="22"/>
      <c r="Y264" s="143"/>
      <c r="Z264" s="168"/>
      <c r="AA264" s="168"/>
      <c r="AB264" s="168"/>
      <c r="AC264" s="168"/>
      <c r="AD264" s="168"/>
      <c r="AE264" s="168"/>
      <c r="AF264" s="168"/>
      <c r="AG264" s="168"/>
      <c r="AH264" s="168"/>
      <c r="AI264" s="168"/>
      <c r="AJ264" s="168"/>
      <c r="AK264" s="168"/>
      <c r="AL264" s="168"/>
      <c r="AM264" s="168"/>
      <c r="AN264" s="168"/>
      <c r="AO264" s="168"/>
      <c r="AP264" s="168"/>
      <c r="AQ264" s="168"/>
      <c r="AR264" s="168"/>
      <c r="AS264" s="168"/>
      <c r="AT264" s="168"/>
      <c r="AU264" s="168"/>
      <c r="AV264" s="168"/>
      <c r="AW264" s="168"/>
      <c r="AX264" s="168"/>
      <c r="AY264" s="168"/>
      <c r="AZ264" s="168"/>
      <c r="BA264" s="168"/>
      <c r="BB264" s="168"/>
      <c r="BC264" s="168"/>
      <c r="BD264" s="20"/>
      <c r="BE264" s="20"/>
      <c r="BF264" s="20"/>
      <c r="BG264" s="20"/>
      <c r="BH264" s="20"/>
      <c r="BI264" s="20"/>
      <c r="BJ264" s="20"/>
      <c r="BK264" s="20"/>
      <c r="BL264" s="20"/>
      <c r="BM264" s="20"/>
      <c r="BN264" s="20"/>
      <c r="BO264" s="20"/>
      <c r="BP264" s="20"/>
      <c r="BQ264" s="20"/>
      <c r="BR264" s="20"/>
      <c r="BS264" s="20"/>
      <c r="BT264" s="20"/>
      <c r="BU264" s="20"/>
      <c r="BV264" s="20"/>
      <c r="BW264" s="20"/>
      <c r="BX264" s="20"/>
      <c r="BY264" s="20"/>
      <c r="BZ264" s="20"/>
      <c r="CA264" s="20"/>
      <c r="CB264" s="20"/>
      <c r="CC264" s="20"/>
      <c r="CD264" s="20"/>
      <c r="CE264" s="20"/>
      <c r="CF264" s="20"/>
      <c r="CG264" s="20"/>
      <c r="CH264" s="20"/>
      <c r="CI264" s="20"/>
    </row>
    <row r="265" spans="2:87" ht="13.5" customHeight="1">
      <c r="B265" s="228"/>
      <c r="C265" s="228"/>
      <c r="D265" s="230"/>
      <c r="E265" s="173" t="s">
        <v>83</v>
      </c>
      <c r="F265" s="116" t="s">
        <v>84</v>
      </c>
      <c r="G265" s="174">
        <v>51617462</v>
      </c>
      <c r="H265" s="11">
        <f t="shared" ref="H265" si="579">IFERROR(G265/G267,"-")</f>
        <v>2.314003683221438E-2</v>
      </c>
      <c r="I265" s="71">
        <v>1738</v>
      </c>
      <c r="J265" s="11">
        <f t="shared" ref="J265" si="580">IFERROR(I265/D257,"-")</f>
        <v>0.11926164825361971</v>
      </c>
      <c r="K265" s="76">
        <f t="shared" si="572"/>
        <v>29699.345224395856</v>
      </c>
      <c r="L265" s="22"/>
      <c r="M265" s="20"/>
      <c r="N265" s="228"/>
      <c r="O265" s="228"/>
      <c r="P265" s="230"/>
      <c r="Q265" s="172" t="s">
        <v>83</v>
      </c>
      <c r="R265" s="92" t="s">
        <v>84</v>
      </c>
      <c r="S265" s="102">
        <v>60350667</v>
      </c>
      <c r="T265" s="13">
        <v>2.6384774870787536E-2</v>
      </c>
      <c r="U265" s="73">
        <v>1736</v>
      </c>
      <c r="V265" s="13">
        <v>0.12654905962968363</v>
      </c>
      <c r="W265" s="73">
        <v>34764.20910138249</v>
      </c>
      <c r="X265" s="22"/>
      <c r="Y265" s="143"/>
      <c r="Z265" s="168"/>
      <c r="AA265" s="168"/>
      <c r="AB265" s="168"/>
      <c r="AC265" s="168"/>
      <c r="AD265" s="168"/>
      <c r="AE265" s="168"/>
      <c r="AF265" s="168"/>
      <c r="AG265" s="168"/>
      <c r="AH265" s="168"/>
      <c r="AI265" s="168"/>
      <c r="AJ265" s="168"/>
      <c r="AK265" s="168"/>
      <c r="AL265" s="168"/>
      <c r="AM265" s="168"/>
      <c r="AN265" s="168"/>
      <c r="AO265" s="168"/>
      <c r="AP265" s="168"/>
      <c r="AQ265" s="168"/>
      <c r="AR265" s="168"/>
      <c r="AS265" s="168"/>
      <c r="AT265" s="168"/>
      <c r="AU265" s="168"/>
      <c r="AV265" s="168"/>
      <c r="AW265" s="168"/>
      <c r="AX265" s="168"/>
      <c r="AY265" s="168"/>
      <c r="AZ265" s="168"/>
      <c r="BA265" s="168"/>
      <c r="BB265" s="168"/>
      <c r="BC265" s="168"/>
      <c r="BD265" s="20"/>
      <c r="BE265" s="20"/>
      <c r="BF265" s="20"/>
      <c r="BG265" s="20"/>
      <c r="BH265" s="20"/>
      <c r="BI265" s="20"/>
      <c r="BJ265" s="20"/>
      <c r="BK265" s="20"/>
      <c r="BL265" s="20"/>
      <c r="BM265" s="20"/>
      <c r="BN265" s="20"/>
      <c r="BO265" s="20"/>
      <c r="BP265" s="20"/>
      <c r="BQ265" s="20"/>
      <c r="BR265" s="20"/>
      <c r="BS265" s="20"/>
      <c r="BT265" s="20"/>
      <c r="BU265" s="20"/>
      <c r="BV265" s="20"/>
      <c r="BW265" s="20"/>
      <c r="BX265" s="20"/>
      <c r="BY265" s="20"/>
      <c r="BZ265" s="20"/>
      <c r="CA265" s="20"/>
      <c r="CB265" s="20"/>
      <c r="CC265" s="20"/>
      <c r="CD265" s="20"/>
      <c r="CE265" s="20"/>
      <c r="CF265" s="20"/>
      <c r="CG265" s="20"/>
      <c r="CH265" s="20"/>
      <c r="CI265" s="20"/>
    </row>
    <row r="266" spans="2:87" ht="13.5" customHeight="1">
      <c r="B266" s="228"/>
      <c r="C266" s="228"/>
      <c r="D266" s="230"/>
      <c r="E266" s="175" t="s">
        <v>85</v>
      </c>
      <c r="F266" s="117" t="s">
        <v>86</v>
      </c>
      <c r="G266" s="176">
        <v>601353605</v>
      </c>
      <c r="H266" s="12">
        <f t="shared" ref="H266" si="581">IFERROR(G266/G267,"-")</f>
        <v>0.26958598950263957</v>
      </c>
      <c r="I266" s="72">
        <v>1508</v>
      </c>
      <c r="J266" s="12">
        <f t="shared" ref="J266" si="582">IFERROR(I266/D257,"-")</f>
        <v>0.10347903657448707</v>
      </c>
      <c r="K266" s="77">
        <f t="shared" si="572"/>
        <v>398775.60013262602</v>
      </c>
      <c r="L266" s="22"/>
      <c r="M266" s="20"/>
      <c r="N266" s="228"/>
      <c r="O266" s="228"/>
      <c r="P266" s="230"/>
      <c r="Q266" s="172" t="s">
        <v>85</v>
      </c>
      <c r="R266" s="92" t="s">
        <v>86</v>
      </c>
      <c r="S266" s="102">
        <v>621696522</v>
      </c>
      <c r="T266" s="13">
        <v>0.27180019022692176</v>
      </c>
      <c r="U266" s="73">
        <v>1360</v>
      </c>
      <c r="V266" s="13">
        <v>9.9139816299752145E-2</v>
      </c>
      <c r="W266" s="73">
        <v>457129.79558823531</v>
      </c>
      <c r="X266" s="22"/>
      <c r="Y266" s="143"/>
      <c r="Z266" s="168"/>
      <c r="AA266" s="168"/>
      <c r="AB266" s="168"/>
      <c r="AC266" s="168"/>
      <c r="AD266" s="168"/>
      <c r="AE266" s="168"/>
      <c r="AF266" s="168"/>
      <c r="AG266" s="168"/>
      <c r="AH266" s="168"/>
      <c r="AI266" s="168"/>
      <c r="AJ266" s="168"/>
      <c r="AK266" s="168"/>
      <c r="AL266" s="168"/>
      <c r="AM266" s="168"/>
      <c r="AN266" s="168"/>
      <c r="AO266" s="168"/>
      <c r="AP266" s="168"/>
      <c r="AQ266" s="168"/>
      <c r="AR266" s="168"/>
      <c r="AS266" s="168"/>
      <c r="AT266" s="168"/>
      <c r="AU266" s="168"/>
      <c r="AV266" s="168"/>
      <c r="AW266" s="168"/>
      <c r="AX266" s="168"/>
      <c r="AY266" s="168"/>
      <c r="AZ266" s="168"/>
      <c r="BA266" s="168"/>
      <c r="BB266" s="168"/>
      <c r="BC266" s="168"/>
      <c r="BD266" s="20"/>
      <c r="BE266" s="20"/>
      <c r="BF266" s="20"/>
      <c r="BG266" s="20"/>
      <c r="BH266" s="20"/>
      <c r="BI266" s="20"/>
      <c r="BJ266" s="20"/>
      <c r="BK266" s="20"/>
      <c r="BL266" s="20"/>
      <c r="BM266" s="20"/>
      <c r="BN266" s="20"/>
      <c r="BO266" s="20"/>
      <c r="BP266" s="20"/>
      <c r="BQ266" s="20"/>
      <c r="BR266" s="20"/>
      <c r="BS266" s="20"/>
      <c r="BT266" s="20"/>
      <c r="BU266" s="20"/>
      <c r="BV266" s="20"/>
      <c r="BW266" s="20"/>
      <c r="BX266" s="20"/>
      <c r="BY266" s="20"/>
      <c r="BZ266" s="20"/>
      <c r="CA266" s="20"/>
      <c r="CB266" s="20"/>
      <c r="CC266" s="20"/>
      <c r="CD266" s="20"/>
      <c r="CE266" s="20"/>
      <c r="CF266" s="20"/>
      <c r="CG266" s="20"/>
      <c r="CH266" s="20"/>
      <c r="CI266" s="20"/>
    </row>
    <row r="267" spans="2:87" ht="13.5" customHeight="1">
      <c r="B267" s="192"/>
      <c r="C267" s="192"/>
      <c r="D267" s="231"/>
      <c r="E267" s="177" t="s">
        <v>115</v>
      </c>
      <c r="F267" s="178"/>
      <c r="G267" s="102">
        <f>SUM(G257:G266)</f>
        <v>2230656000</v>
      </c>
      <c r="H267" s="13" t="s">
        <v>131</v>
      </c>
      <c r="I267" s="73">
        <v>11204</v>
      </c>
      <c r="J267" s="13">
        <f t="shared" ref="J267" si="583">IFERROR(I267/D257,"-")</f>
        <v>0.7688190489260962</v>
      </c>
      <c r="K267" s="78">
        <f t="shared" si="572"/>
        <v>199094.60906818992</v>
      </c>
      <c r="L267" s="22"/>
      <c r="M267" s="20"/>
      <c r="N267" s="192"/>
      <c r="O267" s="192"/>
      <c r="P267" s="231"/>
      <c r="Q267" s="179" t="s">
        <v>115</v>
      </c>
      <c r="R267" s="179"/>
      <c r="S267" s="102">
        <v>2287329238</v>
      </c>
      <c r="T267" s="13" t="s">
        <v>131</v>
      </c>
      <c r="U267" s="73">
        <v>10688</v>
      </c>
      <c r="V267" s="13">
        <v>0.77912232103805223</v>
      </c>
      <c r="W267" s="73">
        <v>214009.09786676647</v>
      </c>
      <c r="X267" s="22"/>
      <c r="Y267" s="143"/>
      <c r="Z267" s="168"/>
      <c r="AA267" s="168"/>
      <c r="AB267" s="168"/>
      <c r="AC267" s="168"/>
      <c r="AD267" s="168"/>
      <c r="AE267" s="168"/>
      <c r="AF267" s="168"/>
      <c r="AG267" s="168"/>
      <c r="AH267" s="168"/>
      <c r="AI267" s="168"/>
      <c r="AJ267" s="168"/>
      <c r="AK267" s="168"/>
      <c r="AL267" s="168"/>
      <c r="AM267" s="168"/>
      <c r="AN267" s="168"/>
      <c r="AO267" s="168"/>
      <c r="AP267" s="168"/>
      <c r="AQ267" s="168"/>
      <c r="AR267" s="168"/>
      <c r="AS267" s="168"/>
      <c r="AT267" s="168"/>
      <c r="AU267" s="168"/>
      <c r="AV267" s="168"/>
      <c r="AW267" s="168"/>
      <c r="AX267" s="168"/>
      <c r="AY267" s="168"/>
      <c r="AZ267" s="168"/>
      <c r="BA267" s="168"/>
      <c r="BB267" s="168"/>
      <c r="BC267" s="168"/>
      <c r="BD267" s="20"/>
      <c r="BE267" s="20"/>
      <c r="BF267" s="20"/>
      <c r="BG267" s="20"/>
      <c r="BH267" s="20"/>
      <c r="BI267" s="20"/>
      <c r="BJ267" s="20"/>
      <c r="BK267" s="20"/>
      <c r="BL267" s="20"/>
      <c r="BM267" s="20"/>
      <c r="BN267" s="20"/>
      <c r="BO267" s="20"/>
      <c r="BP267" s="20"/>
      <c r="BQ267" s="20"/>
      <c r="BR267" s="20"/>
      <c r="BS267" s="20"/>
      <c r="BT267" s="20"/>
      <c r="BU267" s="20"/>
      <c r="BV267" s="20"/>
      <c r="BW267" s="20"/>
      <c r="BX267" s="20"/>
      <c r="BY267" s="20"/>
      <c r="BZ267" s="20"/>
      <c r="CA267" s="20"/>
      <c r="CB267" s="20"/>
      <c r="CC267" s="20"/>
      <c r="CD267" s="20"/>
      <c r="CE267" s="20"/>
      <c r="CF267" s="20"/>
      <c r="CG267" s="20"/>
      <c r="CH267" s="20"/>
      <c r="CI267" s="20"/>
    </row>
    <row r="268" spans="2:87" ht="13.5" customHeight="1">
      <c r="B268" s="191">
        <v>25</v>
      </c>
      <c r="C268" s="191" t="s">
        <v>110</v>
      </c>
      <c r="D268" s="229">
        <f>VLOOKUP(C268,市区町村別_生活習慣病の状況!$C$5:$D$78,2,FALSE)</f>
        <v>10044</v>
      </c>
      <c r="E268" s="169" t="s">
        <v>67</v>
      </c>
      <c r="F268" s="114" t="s">
        <v>68</v>
      </c>
      <c r="G268" s="170">
        <v>249900708</v>
      </c>
      <c r="H268" s="10">
        <f t="shared" ref="H268" si="584">IFERROR(G268/G278,"-")</f>
        <v>0.17100647561915203</v>
      </c>
      <c r="I268" s="171">
        <v>4401</v>
      </c>
      <c r="J268" s="10">
        <f t="shared" ref="J268" si="585">IFERROR(I268/D268,"-")</f>
        <v>0.43817204301075269</v>
      </c>
      <c r="K268" s="75">
        <f t="shared" si="572"/>
        <v>56782.710293115204</v>
      </c>
      <c r="L268" s="22"/>
      <c r="M268" s="20"/>
      <c r="N268" s="191">
        <v>25</v>
      </c>
      <c r="O268" s="191" t="s">
        <v>110</v>
      </c>
      <c r="P268" s="229">
        <v>9548</v>
      </c>
      <c r="Q268" s="172" t="s">
        <v>67</v>
      </c>
      <c r="R268" s="92" t="s">
        <v>68</v>
      </c>
      <c r="S268" s="102">
        <v>244830300</v>
      </c>
      <c r="T268" s="13">
        <v>0.15821985176522199</v>
      </c>
      <c r="U268" s="73">
        <v>4163</v>
      </c>
      <c r="V268" s="13">
        <v>0.43600754084625054</v>
      </c>
      <c r="W268" s="73">
        <v>58811.025702618303</v>
      </c>
      <c r="X268" s="22"/>
      <c r="Y268" s="143"/>
      <c r="Z268" s="168"/>
      <c r="AA268" s="168"/>
      <c r="AB268" s="168"/>
      <c r="AC268" s="168"/>
      <c r="AD268" s="168"/>
      <c r="AE268" s="168"/>
      <c r="AF268" s="168"/>
      <c r="AG268" s="168"/>
      <c r="AH268" s="168"/>
      <c r="AI268" s="168"/>
      <c r="AJ268" s="168"/>
      <c r="AK268" s="168"/>
      <c r="AL268" s="168"/>
      <c r="AM268" s="168"/>
      <c r="AN268" s="168"/>
      <c r="AO268" s="168"/>
      <c r="AP268" s="168"/>
      <c r="AQ268" s="168"/>
      <c r="AR268" s="168"/>
      <c r="AS268" s="168"/>
      <c r="AT268" s="168"/>
      <c r="AU268" s="168"/>
      <c r="AV268" s="168"/>
      <c r="AW268" s="168"/>
      <c r="AX268" s="168"/>
      <c r="AY268" s="168"/>
      <c r="AZ268" s="168"/>
      <c r="BA268" s="168"/>
      <c r="BB268" s="168"/>
      <c r="BC268" s="168"/>
      <c r="BD268" s="20"/>
      <c r="BE268" s="20"/>
      <c r="BF268" s="20"/>
      <c r="BG268" s="20"/>
      <c r="BH268" s="20"/>
      <c r="BI268" s="20"/>
      <c r="BJ268" s="20"/>
      <c r="BK268" s="20"/>
      <c r="BL268" s="20"/>
      <c r="BM268" s="20"/>
      <c r="BN268" s="20"/>
      <c r="BO268" s="20"/>
      <c r="BP268" s="20"/>
      <c r="BQ268" s="20"/>
      <c r="BR268" s="20"/>
      <c r="BS268" s="20"/>
      <c r="BT268" s="20"/>
      <c r="BU268" s="20"/>
      <c r="BV268" s="20"/>
      <c r="BW268" s="20"/>
      <c r="BX268" s="20"/>
      <c r="BY268" s="20"/>
      <c r="BZ268" s="20"/>
      <c r="CA268" s="20"/>
      <c r="CB268" s="20"/>
      <c r="CC268" s="20"/>
      <c r="CD268" s="20"/>
      <c r="CE268" s="20"/>
      <c r="CF268" s="20"/>
      <c r="CG268" s="20"/>
      <c r="CH268" s="20"/>
      <c r="CI268" s="20"/>
    </row>
    <row r="269" spans="2:87" ht="13.5" customHeight="1">
      <c r="B269" s="228"/>
      <c r="C269" s="228"/>
      <c r="D269" s="230"/>
      <c r="E269" s="173" t="s">
        <v>69</v>
      </c>
      <c r="F269" s="115" t="s">
        <v>70</v>
      </c>
      <c r="G269" s="174">
        <v>145966423</v>
      </c>
      <c r="H269" s="11">
        <f t="shared" ref="H269" si="586">IFERROR(G269/G278,"-")</f>
        <v>9.9884485145053409E-2</v>
      </c>
      <c r="I269" s="71">
        <v>4190</v>
      </c>
      <c r="J269" s="11">
        <f t="shared" ref="J269" si="587">IFERROR(I269/D268,"-")</f>
        <v>0.41716447630426123</v>
      </c>
      <c r="K269" s="76">
        <f t="shared" si="572"/>
        <v>34836.855131264914</v>
      </c>
      <c r="L269" s="22"/>
      <c r="M269" s="20"/>
      <c r="N269" s="228"/>
      <c r="O269" s="228"/>
      <c r="P269" s="230"/>
      <c r="Q269" s="172" t="s">
        <v>69</v>
      </c>
      <c r="R269" s="92" t="s">
        <v>70</v>
      </c>
      <c r="S269" s="102">
        <v>151834084</v>
      </c>
      <c r="T269" s="13">
        <v>9.8121704149315925E-2</v>
      </c>
      <c r="U269" s="73">
        <v>3995</v>
      </c>
      <c r="V269" s="13">
        <v>0.41841223292836194</v>
      </c>
      <c r="W269" s="73">
        <v>38006.028535669589</v>
      </c>
      <c r="X269" s="22"/>
      <c r="Y269" s="143"/>
      <c r="Z269" s="168"/>
      <c r="AA269" s="168"/>
      <c r="AB269" s="168"/>
      <c r="AC269" s="168"/>
      <c r="AD269" s="168"/>
      <c r="AE269" s="168"/>
      <c r="AF269" s="168"/>
      <c r="AG269" s="168"/>
      <c r="AH269" s="168"/>
      <c r="AI269" s="168"/>
      <c r="AJ269" s="168"/>
      <c r="AK269" s="168"/>
      <c r="AL269" s="168"/>
      <c r="AM269" s="168"/>
      <c r="AN269" s="168"/>
      <c r="AO269" s="168"/>
      <c r="AP269" s="168"/>
      <c r="AQ269" s="168"/>
      <c r="AR269" s="168"/>
      <c r="AS269" s="168"/>
      <c r="AT269" s="168"/>
      <c r="AU269" s="168"/>
      <c r="AV269" s="168"/>
      <c r="AW269" s="168"/>
      <c r="AX269" s="168"/>
      <c r="AY269" s="168"/>
      <c r="AZ269" s="168"/>
      <c r="BA269" s="168"/>
      <c r="BB269" s="168"/>
      <c r="BC269" s="168"/>
      <c r="BD269" s="20"/>
      <c r="BE269" s="20"/>
      <c r="BF269" s="20"/>
      <c r="BG269" s="20"/>
      <c r="BH269" s="20"/>
      <c r="BI269" s="20"/>
      <c r="BJ269" s="20"/>
      <c r="BK269" s="20"/>
      <c r="BL269" s="20"/>
      <c r="BM269" s="20"/>
      <c r="BN269" s="20"/>
      <c r="BO269" s="20"/>
      <c r="BP269" s="20"/>
      <c r="BQ269" s="20"/>
      <c r="BR269" s="20"/>
      <c r="BS269" s="20"/>
      <c r="BT269" s="20"/>
      <c r="BU269" s="20"/>
      <c r="BV269" s="20"/>
      <c r="BW269" s="20"/>
      <c r="BX269" s="20"/>
      <c r="BY269" s="20"/>
      <c r="BZ269" s="20"/>
      <c r="CA269" s="20"/>
      <c r="CB269" s="20"/>
      <c r="CC269" s="20"/>
      <c r="CD269" s="20"/>
      <c r="CE269" s="20"/>
      <c r="CF269" s="20"/>
      <c r="CG269" s="20"/>
      <c r="CH269" s="20"/>
      <c r="CI269" s="20"/>
    </row>
    <row r="270" spans="2:87" ht="13.5" customHeight="1">
      <c r="B270" s="228"/>
      <c r="C270" s="228"/>
      <c r="D270" s="230"/>
      <c r="E270" s="173" t="s">
        <v>71</v>
      </c>
      <c r="F270" s="116" t="s">
        <v>72</v>
      </c>
      <c r="G270" s="174">
        <v>249541281</v>
      </c>
      <c r="H270" s="11">
        <f t="shared" ref="H270" si="588">IFERROR(G270/G278,"-")</f>
        <v>0.17076052055562188</v>
      </c>
      <c r="I270" s="71">
        <v>5861</v>
      </c>
      <c r="J270" s="11">
        <f t="shared" ref="J270" si="589">IFERROR(I270/D268,"-")</f>
        <v>0.58353245718837121</v>
      </c>
      <c r="K270" s="76">
        <f t="shared" si="572"/>
        <v>42576.570721719843</v>
      </c>
      <c r="L270" s="22"/>
      <c r="M270" s="20"/>
      <c r="N270" s="228"/>
      <c r="O270" s="228"/>
      <c r="P270" s="230"/>
      <c r="Q270" s="172" t="s">
        <v>71</v>
      </c>
      <c r="R270" s="92" t="s">
        <v>72</v>
      </c>
      <c r="S270" s="102">
        <v>251075548</v>
      </c>
      <c r="T270" s="13">
        <v>0.16225579916551128</v>
      </c>
      <c r="U270" s="73">
        <v>5640</v>
      </c>
      <c r="V270" s="13">
        <v>0.59069962295768752</v>
      </c>
      <c r="W270" s="73">
        <v>44516.941134751774</v>
      </c>
      <c r="X270" s="22"/>
      <c r="Y270" s="143"/>
      <c r="Z270" s="168"/>
      <c r="AA270" s="168"/>
      <c r="AB270" s="168"/>
      <c r="AC270" s="168"/>
      <c r="AD270" s="168"/>
      <c r="AE270" s="168"/>
      <c r="AF270" s="168"/>
      <c r="AG270" s="168"/>
      <c r="AH270" s="168"/>
      <c r="AI270" s="168"/>
      <c r="AJ270" s="168"/>
      <c r="AK270" s="168"/>
      <c r="AL270" s="168"/>
      <c r="AM270" s="168"/>
      <c r="AN270" s="168"/>
      <c r="AO270" s="168"/>
      <c r="AP270" s="168"/>
      <c r="AQ270" s="168"/>
      <c r="AR270" s="168"/>
      <c r="AS270" s="168"/>
      <c r="AT270" s="168"/>
      <c r="AU270" s="168"/>
      <c r="AV270" s="168"/>
      <c r="AW270" s="168"/>
      <c r="AX270" s="168"/>
      <c r="AY270" s="168"/>
      <c r="AZ270" s="168"/>
      <c r="BA270" s="168"/>
      <c r="BB270" s="168"/>
      <c r="BC270" s="168"/>
      <c r="BD270" s="20"/>
      <c r="BE270" s="20"/>
      <c r="BF270" s="20"/>
      <c r="BG270" s="20"/>
      <c r="BH270" s="20"/>
      <c r="BI270" s="20"/>
      <c r="BJ270" s="20"/>
      <c r="BK270" s="20"/>
      <c r="BL270" s="20"/>
      <c r="BM270" s="20"/>
      <c r="BN270" s="20"/>
      <c r="BO270" s="20"/>
      <c r="BP270" s="20"/>
      <c r="BQ270" s="20"/>
      <c r="BR270" s="20"/>
      <c r="BS270" s="20"/>
      <c r="BT270" s="20"/>
      <c r="BU270" s="20"/>
      <c r="BV270" s="20"/>
      <c r="BW270" s="20"/>
      <c r="BX270" s="20"/>
      <c r="BY270" s="20"/>
      <c r="BZ270" s="20"/>
      <c r="CA270" s="20"/>
      <c r="CB270" s="20"/>
      <c r="CC270" s="20"/>
      <c r="CD270" s="20"/>
      <c r="CE270" s="20"/>
      <c r="CF270" s="20"/>
      <c r="CG270" s="20"/>
      <c r="CH270" s="20"/>
      <c r="CI270" s="20"/>
    </row>
    <row r="271" spans="2:87" ht="13.5" customHeight="1">
      <c r="B271" s="228"/>
      <c r="C271" s="228"/>
      <c r="D271" s="230"/>
      <c r="E271" s="173" t="s">
        <v>73</v>
      </c>
      <c r="F271" s="116" t="s">
        <v>74</v>
      </c>
      <c r="G271" s="174">
        <v>144453916</v>
      </c>
      <c r="H271" s="11">
        <f t="shared" ref="H271" si="590">IFERROR(G271/G278,"-")</f>
        <v>9.8849480108495869E-2</v>
      </c>
      <c r="I271" s="71">
        <v>2344</v>
      </c>
      <c r="J271" s="11">
        <f t="shared" ref="J271" si="591">IFERROR(I271/D268,"-")</f>
        <v>0.23337315810434089</v>
      </c>
      <c r="K271" s="76">
        <f t="shared" si="572"/>
        <v>61627.097269624574</v>
      </c>
      <c r="L271" s="22"/>
      <c r="M271" s="20"/>
      <c r="N271" s="228"/>
      <c r="O271" s="228"/>
      <c r="P271" s="230"/>
      <c r="Q271" s="172" t="s">
        <v>73</v>
      </c>
      <c r="R271" s="92" t="s">
        <v>74</v>
      </c>
      <c r="S271" s="102">
        <v>132808913</v>
      </c>
      <c r="T271" s="13">
        <v>8.582682179436231E-2</v>
      </c>
      <c r="U271" s="73">
        <v>2238</v>
      </c>
      <c r="V271" s="13">
        <v>0.23439463762044407</v>
      </c>
      <c r="W271" s="73">
        <v>59342.677837354779</v>
      </c>
      <c r="X271" s="22"/>
      <c r="Y271" s="143"/>
      <c r="Z271" s="168"/>
      <c r="AA271" s="168"/>
      <c r="AB271" s="168"/>
      <c r="AC271" s="168"/>
      <c r="AD271" s="168"/>
      <c r="AE271" s="168"/>
      <c r="AF271" s="168"/>
      <c r="AG271" s="168"/>
      <c r="AH271" s="168"/>
      <c r="AI271" s="168"/>
      <c r="AJ271" s="168"/>
      <c r="AK271" s="168"/>
      <c r="AL271" s="168"/>
      <c r="AM271" s="168"/>
      <c r="AN271" s="168"/>
      <c r="AO271" s="168"/>
      <c r="AP271" s="168"/>
      <c r="AQ271" s="168"/>
      <c r="AR271" s="168"/>
      <c r="AS271" s="168"/>
      <c r="AT271" s="168"/>
      <c r="AU271" s="168"/>
      <c r="AV271" s="168"/>
      <c r="AW271" s="168"/>
      <c r="AX271" s="168"/>
      <c r="AY271" s="168"/>
      <c r="AZ271" s="168"/>
      <c r="BA271" s="168"/>
      <c r="BB271" s="168"/>
      <c r="BC271" s="168"/>
      <c r="BD271" s="20"/>
      <c r="BE271" s="20"/>
      <c r="BF271" s="20"/>
      <c r="BG271" s="20"/>
      <c r="BH271" s="20"/>
      <c r="BI271" s="20"/>
      <c r="BJ271" s="20"/>
      <c r="BK271" s="20"/>
      <c r="BL271" s="20"/>
      <c r="BM271" s="20"/>
      <c r="BN271" s="20"/>
      <c r="BO271" s="20"/>
      <c r="BP271" s="20"/>
      <c r="BQ271" s="20"/>
      <c r="BR271" s="20"/>
      <c r="BS271" s="20"/>
      <c r="BT271" s="20"/>
      <c r="BU271" s="20"/>
      <c r="BV271" s="20"/>
      <c r="BW271" s="20"/>
      <c r="BX271" s="20"/>
      <c r="BY271" s="20"/>
      <c r="BZ271" s="20"/>
      <c r="CA271" s="20"/>
      <c r="CB271" s="20"/>
      <c r="CC271" s="20"/>
      <c r="CD271" s="20"/>
      <c r="CE271" s="20"/>
      <c r="CF271" s="20"/>
      <c r="CG271" s="20"/>
      <c r="CH271" s="20"/>
      <c r="CI271" s="20"/>
    </row>
    <row r="272" spans="2:87" ht="13.5" customHeight="1">
      <c r="B272" s="228"/>
      <c r="C272" s="228"/>
      <c r="D272" s="230"/>
      <c r="E272" s="173" t="s">
        <v>75</v>
      </c>
      <c r="F272" s="116" t="s">
        <v>76</v>
      </c>
      <c r="G272" s="174">
        <v>15669632</v>
      </c>
      <c r="H272" s="11">
        <f t="shared" ref="H272" si="592">IFERROR(G272/G278,"-")</f>
        <v>1.0722692880762403E-2</v>
      </c>
      <c r="I272" s="71">
        <v>40</v>
      </c>
      <c r="J272" s="11">
        <f t="shared" ref="J272" si="593">IFERROR(I272/D268,"-")</f>
        <v>3.9824771007566703E-3</v>
      </c>
      <c r="K272" s="76">
        <f t="shared" si="572"/>
        <v>391740.8</v>
      </c>
      <c r="L272" s="22"/>
      <c r="M272" s="20"/>
      <c r="N272" s="228"/>
      <c r="O272" s="228"/>
      <c r="P272" s="230"/>
      <c r="Q272" s="172" t="s">
        <v>75</v>
      </c>
      <c r="R272" s="92" t="s">
        <v>76</v>
      </c>
      <c r="S272" s="102">
        <v>24704522</v>
      </c>
      <c r="T272" s="13">
        <v>1.5965122816786425E-2</v>
      </c>
      <c r="U272" s="73">
        <v>32</v>
      </c>
      <c r="V272" s="13">
        <v>3.3514872224549644E-3</v>
      </c>
      <c r="W272" s="73">
        <v>772016.3125</v>
      </c>
      <c r="X272" s="22"/>
      <c r="Y272" s="143"/>
      <c r="Z272" s="168"/>
      <c r="AA272" s="168"/>
      <c r="AB272" s="168"/>
      <c r="AC272" s="168"/>
      <c r="AD272" s="168"/>
      <c r="AE272" s="168"/>
      <c r="AF272" s="168"/>
      <c r="AG272" s="168"/>
      <c r="AH272" s="168"/>
      <c r="AI272" s="168"/>
      <c r="AJ272" s="168"/>
      <c r="AK272" s="168"/>
      <c r="AL272" s="168"/>
      <c r="AM272" s="168"/>
      <c r="AN272" s="168"/>
      <c r="AO272" s="168"/>
      <c r="AP272" s="168"/>
      <c r="AQ272" s="168"/>
      <c r="AR272" s="168"/>
      <c r="AS272" s="168"/>
      <c r="AT272" s="168"/>
      <c r="AU272" s="168"/>
      <c r="AV272" s="168"/>
      <c r="AW272" s="168"/>
      <c r="AX272" s="168"/>
      <c r="AY272" s="168"/>
      <c r="AZ272" s="168"/>
      <c r="BA272" s="168"/>
      <c r="BB272" s="168"/>
      <c r="BC272" s="168"/>
      <c r="BD272" s="20"/>
      <c r="BE272" s="20"/>
      <c r="BF272" s="20"/>
      <c r="BG272" s="20"/>
      <c r="BH272" s="20"/>
      <c r="BI272" s="20"/>
      <c r="BJ272" s="20"/>
      <c r="BK272" s="20"/>
      <c r="BL272" s="20"/>
      <c r="BM272" s="20"/>
      <c r="BN272" s="20"/>
      <c r="BO272" s="20"/>
      <c r="BP272" s="20"/>
      <c r="BQ272" s="20"/>
      <c r="BR272" s="20"/>
      <c r="BS272" s="20"/>
      <c r="BT272" s="20"/>
      <c r="BU272" s="20"/>
      <c r="BV272" s="20"/>
      <c r="BW272" s="20"/>
      <c r="BX272" s="20"/>
      <c r="BY272" s="20"/>
      <c r="BZ272" s="20"/>
      <c r="CA272" s="20"/>
      <c r="CB272" s="20"/>
      <c r="CC272" s="20"/>
      <c r="CD272" s="20"/>
      <c r="CE272" s="20"/>
      <c r="CF272" s="20"/>
      <c r="CG272" s="20"/>
      <c r="CH272" s="20"/>
      <c r="CI272" s="20"/>
    </row>
    <row r="273" spans="2:87" ht="13.5" customHeight="1">
      <c r="B273" s="228"/>
      <c r="C273" s="228"/>
      <c r="D273" s="230"/>
      <c r="E273" s="173" t="s">
        <v>77</v>
      </c>
      <c r="F273" s="116" t="s">
        <v>78</v>
      </c>
      <c r="G273" s="174">
        <v>49298130</v>
      </c>
      <c r="H273" s="11">
        <f t="shared" ref="H273" si="594">IFERROR(G273/G278,"-")</f>
        <v>3.3734596165749108E-2</v>
      </c>
      <c r="I273" s="71">
        <v>316</v>
      </c>
      <c r="J273" s="11">
        <f t="shared" ref="J273" si="595">IFERROR(I273/D268,"-")</f>
        <v>3.14615690959777E-2</v>
      </c>
      <c r="K273" s="76">
        <f t="shared" si="572"/>
        <v>156006.74050632911</v>
      </c>
      <c r="L273" s="22"/>
      <c r="M273" s="20"/>
      <c r="N273" s="228"/>
      <c r="O273" s="228"/>
      <c r="P273" s="230"/>
      <c r="Q273" s="172" t="s">
        <v>77</v>
      </c>
      <c r="R273" s="92" t="s">
        <v>78</v>
      </c>
      <c r="S273" s="102">
        <v>49065986</v>
      </c>
      <c r="T273" s="13">
        <v>3.1708546824614672E-2</v>
      </c>
      <c r="U273" s="73">
        <v>301</v>
      </c>
      <c r="V273" s="13">
        <v>3.1524926686217009E-2</v>
      </c>
      <c r="W273" s="73">
        <v>163009.92026578073</v>
      </c>
      <c r="X273" s="22"/>
      <c r="Y273" s="143"/>
      <c r="Z273" s="168"/>
      <c r="AA273" s="168"/>
      <c r="AB273" s="168"/>
      <c r="AC273" s="168"/>
      <c r="AD273" s="168"/>
      <c r="AE273" s="168"/>
      <c r="AF273" s="168"/>
      <c r="AG273" s="168"/>
      <c r="AH273" s="168"/>
      <c r="AI273" s="168"/>
      <c r="AJ273" s="168"/>
      <c r="AK273" s="168"/>
      <c r="AL273" s="168"/>
      <c r="AM273" s="168"/>
      <c r="AN273" s="168"/>
      <c r="AO273" s="168"/>
      <c r="AP273" s="168"/>
      <c r="AQ273" s="168"/>
      <c r="AR273" s="168"/>
      <c r="AS273" s="168"/>
      <c r="AT273" s="168"/>
      <c r="AU273" s="168"/>
      <c r="AV273" s="168"/>
      <c r="AW273" s="168"/>
      <c r="AX273" s="168"/>
      <c r="AY273" s="168"/>
      <c r="AZ273" s="168"/>
      <c r="BA273" s="168"/>
      <c r="BB273" s="168"/>
      <c r="BC273" s="168"/>
      <c r="BD273" s="20"/>
      <c r="BE273" s="20"/>
      <c r="BF273" s="20"/>
      <c r="BG273" s="20"/>
      <c r="BH273" s="20"/>
      <c r="BI273" s="20"/>
      <c r="BJ273" s="20"/>
      <c r="BK273" s="20"/>
      <c r="BL273" s="20"/>
      <c r="BM273" s="20"/>
      <c r="BN273" s="20"/>
      <c r="BO273" s="20"/>
      <c r="BP273" s="20"/>
      <c r="BQ273" s="20"/>
      <c r="BR273" s="20"/>
      <c r="BS273" s="20"/>
      <c r="BT273" s="20"/>
      <c r="BU273" s="20"/>
      <c r="BV273" s="20"/>
      <c r="BW273" s="20"/>
      <c r="BX273" s="20"/>
      <c r="BY273" s="20"/>
      <c r="BZ273" s="20"/>
      <c r="CA273" s="20"/>
      <c r="CB273" s="20"/>
      <c r="CC273" s="20"/>
      <c r="CD273" s="20"/>
      <c r="CE273" s="20"/>
      <c r="CF273" s="20"/>
      <c r="CG273" s="20"/>
      <c r="CH273" s="20"/>
      <c r="CI273" s="20"/>
    </row>
    <row r="274" spans="2:87" ht="13.5" customHeight="1">
      <c r="B274" s="228"/>
      <c r="C274" s="228"/>
      <c r="D274" s="230"/>
      <c r="E274" s="173" t="s">
        <v>79</v>
      </c>
      <c r="F274" s="116" t="s">
        <v>80</v>
      </c>
      <c r="G274" s="174">
        <v>221921075</v>
      </c>
      <c r="H274" s="11">
        <f t="shared" ref="H274" si="596">IFERROR(G274/G278,"-")</f>
        <v>0.15186007756874184</v>
      </c>
      <c r="I274" s="71">
        <v>1750</v>
      </c>
      <c r="J274" s="11">
        <f t="shared" ref="J274" si="597">IFERROR(I274/D268,"-")</f>
        <v>0.17423337315810433</v>
      </c>
      <c r="K274" s="76">
        <f t="shared" si="572"/>
        <v>126812.04285714286</v>
      </c>
      <c r="L274" s="22"/>
      <c r="M274" s="20"/>
      <c r="N274" s="228"/>
      <c r="O274" s="228"/>
      <c r="P274" s="230"/>
      <c r="Q274" s="172" t="s">
        <v>79</v>
      </c>
      <c r="R274" s="92" t="s">
        <v>80</v>
      </c>
      <c r="S274" s="102">
        <v>309416936</v>
      </c>
      <c r="T274" s="13">
        <v>0.19995850900631654</v>
      </c>
      <c r="U274" s="73">
        <v>1762</v>
      </c>
      <c r="V274" s="13">
        <v>0.18454126518642647</v>
      </c>
      <c r="W274" s="73">
        <v>175605.52553916004</v>
      </c>
      <c r="X274" s="22"/>
      <c r="Y274" s="143"/>
      <c r="Z274" s="168"/>
      <c r="AA274" s="168"/>
      <c r="AB274" s="168"/>
      <c r="AC274" s="168"/>
      <c r="AD274" s="168"/>
      <c r="AE274" s="168"/>
      <c r="AF274" s="168"/>
      <c r="AG274" s="168"/>
      <c r="AH274" s="168"/>
      <c r="AI274" s="168"/>
      <c r="AJ274" s="168"/>
      <c r="AK274" s="168"/>
      <c r="AL274" s="168"/>
      <c r="AM274" s="168"/>
      <c r="AN274" s="168"/>
      <c r="AO274" s="168"/>
      <c r="AP274" s="168"/>
      <c r="AQ274" s="168"/>
      <c r="AR274" s="168"/>
      <c r="AS274" s="168"/>
      <c r="AT274" s="168"/>
      <c r="AU274" s="168"/>
      <c r="AV274" s="168"/>
      <c r="AW274" s="168"/>
      <c r="AX274" s="168"/>
      <c r="AY274" s="168"/>
      <c r="AZ274" s="168"/>
      <c r="BA274" s="168"/>
      <c r="BB274" s="168"/>
      <c r="BC274" s="168"/>
      <c r="BD274" s="20"/>
      <c r="BE274" s="20"/>
      <c r="BF274" s="20"/>
      <c r="BG274" s="20"/>
      <c r="BH274" s="20"/>
      <c r="BI274" s="20"/>
      <c r="BJ274" s="20"/>
      <c r="BK274" s="20"/>
      <c r="BL274" s="20"/>
      <c r="BM274" s="20"/>
      <c r="BN274" s="20"/>
      <c r="BO274" s="20"/>
      <c r="BP274" s="20"/>
      <c r="BQ274" s="20"/>
      <c r="BR274" s="20"/>
      <c r="BS274" s="20"/>
      <c r="BT274" s="20"/>
      <c r="BU274" s="20"/>
      <c r="BV274" s="20"/>
      <c r="BW274" s="20"/>
      <c r="BX274" s="20"/>
      <c r="BY274" s="20"/>
      <c r="BZ274" s="20"/>
      <c r="CA274" s="20"/>
      <c r="CB274" s="20"/>
      <c r="CC274" s="20"/>
      <c r="CD274" s="20"/>
      <c r="CE274" s="20"/>
      <c r="CF274" s="20"/>
      <c r="CG274" s="20"/>
      <c r="CH274" s="20"/>
      <c r="CI274" s="20"/>
    </row>
    <row r="275" spans="2:87" ht="13.5" customHeight="1">
      <c r="B275" s="228"/>
      <c r="C275" s="228"/>
      <c r="D275" s="230"/>
      <c r="E275" s="173" t="s">
        <v>81</v>
      </c>
      <c r="F275" s="116" t="s">
        <v>82</v>
      </c>
      <c r="G275" s="174">
        <v>133000</v>
      </c>
      <c r="H275" s="11">
        <f t="shared" ref="H275" si="598">IFERROR(G275/G278,"-")</f>
        <v>9.1011591921329077E-5</v>
      </c>
      <c r="I275" s="71">
        <v>16</v>
      </c>
      <c r="J275" s="11">
        <f t="shared" ref="J275" si="599">IFERROR(I275/D268,"-")</f>
        <v>1.5929908403026682E-3</v>
      </c>
      <c r="K275" s="76">
        <f t="shared" si="572"/>
        <v>8312.5</v>
      </c>
      <c r="L275" s="22"/>
      <c r="M275" s="20"/>
      <c r="N275" s="228"/>
      <c r="O275" s="228"/>
      <c r="P275" s="230"/>
      <c r="Q275" s="172" t="s">
        <v>81</v>
      </c>
      <c r="R275" s="92" t="s">
        <v>82</v>
      </c>
      <c r="S275" s="102">
        <v>168928</v>
      </c>
      <c r="T275" s="13">
        <v>1.0916852660391879E-4</v>
      </c>
      <c r="U275" s="73">
        <v>15</v>
      </c>
      <c r="V275" s="13">
        <v>1.5710096355257646E-3</v>
      </c>
      <c r="W275" s="73">
        <v>11261.866666666667</v>
      </c>
      <c r="X275" s="22"/>
      <c r="Y275" s="143"/>
      <c r="Z275" s="168"/>
      <c r="AA275" s="168"/>
      <c r="AB275" s="168"/>
      <c r="AC275" s="168"/>
      <c r="AD275" s="168"/>
      <c r="AE275" s="168"/>
      <c r="AF275" s="168"/>
      <c r="AG275" s="168"/>
      <c r="AH275" s="168"/>
      <c r="AI275" s="168"/>
      <c r="AJ275" s="168"/>
      <c r="AK275" s="168"/>
      <c r="AL275" s="168"/>
      <c r="AM275" s="168"/>
      <c r="AN275" s="168"/>
      <c r="AO275" s="168"/>
      <c r="AP275" s="168"/>
      <c r="AQ275" s="168"/>
      <c r="AR275" s="168"/>
      <c r="AS275" s="168"/>
      <c r="AT275" s="168"/>
      <c r="AU275" s="168"/>
      <c r="AV275" s="168"/>
      <c r="AW275" s="168"/>
      <c r="AX275" s="168"/>
      <c r="AY275" s="168"/>
      <c r="AZ275" s="168"/>
      <c r="BA275" s="168"/>
      <c r="BB275" s="168"/>
      <c r="BC275" s="168"/>
      <c r="BD275" s="20"/>
      <c r="BE275" s="20"/>
      <c r="BF275" s="20"/>
      <c r="BG275" s="20"/>
      <c r="BH275" s="20"/>
      <c r="BI275" s="20"/>
      <c r="BJ275" s="20"/>
      <c r="BK275" s="20"/>
      <c r="BL275" s="20"/>
      <c r="BM275" s="20"/>
      <c r="BN275" s="20"/>
      <c r="BO275" s="20"/>
      <c r="BP275" s="20"/>
      <c r="BQ275" s="20"/>
      <c r="BR275" s="20"/>
      <c r="BS275" s="20"/>
      <c r="BT275" s="20"/>
      <c r="BU275" s="20"/>
      <c r="BV275" s="20"/>
      <c r="BW275" s="20"/>
      <c r="BX275" s="20"/>
      <c r="BY275" s="20"/>
      <c r="BZ275" s="20"/>
      <c r="CA275" s="20"/>
      <c r="CB275" s="20"/>
      <c r="CC275" s="20"/>
      <c r="CD275" s="20"/>
      <c r="CE275" s="20"/>
      <c r="CF275" s="20"/>
      <c r="CG275" s="20"/>
      <c r="CH275" s="20"/>
      <c r="CI275" s="20"/>
    </row>
    <row r="276" spans="2:87" ht="13.5" customHeight="1">
      <c r="B276" s="228"/>
      <c r="C276" s="228"/>
      <c r="D276" s="230"/>
      <c r="E276" s="173" t="s">
        <v>83</v>
      </c>
      <c r="F276" s="116" t="s">
        <v>84</v>
      </c>
      <c r="G276" s="174">
        <v>49836289</v>
      </c>
      <c r="H276" s="11">
        <f t="shared" ref="H276" si="600">IFERROR(G276/G278,"-")</f>
        <v>3.4102857122867827E-2</v>
      </c>
      <c r="I276" s="71">
        <v>1075</v>
      </c>
      <c r="J276" s="11">
        <f t="shared" ref="J276" si="601">IFERROR(I276/D268,"-")</f>
        <v>0.10702907208283552</v>
      </c>
      <c r="K276" s="76">
        <f t="shared" si="572"/>
        <v>46359.338604651166</v>
      </c>
      <c r="L276" s="22"/>
      <c r="M276" s="20"/>
      <c r="N276" s="228"/>
      <c r="O276" s="228"/>
      <c r="P276" s="230"/>
      <c r="Q276" s="172" t="s">
        <v>83</v>
      </c>
      <c r="R276" s="92" t="s">
        <v>84</v>
      </c>
      <c r="S276" s="102">
        <v>46256245</v>
      </c>
      <c r="T276" s="13">
        <v>2.989277155285024E-2</v>
      </c>
      <c r="U276" s="73">
        <v>1055</v>
      </c>
      <c r="V276" s="13">
        <v>0.11049434436531211</v>
      </c>
      <c r="W276" s="73">
        <v>43844.781990521325</v>
      </c>
      <c r="X276" s="22"/>
      <c r="Y276" s="143"/>
      <c r="Z276" s="168"/>
      <c r="AA276" s="168"/>
      <c r="AB276" s="168"/>
      <c r="AC276" s="168"/>
      <c r="AD276" s="168"/>
      <c r="AE276" s="168"/>
      <c r="AF276" s="168"/>
      <c r="AG276" s="168"/>
      <c r="AH276" s="168"/>
      <c r="AI276" s="168"/>
      <c r="AJ276" s="168"/>
      <c r="AK276" s="168"/>
      <c r="AL276" s="168"/>
      <c r="AM276" s="168"/>
      <c r="AN276" s="168"/>
      <c r="AO276" s="168"/>
      <c r="AP276" s="168"/>
      <c r="AQ276" s="168"/>
      <c r="AR276" s="168"/>
      <c r="AS276" s="168"/>
      <c r="AT276" s="168"/>
      <c r="AU276" s="168"/>
      <c r="AV276" s="168"/>
      <c r="AW276" s="168"/>
      <c r="AX276" s="168"/>
      <c r="AY276" s="168"/>
      <c r="AZ276" s="168"/>
      <c r="BA276" s="168"/>
      <c r="BB276" s="168"/>
      <c r="BC276" s="168"/>
      <c r="BD276" s="20"/>
      <c r="BE276" s="20"/>
      <c r="BF276" s="20"/>
      <c r="BG276" s="20"/>
      <c r="BH276" s="20"/>
      <c r="BI276" s="20"/>
      <c r="BJ276" s="20"/>
      <c r="BK276" s="20"/>
      <c r="BL276" s="20"/>
      <c r="BM276" s="20"/>
      <c r="BN276" s="20"/>
      <c r="BO276" s="20"/>
      <c r="BP276" s="20"/>
      <c r="BQ276" s="20"/>
      <c r="BR276" s="20"/>
      <c r="BS276" s="20"/>
      <c r="BT276" s="20"/>
      <c r="BU276" s="20"/>
      <c r="BV276" s="20"/>
      <c r="BW276" s="20"/>
      <c r="BX276" s="20"/>
      <c r="BY276" s="20"/>
      <c r="BZ276" s="20"/>
      <c r="CA276" s="20"/>
      <c r="CB276" s="20"/>
      <c r="CC276" s="20"/>
      <c r="CD276" s="20"/>
      <c r="CE276" s="20"/>
      <c r="CF276" s="20"/>
      <c r="CG276" s="20"/>
      <c r="CH276" s="20"/>
      <c r="CI276" s="20"/>
    </row>
    <row r="277" spans="2:87" ht="13.5" customHeight="1">
      <c r="B277" s="228"/>
      <c r="C277" s="228"/>
      <c r="D277" s="230"/>
      <c r="E277" s="175" t="s">
        <v>85</v>
      </c>
      <c r="F277" s="117" t="s">
        <v>86</v>
      </c>
      <c r="G277" s="176">
        <v>334631855</v>
      </c>
      <c r="H277" s="12">
        <f t="shared" ref="H277" si="602">IFERROR(G277/G278,"-")</f>
        <v>0.22898780324163431</v>
      </c>
      <c r="I277" s="72">
        <v>934</v>
      </c>
      <c r="J277" s="12">
        <f t="shared" ref="J277" si="603">IFERROR(I277/D268,"-")</f>
        <v>9.2990840302668257E-2</v>
      </c>
      <c r="K277" s="77">
        <f t="shared" si="572"/>
        <v>358278.21734475374</v>
      </c>
      <c r="L277" s="22"/>
      <c r="M277" s="20"/>
      <c r="N277" s="228"/>
      <c r="O277" s="228"/>
      <c r="P277" s="230"/>
      <c r="Q277" s="172" t="s">
        <v>85</v>
      </c>
      <c r="R277" s="92" t="s">
        <v>86</v>
      </c>
      <c r="S277" s="102">
        <v>337244235</v>
      </c>
      <c r="T277" s="13">
        <v>0.21794170439841673</v>
      </c>
      <c r="U277" s="73">
        <v>858</v>
      </c>
      <c r="V277" s="13">
        <v>8.9861751152073732E-2</v>
      </c>
      <c r="W277" s="73">
        <v>393058.54895104893</v>
      </c>
      <c r="X277" s="22"/>
      <c r="Y277" s="143"/>
      <c r="Z277" s="168"/>
      <c r="AA277" s="168"/>
      <c r="AB277" s="168"/>
      <c r="AC277" s="168"/>
      <c r="AD277" s="168"/>
      <c r="AE277" s="168"/>
      <c r="AF277" s="168"/>
      <c r="AG277" s="168"/>
      <c r="AH277" s="168"/>
      <c r="AI277" s="168"/>
      <c r="AJ277" s="168"/>
      <c r="AK277" s="168"/>
      <c r="AL277" s="168"/>
      <c r="AM277" s="168"/>
      <c r="AN277" s="168"/>
      <c r="AO277" s="168"/>
      <c r="AP277" s="168"/>
      <c r="AQ277" s="168"/>
      <c r="AR277" s="168"/>
      <c r="AS277" s="168"/>
      <c r="AT277" s="168"/>
      <c r="AU277" s="168"/>
      <c r="AV277" s="168"/>
      <c r="AW277" s="168"/>
      <c r="AX277" s="168"/>
      <c r="AY277" s="168"/>
      <c r="AZ277" s="168"/>
      <c r="BA277" s="168"/>
      <c r="BB277" s="168"/>
      <c r="BC277" s="168"/>
      <c r="BD277" s="20"/>
      <c r="BE277" s="20"/>
      <c r="BF277" s="20"/>
      <c r="BG277" s="20"/>
      <c r="BH277" s="20"/>
      <c r="BI277" s="20"/>
      <c r="BJ277" s="20"/>
      <c r="BK277" s="20"/>
      <c r="BL277" s="20"/>
      <c r="BM277" s="20"/>
      <c r="BN277" s="20"/>
      <c r="BO277" s="20"/>
      <c r="BP277" s="20"/>
      <c r="BQ277" s="20"/>
      <c r="BR277" s="20"/>
      <c r="BS277" s="20"/>
      <c r="BT277" s="20"/>
      <c r="BU277" s="20"/>
      <c r="BV277" s="20"/>
      <c r="BW277" s="20"/>
      <c r="BX277" s="20"/>
      <c r="BY277" s="20"/>
      <c r="BZ277" s="20"/>
      <c r="CA277" s="20"/>
      <c r="CB277" s="20"/>
      <c r="CC277" s="20"/>
      <c r="CD277" s="20"/>
      <c r="CE277" s="20"/>
      <c r="CF277" s="20"/>
      <c r="CG277" s="20"/>
      <c r="CH277" s="20"/>
      <c r="CI277" s="20"/>
    </row>
    <row r="278" spans="2:87" ht="13.5" customHeight="1">
      <c r="B278" s="192"/>
      <c r="C278" s="192"/>
      <c r="D278" s="231"/>
      <c r="E278" s="177" t="s">
        <v>115</v>
      </c>
      <c r="F278" s="178"/>
      <c r="G278" s="102">
        <f>SUM(G268:G277)</f>
        <v>1461352309</v>
      </c>
      <c r="H278" s="13" t="s">
        <v>131</v>
      </c>
      <c r="I278" s="73">
        <v>7504</v>
      </c>
      <c r="J278" s="13">
        <f t="shared" ref="J278" si="604">IFERROR(I278/D268,"-")</f>
        <v>0.74711270410195141</v>
      </c>
      <c r="K278" s="78">
        <f t="shared" si="572"/>
        <v>194743.11154051172</v>
      </c>
      <c r="L278" s="22"/>
      <c r="M278" s="20"/>
      <c r="N278" s="192"/>
      <c r="O278" s="192"/>
      <c r="P278" s="231"/>
      <c r="Q278" s="179" t="s">
        <v>115</v>
      </c>
      <c r="R278" s="179"/>
      <c r="S278" s="102">
        <v>1547405697</v>
      </c>
      <c r="T278" s="13" t="s">
        <v>131</v>
      </c>
      <c r="U278" s="73">
        <v>7239</v>
      </c>
      <c r="V278" s="13">
        <v>0.75816925010473402</v>
      </c>
      <c r="W278" s="73">
        <v>213759.59345213429</v>
      </c>
      <c r="X278" s="22"/>
      <c r="Y278" s="143"/>
      <c r="Z278" s="168"/>
      <c r="AA278" s="168"/>
      <c r="AB278" s="168"/>
      <c r="AC278" s="168"/>
      <c r="AD278" s="168"/>
      <c r="AE278" s="168"/>
      <c r="AF278" s="168"/>
      <c r="AG278" s="168"/>
      <c r="AH278" s="168"/>
      <c r="AI278" s="168"/>
      <c r="AJ278" s="168"/>
      <c r="AK278" s="168"/>
      <c r="AL278" s="168"/>
      <c r="AM278" s="168"/>
      <c r="AN278" s="168"/>
      <c r="AO278" s="168"/>
      <c r="AP278" s="168"/>
      <c r="AQ278" s="168"/>
      <c r="AR278" s="168"/>
      <c r="AS278" s="168"/>
      <c r="AT278" s="168"/>
      <c r="AU278" s="168"/>
      <c r="AV278" s="168"/>
      <c r="AW278" s="168"/>
      <c r="AX278" s="168"/>
      <c r="AY278" s="168"/>
      <c r="AZ278" s="168"/>
      <c r="BA278" s="168"/>
      <c r="BB278" s="168"/>
      <c r="BC278" s="168"/>
      <c r="BD278" s="20"/>
      <c r="BE278" s="20"/>
      <c r="BF278" s="20"/>
      <c r="BG278" s="20"/>
      <c r="BH278" s="20"/>
      <c r="BI278" s="20"/>
      <c r="BJ278" s="20"/>
      <c r="BK278" s="20"/>
      <c r="BL278" s="20"/>
      <c r="BM278" s="20"/>
      <c r="BN278" s="20"/>
      <c r="BO278" s="20"/>
      <c r="BP278" s="20"/>
      <c r="BQ278" s="20"/>
      <c r="BR278" s="20"/>
      <c r="BS278" s="20"/>
      <c r="BT278" s="20"/>
      <c r="BU278" s="20"/>
      <c r="BV278" s="20"/>
      <c r="BW278" s="20"/>
      <c r="BX278" s="20"/>
      <c r="BY278" s="20"/>
      <c r="BZ278" s="20"/>
      <c r="CA278" s="20"/>
      <c r="CB278" s="20"/>
      <c r="CC278" s="20"/>
      <c r="CD278" s="20"/>
      <c r="CE278" s="20"/>
      <c r="CF278" s="20"/>
      <c r="CG278" s="20"/>
      <c r="CH278" s="20"/>
      <c r="CI278" s="20"/>
    </row>
    <row r="279" spans="2:87" ht="13.5" customHeight="1">
      <c r="B279" s="191">
        <v>26</v>
      </c>
      <c r="C279" s="191" t="s">
        <v>30</v>
      </c>
      <c r="D279" s="229">
        <f>VLOOKUP(C279,市区町村別_生活習慣病の状況!$C$5:$D$78,2,FALSE)</f>
        <v>139896</v>
      </c>
      <c r="E279" s="169" t="s">
        <v>67</v>
      </c>
      <c r="F279" s="114" t="s">
        <v>68</v>
      </c>
      <c r="G279" s="170">
        <v>3742867407</v>
      </c>
      <c r="H279" s="10">
        <f t="shared" ref="H279" si="605">IFERROR(G279/G289,"-")</f>
        <v>0.1666355533755606</v>
      </c>
      <c r="I279" s="171">
        <v>69990</v>
      </c>
      <c r="J279" s="10">
        <f t="shared" ref="J279" si="606">IFERROR(I279/D279,"-")</f>
        <v>0.50030022302281696</v>
      </c>
      <c r="K279" s="75">
        <f t="shared" si="572"/>
        <v>53477.173981997432</v>
      </c>
      <c r="L279" s="22"/>
      <c r="M279" s="20"/>
      <c r="N279" s="191">
        <v>26</v>
      </c>
      <c r="O279" s="191" t="s">
        <v>30</v>
      </c>
      <c r="P279" s="229">
        <v>132591</v>
      </c>
      <c r="Q279" s="172" t="s">
        <v>67</v>
      </c>
      <c r="R279" s="92" t="s">
        <v>68</v>
      </c>
      <c r="S279" s="102">
        <v>3537388594</v>
      </c>
      <c r="T279" s="13">
        <v>0.15895161974516253</v>
      </c>
      <c r="U279" s="73">
        <v>64249</v>
      </c>
      <c r="V279" s="13">
        <v>0.48456531740465036</v>
      </c>
      <c r="W279" s="73">
        <v>55057.488739124346</v>
      </c>
      <c r="X279" s="22"/>
      <c r="Y279" s="143"/>
      <c r="Z279" s="168"/>
      <c r="AA279" s="168"/>
      <c r="AB279" s="168"/>
      <c r="AC279" s="168"/>
      <c r="AD279" s="168"/>
      <c r="AE279" s="168"/>
      <c r="AF279" s="168"/>
      <c r="AG279" s="168"/>
      <c r="AH279" s="168"/>
      <c r="AI279" s="168"/>
      <c r="AJ279" s="168"/>
      <c r="AK279" s="168"/>
      <c r="AL279" s="168"/>
      <c r="AM279" s="168"/>
      <c r="AN279" s="168"/>
      <c r="AO279" s="168"/>
      <c r="AP279" s="168"/>
      <c r="AQ279" s="168"/>
      <c r="AR279" s="168"/>
      <c r="AS279" s="168"/>
      <c r="AT279" s="168"/>
      <c r="AU279" s="168"/>
      <c r="AV279" s="168"/>
      <c r="AW279" s="168"/>
      <c r="AX279" s="168"/>
      <c r="AY279" s="168"/>
      <c r="AZ279" s="168"/>
      <c r="BA279" s="168"/>
      <c r="BB279" s="168"/>
      <c r="BC279" s="168"/>
      <c r="BD279" s="20"/>
      <c r="BE279" s="20"/>
      <c r="BF279" s="20"/>
      <c r="BG279" s="20"/>
      <c r="BH279" s="20"/>
      <c r="BI279" s="20"/>
      <c r="BJ279" s="20"/>
      <c r="BK279" s="20"/>
      <c r="BL279" s="20"/>
      <c r="BM279" s="20"/>
      <c r="BN279" s="20"/>
      <c r="BO279" s="20"/>
      <c r="BP279" s="20"/>
      <c r="BQ279" s="20"/>
      <c r="BR279" s="20"/>
      <c r="BS279" s="20"/>
      <c r="BT279" s="20"/>
      <c r="BU279" s="20"/>
      <c r="BV279" s="20"/>
      <c r="BW279" s="20"/>
      <c r="BX279" s="20"/>
      <c r="BY279" s="20"/>
      <c r="BZ279" s="20"/>
      <c r="CA279" s="20"/>
      <c r="CB279" s="20"/>
      <c r="CC279" s="20"/>
      <c r="CD279" s="20"/>
      <c r="CE279" s="20"/>
      <c r="CF279" s="20"/>
      <c r="CG279" s="20"/>
      <c r="CH279" s="20"/>
      <c r="CI279" s="20"/>
    </row>
    <row r="280" spans="2:87" ht="13.5" customHeight="1">
      <c r="B280" s="228"/>
      <c r="C280" s="228"/>
      <c r="D280" s="230"/>
      <c r="E280" s="173" t="s">
        <v>69</v>
      </c>
      <c r="F280" s="115" t="s">
        <v>70</v>
      </c>
      <c r="G280" s="174">
        <v>1922381731</v>
      </c>
      <c r="H280" s="11">
        <f t="shared" ref="H280" si="607">IFERROR(G280/G289,"-")</f>
        <v>8.5586025020590067E-2</v>
      </c>
      <c r="I280" s="71">
        <v>58834</v>
      </c>
      <c r="J280" s="11">
        <f t="shared" ref="J280" si="608">IFERROR(I280/D279,"-")</f>
        <v>0.42055526962886713</v>
      </c>
      <c r="K280" s="76">
        <f t="shared" si="572"/>
        <v>32674.673335146344</v>
      </c>
      <c r="L280" s="22"/>
      <c r="M280" s="20"/>
      <c r="N280" s="228"/>
      <c r="O280" s="228"/>
      <c r="P280" s="230"/>
      <c r="Q280" s="172" t="s">
        <v>69</v>
      </c>
      <c r="R280" s="92" t="s">
        <v>70</v>
      </c>
      <c r="S280" s="102">
        <v>1972101375</v>
      </c>
      <c r="T280" s="13">
        <v>8.861585305883761E-2</v>
      </c>
      <c r="U280" s="73">
        <v>54765</v>
      </c>
      <c r="V280" s="13">
        <v>0.41303708396497502</v>
      </c>
      <c r="W280" s="73">
        <v>36010.250616269514</v>
      </c>
      <c r="X280" s="22"/>
      <c r="Y280" s="143"/>
      <c r="Z280" s="168"/>
      <c r="AA280" s="168"/>
      <c r="AB280" s="168"/>
      <c r="AC280" s="168"/>
      <c r="AD280" s="168"/>
      <c r="AE280" s="168"/>
      <c r="AF280" s="168"/>
      <c r="AG280" s="168"/>
      <c r="AH280" s="168"/>
      <c r="AI280" s="168"/>
      <c r="AJ280" s="168"/>
      <c r="AK280" s="168"/>
      <c r="AL280" s="168"/>
      <c r="AM280" s="168"/>
      <c r="AN280" s="168"/>
      <c r="AO280" s="168"/>
      <c r="AP280" s="168"/>
      <c r="AQ280" s="168"/>
      <c r="AR280" s="168"/>
      <c r="AS280" s="168"/>
      <c r="AT280" s="168"/>
      <c r="AU280" s="168"/>
      <c r="AV280" s="168"/>
      <c r="AW280" s="168"/>
      <c r="AX280" s="168"/>
      <c r="AY280" s="168"/>
      <c r="AZ280" s="168"/>
      <c r="BA280" s="168"/>
      <c r="BB280" s="168"/>
      <c r="BC280" s="168"/>
      <c r="BD280" s="20"/>
      <c r="BE280" s="20"/>
      <c r="BF280" s="20"/>
      <c r="BG280" s="20"/>
      <c r="BH280" s="20"/>
      <c r="BI280" s="20"/>
      <c r="BJ280" s="20"/>
      <c r="BK280" s="20"/>
      <c r="BL280" s="20"/>
      <c r="BM280" s="20"/>
      <c r="BN280" s="20"/>
      <c r="BO280" s="20"/>
      <c r="BP280" s="20"/>
      <c r="BQ280" s="20"/>
      <c r="BR280" s="20"/>
      <c r="BS280" s="20"/>
      <c r="BT280" s="20"/>
      <c r="BU280" s="20"/>
      <c r="BV280" s="20"/>
      <c r="BW280" s="20"/>
      <c r="BX280" s="20"/>
      <c r="BY280" s="20"/>
      <c r="BZ280" s="20"/>
      <c r="CA280" s="20"/>
      <c r="CB280" s="20"/>
      <c r="CC280" s="20"/>
      <c r="CD280" s="20"/>
      <c r="CE280" s="20"/>
      <c r="CF280" s="20"/>
      <c r="CG280" s="20"/>
      <c r="CH280" s="20"/>
      <c r="CI280" s="20"/>
    </row>
    <row r="281" spans="2:87" ht="13.5" customHeight="1">
      <c r="B281" s="228"/>
      <c r="C281" s="228"/>
      <c r="D281" s="230"/>
      <c r="E281" s="173" t="s">
        <v>71</v>
      </c>
      <c r="F281" s="116" t="s">
        <v>72</v>
      </c>
      <c r="G281" s="174">
        <v>3790070769</v>
      </c>
      <c r="H281" s="11">
        <f t="shared" ref="H281" si="609">IFERROR(G281/G289,"-")</f>
        <v>0.16873708610240692</v>
      </c>
      <c r="I281" s="71">
        <v>89751</v>
      </c>
      <c r="J281" s="11">
        <f t="shared" ref="J281" si="610">IFERROR(I281/D279,"-")</f>
        <v>0.64155515525819184</v>
      </c>
      <c r="K281" s="76">
        <f t="shared" si="572"/>
        <v>42228.730253701906</v>
      </c>
      <c r="L281" s="22"/>
      <c r="M281" s="20"/>
      <c r="N281" s="228"/>
      <c r="O281" s="228"/>
      <c r="P281" s="230"/>
      <c r="Q281" s="172" t="s">
        <v>71</v>
      </c>
      <c r="R281" s="92" t="s">
        <v>72</v>
      </c>
      <c r="S281" s="102">
        <v>3748845904</v>
      </c>
      <c r="T281" s="13">
        <v>0.16845339797457889</v>
      </c>
      <c r="U281" s="73">
        <v>84637</v>
      </c>
      <c r="V281" s="13">
        <v>0.6383314101258758</v>
      </c>
      <c r="W281" s="73">
        <v>44293.227595496057</v>
      </c>
      <c r="X281" s="22"/>
      <c r="Y281" s="143"/>
      <c r="Z281" s="168"/>
      <c r="AA281" s="168"/>
      <c r="AB281" s="168"/>
      <c r="AC281" s="168"/>
      <c r="AD281" s="168"/>
      <c r="AE281" s="168"/>
      <c r="AF281" s="168"/>
      <c r="AG281" s="168"/>
      <c r="AH281" s="168"/>
      <c r="AI281" s="168"/>
      <c r="AJ281" s="168"/>
      <c r="AK281" s="168"/>
      <c r="AL281" s="168"/>
      <c r="AM281" s="168"/>
      <c r="AN281" s="168"/>
      <c r="AO281" s="168"/>
      <c r="AP281" s="168"/>
      <c r="AQ281" s="168"/>
      <c r="AR281" s="168"/>
      <c r="AS281" s="168"/>
      <c r="AT281" s="168"/>
      <c r="AU281" s="168"/>
      <c r="AV281" s="168"/>
      <c r="AW281" s="168"/>
      <c r="AX281" s="168"/>
      <c r="AY281" s="168"/>
      <c r="AZ281" s="168"/>
      <c r="BA281" s="168"/>
      <c r="BB281" s="168"/>
      <c r="BC281" s="168"/>
      <c r="BD281" s="20"/>
      <c r="BE281" s="20"/>
      <c r="BF281" s="20"/>
      <c r="BG281" s="20"/>
      <c r="BH281" s="20"/>
      <c r="BI281" s="20"/>
      <c r="BJ281" s="20"/>
      <c r="BK281" s="20"/>
      <c r="BL281" s="20"/>
      <c r="BM281" s="20"/>
      <c r="BN281" s="20"/>
      <c r="BO281" s="20"/>
      <c r="BP281" s="20"/>
      <c r="BQ281" s="20"/>
      <c r="BR281" s="20"/>
      <c r="BS281" s="20"/>
      <c r="BT281" s="20"/>
      <c r="BU281" s="20"/>
      <c r="BV281" s="20"/>
      <c r="BW281" s="20"/>
      <c r="BX281" s="20"/>
      <c r="BY281" s="20"/>
      <c r="BZ281" s="20"/>
      <c r="CA281" s="20"/>
      <c r="CB281" s="20"/>
      <c r="CC281" s="20"/>
      <c r="CD281" s="20"/>
      <c r="CE281" s="20"/>
      <c r="CF281" s="20"/>
      <c r="CG281" s="20"/>
      <c r="CH281" s="20"/>
      <c r="CI281" s="20"/>
    </row>
    <row r="282" spans="2:87" ht="13.5" customHeight="1">
      <c r="B282" s="228"/>
      <c r="C282" s="228"/>
      <c r="D282" s="230"/>
      <c r="E282" s="173" t="s">
        <v>73</v>
      </c>
      <c r="F282" s="116" t="s">
        <v>74</v>
      </c>
      <c r="G282" s="174">
        <v>2178432176</v>
      </c>
      <c r="H282" s="11">
        <f t="shared" ref="H282" si="611">IFERROR(G282/G289,"-")</f>
        <v>9.698560265853591E-2</v>
      </c>
      <c r="I282" s="71">
        <v>33107</v>
      </c>
      <c r="J282" s="11">
        <f t="shared" ref="J282" si="612">IFERROR(I282/D279,"-")</f>
        <v>0.2366543718190656</v>
      </c>
      <c r="K282" s="76">
        <f t="shared" si="572"/>
        <v>65799.745552300112</v>
      </c>
      <c r="L282" s="22"/>
      <c r="M282" s="20"/>
      <c r="N282" s="228"/>
      <c r="O282" s="228"/>
      <c r="P282" s="230"/>
      <c r="Q282" s="172" t="s">
        <v>73</v>
      </c>
      <c r="R282" s="92" t="s">
        <v>74</v>
      </c>
      <c r="S282" s="102">
        <v>2146727898</v>
      </c>
      <c r="T282" s="13">
        <v>9.6462649627469241E-2</v>
      </c>
      <c r="U282" s="73">
        <v>31617</v>
      </c>
      <c r="V282" s="13">
        <v>0.23845509876235943</v>
      </c>
      <c r="W282" s="73">
        <v>67897.89980074011</v>
      </c>
      <c r="X282" s="22"/>
      <c r="Y282" s="143"/>
      <c r="Z282" s="168"/>
      <c r="AA282" s="168"/>
      <c r="AB282" s="168"/>
      <c r="AC282" s="168"/>
      <c r="AD282" s="168"/>
      <c r="AE282" s="168"/>
      <c r="AF282" s="168"/>
      <c r="AG282" s="168"/>
      <c r="AH282" s="168"/>
      <c r="AI282" s="168"/>
      <c r="AJ282" s="168"/>
      <c r="AK282" s="168"/>
      <c r="AL282" s="168"/>
      <c r="AM282" s="168"/>
      <c r="AN282" s="168"/>
      <c r="AO282" s="168"/>
      <c r="AP282" s="168"/>
      <c r="AQ282" s="168"/>
      <c r="AR282" s="168"/>
      <c r="AS282" s="168"/>
      <c r="AT282" s="168"/>
      <c r="AU282" s="168"/>
      <c r="AV282" s="168"/>
      <c r="AW282" s="168"/>
      <c r="AX282" s="168"/>
      <c r="AY282" s="168"/>
      <c r="AZ282" s="168"/>
      <c r="BA282" s="168"/>
      <c r="BB282" s="168"/>
      <c r="BC282" s="168"/>
      <c r="BD282" s="20"/>
      <c r="BE282" s="20"/>
      <c r="BF282" s="20"/>
      <c r="BG282" s="20"/>
      <c r="BH282" s="20"/>
      <c r="BI282" s="20"/>
      <c r="BJ282" s="20"/>
      <c r="BK282" s="20"/>
      <c r="BL282" s="20"/>
      <c r="BM282" s="20"/>
      <c r="BN282" s="20"/>
      <c r="BO282" s="20"/>
      <c r="BP282" s="20"/>
      <c r="BQ282" s="20"/>
      <c r="BR282" s="20"/>
      <c r="BS282" s="20"/>
      <c r="BT282" s="20"/>
      <c r="BU282" s="20"/>
      <c r="BV282" s="20"/>
      <c r="BW282" s="20"/>
      <c r="BX282" s="20"/>
      <c r="BY282" s="20"/>
      <c r="BZ282" s="20"/>
      <c r="CA282" s="20"/>
      <c r="CB282" s="20"/>
      <c r="CC282" s="20"/>
      <c r="CD282" s="20"/>
      <c r="CE282" s="20"/>
      <c r="CF282" s="20"/>
      <c r="CG282" s="20"/>
      <c r="CH282" s="20"/>
      <c r="CI282" s="20"/>
    </row>
    <row r="283" spans="2:87" ht="13.5" customHeight="1">
      <c r="B283" s="228"/>
      <c r="C283" s="228"/>
      <c r="D283" s="230"/>
      <c r="E283" s="173" t="s">
        <v>75</v>
      </c>
      <c r="F283" s="116" t="s">
        <v>76</v>
      </c>
      <c r="G283" s="174">
        <v>202022955</v>
      </c>
      <c r="H283" s="11">
        <f t="shared" ref="H283" si="613">IFERROR(G283/G289,"-")</f>
        <v>8.9942290870447007E-3</v>
      </c>
      <c r="I283" s="71">
        <v>445</v>
      </c>
      <c r="J283" s="11">
        <f t="shared" ref="J283" si="614">IFERROR(I283/D279,"-")</f>
        <v>3.1809344084176819E-3</v>
      </c>
      <c r="K283" s="76">
        <f t="shared" si="572"/>
        <v>453984.16853932582</v>
      </c>
      <c r="L283" s="22"/>
      <c r="M283" s="20"/>
      <c r="N283" s="228"/>
      <c r="O283" s="228"/>
      <c r="P283" s="230"/>
      <c r="Q283" s="172" t="s">
        <v>75</v>
      </c>
      <c r="R283" s="92" t="s">
        <v>76</v>
      </c>
      <c r="S283" s="102">
        <v>192247438</v>
      </c>
      <c r="T283" s="13">
        <v>8.6385877180101822E-3</v>
      </c>
      <c r="U283" s="73">
        <v>444</v>
      </c>
      <c r="V283" s="13">
        <v>3.3486435730931963E-3</v>
      </c>
      <c r="W283" s="73">
        <v>432989.72522522521</v>
      </c>
      <c r="X283" s="22"/>
      <c r="Y283" s="143"/>
      <c r="Z283" s="168"/>
      <c r="AA283" s="168"/>
      <c r="AB283" s="168"/>
      <c r="AC283" s="168"/>
      <c r="AD283" s="168"/>
      <c r="AE283" s="168"/>
      <c r="AF283" s="168"/>
      <c r="AG283" s="168"/>
      <c r="AH283" s="168"/>
      <c r="AI283" s="168"/>
      <c r="AJ283" s="168"/>
      <c r="AK283" s="168"/>
      <c r="AL283" s="168"/>
      <c r="AM283" s="168"/>
      <c r="AN283" s="168"/>
      <c r="AO283" s="168"/>
      <c r="AP283" s="168"/>
      <c r="AQ283" s="168"/>
      <c r="AR283" s="168"/>
      <c r="AS283" s="168"/>
      <c r="AT283" s="168"/>
      <c r="AU283" s="168"/>
      <c r="AV283" s="168"/>
      <c r="AW283" s="168"/>
      <c r="AX283" s="168"/>
      <c r="AY283" s="168"/>
      <c r="AZ283" s="168"/>
      <c r="BA283" s="168"/>
      <c r="BB283" s="168"/>
      <c r="BC283" s="168"/>
      <c r="BD283" s="20"/>
      <c r="BE283" s="20"/>
      <c r="BF283" s="20"/>
      <c r="BG283" s="20"/>
      <c r="BH283" s="20"/>
      <c r="BI283" s="20"/>
      <c r="BJ283" s="20"/>
      <c r="BK283" s="20"/>
      <c r="BL283" s="20"/>
      <c r="BM283" s="20"/>
      <c r="BN283" s="20"/>
      <c r="BO283" s="20"/>
      <c r="BP283" s="20"/>
      <c r="BQ283" s="20"/>
      <c r="BR283" s="20"/>
      <c r="BS283" s="20"/>
      <c r="BT283" s="20"/>
      <c r="BU283" s="20"/>
      <c r="BV283" s="20"/>
      <c r="BW283" s="20"/>
      <c r="BX283" s="20"/>
      <c r="BY283" s="20"/>
      <c r="BZ283" s="20"/>
      <c r="CA283" s="20"/>
      <c r="CB283" s="20"/>
      <c r="CC283" s="20"/>
      <c r="CD283" s="20"/>
      <c r="CE283" s="20"/>
      <c r="CF283" s="20"/>
      <c r="CG283" s="20"/>
      <c r="CH283" s="20"/>
      <c r="CI283" s="20"/>
    </row>
    <row r="284" spans="2:87" ht="13.5" customHeight="1">
      <c r="B284" s="228"/>
      <c r="C284" s="228"/>
      <c r="D284" s="230"/>
      <c r="E284" s="173" t="s">
        <v>77</v>
      </c>
      <c r="F284" s="116" t="s">
        <v>78</v>
      </c>
      <c r="G284" s="174">
        <v>814105476</v>
      </c>
      <c r="H284" s="11">
        <f t="shared" ref="H284" si="615">IFERROR(G284/G289,"-")</f>
        <v>3.6244649288302767E-2</v>
      </c>
      <c r="I284" s="71">
        <v>3932</v>
      </c>
      <c r="J284" s="11">
        <f t="shared" ref="J284" si="616">IFERROR(I284/D279,"-")</f>
        <v>2.8106593469434438E-2</v>
      </c>
      <c r="K284" s="76">
        <f t="shared" si="572"/>
        <v>207046.1536113937</v>
      </c>
      <c r="L284" s="22"/>
      <c r="M284" s="20"/>
      <c r="N284" s="228"/>
      <c r="O284" s="228"/>
      <c r="P284" s="230"/>
      <c r="Q284" s="172" t="s">
        <v>77</v>
      </c>
      <c r="R284" s="92" t="s">
        <v>78</v>
      </c>
      <c r="S284" s="102">
        <v>882707632</v>
      </c>
      <c r="T284" s="13">
        <v>3.9664233696519023E-2</v>
      </c>
      <c r="U284" s="73">
        <v>4120</v>
      </c>
      <c r="V284" s="13">
        <v>3.1072998921495426E-2</v>
      </c>
      <c r="W284" s="73">
        <v>214249.42524271845</v>
      </c>
      <c r="X284" s="22"/>
      <c r="Y284" s="143"/>
      <c r="Z284" s="168"/>
      <c r="AA284" s="168"/>
      <c r="AB284" s="168"/>
      <c r="AC284" s="168"/>
      <c r="AD284" s="168"/>
      <c r="AE284" s="168"/>
      <c r="AF284" s="168"/>
      <c r="AG284" s="168"/>
      <c r="AH284" s="168"/>
      <c r="AI284" s="168"/>
      <c r="AJ284" s="168"/>
      <c r="AK284" s="168"/>
      <c r="AL284" s="168"/>
      <c r="AM284" s="168"/>
      <c r="AN284" s="168"/>
      <c r="AO284" s="168"/>
      <c r="AP284" s="168"/>
      <c r="AQ284" s="168"/>
      <c r="AR284" s="168"/>
      <c r="AS284" s="168"/>
      <c r="AT284" s="168"/>
      <c r="AU284" s="168"/>
      <c r="AV284" s="168"/>
      <c r="AW284" s="168"/>
      <c r="AX284" s="168"/>
      <c r="AY284" s="168"/>
      <c r="AZ284" s="168"/>
      <c r="BA284" s="168"/>
      <c r="BB284" s="168"/>
      <c r="BC284" s="168"/>
      <c r="BD284" s="20"/>
      <c r="BE284" s="20"/>
      <c r="BF284" s="20"/>
      <c r="BG284" s="20"/>
      <c r="BH284" s="20"/>
      <c r="BI284" s="20"/>
      <c r="BJ284" s="20"/>
      <c r="BK284" s="20"/>
      <c r="BL284" s="20"/>
      <c r="BM284" s="20"/>
      <c r="BN284" s="20"/>
      <c r="BO284" s="20"/>
      <c r="BP284" s="20"/>
      <c r="BQ284" s="20"/>
      <c r="BR284" s="20"/>
      <c r="BS284" s="20"/>
      <c r="BT284" s="20"/>
      <c r="BU284" s="20"/>
      <c r="BV284" s="20"/>
      <c r="BW284" s="20"/>
      <c r="BX284" s="20"/>
      <c r="BY284" s="20"/>
      <c r="BZ284" s="20"/>
      <c r="CA284" s="20"/>
      <c r="CB284" s="20"/>
      <c r="CC284" s="20"/>
      <c r="CD284" s="20"/>
      <c r="CE284" s="20"/>
      <c r="CF284" s="20"/>
      <c r="CG284" s="20"/>
      <c r="CH284" s="20"/>
      <c r="CI284" s="20"/>
    </row>
    <row r="285" spans="2:87" ht="13.5" customHeight="1">
      <c r="B285" s="228"/>
      <c r="C285" s="228"/>
      <c r="D285" s="230"/>
      <c r="E285" s="173" t="s">
        <v>79</v>
      </c>
      <c r="F285" s="116" t="s">
        <v>80</v>
      </c>
      <c r="G285" s="174">
        <v>4095832456</v>
      </c>
      <c r="H285" s="11">
        <f t="shared" ref="H285" si="617">IFERROR(G285/G289,"-")</f>
        <v>0.18234984935952914</v>
      </c>
      <c r="I285" s="71">
        <v>25137</v>
      </c>
      <c r="J285" s="11">
        <f t="shared" ref="J285" si="618">IFERROR(I285/D279,"-")</f>
        <v>0.1796834791559444</v>
      </c>
      <c r="K285" s="76">
        <f t="shared" si="572"/>
        <v>162940.38493058042</v>
      </c>
      <c r="L285" s="22"/>
      <c r="M285" s="20"/>
      <c r="N285" s="228"/>
      <c r="O285" s="228"/>
      <c r="P285" s="230"/>
      <c r="Q285" s="172" t="s">
        <v>79</v>
      </c>
      <c r="R285" s="92" t="s">
        <v>80</v>
      </c>
      <c r="S285" s="102">
        <v>3932372367</v>
      </c>
      <c r="T285" s="13">
        <v>0.17670011099034169</v>
      </c>
      <c r="U285" s="73">
        <v>24313</v>
      </c>
      <c r="V285" s="13">
        <v>0.18336840358697046</v>
      </c>
      <c r="W285" s="73">
        <v>161739.49603092996</v>
      </c>
      <c r="X285" s="22"/>
      <c r="Y285" s="143"/>
      <c r="Z285" s="168"/>
      <c r="AA285" s="168"/>
      <c r="AB285" s="168"/>
      <c r="AC285" s="168"/>
      <c r="AD285" s="168"/>
      <c r="AE285" s="168"/>
      <c r="AF285" s="168"/>
      <c r="AG285" s="168"/>
      <c r="AH285" s="168"/>
      <c r="AI285" s="168"/>
      <c r="AJ285" s="168"/>
      <c r="AK285" s="168"/>
      <c r="AL285" s="168"/>
      <c r="AM285" s="168"/>
      <c r="AN285" s="168"/>
      <c r="AO285" s="168"/>
      <c r="AP285" s="168"/>
      <c r="AQ285" s="168"/>
      <c r="AR285" s="168"/>
      <c r="AS285" s="168"/>
      <c r="AT285" s="168"/>
      <c r="AU285" s="168"/>
      <c r="AV285" s="168"/>
      <c r="AW285" s="168"/>
      <c r="AX285" s="168"/>
      <c r="AY285" s="168"/>
      <c r="AZ285" s="168"/>
      <c r="BA285" s="168"/>
      <c r="BB285" s="168"/>
      <c r="BC285" s="168"/>
      <c r="BD285" s="20"/>
      <c r="BE285" s="20"/>
      <c r="BF285" s="20"/>
      <c r="BG285" s="20"/>
      <c r="BH285" s="20"/>
      <c r="BI285" s="20"/>
      <c r="BJ285" s="20"/>
      <c r="BK285" s="20"/>
      <c r="BL285" s="20"/>
      <c r="BM285" s="20"/>
      <c r="BN285" s="20"/>
      <c r="BO285" s="20"/>
      <c r="BP285" s="20"/>
      <c r="BQ285" s="20"/>
      <c r="BR285" s="20"/>
      <c r="BS285" s="20"/>
      <c r="BT285" s="20"/>
      <c r="BU285" s="20"/>
      <c r="BV285" s="20"/>
      <c r="BW285" s="20"/>
      <c r="BX285" s="20"/>
      <c r="BY285" s="20"/>
      <c r="BZ285" s="20"/>
      <c r="CA285" s="20"/>
      <c r="CB285" s="20"/>
      <c r="CC285" s="20"/>
      <c r="CD285" s="20"/>
      <c r="CE285" s="20"/>
      <c r="CF285" s="20"/>
      <c r="CG285" s="20"/>
      <c r="CH285" s="20"/>
      <c r="CI285" s="20"/>
    </row>
    <row r="286" spans="2:87" ht="13.5" customHeight="1">
      <c r="B286" s="228"/>
      <c r="C286" s="228"/>
      <c r="D286" s="230"/>
      <c r="E286" s="173" t="s">
        <v>81</v>
      </c>
      <c r="F286" s="116" t="s">
        <v>82</v>
      </c>
      <c r="G286" s="174">
        <v>6300300</v>
      </c>
      <c r="H286" s="11">
        <f t="shared" ref="H286" si="619">IFERROR(G286/G289,"-")</f>
        <v>2.8049456814007958E-4</v>
      </c>
      <c r="I286" s="71">
        <v>817</v>
      </c>
      <c r="J286" s="11">
        <f t="shared" ref="J286" si="620">IFERROR(I286/D279,"-")</f>
        <v>5.8400526105106647E-3</v>
      </c>
      <c r="K286" s="76">
        <f t="shared" si="572"/>
        <v>7711.5055079559361</v>
      </c>
      <c r="L286" s="22"/>
      <c r="M286" s="20"/>
      <c r="N286" s="228"/>
      <c r="O286" s="228"/>
      <c r="P286" s="230"/>
      <c r="Q286" s="172" t="s">
        <v>81</v>
      </c>
      <c r="R286" s="92" t="s">
        <v>82</v>
      </c>
      <c r="S286" s="102">
        <v>6543482</v>
      </c>
      <c r="T286" s="13">
        <v>2.9402963090837498E-4</v>
      </c>
      <c r="U286" s="73">
        <v>802</v>
      </c>
      <c r="V286" s="13">
        <v>6.0486760036503233E-3</v>
      </c>
      <c r="W286" s="73">
        <v>8158.9551122194516</v>
      </c>
      <c r="X286" s="22"/>
      <c r="Y286" s="143"/>
      <c r="Z286" s="168"/>
      <c r="AA286" s="168"/>
      <c r="AB286" s="168"/>
      <c r="AC286" s="168"/>
      <c r="AD286" s="168"/>
      <c r="AE286" s="168"/>
      <c r="AF286" s="168"/>
      <c r="AG286" s="168"/>
      <c r="AH286" s="168"/>
      <c r="AI286" s="168"/>
      <c r="AJ286" s="168"/>
      <c r="AK286" s="168"/>
      <c r="AL286" s="168"/>
      <c r="AM286" s="168"/>
      <c r="AN286" s="168"/>
      <c r="AO286" s="168"/>
      <c r="AP286" s="168"/>
      <c r="AQ286" s="168"/>
      <c r="AR286" s="168"/>
      <c r="AS286" s="168"/>
      <c r="AT286" s="168"/>
      <c r="AU286" s="168"/>
      <c r="AV286" s="168"/>
      <c r="AW286" s="168"/>
      <c r="AX286" s="168"/>
      <c r="AY286" s="168"/>
      <c r="AZ286" s="168"/>
      <c r="BA286" s="168"/>
      <c r="BB286" s="168"/>
      <c r="BC286" s="168"/>
      <c r="BD286" s="20"/>
      <c r="BE286" s="20"/>
      <c r="BF286" s="20"/>
      <c r="BG286" s="20"/>
      <c r="BH286" s="20"/>
      <c r="BI286" s="20"/>
      <c r="BJ286" s="20"/>
      <c r="BK286" s="20"/>
      <c r="BL286" s="20"/>
      <c r="BM286" s="20"/>
      <c r="BN286" s="20"/>
      <c r="BO286" s="20"/>
      <c r="BP286" s="20"/>
      <c r="BQ286" s="20"/>
      <c r="BR286" s="20"/>
      <c r="BS286" s="20"/>
      <c r="BT286" s="20"/>
      <c r="BU286" s="20"/>
      <c r="BV286" s="20"/>
      <c r="BW286" s="20"/>
      <c r="BX286" s="20"/>
      <c r="BY286" s="20"/>
      <c r="BZ286" s="20"/>
      <c r="CA286" s="20"/>
      <c r="CB286" s="20"/>
      <c r="CC286" s="20"/>
      <c r="CD286" s="20"/>
      <c r="CE286" s="20"/>
      <c r="CF286" s="20"/>
      <c r="CG286" s="20"/>
      <c r="CH286" s="20"/>
      <c r="CI286" s="20"/>
    </row>
    <row r="287" spans="2:87" ht="13.5" customHeight="1">
      <c r="B287" s="228"/>
      <c r="C287" s="228"/>
      <c r="D287" s="230"/>
      <c r="E287" s="173" t="s">
        <v>83</v>
      </c>
      <c r="F287" s="116" t="s">
        <v>84</v>
      </c>
      <c r="G287" s="174">
        <v>436821499</v>
      </c>
      <c r="H287" s="11">
        <f t="shared" ref="H287" si="621">IFERROR(G287/G289,"-")</f>
        <v>1.9447654511103789E-2</v>
      </c>
      <c r="I287" s="71">
        <v>15372</v>
      </c>
      <c r="J287" s="11">
        <f t="shared" ref="J287" si="622">IFERROR(I287/D279,"-")</f>
        <v>0.1098816263510036</v>
      </c>
      <c r="K287" s="76">
        <f t="shared" si="572"/>
        <v>28416.699128285192</v>
      </c>
      <c r="L287" s="22"/>
      <c r="M287" s="20"/>
      <c r="N287" s="228"/>
      <c r="O287" s="228"/>
      <c r="P287" s="230"/>
      <c r="Q287" s="172" t="s">
        <v>83</v>
      </c>
      <c r="R287" s="92" t="s">
        <v>84</v>
      </c>
      <c r="S287" s="102">
        <v>422259120</v>
      </c>
      <c r="T287" s="13">
        <v>1.8974101739913891E-2</v>
      </c>
      <c r="U287" s="73">
        <v>14711</v>
      </c>
      <c r="V287" s="13">
        <v>0.11095021532381534</v>
      </c>
      <c r="W287" s="73">
        <v>28703.631296308886</v>
      </c>
      <c r="X287" s="22"/>
      <c r="Y287" s="143"/>
      <c r="Z287" s="168"/>
      <c r="AA287" s="168"/>
      <c r="AB287" s="168"/>
      <c r="AC287" s="168"/>
      <c r="AD287" s="168"/>
      <c r="AE287" s="168"/>
      <c r="AF287" s="168"/>
      <c r="AG287" s="168"/>
      <c r="AH287" s="168"/>
      <c r="AI287" s="168"/>
      <c r="AJ287" s="168"/>
      <c r="AK287" s="168"/>
      <c r="AL287" s="168"/>
      <c r="AM287" s="168"/>
      <c r="AN287" s="168"/>
      <c r="AO287" s="168"/>
      <c r="AP287" s="168"/>
      <c r="AQ287" s="168"/>
      <c r="AR287" s="168"/>
      <c r="AS287" s="168"/>
      <c r="AT287" s="168"/>
      <c r="AU287" s="168"/>
      <c r="AV287" s="168"/>
      <c r="AW287" s="168"/>
      <c r="AX287" s="168"/>
      <c r="AY287" s="168"/>
      <c r="AZ287" s="168"/>
      <c r="BA287" s="168"/>
      <c r="BB287" s="168"/>
      <c r="BC287" s="168"/>
      <c r="BD287" s="20"/>
      <c r="BE287" s="20"/>
      <c r="BF287" s="20"/>
      <c r="BG287" s="20"/>
      <c r="BH287" s="20"/>
      <c r="BI287" s="20"/>
      <c r="BJ287" s="20"/>
      <c r="BK287" s="20"/>
      <c r="BL287" s="20"/>
      <c r="BM287" s="20"/>
      <c r="BN287" s="20"/>
      <c r="BO287" s="20"/>
      <c r="BP287" s="20"/>
      <c r="BQ287" s="20"/>
      <c r="BR287" s="20"/>
      <c r="BS287" s="20"/>
      <c r="BT287" s="20"/>
      <c r="BU287" s="20"/>
      <c r="BV287" s="20"/>
      <c r="BW287" s="20"/>
      <c r="BX287" s="20"/>
      <c r="BY287" s="20"/>
      <c r="BZ287" s="20"/>
      <c r="CA287" s="20"/>
      <c r="CB287" s="20"/>
      <c r="CC287" s="20"/>
      <c r="CD287" s="20"/>
      <c r="CE287" s="20"/>
      <c r="CF287" s="20"/>
      <c r="CG287" s="20"/>
      <c r="CH287" s="20"/>
      <c r="CI287" s="20"/>
    </row>
    <row r="288" spans="2:87" ht="13.5" customHeight="1">
      <c r="B288" s="228"/>
      <c r="C288" s="228"/>
      <c r="D288" s="230"/>
      <c r="E288" s="175" t="s">
        <v>85</v>
      </c>
      <c r="F288" s="117" t="s">
        <v>86</v>
      </c>
      <c r="G288" s="176">
        <v>5272562761</v>
      </c>
      <c r="H288" s="12">
        <f t="shared" ref="H288" si="623">IFERROR(G288/G289,"-")</f>
        <v>0.23473885602878602</v>
      </c>
      <c r="I288" s="72">
        <v>12930</v>
      </c>
      <c r="J288" s="12">
        <f t="shared" ref="J288" si="624">IFERROR(I288/D279,"-")</f>
        <v>9.2425802024360959E-2</v>
      </c>
      <c r="K288" s="77">
        <f t="shared" si="572"/>
        <v>407777.47571539058</v>
      </c>
      <c r="L288" s="22"/>
      <c r="M288" s="20"/>
      <c r="N288" s="228"/>
      <c r="O288" s="228"/>
      <c r="P288" s="230"/>
      <c r="Q288" s="172" t="s">
        <v>85</v>
      </c>
      <c r="R288" s="92" t="s">
        <v>86</v>
      </c>
      <c r="S288" s="102">
        <v>5413304758</v>
      </c>
      <c r="T288" s="13">
        <v>0.24324541581825856</v>
      </c>
      <c r="U288" s="73">
        <v>11938</v>
      </c>
      <c r="V288" s="13">
        <v>9.0036276972041848E-2</v>
      </c>
      <c r="W288" s="73">
        <v>453451.56290835986</v>
      </c>
      <c r="X288" s="22"/>
      <c r="Y288" s="143"/>
      <c r="Z288" s="168"/>
      <c r="AA288" s="168"/>
      <c r="AB288" s="168"/>
      <c r="AC288" s="168"/>
      <c r="AD288" s="168"/>
      <c r="AE288" s="168"/>
      <c r="AF288" s="168"/>
      <c r="AG288" s="168"/>
      <c r="AH288" s="168"/>
      <c r="AI288" s="168"/>
      <c r="AJ288" s="168"/>
      <c r="AK288" s="168"/>
      <c r="AL288" s="168"/>
      <c r="AM288" s="168"/>
      <c r="AN288" s="168"/>
      <c r="AO288" s="168"/>
      <c r="AP288" s="168"/>
      <c r="AQ288" s="168"/>
      <c r="AR288" s="168"/>
      <c r="AS288" s="168"/>
      <c r="AT288" s="168"/>
      <c r="AU288" s="168"/>
      <c r="AV288" s="168"/>
      <c r="AW288" s="168"/>
      <c r="AX288" s="168"/>
      <c r="AY288" s="168"/>
      <c r="AZ288" s="168"/>
      <c r="BA288" s="168"/>
      <c r="BB288" s="168"/>
      <c r="BC288" s="168"/>
      <c r="BD288" s="20"/>
      <c r="BE288" s="20"/>
      <c r="BF288" s="20"/>
      <c r="BG288" s="20"/>
      <c r="BH288" s="20"/>
      <c r="BI288" s="20"/>
      <c r="BJ288" s="20"/>
      <c r="BK288" s="20"/>
      <c r="BL288" s="20"/>
      <c r="BM288" s="20"/>
      <c r="BN288" s="20"/>
      <c r="BO288" s="20"/>
      <c r="BP288" s="20"/>
      <c r="BQ288" s="20"/>
      <c r="BR288" s="20"/>
      <c r="BS288" s="20"/>
      <c r="BT288" s="20"/>
      <c r="BU288" s="20"/>
      <c r="BV288" s="20"/>
      <c r="BW288" s="20"/>
      <c r="BX288" s="20"/>
      <c r="BY288" s="20"/>
      <c r="BZ288" s="20"/>
      <c r="CA288" s="20"/>
      <c r="CB288" s="20"/>
      <c r="CC288" s="20"/>
      <c r="CD288" s="20"/>
      <c r="CE288" s="20"/>
      <c r="CF288" s="20"/>
      <c r="CG288" s="20"/>
      <c r="CH288" s="20"/>
      <c r="CI288" s="20"/>
    </row>
    <row r="289" spans="2:87" ht="13.5" customHeight="1">
      <c r="B289" s="192"/>
      <c r="C289" s="192"/>
      <c r="D289" s="231"/>
      <c r="E289" s="177" t="s">
        <v>115</v>
      </c>
      <c r="F289" s="178"/>
      <c r="G289" s="102">
        <f>SUM(G279:G288)</f>
        <v>22461397530</v>
      </c>
      <c r="H289" s="13" t="s">
        <v>131</v>
      </c>
      <c r="I289" s="73">
        <v>112687</v>
      </c>
      <c r="J289" s="13">
        <f t="shared" ref="J289" si="625">IFERROR(I289/D279,"-")</f>
        <v>0.80550551838508611</v>
      </c>
      <c r="K289" s="78">
        <f t="shared" si="572"/>
        <v>199325.54358532929</v>
      </c>
      <c r="L289" s="22"/>
      <c r="M289" s="20"/>
      <c r="N289" s="192"/>
      <c r="O289" s="192"/>
      <c r="P289" s="231"/>
      <c r="Q289" s="179" t="s">
        <v>115</v>
      </c>
      <c r="R289" s="179"/>
      <c r="S289" s="102">
        <v>22254498568</v>
      </c>
      <c r="T289" s="13" t="s">
        <v>131</v>
      </c>
      <c r="U289" s="73">
        <v>106765</v>
      </c>
      <c r="V289" s="13">
        <v>0.80522056549841237</v>
      </c>
      <c r="W289" s="73">
        <v>208443.76497915984</v>
      </c>
      <c r="X289" s="22"/>
      <c r="Y289" s="143"/>
      <c r="Z289" s="168"/>
      <c r="AA289" s="168"/>
      <c r="AB289" s="168"/>
      <c r="AC289" s="168"/>
      <c r="AD289" s="168"/>
      <c r="AE289" s="168"/>
      <c r="AF289" s="168"/>
      <c r="AG289" s="168"/>
      <c r="AH289" s="168"/>
      <c r="AI289" s="168"/>
      <c r="AJ289" s="168"/>
      <c r="AK289" s="168"/>
      <c r="AL289" s="168"/>
      <c r="AM289" s="168"/>
      <c r="AN289" s="168"/>
      <c r="AO289" s="168"/>
      <c r="AP289" s="168"/>
      <c r="AQ289" s="168"/>
      <c r="AR289" s="168"/>
      <c r="AS289" s="168"/>
      <c r="AT289" s="168"/>
      <c r="AU289" s="168"/>
      <c r="AV289" s="168"/>
      <c r="AW289" s="168"/>
      <c r="AX289" s="168"/>
      <c r="AY289" s="168"/>
      <c r="AZ289" s="168"/>
      <c r="BA289" s="168"/>
      <c r="BB289" s="168"/>
      <c r="BC289" s="168"/>
      <c r="BD289" s="20"/>
      <c r="BE289" s="20"/>
      <c r="BF289" s="20"/>
      <c r="BG289" s="20"/>
      <c r="BH289" s="20"/>
      <c r="BI289" s="20"/>
      <c r="BJ289" s="20"/>
      <c r="BK289" s="20"/>
      <c r="BL289" s="20"/>
      <c r="BM289" s="20"/>
      <c r="BN289" s="20"/>
      <c r="BO289" s="20"/>
      <c r="BP289" s="20"/>
      <c r="BQ289" s="20"/>
      <c r="BR289" s="20"/>
      <c r="BS289" s="20"/>
      <c r="BT289" s="20"/>
      <c r="BU289" s="20"/>
      <c r="BV289" s="20"/>
      <c r="BW289" s="20"/>
      <c r="BX289" s="20"/>
      <c r="BY289" s="20"/>
      <c r="BZ289" s="20"/>
      <c r="CA289" s="20"/>
      <c r="CB289" s="20"/>
      <c r="CC289" s="20"/>
      <c r="CD289" s="20"/>
      <c r="CE289" s="20"/>
      <c r="CF289" s="20"/>
      <c r="CG289" s="20"/>
      <c r="CH289" s="20"/>
      <c r="CI289" s="20"/>
    </row>
    <row r="290" spans="2:87" ht="13.5" customHeight="1">
      <c r="B290" s="191">
        <v>27</v>
      </c>
      <c r="C290" s="191" t="s">
        <v>31</v>
      </c>
      <c r="D290" s="229">
        <f>VLOOKUP(C290,市区町村別_生活習慣病の状況!$C$5:$D$78,2,FALSE)</f>
        <v>23699</v>
      </c>
      <c r="E290" s="169" t="s">
        <v>67</v>
      </c>
      <c r="F290" s="114" t="s">
        <v>68</v>
      </c>
      <c r="G290" s="170">
        <v>594530330</v>
      </c>
      <c r="H290" s="10">
        <f t="shared" ref="H290" si="626">IFERROR(G290/G300,"-")</f>
        <v>0.16437377337698342</v>
      </c>
      <c r="I290" s="171">
        <v>11751</v>
      </c>
      <c r="J290" s="10">
        <f t="shared" ref="J290" si="627">IFERROR(I290/D290,"-")</f>
        <v>0.49584370648550574</v>
      </c>
      <c r="K290" s="75">
        <f t="shared" si="572"/>
        <v>50594.020083397161</v>
      </c>
      <c r="L290" s="22"/>
      <c r="M290" s="20"/>
      <c r="N290" s="191">
        <v>27</v>
      </c>
      <c r="O290" s="191" t="s">
        <v>31</v>
      </c>
      <c r="P290" s="229">
        <v>22608</v>
      </c>
      <c r="Q290" s="172" t="s">
        <v>67</v>
      </c>
      <c r="R290" s="92" t="s">
        <v>68</v>
      </c>
      <c r="S290" s="102">
        <v>583397635</v>
      </c>
      <c r="T290" s="13">
        <v>0.16419649146520598</v>
      </c>
      <c r="U290" s="73">
        <v>10884</v>
      </c>
      <c r="V290" s="13">
        <v>0.48142250530785563</v>
      </c>
      <c r="W290" s="73">
        <v>53601.399761117238</v>
      </c>
      <c r="X290" s="22"/>
      <c r="Y290" s="143"/>
      <c r="Z290" s="168"/>
      <c r="AA290" s="168"/>
      <c r="AB290" s="168"/>
      <c r="AC290" s="168"/>
      <c r="AD290" s="168"/>
      <c r="AE290" s="168"/>
      <c r="AF290" s="168"/>
      <c r="AG290" s="168"/>
      <c r="AH290" s="168"/>
      <c r="AI290" s="168"/>
      <c r="AJ290" s="168"/>
      <c r="AK290" s="168"/>
      <c r="AL290" s="168"/>
      <c r="AM290" s="168"/>
      <c r="AN290" s="168"/>
      <c r="AO290" s="168"/>
      <c r="AP290" s="168"/>
      <c r="AQ290" s="168"/>
      <c r="AR290" s="168"/>
      <c r="AS290" s="168"/>
      <c r="AT290" s="168"/>
      <c r="AU290" s="168"/>
      <c r="AV290" s="168"/>
      <c r="AW290" s="168"/>
      <c r="AX290" s="168"/>
      <c r="AY290" s="168"/>
      <c r="AZ290" s="168"/>
      <c r="BA290" s="168"/>
      <c r="BB290" s="168"/>
      <c r="BC290" s="168"/>
      <c r="BD290" s="20"/>
      <c r="BE290" s="20"/>
      <c r="BF290" s="20"/>
      <c r="BG290" s="20"/>
      <c r="BH290" s="20"/>
      <c r="BI290" s="20"/>
      <c r="BJ290" s="20"/>
      <c r="BK290" s="20"/>
      <c r="BL290" s="20"/>
      <c r="BM290" s="20"/>
      <c r="BN290" s="20"/>
      <c r="BO290" s="20"/>
      <c r="BP290" s="20"/>
      <c r="BQ290" s="20"/>
      <c r="BR290" s="20"/>
      <c r="BS290" s="20"/>
      <c r="BT290" s="20"/>
      <c r="BU290" s="20"/>
      <c r="BV290" s="20"/>
      <c r="BW290" s="20"/>
      <c r="BX290" s="20"/>
      <c r="BY290" s="20"/>
      <c r="BZ290" s="20"/>
      <c r="CA290" s="20"/>
      <c r="CB290" s="20"/>
      <c r="CC290" s="20"/>
      <c r="CD290" s="20"/>
      <c r="CE290" s="20"/>
      <c r="CF290" s="20"/>
      <c r="CG290" s="20"/>
      <c r="CH290" s="20"/>
      <c r="CI290" s="20"/>
    </row>
    <row r="291" spans="2:87" ht="13.5" customHeight="1">
      <c r="B291" s="228"/>
      <c r="C291" s="228"/>
      <c r="D291" s="230"/>
      <c r="E291" s="173" t="s">
        <v>69</v>
      </c>
      <c r="F291" s="115" t="s">
        <v>70</v>
      </c>
      <c r="G291" s="174">
        <v>316218284</v>
      </c>
      <c r="H291" s="11">
        <f t="shared" ref="H291" si="628">IFERROR(G291/G300,"-")</f>
        <v>8.7426982155602684E-2</v>
      </c>
      <c r="I291" s="71">
        <v>9637</v>
      </c>
      <c r="J291" s="11">
        <f t="shared" ref="J291" si="629">IFERROR(I291/D290,"-")</f>
        <v>0.40664163044854212</v>
      </c>
      <c r="K291" s="76">
        <f t="shared" si="572"/>
        <v>32812.938051260768</v>
      </c>
      <c r="L291" s="22"/>
      <c r="M291" s="20"/>
      <c r="N291" s="228"/>
      <c r="O291" s="228"/>
      <c r="P291" s="230"/>
      <c r="Q291" s="172" t="s">
        <v>69</v>
      </c>
      <c r="R291" s="92" t="s">
        <v>70</v>
      </c>
      <c r="S291" s="102">
        <v>331218146</v>
      </c>
      <c r="T291" s="13">
        <v>9.3220908382342607E-2</v>
      </c>
      <c r="U291" s="73">
        <v>9005</v>
      </c>
      <c r="V291" s="13">
        <v>0.39831033262561927</v>
      </c>
      <c r="W291" s="73">
        <v>36781.582009994447</v>
      </c>
      <c r="X291" s="22"/>
      <c r="Y291" s="143"/>
      <c r="Z291" s="168"/>
      <c r="AA291" s="168"/>
      <c r="AB291" s="168"/>
      <c r="AC291" s="168"/>
      <c r="AD291" s="168"/>
      <c r="AE291" s="168"/>
      <c r="AF291" s="168"/>
      <c r="AG291" s="168"/>
      <c r="AH291" s="168"/>
      <c r="AI291" s="168"/>
      <c r="AJ291" s="168"/>
      <c r="AK291" s="168"/>
      <c r="AL291" s="168"/>
      <c r="AM291" s="168"/>
      <c r="AN291" s="168"/>
      <c r="AO291" s="168"/>
      <c r="AP291" s="168"/>
      <c r="AQ291" s="168"/>
      <c r="AR291" s="168"/>
      <c r="AS291" s="168"/>
      <c r="AT291" s="168"/>
      <c r="AU291" s="168"/>
      <c r="AV291" s="168"/>
      <c r="AW291" s="168"/>
      <c r="AX291" s="168"/>
      <c r="AY291" s="168"/>
      <c r="AZ291" s="168"/>
      <c r="BA291" s="168"/>
      <c r="BB291" s="168"/>
      <c r="BC291" s="168"/>
      <c r="BD291" s="20"/>
      <c r="BE291" s="20"/>
      <c r="BF291" s="20"/>
      <c r="BG291" s="20"/>
      <c r="BH291" s="20"/>
      <c r="BI291" s="20"/>
      <c r="BJ291" s="20"/>
      <c r="BK291" s="20"/>
      <c r="BL291" s="20"/>
      <c r="BM291" s="20"/>
      <c r="BN291" s="20"/>
      <c r="BO291" s="20"/>
      <c r="BP291" s="20"/>
      <c r="BQ291" s="20"/>
      <c r="BR291" s="20"/>
      <c r="BS291" s="20"/>
      <c r="BT291" s="20"/>
      <c r="BU291" s="20"/>
      <c r="BV291" s="20"/>
      <c r="BW291" s="20"/>
      <c r="BX291" s="20"/>
      <c r="BY291" s="20"/>
      <c r="BZ291" s="20"/>
      <c r="CA291" s="20"/>
      <c r="CB291" s="20"/>
      <c r="CC291" s="20"/>
      <c r="CD291" s="20"/>
      <c r="CE291" s="20"/>
      <c r="CF291" s="20"/>
      <c r="CG291" s="20"/>
      <c r="CH291" s="20"/>
      <c r="CI291" s="20"/>
    </row>
    <row r="292" spans="2:87" ht="13.5" customHeight="1">
      <c r="B292" s="228"/>
      <c r="C292" s="228"/>
      <c r="D292" s="230"/>
      <c r="E292" s="173" t="s">
        <v>71</v>
      </c>
      <c r="F292" s="116" t="s">
        <v>72</v>
      </c>
      <c r="G292" s="174">
        <v>626200068</v>
      </c>
      <c r="H292" s="11">
        <f t="shared" ref="H292" si="630">IFERROR(G292/G300,"-")</f>
        <v>0.17312971747981906</v>
      </c>
      <c r="I292" s="71">
        <v>14733</v>
      </c>
      <c r="J292" s="11">
        <f t="shared" ref="J292" si="631">IFERROR(I292/D290,"-")</f>
        <v>0.62167180049791126</v>
      </c>
      <c r="K292" s="76">
        <f t="shared" si="572"/>
        <v>42503.228670331911</v>
      </c>
      <c r="L292" s="22"/>
      <c r="M292" s="20"/>
      <c r="N292" s="228"/>
      <c r="O292" s="228"/>
      <c r="P292" s="230"/>
      <c r="Q292" s="172" t="s">
        <v>71</v>
      </c>
      <c r="R292" s="92" t="s">
        <v>72</v>
      </c>
      <c r="S292" s="102">
        <v>621272474</v>
      </c>
      <c r="T292" s="13">
        <v>0.17485631472384766</v>
      </c>
      <c r="U292" s="73">
        <v>14074</v>
      </c>
      <c r="V292" s="13">
        <v>0.62252300070771405</v>
      </c>
      <c r="W292" s="73">
        <v>44143.27653829757</v>
      </c>
      <c r="X292" s="22"/>
      <c r="Y292" s="143"/>
      <c r="Z292" s="168"/>
      <c r="AA292" s="168"/>
      <c r="AB292" s="168"/>
      <c r="AC292" s="168"/>
      <c r="AD292" s="168"/>
      <c r="AE292" s="168"/>
      <c r="AF292" s="168"/>
      <c r="AG292" s="168"/>
      <c r="AH292" s="168"/>
      <c r="AI292" s="168"/>
      <c r="AJ292" s="168"/>
      <c r="AK292" s="168"/>
      <c r="AL292" s="168"/>
      <c r="AM292" s="168"/>
      <c r="AN292" s="168"/>
      <c r="AO292" s="168"/>
      <c r="AP292" s="168"/>
      <c r="AQ292" s="168"/>
      <c r="AR292" s="168"/>
      <c r="AS292" s="168"/>
      <c r="AT292" s="168"/>
      <c r="AU292" s="168"/>
      <c r="AV292" s="168"/>
      <c r="AW292" s="168"/>
      <c r="AX292" s="168"/>
      <c r="AY292" s="168"/>
      <c r="AZ292" s="168"/>
      <c r="BA292" s="168"/>
      <c r="BB292" s="168"/>
      <c r="BC292" s="168"/>
      <c r="BD292" s="20"/>
      <c r="BE292" s="20"/>
      <c r="BF292" s="20"/>
      <c r="BG292" s="20"/>
      <c r="BH292" s="20"/>
      <c r="BI292" s="20"/>
      <c r="BJ292" s="20"/>
      <c r="BK292" s="20"/>
      <c r="BL292" s="20"/>
      <c r="BM292" s="20"/>
      <c r="BN292" s="20"/>
      <c r="BO292" s="20"/>
      <c r="BP292" s="20"/>
      <c r="BQ292" s="20"/>
      <c r="BR292" s="20"/>
      <c r="BS292" s="20"/>
      <c r="BT292" s="20"/>
      <c r="BU292" s="20"/>
      <c r="BV292" s="20"/>
      <c r="BW292" s="20"/>
      <c r="BX292" s="20"/>
      <c r="BY292" s="20"/>
      <c r="BZ292" s="20"/>
      <c r="CA292" s="20"/>
      <c r="CB292" s="20"/>
      <c r="CC292" s="20"/>
      <c r="CD292" s="20"/>
      <c r="CE292" s="20"/>
      <c r="CF292" s="20"/>
      <c r="CG292" s="20"/>
      <c r="CH292" s="20"/>
      <c r="CI292" s="20"/>
    </row>
    <row r="293" spans="2:87" ht="13.5" customHeight="1">
      <c r="B293" s="228"/>
      <c r="C293" s="228"/>
      <c r="D293" s="230"/>
      <c r="E293" s="173" t="s">
        <v>73</v>
      </c>
      <c r="F293" s="116" t="s">
        <v>74</v>
      </c>
      <c r="G293" s="174">
        <v>354962624</v>
      </c>
      <c r="H293" s="11">
        <f t="shared" ref="H293" si="632">IFERROR(G293/G300,"-")</f>
        <v>9.8138888750512313E-2</v>
      </c>
      <c r="I293" s="71">
        <v>5792</v>
      </c>
      <c r="J293" s="11">
        <f t="shared" ref="J293" si="633">IFERROR(I293/D290,"-")</f>
        <v>0.24439849782691253</v>
      </c>
      <c r="K293" s="76">
        <f t="shared" si="572"/>
        <v>61284.983425414364</v>
      </c>
      <c r="L293" s="22"/>
      <c r="M293" s="20"/>
      <c r="N293" s="228"/>
      <c r="O293" s="228"/>
      <c r="P293" s="230"/>
      <c r="Q293" s="172" t="s">
        <v>73</v>
      </c>
      <c r="R293" s="92" t="s">
        <v>74</v>
      </c>
      <c r="S293" s="102">
        <v>350569234</v>
      </c>
      <c r="T293" s="13">
        <v>9.8667246462945987E-2</v>
      </c>
      <c r="U293" s="73">
        <v>5557</v>
      </c>
      <c r="V293" s="13">
        <v>0.24579794762915783</v>
      </c>
      <c r="W293" s="73">
        <v>63086.059744466438</v>
      </c>
      <c r="X293" s="22"/>
      <c r="Y293" s="143"/>
      <c r="Z293" s="168"/>
      <c r="AA293" s="168"/>
      <c r="AB293" s="168"/>
      <c r="AC293" s="168"/>
      <c r="AD293" s="168"/>
      <c r="AE293" s="168"/>
      <c r="AF293" s="168"/>
      <c r="AG293" s="168"/>
      <c r="AH293" s="168"/>
      <c r="AI293" s="168"/>
      <c r="AJ293" s="168"/>
      <c r="AK293" s="168"/>
      <c r="AL293" s="168"/>
      <c r="AM293" s="168"/>
      <c r="AN293" s="168"/>
      <c r="AO293" s="168"/>
      <c r="AP293" s="168"/>
      <c r="AQ293" s="168"/>
      <c r="AR293" s="168"/>
      <c r="AS293" s="168"/>
      <c r="AT293" s="168"/>
      <c r="AU293" s="168"/>
      <c r="AV293" s="168"/>
      <c r="AW293" s="168"/>
      <c r="AX293" s="168"/>
      <c r="AY293" s="168"/>
      <c r="AZ293" s="168"/>
      <c r="BA293" s="168"/>
      <c r="BB293" s="168"/>
      <c r="BC293" s="168"/>
      <c r="BD293" s="20"/>
      <c r="BE293" s="20"/>
      <c r="BF293" s="20"/>
      <c r="BG293" s="20"/>
      <c r="BH293" s="20"/>
      <c r="BI293" s="20"/>
      <c r="BJ293" s="20"/>
      <c r="BK293" s="20"/>
      <c r="BL293" s="20"/>
      <c r="BM293" s="20"/>
      <c r="BN293" s="20"/>
      <c r="BO293" s="20"/>
      <c r="BP293" s="20"/>
      <c r="BQ293" s="20"/>
      <c r="BR293" s="20"/>
      <c r="BS293" s="20"/>
      <c r="BT293" s="20"/>
      <c r="BU293" s="20"/>
      <c r="BV293" s="20"/>
      <c r="BW293" s="20"/>
      <c r="BX293" s="20"/>
      <c r="BY293" s="20"/>
      <c r="BZ293" s="20"/>
      <c r="CA293" s="20"/>
      <c r="CB293" s="20"/>
      <c r="CC293" s="20"/>
      <c r="CD293" s="20"/>
      <c r="CE293" s="20"/>
      <c r="CF293" s="20"/>
      <c r="CG293" s="20"/>
      <c r="CH293" s="20"/>
      <c r="CI293" s="20"/>
    </row>
    <row r="294" spans="2:87" ht="13.5" customHeight="1">
      <c r="B294" s="228"/>
      <c r="C294" s="228"/>
      <c r="D294" s="230"/>
      <c r="E294" s="173" t="s">
        <v>75</v>
      </c>
      <c r="F294" s="116" t="s">
        <v>76</v>
      </c>
      <c r="G294" s="174">
        <v>20682719</v>
      </c>
      <c r="H294" s="11">
        <f t="shared" ref="H294" si="634">IFERROR(G294/G300,"-")</f>
        <v>5.7182895374334039E-3</v>
      </c>
      <c r="I294" s="71">
        <v>55</v>
      </c>
      <c r="J294" s="11">
        <f t="shared" ref="J294" si="635">IFERROR(I294/D290,"-")</f>
        <v>2.3207730283978227E-3</v>
      </c>
      <c r="K294" s="76">
        <f t="shared" si="572"/>
        <v>376049.43636363634</v>
      </c>
      <c r="L294" s="22"/>
      <c r="M294" s="20"/>
      <c r="N294" s="228"/>
      <c r="O294" s="228"/>
      <c r="P294" s="230"/>
      <c r="Q294" s="172" t="s">
        <v>75</v>
      </c>
      <c r="R294" s="92" t="s">
        <v>76</v>
      </c>
      <c r="S294" s="102">
        <v>23453546</v>
      </c>
      <c r="T294" s="13">
        <v>6.6009694496238676E-3</v>
      </c>
      <c r="U294" s="73">
        <v>57</v>
      </c>
      <c r="V294" s="13">
        <v>2.5212314225053077E-3</v>
      </c>
      <c r="W294" s="73">
        <v>411465.71929824562</v>
      </c>
      <c r="X294" s="22"/>
      <c r="Y294" s="143"/>
      <c r="Z294" s="168"/>
      <c r="AA294" s="168"/>
      <c r="AB294" s="168"/>
      <c r="AC294" s="168"/>
      <c r="AD294" s="168"/>
      <c r="AE294" s="168"/>
      <c r="AF294" s="168"/>
      <c r="AG294" s="168"/>
      <c r="AH294" s="168"/>
      <c r="AI294" s="168"/>
      <c r="AJ294" s="168"/>
      <c r="AK294" s="168"/>
      <c r="AL294" s="168"/>
      <c r="AM294" s="168"/>
      <c r="AN294" s="168"/>
      <c r="AO294" s="168"/>
      <c r="AP294" s="168"/>
      <c r="AQ294" s="168"/>
      <c r="AR294" s="168"/>
      <c r="AS294" s="168"/>
      <c r="AT294" s="168"/>
      <c r="AU294" s="168"/>
      <c r="AV294" s="168"/>
      <c r="AW294" s="168"/>
      <c r="AX294" s="168"/>
      <c r="AY294" s="168"/>
      <c r="AZ294" s="168"/>
      <c r="BA294" s="168"/>
      <c r="BB294" s="168"/>
      <c r="BC294" s="168"/>
      <c r="BD294" s="20"/>
      <c r="BE294" s="20"/>
      <c r="BF294" s="20"/>
      <c r="BG294" s="20"/>
      <c r="BH294" s="20"/>
      <c r="BI294" s="20"/>
      <c r="BJ294" s="20"/>
      <c r="BK294" s="20"/>
      <c r="BL294" s="20"/>
      <c r="BM294" s="20"/>
      <c r="BN294" s="20"/>
      <c r="BO294" s="20"/>
      <c r="BP294" s="20"/>
      <c r="BQ294" s="20"/>
      <c r="BR294" s="20"/>
      <c r="BS294" s="20"/>
      <c r="BT294" s="20"/>
      <c r="BU294" s="20"/>
      <c r="BV294" s="20"/>
      <c r="BW294" s="20"/>
      <c r="BX294" s="20"/>
      <c r="BY294" s="20"/>
      <c r="BZ294" s="20"/>
      <c r="CA294" s="20"/>
      <c r="CB294" s="20"/>
      <c r="CC294" s="20"/>
      <c r="CD294" s="20"/>
      <c r="CE294" s="20"/>
      <c r="CF294" s="20"/>
      <c r="CG294" s="20"/>
      <c r="CH294" s="20"/>
      <c r="CI294" s="20"/>
    </row>
    <row r="295" spans="2:87" ht="13.5" customHeight="1">
      <c r="B295" s="228"/>
      <c r="C295" s="228"/>
      <c r="D295" s="230"/>
      <c r="E295" s="173" t="s">
        <v>77</v>
      </c>
      <c r="F295" s="116" t="s">
        <v>78</v>
      </c>
      <c r="G295" s="174">
        <v>136668249</v>
      </c>
      <c r="H295" s="11">
        <f t="shared" ref="H295" si="636">IFERROR(G295/G300,"-")</f>
        <v>3.778558410797165E-2</v>
      </c>
      <c r="I295" s="71">
        <v>700</v>
      </c>
      <c r="J295" s="11">
        <f t="shared" ref="J295" si="637">IFERROR(I295/D290,"-")</f>
        <v>2.9537111270517745E-2</v>
      </c>
      <c r="K295" s="76">
        <f t="shared" si="572"/>
        <v>195240.35571428572</v>
      </c>
      <c r="L295" s="22"/>
      <c r="M295" s="20"/>
      <c r="N295" s="228"/>
      <c r="O295" s="228"/>
      <c r="P295" s="230"/>
      <c r="Q295" s="172" t="s">
        <v>77</v>
      </c>
      <c r="R295" s="92" t="s">
        <v>78</v>
      </c>
      <c r="S295" s="102">
        <v>133652514</v>
      </c>
      <c r="T295" s="13">
        <v>3.7616322997785764E-2</v>
      </c>
      <c r="U295" s="73">
        <v>746</v>
      </c>
      <c r="V295" s="13">
        <v>3.2997169143665961E-2</v>
      </c>
      <c r="W295" s="73">
        <v>179158.86595174263</v>
      </c>
      <c r="X295" s="22"/>
      <c r="Y295" s="143"/>
      <c r="Z295" s="168"/>
      <c r="AA295" s="168"/>
      <c r="AB295" s="168"/>
      <c r="AC295" s="168"/>
      <c r="AD295" s="168"/>
      <c r="AE295" s="168"/>
      <c r="AF295" s="168"/>
      <c r="AG295" s="168"/>
      <c r="AH295" s="168"/>
      <c r="AI295" s="168"/>
      <c r="AJ295" s="168"/>
      <c r="AK295" s="168"/>
      <c r="AL295" s="168"/>
      <c r="AM295" s="168"/>
      <c r="AN295" s="168"/>
      <c r="AO295" s="168"/>
      <c r="AP295" s="168"/>
      <c r="AQ295" s="168"/>
      <c r="AR295" s="168"/>
      <c r="AS295" s="168"/>
      <c r="AT295" s="168"/>
      <c r="AU295" s="168"/>
      <c r="AV295" s="168"/>
      <c r="AW295" s="168"/>
      <c r="AX295" s="168"/>
      <c r="AY295" s="168"/>
      <c r="AZ295" s="168"/>
      <c r="BA295" s="168"/>
      <c r="BB295" s="168"/>
      <c r="BC295" s="168"/>
      <c r="BD295" s="20"/>
      <c r="BE295" s="20"/>
      <c r="BF295" s="20"/>
      <c r="BG295" s="20"/>
      <c r="BH295" s="20"/>
      <c r="BI295" s="20"/>
      <c r="BJ295" s="20"/>
      <c r="BK295" s="20"/>
      <c r="BL295" s="20"/>
      <c r="BM295" s="20"/>
      <c r="BN295" s="20"/>
      <c r="BO295" s="20"/>
      <c r="BP295" s="20"/>
      <c r="BQ295" s="20"/>
      <c r="BR295" s="20"/>
      <c r="BS295" s="20"/>
      <c r="BT295" s="20"/>
      <c r="BU295" s="20"/>
      <c r="BV295" s="20"/>
      <c r="BW295" s="20"/>
      <c r="BX295" s="20"/>
      <c r="BY295" s="20"/>
      <c r="BZ295" s="20"/>
      <c r="CA295" s="20"/>
      <c r="CB295" s="20"/>
      <c r="CC295" s="20"/>
      <c r="CD295" s="20"/>
      <c r="CE295" s="20"/>
      <c r="CF295" s="20"/>
      <c r="CG295" s="20"/>
      <c r="CH295" s="20"/>
      <c r="CI295" s="20"/>
    </row>
    <row r="296" spans="2:87" ht="13.5" customHeight="1">
      <c r="B296" s="228"/>
      <c r="C296" s="228"/>
      <c r="D296" s="230"/>
      <c r="E296" s="173" t="s">
        <v>79</v>
      </c>
      <c r="F296" s="116" t="s">
        <v>80</v>
      </c>
      <c r="G296" s="174">
        <v>656870288</v>
      </c>
      <c r="H296" s="11">
        <f t="shared" ref="H296" si="638">IFERROR(G296/G300,"-")</f>
        <v>0.18160931816175943</v>
      </c>
      <c r="I296" s="71">
        <v>3813</v>
      </c>
      <c r="J296" s="11">
        <f t="shared" ref="J296" si="639">IFERROR(I296/D290,"-")</f>
        <v>0.16089286467783451</v>
      </c>
      <c r="K296" s="76">
        <f t="shared" si="572"/>
        <v>172271.25308156307</v>
      </c>
      <c r="L296" s="22"/>
      <c r="M296" s="20"/>
      <c r="N296" s="228"/>
      <c r="O296" s="228"/>
      <c r="P296" s="230"/>
      <c r="Q296" s="172" t="s">
        <v>79</v>
      </c>
      <c r="R296" s="92" t="s">
        <v>80</v>
      </c>
      <c r="S296" s="102">
        <v>618940276</v>
      </c>
      <c r="T296" s="13">
        <v>0.17419992068652496</v>
      </c>
      <c r="U296" s="73">
        <v>3763</v>
      </c>
      <c r="V296" s="13">
        <v>0.16644550601556971</v>
      </c>
      <c r="W296" s="73">
        <v>164480.54105766676</v>
      </c>
      <c r="X296" s="22"/>
      <c r="Y296" s="143"/>
      <c r="Z296" s="168"/>
      <c r="AA296" s="168"/>
      <c r="AB296" s="168"/>
      <c r="AC296" s="168"/>
      <c r="AD296" s="168"/>
      <c r="AE296" s="168"/>
      <c r="AF296" s="168"/>
      <c r="AG296" s="168"/>
      <c r="AH296" s="168"/>
      <c r="AI296" s="168"/>
      <c r="AJ296" s="168"/>
      <c r="AK296" s="168"/>
      <c r="AL296" s="168"/>
      <c r="AM296" s="168"/>
      <c r="AN296" s="168"/>
      <c r="AO296" s="168"/>
      <c r="AP296" s="168"/>
      <c r="AQ296" s="168"/>
      <c r="AR296" s="168"/>
      <c r="AS296" s="168"/>
      <c r="AT296" s="168"/>
      <c r="AU296" s="168"/>
      <c r="AV296" s="168"/>
      <c r="AW296" s="168"/>
      <c r="AX296" s="168"/>
      <c r="AY296" s="168"/>
      <c r="AZ296" s="168"/>
      <c r="BA296" s="168"/>
      <c r="BB296" s="168"/>
      <c r="BC296" s="168"/>
      <c r="BD296" s="20"/>
      <c r="BE296" s="20"/>
      <c r="BF296" s="20"/>
      <c r="BG296" s="20"/>
      <c r="BH296" s="20"/>
      <c r="BI296" s="20"/>
      <c r="BJ296" s="20"/>
      <c r="BK296" s="20"/>
      <c r="BL296" s="20"/>
      <c r="BM296" s="20"/>
      <c r="BN296" s="20"/>
      <c r="BO296" s="20"/>
      <c r="BP296" s="20"/>
      <c r="BQ296" s="20"/>
      <c r="BR296" s="20"/>
      <c r="BS296" s="20"/>
      <c r="BT296" s="20"/>
      <c r="BU296" s="20"/>
      <c r="BV296" s="20"/>
      <c r="BW296" s="20"/>
      <c r="BX296" s="20"/>
      <c r="BY296" s="20"/>
      <c r="BZ296" s="20"/>
      <c r="CA296" s="20"/>
      <c r="CB296" s="20"/>
      <c r="CC296" s="20"/>
      <c r="CD296" s="20"/>
      <c r="CE296" s="20"/>
      <c r="CF296" s="20"/>
      <c r="CG296" s="20"/>
      <c r="CH296" s="20"/>
      <c r="CI296" s="20"/>
    </row>
    <row r="297" spans="2:87" ht="13.5" customHeight="1">
      <c r="B297" s="228"/>
      <c r="C297" s="228"/>
      <c r="D297" s="230"/>
      <c r="E297" s="173" t="s">
        <v>81</v>
      </c>
      <c r="F297" s="116" t="s">
        <v>82</v>
      </c>
      <c r="G297" s="174">
        <v>832529</v>
      </c>
      <c r="H297" s="11">
        <f t="shared" ref="H297" si="640">IFERROR(G297/G300,"-")</f>
        <v>2.3017485613520611E-4</v>
      </c>
      <c r="I297" s="71">
        <v>129</v>
      </c>
      <c r="J297" s="11">
        <f t="shared" ref="J297" si="641">IFERROR(I297/D290,"-")</f>
        <v>5.4432676484239845E-3</v>
      </c>
      <c r="K297" s="76">
        <f t="shared" si="572"/>
        <v>6453.7131782945735</v>
      </c>
      <c r="L297" s="22"/>
      <c r="M297" s="20"/>
      <c r="N297" s="228"/>
      <c r="O297" s="228"/>
      <c r="P297" s="230"/>
      <c r="Q297" s="172" t="s">
        <v>81</v>
      </c>
      <c r="R297" s="92" t="s">
        <v>82</v>
      </c>
      <c r="S297" s="102">
        <v>898234</v>
      </c>
      <c r="T297" s="13">
        <v>2.5280676928825371E-4</v>
      </c>
      <c r="U297" s="73">
        <v>132</v>
      </c>
      <c r="V297" s="13">
        <v>5.8386411889596599E-3</v>
      </c>
      <c r="W297" s="73">
        <v>6804.80303030303</v>
      </c>
      <c r="X297" s="22"/>
      <c r="Y297" s="143"/>
      <c r="Z297" s="168"/>
      <c r="AA297" s="168"/>
      <c r="AB297" s="168"/>
      <c r="AC297" s="168"/>
      <c r="AD297" s="168"/>
      <c r="AE297" s="168"/>
      <c r="AF297" s="168"/>
      <c r="AG297" s="168"/>
      <c r="AH297" s="168"/>
      <c r="AI297" s="168"/>
      <c r="AJ297" s="168"/>
      <c r="AK297" s="168"/>
      <c r="AL297" s="168"/>
      <c r="AM297" s="168"/>
      <c r="AN297" s="168"/>
      <c r="AO297" s="168"/>
      <c r="AP297" s="168"/>
      <c r="AQ297" s="168"/>
      <c r="AR297" s="168"/>
      <c r="AS297" s="168"/>
      <c r="AT297" s="168"/>
      <c r="AU297" s="168"/>
      <c r="AV297" s="168"/>
      <c r="AW297" s="168"/>
      <c r="AX297" s="168"/>
      <c r="AY297" s="168"/>
      <c r="AZ297" s="168"/>
      <c r="BA297" s="168"/>
      <c r="BB297" s="168"/>
      <c r="BC297" s="168"/>
      <c r="BD297" s="20"/>
      <c r="BE297" s="20"/>
      <c r="BF297" s="20"/>
      <c r="BG297" s="20"/>
      <c r="BH297" s="20"/>
      <c r="BI297" s="20"/>
      <c r="BJ297" s="20"/>
      <c r="BK297" s="20"/>
      <c r="BL297" s="20"/>
      <c r="BM297" s="20"/>
      <c r="BN297" s="20"/>
      <c r="BO297" s="20"/>
      <c r="BP297" s="20"/>
      <c r="BQ297" s="20"/>
      <c r="BR297" s="20"/>
      <c r="BS297" s="20"/>
      <c r="BT297" s="20"/>
      <c r="BU297" s="20"/>
      <c r="BV297" s="20"/>
      <c r="BW297" s="20"/>
      <c r="BX297" s="20"/>
      <c r="BY297" s="20"/>
      <c r="BZ297" s="20"/>
      <c r="CA297" s="20"/>
      <c r="CB297" s="20"/>
      <c r="CC297" s="20"/>
      <c r="CD297" s="20"/>
      <c r="CE297" s="20"/>
      <c r="CF297" s="20"/>
      <c r="CG297" s="20"/>
      <c r="CH297" s="20"/>
      <c r="CI297" s="20"/>
    </row>
    <row r="298" spans="2:87" ht="13.5" customHeight="1">
      <c r="B298" s="228"/>
      <c r="C298" s="228"/>
      <c r="D298" s="230"/>
      <c r="E298" s="173" t="s">
        <v>83</v>
      </c>
      <c r="F298" s="116" t="s">
        <v>84</v>
      </c>
      <c r="G298" s="174">
        <v>83883928</v>
      </c>
      <c r="H298" s="11">
        <f t="shared" ref="H298" si="642">IFERROR(G298/G300,"-")</f>
        <v>2.3191950141623882E-2</v>
      </c>
      <c r="I298" s="71">
        <v>2956</v>
      </c>
      <c r="J298" s="11">
        <f t="shared" ref="J298" si="643">IFERROR(I298/D290,"-")</f>
        <v>0.12473100130807208</v>
      </c>
      <c r="K298" s="76">
        <f t="shared" si="572"/>
        <v>28377.512855209741</v>
      </c>
      <c r="L298" s="22"/>
      <c r="M298" s="20"/>
      <c r="N298" s="228"/>
      <c r="O298" s="228"/>
      <c r="P298" s="230"/>
      <c r="Q298" s="172" t="s">
        <v>83</v>
      </c>
      <c r="R298" s="92" t="s">
        <v>84</v>
      </c>
      <c r="S298" s="102">
        <v>56532487</v>
      </c>
      <c r="T298" s="13">
        <v>1.591099356993857E-2</v>
      </c>
      <c r="U298" s="73">
        <v>2788</v>
      </c>
      <c r="V298" s="13">
        <v>0.12331917905166313</v>
      </c>
      <c r="W298" s="73">
        <v>20277.075681492108</v>
      </c>
      <c r="X298" s="22"/>
      <c r="Y298" s="143"/>
      <c r="Z298" s="168"/>
      <c r="AA298" s="168"/>
      <c r="AB298" s="168"/>
      <c r="AC298" s="168"/>
      <c r="AD298" s="168"/>
      <c r="AE298" s="168"/>
      <c r="AF298" s="168"/>
      <c r="AG298" s="168"/>
      <c r="AH298" s="168"/>
      <c r="AI298" s="168"/>
      <c r="AJ298" s="168"/>
      <c r="AK298" s="168"/>
      <c r="AL298" s="168"/>
      <c r="AM298" s="168"/>
      <c r="AN298" s="168"/>
      <c r="AO298" s="168"/>
      <c r="AP298" s="168"/>
      <c r="AQ298" s="168"/>
      <c r="AR298" s="168"/>
      <c r="AS298" s="168"/>
      <c r="AT298" s="168"/>
      <c r="AU298" s="168"/>
      <c r="AV298" s="168"/>
      <c r="AW298" s="168"/>
      <c r="AX298" s="168"/>
      <c r="AY298" s="168"/>
      <c r="AZ298" s="168"/>
      <c r="BA298" s="168"/>
      <c r="BB298" s="168"/>
      <c r="BC298" s="168"/>
      <c r="BD298" s="20"/>
      <c r="BE298" s="20"/>
      <c r="BF298" s="20"/>
      <c r="BG298" s="20"/>
      <c r="BH298" s="20"/>
      <c r="BI298" s="20"/>
      <c r="BJ298" s="20"/>
      <c r="BK298" s="20"/>
      <c r="BL298" s="20"/>
      <c r="BM298" s="20"/>
      <c r="BN298" s="20"/>
      <c r="BO298" s="20"/>
      <c r="BP298" s="20"/>
      <c r="BQ298" s="20"/>
      <c r="BR298" s="20"/>
      <c r="BS298" s="20"/>
      <c r="BT298" s="20"/>
      <c r="BU298" s="20"/>
      <c r="BV298" s="20"/>
      <c r="BW298" s="20"/>
      <c r="BX298" s="20"/>
      <c r="BY298" s="20"/>
      <c r="BZ298" s="20"/>
      <c r="CA298" s="20"/>
      <c r="CB298" s="20"/>
      <c r="CC298" s="20"/>
      <c r="CD298" s="20"/>
      <c r="CE298" s="20"/>
      <c r="CF298" s="20"/>
      <c r="CG298" s="20"/>
      <c r="CH298" s="20"/>
      <c r="CI298" s="20"/>
    </row>
    <row r="299" spans="2:87" ht="13.5" customHeight="1">
      <c r="B299" s="228"/>
      <c r="C299" s="228"/>
      <c r="D299" s="230"/>
      <c r="E299" s="175" t="s">
        <v>85</v>
      </c>
      <c r="F299" s="117" t="s">
        <v>86</v>
      </c>
      <c r="G299" s="176">
        <v>826092527</v>
      </c>
      <c r="H299" s="12">
        <f t="shared" ref="H299" si="644">IFERROR(G299/G300,"-")</f>
        <v>0.22839532143215896</v>
      </c>
      <c r="I299" s="72">
        <v>2319</v>
      </c>
      <c r="J299" s="12">
        <f t="shared" ref="J299" si="645">IFERROR(I299/D290,"-")</f>
        <v>9.7852230051900926E-2</v>
      </c>
      <c r="K299" s="77">
        <f t="shared" si="572"/>
        <v>356227.91159982752</v>
      </c>
      <c r="L299" s="22"/>
      <c r="M299" s="20"/>
      <c r="N299" s="228"/>
      <c r="O299" s="228"/>
      <c r="P299" s="230"/>
      <c r="Q299" s="172" t="s">
        <v>85</v>
      </c>
      <c r="R299" s="92" t="s">
        <v>86</v>
      </c>
      <c r="S299" s="102">
        <v>833111136</v>
      </c>
      <c r="T299" s="13">
        <v>0.23447802549249633</v>
      </c>
      <c r="U299" s="73">
        <v>2108</v>
      </c>
      <c r="V299" s="13">
        <v>9.3241330502477002E-2</v>
      </c>
      <c r="W299" s="73">
        <v>395214.01138519926</v>
      </c>
      <c r="X299" s="22"/>
      <c r="Y299" s="143"/>
      <c r="Z299" s="168"/>
      <c r="AA299" s="168"/>
      <c r="AB299" s="168"/>
      <c r="AC299" s="168"/>
      <c r="AD299" s="168"/>
      <c r="AE299" s="168"/>
      <c r="AF299" s="168"/>
      <c r="AG299" s="168"/>
      <c r="AH299" s="168"/>
      <c r="AI299" s="168"/>
      <c r="AJ299" s="168"/>
      <c r="AK299" s="168"/>
      <c r="AL299" s="168"/>
      <c r="AM299" s="168"/>
      <c r="AN299" s="168"/>
      <c r="AO299" s="168"/>
      <c r="AP299" s="168"/>
      <c r="AQ299" s="168"/>
      <c r="AR299" s="168"/>
      <c r="AS299" s="168"/>
      <c r="AT299" s="168"/>
      <c r="AU299" s="168"/>
      <c r="AV299" s="168"/>
      <c r="AW299" s="168"/>
      <c r="AX299" s="168"/>
      <c r="AY299" s="168"/>
      <c r="AZ299" s="168"/>
      <c r="BA299" s="168"/>
      <c r="BB299" s="168"/>
      <c r="BC299" s="168"/>
      <c r="BD299" s="20"/>
      <c r="BE299" s="20"/>
      <c r="BF299" s="20"/>
      <c r="BG299" s="20"/>
      <c r="BH299" s="20"/>
      <c r="BI299" s="20"/>
      <c r="BJ299" s="20"/>
      <c r="BK299" s="20"/>
      <c r="BL299" s="20"/>
      <c r="BM299" s="20"/>
      <c r="BN299" s="20"/>
      <c r="BO299" s="20"/>
      <c r="BP299" s="20"/>
      <c r="BQ299" s="20"/>
      <c r="BR299" s="20"/>
      <c r="BS299" s="20"/>
      <c r="BT299" s="20"/>
      <c r="BU299" s="20"/>
      <c r="BV299" s="20"/>
      <c r="BW299" s="20"/>
      <c r="BX299" s="20"/>
      <c r="BY299" s="20"/>
      <c r="BZ299" s="20"/>
      <c r="CA299" s="20"/>
      <c r="CB299" s="20"/>
      <c r="CC299" s="20"/>
      <c r="CD299" s="20"/>
      <c r="CE299" s="20"/>
      <c r="CF299" s="20"/>
      <c r="CG299" s="20"/>
      <c r="CH299" s="20"/>
      <c r="CI299" s="20"/>
    </row>
    <row r="300" spans="2:87" ht="13.5" customHeight="1">
      <c r="B300" s="192"/>
      <c r="C300" s="192"/>
      <c r="D300" s="231"/>
      <c r="E300" s="177" t="s">
        <v>115</v>
      </c>
      <c r="F300" s="178"/>
      <c r="G300" s="102">
        <f>SUM(G290:G299)</f>
        <v>3616941546</v>
      </c>
      <c r="H300" s="13" t="s">
        <v>131</v>
      </c>
      <c r="I300" s="73">
        <v>18334</v>
      </c>
      <c r="J300" s="13">
        <f t="shared" ref="J300" si="646">IFERROR(I300/D290,"-")</f>
        <v>0.77361914004810328</v>
      </c>
      <c r="K300" s="78">
        <f t="shared" si="572"/>
        <v>197280.54685284171</v>
      </c>
      <c r="L300" s="22"/>
      <c r="M300" s="20"/>
      <c r="N300" s="192"/>
      <c r="O300" s="192"/>
      <c r="P300" s="231"/>
      <c r="Q300" s="179" t="s">
        <v>115</v>
      </c>
      <c r="R300" s="179"/>
      <c r="S300" s="102">
        <v>3553045682</v>
      </c>
      <c r="T300" s="13" t="s">
        <v>131</v>
      </c>
      <c r="U300" s="73">
        <v>17501</v>
      </c>
      <c r="V300" s="13">
        <v>0.77410651096956828</v>
      </c>
      <c r="W300" s="73">
        <v>203019.58070967373</v>
      </c>
      <c r="X300" s="22"/>
      <c r="Y300" s="143"/>
      <c r="Z300" s="168"/>
      <c r="AA300" s="168"/>
      <c r="AB300" s="168"/>
      <c r="AC300" s="168"/>
      <c r="AD300" s="168"/>
      <c r="AE300" s="168"/>
      <c r="AF300" s="168"/>
      <c r="AG300" s="168"/>
      <c r="AH300" s="168"/>
      <c r="AI300" s="168"/>
      <c r="AJ300" s="168"/>
      <c r="AK300" s="168"/>
      <c r="AL300" s="168"/>
      <c r="AM300" s="168"/>
      <c r="AN300" s="168"/>
      <c r="AO300" s="168"/>
      <c r="AP300" s="168"/>
      <c r="AQ300" s="168"/>
      <c r="AR300" s="168"/>
      <c r="AS300" s="168"/>
      <c r="AT300" s="168"/>
      <c r="AU300" s="168"/>
      <c r="AV300" s="168"/>
      <c r="AW300" s="168"/>
      <c r="AX300" s="168"/>
      <c r="AY300" s="168"/>
      <c r="AZ300" s="168"/>
      <c r="BA300" s="168"/>
      <c r="BB300" s="168"/>
      <c r="BC300" s="168"/>
      <c r="BD300" s="20"/>
      <c r="BE300" s="20"/>
      <c r="BF300" s="20"/>
      <c r="BG300" s="20"/>
      <c r="BH300" s="20"/>
      <c r="BI300" s="20"/>
      <c r="BJ300" s="20"/>
      <c r="BK300" s="20"/>
      <c r="BL300" s="20"/>
      <c r="BM300" s="20"/>
      <c r="BN300" s="20"/>
      <c r="BO300" s="20"/>
      <c r="BP300" s="20"/>
      <c r="BQ300" s="20"/>
      <c r="BR300" s="20"/>
      <c r="BS300" s="20"/>
      <c r="BT300" s="20"/>
      <c r="BU300" s="20"/>
      <c r="BV300" s="20"/>
      <c r="BW300" s="20"/>
      <c r="BX300" s="20"/>
      <c r="BY300" s="20"/>
      <c r="BZ300" s="20"/>
      <c r="CA300" s="20"/>
      <c r="CB300" s="20"/>
      <c r="CC300" s="20"/>
      <c r="CD300" s="20"/>
      <c r="CE300" s="20"/>
      <c r="CF300" s="20"/>
      <c r="CG300" s="20"/>
      <c r="CH300" s="20"/>
      <c r="CI300" s="20"/>
    </row>
    <row r="301" spans="2:87" ht="13.5" customHeight="1">
      <c r="B301" s="191">
        <v>28</v>
      </c>
      <c r="C301" s="191" t="s">
        <v>32</v>
      </c>
      <c r="D301" s="229">
        <f>VLOOKUP(C301,市区町村別_生活習慣病の状況!$C$5:$D$78,2,FALSE)</f>
        <v>19774</v>
      </c>
      <c r="E301" s="169" t="s">
        <v>67</v>
      </c>
      <c r="F301" s="114" t="s">
        <v>68</v>
      </c>
      <c r="G301" s="170">
        <v>521593070</v>
      </c>
      <c r="H301" s="10">
        <f t="shared" ref="H301" si="647">IFERROR(G301/G311,"-")</f>
        <v>0.16244278959730285</v>
      </c>
      <c r="I301" s="171">
        <v>9522</v>
      </c>
      <c r="J301" s="10">
        <f t="shared" ref="J301" si="648">IFERROR(I301/D301,"-")</f>
        <v>0.48154141802366746</v>
      </c>
      <c r="K301" s="75">
        <f t="shared" si="572"/>
        <v>54777.680109220753</v>
      </c>
      <c r="L301" s="22"/>
      <c r="M301" s="20"/>
      <c r="N301" s="191">
        <v>28</v>
      </c>
      <c r="O301" s="191" t="s">
        <v>32</v>
      </c>
      <c r="P301" s="229">
        <v>18603</v>
      </c>
      <c r="Q301" s="172" t="s">
        <v>67</v>
      </c>
      <c r="R301" s="92" t="s">
        <v>68</v>
      </c>
      <c r="S301" s="102">
        <v>499545915</v>
      </c>
      <c r="T301" s="13">
        <v>0.15548997060540395</v>
      </c>
      <c r="U301" s="73">
        <v>8611</v>
      </c>
      <c r="V301" s="13">
        <v>0.46288233080685909</v>
      </c>
      <c r="W301" s="73">
        <v>58012.532226222276</v>
      </c>
      <c r="X301" s="22"/>
      <c r="Y301" s="143"/>
      <c r="Z301" s="168"/>
      <c r="AA301" s="168"/>
      <c r="AB301" s="168"/>
      <c r="AC301" s="168"/>
      <c r="AD301" s="168"/>
      <c r="AE301" s="168"/>
      <c r="AF301" s="168"/>
      <c r="AG301" s="168"/>
      <c r="AH301" s="168"/>
      <c r="AI301" s="168"/>
      <c r="AJ301" s="168"/>
      <c r="AK301" s="168"/>
      <c r="AL301" s="168"/>
      <c r="AM301" s="168"/>
      <c r="AN301" s="168"/>
      <c r="AO301" s="168"/>
      <c r="AP301" s="168"/>
      <c r="AQ301" s="168"/>
      <c r="AR301" s="168"/>
      <c r="AS301" s="168"/>
      <c r="AT301" s="168"/>
      <c r="AU301" s="168"/>
      <c r="AV301" s="168"/>
      <c r="AW301" s="168"/>
      <c r="AX301" s="168"/>
      <c r="AY301" s="168"/>
      <c r="AZ301" s="168"/>
      <c r="BA301" s="168"/>
      <c r="BB301" s="168"/>
      <c r="BC301" s="168"/>
      <c r="BD301" s="20"/>
      <c r="BE301" s="20"/>
      <c r="BF301" s="20"/>
      <c r="BG301" s="20"/>
      <c r="BH301" s="20"/>
      <c r="BI301" s="20"/>
      <c r="BJ301" s="20"/>
      <c r="BK301" s="20"/>
      <c r="BL301" s="20"/>
      <c r="BM301" s="20"/>
      <c r="BN301" s="20"/>
      <c r="BO301" s="20"/>
      <c r="BP301" s="20"/>
      <c r="BQ301" s="20"/>
      <c r="BR301" s="20"/>
      <c r="BS301" s="20"/>
      <c r="BT301" s="20"/>
      <c r="BU301" s="20"/>
      <c r="BV301" s="20"/>
      <c r="BW301" s="20"/>
      <c r="BX301" s="20"/>
      <c r="BY301" s="20"/>
      <c r="BZ301" s="20"/>
      <c r="CA301" s="20"/>
      <c r="CB301" s="20"/>
      <c r="CC301" s="20"/>
      <c r="CD301" s="20"/>
      <c r="CE301" s="20"/>
      <c r="CF301" s="20"/>
      <c r="CG301" s="20"/>
      <c r="CH301" s="20"/>
      <c r="CI301" s="20"/>
    </row>
    <row r="302" spans="2:87" ht="13.5" customHeight="1">
      <c r="B302" s="228"/>
      <c r="C302" s="228"/>
      <c r="D302" s="230"/>
      <c r="E302" s="173" t="s">
        <v>69</v>
      </c>
      <c r="F302" s="115" t="s">
        <v>70</v>
      </c>
      <c r="G302" s="174">
        <v>262489927</v>
      </c>
      <c r="H302" s="11">
        <f t="shared" ref="H302" si="649">IFERROR(G302/G311,"-")</f>
        <v>8.1748777803110739E-2</v>
      </c>
      <c r="I302" s="71">
        <v>8048</v>
      </c>
      <c r="J302" s="11">
        <f t="shared" ref="J302" si="650">IFERROR(I302/D301,"-")</f>
        <v>0.40699908971376553</v>
      </c>
      <c r="K302" s="76">
        <f t="shared" si="572"/>
        <v>32615.547589463222</v>
      </c>
      <c r="L302" s="22"/>
      <c r="M302" s="20"/>
      <c r="N302" s="228"/>
      <c r="O302" s="228"/>
      <c r="P302" s="230"/>
      <c r="Q302" s="172" t="s">
        <v>69</v>
      </c>
      <c r="R302" s="92" t="s">
        <v>70</v>
      </c>
      <c r="S302" s="102">
        <v>264133058</v>
      </c>
      <c r="T302" s="13">
        <v>8.2214747816195144E-2</v>
      </c>
      <c r="U302" s="73">
        <v>7464</v>
      </c>
      <c r="V302" s="13">
        <v>0.40122560877277857</v>
      </c>
      <c r="W302" s="73">
        <v>35387.601554126471</v>
      </c>
      <c r="X302" s="22"/>
      <c r="Y302" s="143"/>
      <c r="Z302" s="168"/>
      <c r="AA302" s="168"/>
      <c r="AB302" s="168"/>
      <c r="AC302" s="168"/>
      <c r="AD302" s="168"/>
      <c r="AE302" s="168"/>
      <c r="AF302" s="168"/>
      <c r="AG302" s="168"/>
      <c r="AH302" s="168"/>
      <c r="AI302" s="168"/>
      <c r="AJ302" s="168"/>
      <c r="AK302" s="168"/>
      <c r="AL302" s="168"/>
      <c r="AM302" s="168"/>
      <c r="AN302" s="168"/>
      <c r="AO302" s="168"/>
      <c r="AP302" s="168"/>
      <c r="AQ302" s="168"/>
      <c r="AR302" s="168"/>
      <c r="AS302" s="168"/>
      <c r="AT302" s="168"/>
      <c r="AU302" s="168"/>
      <c r="AV302" s="168"/>
      <c r="AW302" s="168"/>
      <c r="AX302" s="168"/>
      <c r="AY302" s="168"/>
      <c r="AZ302" s="168"/>
      <c r="BA302" s="168"/>
      <c r="BB302" s="168"/>
      <c r="BC302" s="168"/>
      <c r="BD302" s="20"/>
      <c r="BE302" s="20"/>
      <c r="BF302" s="20"/>
      <c r="BG302" s="20"/>
      <c r="BH302" s="20"/>
      <c r="BI302" s="20"/>
      <c r="BJ302" s="20"/>
      <c r="BK302" s="20"/>
      <c r="BL302" s="20"/>
      <c r="BM302" s="20"/>
      <c r="BN302" s="20"/>
      <c r="BO302" s="20"/>
      <c r="BP302" s="20"/>
      <c r="BQ302" s="20"/>
      <c r="BR302" s="20"/>
      <c r="BS302" s="20"/>
      <c r="BT302" s="20"/>
      <c r="BU302" s="20"/>
      <c r="BV302" s="20"/>
      <c r="BW302" s="20"/>
      <c r="BX302" s="20"/>
      <c r="BY302" s="20"/>
      <c r="BZ302" s="20"/>
      <c r="CA302" s="20"/>
      <c r="CB302" s="20"/>
      <c r="CC302" s="20"/>
      <c r="CD302" s="20"/>
      <c r="CE302" s="20"/>
      <c r="CF302" s="20"/>
      <c r="CG302" s="20"/>
      <c r="CH302" s="20"/>
      <c r="CI302" s="20"/>
    </row>
    <row r="303" spans="2:87" ht="13.5" customHeight="1">
      <c r="B303" s="228"/>
      <c r="C303" s="228"/>
      <c r="D303" s="230"/>
      <c r="E303" s="173" t="s">
        <v>71</v>
      </c>
      <c r="F303" s="116" t="s">
        <v>72</v>
      </c>
      <c r="G303" s="174">
        <v>531187585</v>
      </c>
      <c r="H303" s="11">
        <f t="shared" ref="H303" si="651">IFERROR(G303/G311,"-")</f>
        <v>0.16543086568779455</v>
      </c>
      <c r="I303" s="71">
        <v>12625</v>
      </c>
      <c r="J303" s="11">
        <f t="shared" ref="J303" si="652">IFERROR(I303/D301,"-")</f>
        <v>0.63846465055122892</v>
      </c>
      <c r="K303" s="76">
        <f t="shared" si="572"/>
        <v>42074.264158415841</v>
      </c>
      <c r="L303" s="22"/>
      <c r="M303" s="20"/>
      <c r="N303" s="228"/>
      <c r="O303" s="228"/>
      <c r="P303" s="230"/>
      <c r="Q303" s="172" t="s">
        <v>71</v>
      </c>
      <c r="R303" s="92" t="s">
        <v>72</v>
      </c>
      <c r="S303" s="102">
        <v>519134977</v>
      </c>
      <c r="T303" s="13">
        <v>0.16158731337832491</v>
      </c>
      <c r="U303" s="73">
        <v>11834</v>
      </c>
      <c r="V303" s="13">
        <v>0.63613395688867391</v>
      </c>
      <c r="W303" s="73">
        <v>43868.089994929862</v>
      </c>
      <c r="X303" s="22"/>
      <c r="Y303" s="143"/>
      <c r="Z303" s="168"/>
      <c r="AA303" s="168"/>
      <c r="AB303" s="168"/>
      <c r="AC303" s="168"/>
      <c r="AD303" s="168"/>
      <c r="AE303" s="168"/>
      <c r="AF303" s="168"/>
      <c r="AG303" s="168"/>
      <c r="AH303" s="168"/>
      <c r="AI303" s="168"/>
      <c r="AJ303" s="168"/>
      <c r="AK303" s="168"/>
      <c r="AL303" s="168"/>
      <c r="AM303" s="168"/>
      <c r="AN303" s="168"/>
      <c r="AO303" s="168"/>
      <c r="AP303" s="168"/>
      <c r="AQ303" s="168"/>
      <c r="AR303" s="168"/>
      <c r="AS303" s="168"/>
      <c r="AT303" s="168"/>
      <c r="AU303" s="168"/>
      <c r="AV303" s="168"/>
      <c r="AW303" s="168"/>
      <c r="AX303" s="168"/>
      <c r="AY303" s="168"/>
      <c r="AZ303" s="168"/>
      <c r="BA303" s="168"/>
      <c r="BB303" s="168"/>
      <c r="BC303" s="168"/>
      <c r="BD303" s="20"/>
      <c r="BE303" s="20"/>
      <c r="BF303" s="20"/>
      <c r="BG303" s="20"/>
      <c r="BH303" s="20"/>
      <c r="BI303" s="20"/>
      <c r="BJ303" s="20"/>
      <c r="BK303" s="20"/>
      <c r="BL303" s="20"/>
      <c r="BM303" s="20"/>
      <c r="BN303" s="20"/>
      <c r="BO303" s="20"/>
      <c r="BP303" s="20"/>
      <c r="BQ303" s="20"/>
      <c r="BR303" s="20"/>
      <c r="BS303" s="20"/>
      <c r="BT303" s="20"/>
      <c r="BU303" s="20"/>
      <c r="BV303" s="20"/>
      <c r="BW303" s="20"/>
      <c r="BX303" s="20"/>
      <c r="BY303" s="20"/>
      <c r="BZ303" s="20"/>
      <c r="CA303" s="20"/>
      <c r="CB303" s="20"/>
      <c r="CC303" s="20"/>
      <c r="CD303" s="20"/>
      <c r="CE303" s="20"/>
      <c r="CF303" s="20"/>
      <c r="CG303" s="20"/>
      <c r="CH303" s="20"/>
      <c r="CI303" s="20"/>
    </row>
    <row r="304" spans="2:87" ht="13.5" customHeight="1">
      <c r="B304" s="228"/>
      <c r="C304" s="228"/>
      <c r="D304" s="230"/>
      <c r="E304" s="173" t="s">
        <v>73</v>
      </c>
      <c r="F304" s="116" t="s">
        <v>74</v>
      </c>
      <c r="G304" s="174">
        <v>307675706</v>
      </c>
      <c r="H304" s="11">
        <f t="shared" ref="H304" si="653">IFERROR(G304/G311,"-")</f>
        <v>9.5821250029183874E-2</v>
      </c>
      <c r="I304" s="71">
        <v>4449</v>
      </c>
      <c r="J304" s="11">
        <f t="shared" ref="J304" si="654">IFERROR(I304/D301,"-")</f>
        <v>0.22499241428137959</v>
      </c>
      <c r="K304" s="76">
        <f t="shared" si="572"/>
        <v>69156.148797482587</v>
      </c>
      <c r="L304" s="22"/>
      <c r="M304" s="20"/>
      <c r="N304" s="228"/>
      <c r="O304" s="228"/>
      <c r="P304" s="230"/>
      <c r="Q304" s="172" t="s">
        <v>73</v>
      </c>
      <c r="R304" s="92" t="s">
        <v>74</v>
      </c>
      <c r="S304" s="102">
        <v>314753104</v>
      </c>
      <c r="T304" s="13">
        <v>9.7970875988285591E-2</v>
      </c>
      <c r="U304" s="73">
        <v>4240</v>
      </c>
      <c r="V304" s="13">
        <v>0.22792022792022792</v>
      </c>
      <c r="W304" s="73">
        <v>74234.222641509434</v>
      </c>
      <c r="X304" s="22"/>
      <c r="Y304" s="143"/>
      <c r="Z304" s="168"/>
      <c r="AA304" s="168"/>
      <c r="AB304" s="168"/>
      <c r="AC304" s="168"/>
      <c r="AD304" s="168"/>
      <c r="AE304" s="168"/>
      <c r="AF304" s="168"/>
      <c r="AG304" s="168"/>
      <c r="AH304" s="168"/>
      <c r="AI304" s="168"/>
      <c r="AJ304" s="168"/>
      <c r="AK304" s="168"/>
      <c r="AL304" s="168"/>
      <c r="AM304" s="168"/>
      <c r="AN304" s="168"/>
      <c r="AO304" s="168"/>
      <c r="AP304" s="168"/>
      <c r="AQ304" s="168"/>
      <c r="AR304" s="168"/>
      <c r="AS304" s="168"/>
      <c r="AT304" s="168"/>
      <c r="AU304" s="168"/>
      <c r="AV304" s="168"/>
      <c r="AW304" s="168"/>
      <c r="AX304" s="168"/>
      <c r="AY304" s="168"/>
      <c r="AZ304" s="168"/>
      <c r="BA304" s="168"/>
      <c r="BB304" s="168"/>
      <c r="BC304" s="168"/>
      <c r="BD304" s="20"/>
      <c r="BE304" s="20"/>
      <c r="BF304" s="20"/>
      <c r="BG304" s="20"/>
      <c r="BH304" s="20"/>
      <c r="BI304" s="20"/>
      <c r="BJ304" s="20"/>
      <c r="BK304" s="20"/>
      <c r="BL304" s="20"/>
      <c r="BM304" s="20"/>
      <c r="BN304" s="20"/>
      <c r="BO304" s="20"/>
      <c r="BP304" s="20"/>
      <c r="BQ304" s="20"/>
      <c r="BR304" s="20"/>
      <c r="BS304" s="20"/>
      <c r="BT304" s="20"/>
      <c r="BU304" s="20"/>
      <c r="BV304" s="20"/>
      <c r="BW304" s="20"/>
      <c r="BX304" s="20"/>
      <c r="BY304" s="20"/>
      <c r="BZ304" s="20"/>
      <c r="CA304" s="20"/>
      <c r="CB304" s="20"/>
      <c r="CC304" s="20"/>
      <c r="CD304" s="20"/>
      <c r="CE304" s="20"/>
      <c r="CF304" s="20"/>
      <c r="CG304" s="20"/>
      <c r="CH304" s="20"/>
      <c r="CI304" s="20"/>
    </row>
    <row r="305" spans="2:87" ht="13.5" customHeight="1">
      <c r="B305" s="228"/>
      <c r="C305" s="228"/>
      <c r="D305" s="230"/>
      <c r="E305" s="173" t="s">
        <v>75</v>
      </c>
      <c r="F305" s="116" t="s">
        <v>76</v>
      </c>
      <c r="G305" s="174">
        <v>28775754</v>
      </c>
      <c r="H305" s="11">
        <f t="shared" ref="H305" si="655">IFERROR(G305/G311,"-")</f>
        <v>8.961801874640983E-3</v>
      </c>
      <c r="I305" s="71">
        <v>63</v>
      </c>
      <c r="J305" s="11">
        <f t="shared" ref="J305" si="656">IFERROR(I305/D301,"-")</f>
        <v>3.1860018205724689E-3</v>
      </c>
      <c r="K305" s="76">
        <f t="shared" si="572"/>
        <v>456758</v>
      </c>
      <c r="L305" s="22"/>
      <c r="M305" s="20"/>
      <c r="N305" s="228"/>
      <c r="O305" s="228"/>
      <c r="P305" s="230"/>
      <c r="Q305" s="172" t="s">
        <v>75</v>
      </c>
      <c r="R305" s="92" t="s">
        <v>76</v>
      </c>
      <c r="S305" s="102">
        <v>33998083</v>
      </c>
      <c r="T305" s="13">
        <v>1.0582332409444452E-2</v>
      </c>
      <c r="U305" s="73">
        <v>58</v>
      </c>
      <c r="V305" s="13">
        <v>3.1177767026823629E-3</v>
      </c>
      <c r="W305" s="73">
        <v>586173.8448275862</v>
      </c>
      <c r="X305" s="22"/>
      <c r="Y305" s="143"/>
      <c r="Z305" s="168"/>
      <c r="AA305" s="168"/>
      <c r="AB305" s="168"/>
      <c r="AC305" s="168"/>
      <c r="AD305" s="168"/>
      <c r="AE305" s="168"/>
      <c r="AF305" s="168"/>
      <c r="AG305" s="168"/>
      <c r="AH305" s="168"/>
      <c r="AI305" s="168"/>
      <c r="AJ305" s="168"/>
      <c r="AK305" s="168"/>
      <c r="AL305" s="168"/>
      <c r="AM305" s="168"/>
      <c r="AN305" s="168"/>
      <c r="AO305" s="168"/>
      <c r="AP305" s="168"/>
      <c r="AQ305" s="168"/>
      <c r="AR305" s="168"/>
      <c r="AS305" s="168"/>
      <c r="AT305" s="168"/>
      <c r="AU305" s="168"/>
      <c r="AV305" s="168"/>
      <c r="AW305" s="168"/>
      <c r="AX305" s="168"/>
      <c r="AY305" s="168"/>
      <c r="AZ305" s="168"/>
      <c r="BA305" s="168"/>
      <c r="BB305" s="168"/>
      <c r="BC305" s="168"/>
      <c r="BD305" s="20"/>
      <c r="BE305" s="20"/>
      <c r="BF305" s="20"/>
      <c r="BG305" s="20"/>
      <c r="BH305" s="20"/>
      <c r="BI305" s="20"/>
      <c r="BJ305" s="20"/>
      <c r="BK305" s="20"/>
      <c r="BL305" s="20"/>
      <c r="BM305" s="20"/>
      <c r="BN305" s="20"/>
      <c r="BO305" s="20"/>
      <c r="BP305" s="20"/>
      <c r="BQ305" s="20"/>
      <c r="BR305" s="20"/>
      <c r="BS305" s="20"/>
      <c r="BT305" s="20"/>
      <c r="BU305" s="20"/>
      <c r="BV305" s="20"/>
      <c r="BW305" s="20"/>
      <c r="BX305" s="20"/>
      <c r="BY305" s="20"/>
      <c r="BZ305" s="20"/>
      <c r="CA305" s="20"/>
      <c r="CB305" s="20"/>
      <c r="CC305" s="20"/>
      <c r="CD305" s="20"/>
      <c r="CE305" s="20"/>
      <c r="CF305" s="20"/>
      <c r="CG305" s="20"/>
      <c r="CH305" s="20"/>
      <c r="CI305" s="20"/>
    </row>
    <row r="306" spans="2:87" ht="13.5" customHeight="1">
      <c r="B306" s="228"/>
      <c r="C306" s="228"/>
      <c r="D306" s="230"/>
      <c r="E306" s="173" t="s">
        <v>77</v>
      </c>
      <c r="F306" s="116" t="s">
        <v>78</v>
      </c>
      <c r="G306" s="174">
        <v>114574357</v>
      </c>
      <c r="H306" s="11">
        <f t="shared" ref="H306" si="657">IFERROR(G306/G311,"-")</f>
        <v>3.5682564124936061E-2</v>
      </c>
      <c r="I306" s="71">
        <v>489</v>
      </c>
      <c r="J306" s="11">
        <f t="shared" ref="J306" si="658">IFERROR(I306/D301,"-")</f>
        <v>2.4729442702538688E-2</v>
      </c>
      <c r="K306" s="76">
        <f t="shared" si="572"/>
        <v>234303.38854805726</v>
      </c>
      <c r="L306" s="22"/>
      <c r="M306" s="20"/>
      <c r="N306" s="228"/>
      <c r="O306" s="228"/>
      <c r="P306" s="230"/>
      <c r="Q306" s="172" t="s">
        <v>77</v>
      </c>
      <c r="R306" s="92" t="s">
        <v>78</v>
      </c>
      <c r="S306" s="102">
        <v>140725803</v>
      </c>
      <c r="T306" s="13">
        <v>4.3802682225700648E-2</v>
      </c>
      <c r="U306" s="73">
        <v>568</v>
      </c>
      <c r="V306" s="13">
        <v>3.0532709777992797E-2</v>
      </c>
      <c r="W306" s="73">
        <v>247756.69542253521</v>
      </c>
      <c r="X306" s="22"/>
      <c r="Y306" s="143"/>
      <c r="Z306" s="168"/>
      <c r="AA306" s="168"/>
      <c r="AB306" s="168"/>
      <c r="AC306" s="168"/>
      <c r="AD306" s="168"/>
      <c r="AE306" s="168"/>
      <c r="AF306" s="168"/>
      <c r="AG306" s="168"/>
      <c r="AH306" s="168"/>
      <c r="AI306" s="168"/>
      <c r="AJ306" s="168"/>
      <c r="AK306" s="168"/>
      <c r="AL306" s="168"/>
      <c r="AM306" s="168"/>
      <c r="AN306" s="168"/>
      <c r="AO306" s="168"/>
      <c r="AP306" s="168"/>
      <c r="AQ306" s="168"/>
      <c r="AR306" s="168"/>
      <c r="AS306" s="168"/>
      <c r="AT306" s="168"/>
      <c r="AU306" s="168"/>
      <c r="AV306" s="168"/>
      <c r="AW306" s="168"/>
      <c r="AX306" s="168"/>
      <c r="AY306" s="168"/>
      <c r="AZ306" s="168"/>
      <c r="BA306" s="168"/>
      <c r="BB306" s="168"/>
      <c r="BC306" s="168"/>
      <c r="BD306" s="20"/>
      <c r="BE306" s="20"/>
      <c r="BF306" s="20"/>
      <c r="BG306" s="20"/>
      <c r="BH306" s="20"/>
      <c r="BI306" s="20"/>
      <c r="BJ306" s="20"/>
      <c r="BK306" s="20"/>
      <c r="BL306" s="20"/>
      <c r="BM306" s="20"/>
      <c r="BN306" s="20"/>
      <c r="BO306" s="20"/>
      <c r="BP306" s="20"/>
      <c r="BQ306" s="20"/>
      <c r="BR306" s="20"/>
      <c r="BS306" s="20"/>
      <c r="BT306" s="20"/>
      <c r="BU306" s="20"/>
      <c r="BV306" s="20"/>
      <c r="BW306" s="20"/>
      <c r="BX306" s="20"/>
      <c r="BY306" s="20"/>
      <c r="BZ306" s="20"/>
      <c r="CA306" s="20"/>
      <c r="CB306" s="20"/>
      <c r="CC306" s="20"/>
      <c r="CD306" s="20"/>
      <c r="CE306" s="20"/>
      <c r="CF306" s="20"/>
      <c r="CG306" s="20"/>
      <c r="CH306" s="20"/>
      <c r="CI306" s="20"/>
    </row>
    <row r="307" spans="2:87" ht="13.5" customHeight="1">
      <c r="B307" s="228"/>
      <c r="C307" s="228"/>
      <c r="D307" s="230"/>
      <c r="E307" s="173" t="s">
        <v>79</v>
      </c>
      <c r="F307" s="116" t="s">
        <v>80</v>
      </c>
      <c r="G307" s="174">
        <v>570267476</v>
      </c>
      <c r="H307" s="11">
        <f t="shared" ref="H307" si="659">IFERROR(G307/G311,"-")</f>
        <v>0.17760174539522341</v>
      </c>
      <c r="I307" s="71">
        <v>3595</v>
      </c>
      <c r="J307" s="11">
        <f t="shared" ref="J307" si="660">IFERROR(I307/D301,"-")</f>
        <v>0.18180438960250833</v>
      </c>
      <c r="K307" s="76">
        <f t="shared" si="572"/>
        <v>158627.94881780251</v>
      </c>
      <c r="L307" s="22"/>
      <c r="M307" s="20"/>
      <c r="N307" s="228"/>
      <c r="O307" s="228"/>
      <c r="P307" s="230"/>
      <c r="Q307" s="172" t="s">
        <v>79</v>
      </c>
      <c r="R307" s="92" t="s">
        <v>80</v>
      </c>
      <c r="S307" s="102">
        <v>567515406</v>
      </c>
      <c r="T307" s="13">
        <v>0.17664633249388875</v>
      </c>
      <c r="U307" s="73">
        <v>3442</v>
      </c>
      <c r="V307" s="13">
        <v>0.18502392087297748</v>
      </c>
      <c r="W307" s="73">
        <v>164879.54851830332</v>
      </c>
      <c r="X307" s="22"/>
      <c r="Y307" s="143"/>
      <c r="Z307" s="168"/>
      <c r="AA307" s="168"/>
      <c r="AB307" s="168"/>
      <c r="AC307" s="168"/>
      <c r="AD307" s="168"/>
      <c r="AE307" s="168"/>
      <c r="AF307" s="168"/>
      <c r="AG307" s="168"/>
      <c r="AH307" s="168"/>
      <c r="AI307" s="168"/>
      <c r="AJ307" s="168"/>
      <c r="AK307" s="168"/>
      <c r="AL307" s="168"/>
      <c r="AM307" s="168"/>
      <c r="AN307" s="168"/>
      <c r="AO307" s="168"/>
      <c r="AP307" s="168"/>
      <c r="AQ307" s="168"/>
      <c r="AR307" s="168"/>
      <c r="AS307" s="168"/>
      <c r="AT307" s="168"/>
      <c r="AU307" s="168"/>
      <c r="AV307" s="168"/>
      <c r="AW307" s="168"/>
      <c r="AX307" s="168"/>
      <c r="AY307" s="168"/>
      <c r="AZ307" s="168"/>
      <c r="BA307" s="168"/>
      <c r="BB307" s="168"/>
      <c r="BC307" s="168"/>
      <c r="BD307" s="20"/>
      <c r="BE307" s="20"/>
      <c r="BF307" s="20"/>
      <c r="BG307" s="20"/>
      <c r="BH307" s="20"/>
      <c r="BI307" s="20"/>
      <c r="BJ307" s="20"/>
      <c r="BK307" s="20"/>
      <c r="BL307" s="20"/>
      <c r="BM307" s="20"/>
      <c r="BN307" s="20"/>
      <c r="BO307" s="20"/>
      <c r="BP307" s="20"/>
      <c r="BQ307" s="20"/>
      <c r="BR307" s="20"/>
      <c r="BS307" s="20"/>
      <c r="BT307" s="20"/>
      <c r="BU307" s="20"/>
      <c r="BV307" s="20"/>
      <c r="BW307" s="20"/>
      <c r="BX307" s="20"/>
      <c r="BY307" s="20"/>
      <c r="BZ307" s="20"/>
      <c r="CA307" s="20"/>
      <c r="CB307" s="20"/>
      <c r="CC307" s="20"/>
      <c r="CD307" s="20"/>
      <c r="CE307" s="20"/>
      <c r="CF307" s="20"/>
      <c r="CG307" s="20"/>
      <c r="CH307" s="20"/>
      <c r="CI307" s="20"/>
    </row>
    <row r="308" spans="2:87" ht="13.5" customHeight="1">
      <c r="B308" s="228"/>
      <c r="C308" s="228"/>
      <c r="D308" s="230"/>
      <c r="E308" s="173" t="s">
        <v>81</v>
      </c>
      <c r="F308" s="116" t="s">
        <v>82</v>
      </c>
      <c r="G308" s="174">
        <v>934306</v>
      </c>
      <c r="H308" s="11">
        <f t="shared" ref="H308" si="661">IFERROR(G308/G311,"-")</f>
        <v>2.9097639847380953E-4</v>
      </c>
      <c r="I308" s="71">
        <v>133</v>
      </c>
      <c r="J308" s="11">
        <f t="shared" ref="J308" si="662">IFERROR(I308/D301,"-")</f>
        <v>6.7260038434307674E-3</v>
      </c>
      <c r="K308" s="76">
        <f t="shared" si="572"/>
        <v>7024.8571428571431</v>
      </c>
      <c r="L308" s="22"/>
      <c r="M308" s="20"/>
      <c r="N308" s="228"/>
      <c r="O308" s="228"/>
      <c r="P308" s="230"/>
      <c r="Q308" s="172" t="s">
        <v>81</v>
      </c>
      <c r="R308" s="92" t="s">
        <v>82</v>
      </c>
      <c r="S308" s="102">
        <v>1726483</v>
      </c>
      <c r="T308" s="13">
        <v>5.3738962297535684E-4</v>
      </c>
      <c r="U308" s="73">
        <v>117</v>
      </c>
      <c r="V308" s="13">
        <v>6.2893081761006293E-3</v>
      </c>
      <c r="W308" s="73">
        <v>14756.264957264957</v>
      </c>
      <c r="X308" s="22"/>
      <c r="Y308" s="143"/>
      <c r="Z308" s="168"/>
      <c r="AA308" s="168"/>
      <c r="AB308" s="168"/>
      <c r="AC308" s="168"/>
      <c r="AD308" s="168"/>
      <c r="AE308" s="168"/>
      <c r="AF308" s="168"/>
      <c r="AG308" s="168"/>
      <c r="AH308" s="168"/>
      <c r="AI308" s="168"/>
      <c r="AJ308" s="168"/>
      <c r="AK308" s="168"/>
      <c r="AL308" s="168"/>
      <c r="AM308" s="168"/>
      <c r="AN308" s="168"/>
      <c r="AO308" s="168"/>
      <c r="AP308" s="168"/>
      <c r="AQ308" s="168"/>
      <c r="AR308" s="168"/>
      <c r="AS308" s="168"/>
      <c r="AT308" s="168"/>
      <c r="AU308" s="168"/>
      <c r="AV308" s="168"/>
      <c r="AW308" s="168"/>
      <c r="AX308" s="168"/>
      <c r="AY308" s="168"/>
      <c r="AZ308" s="168"/>
      <c r="BA308" s="168"/>
      <c r="BB308" s="168"/>
      <c r="BC308" s="168"/>
      <c r="BD308" s="20"/>
      <c r="BE308" s="20"/>
      <c r="BF308" s="20"/>
      <c r="BG308" s="20"/>
      <c r="BH308" s="20"/>
      <c r="BI308" s="20"/>
      <c r="BJ308" s="20"/>
      <c r="BK308" s="20"/>
      <c r="BL308" s="20"/>
      <c r="BM308" s="20"/>
      <c r="BN308" s="20"/>
      <c r="BO308" s="20"/>
      <c r="BP308" s="20"/>
      <c r="BQ308" s="20"/>
      <c r="BR308" s="20"/>
      <c r="BS308" s="20"/>
      <c r="BT308" s="20"/>
      <c r="BU308" s="20"/>
      <c r="BV308" s="20"/>
      <c r="BW308" s="20"/>
      <c r="BX308" s="20"/>
      <c r="BY308" s="20"/>
      <c r="BZ308" s="20"/>
      <c r="CA308" s="20"/>
      <c r="CB308" s="20"/>
      <c r="CC308" s="20"/>
      <c r="CD308" s="20"/>
      <c r="CE308" s="20"/>
      <c r="CF308" s="20"/>
      <c r="CG308" s="20"/>
      <c r="CH308" s="20"/>
      <c r="CI308" s="20"/>
    </row>
    <row r="309" spans="2:87" ht="13.5" customHeight="1">
      <c r="B309" s="228"/>
      <c r="C309" s="228"/>
      <c r="D309" s="230"/>
      <c r="E309" s="173" t="s">
        <v>83</v>
      </c>
      <c r="F309" s="116" t="s">
        <v>84</v>
      </c>
      <c r="G309" s="174">
        <v>66762997</v>
      </c>
      <c r="H309" s="11">
        <f t="shared" ref="H309" si="663">IFERROR(G309/G311,"-")</f>
        <v>2.0792391805658693E-2</v>
      </c>
      <c r="I309" s="71">
        <v>1852</v>
      </c>
      <c r="J309" s="11">
        <f t="shared" ref="J309" si="664">IFERROR(I309/D301,"-")</f>
        <v>9.3658339233336704E-2</v>
      </c>
      <c r="K309" s="76">
        <f t="shared" si="572"/>
        <v>36049.134449244062</v>
      </c>
      <c r="L309" s="22"/>
      <c r="M309" s="20"/>
      <c r="N309" s="228"/>
      <c r="O309" s="228"/>
      <c r="P309" s="230"/>
      <c r="Q309" s="172" t="s">
        <v>83</v>
      </c>
      <c r="R309" s="92" t="s">
        <v>84</v>
      </c>
      <c r="S309" s="102">
        <v>53478709</v>
      </c>
      <c r="T309" s="13">
        <v>1.6645923108839659E-2</v>
      </c>
      <c r="U309" s="73">
        <v>1750</v>
      </c>
      <c r="V309" s="13">
        <v>9.4070848787829925E-2</v>
      </c>
      <c r="W309" s="73">
        <v>30559.262285714285</v>
      </c>
      <c r="X309" s="22"/>
      <c r="Y309" s="143"/>
      <c r="Z309" s="168"/>
      <c r="AA309" s="168"/>
      <c r="AB309" s="168"/>
      <c r="AC309" s="168"/>
      <c r="AD309" s="168"/>
      <c r="AE309" s="168"/>
      <c r="AF309" s="168"/>
      <c r="AG309" s="168"/>
      <c r="AH309" s="168"/>
      <c r="AI309" s="168"/>
      <c r="AJ309" s="168"/>
      <c r="AK309" s="168"/>
      <c r="AL309" s="168"/>
      <c r="AM309" s="168"/>
      <c r="AN309" s="168"/>
      <c r="AO309" s="168"/>
      <c r="AP309" s="168"/>
      <c r="AQ309" s="168"/>
      <c r="AR309" s="168"/>
      <c r="AS309" s="168"/>
      <c r="AT309" s="168"/>
      <c r="AU309" s="168"/>
      <c r="AV309" s="168"/>
      <c r="AW309" s="168"/>
      <c r="AX309" s="168"/>
      <c r="AY309" s="168"/>
      <c r="AZ309" s="168"/>
      <c r="BA309" s="168"/>
      <c r="BB309" s="168"/>
      <c r="BC309" s="168"/>
      <c r="BD309" s="20"/>
      <c r="BE309" s="20"/>
      <c r="BF309" s="20"/>
      <c r="BG309" s="20"/>
      <c r="BH309" s="20"/>
      <c r="BI309" s="20"/>
      <c r="BJ309" s="20"/>
      <c r="BK309" s="20"/>
      <c r="BL309" s="20"/>
      <c r="BM309" s="20"/>
      <c r="BN309" s="20"/>
      <c r="BO309" s="20"/>
      <c r="BP309" s="20"/>
      <c r="BQ309" s="20"/>
      <c r="BR309" s="20"/>
      <c r="BS309" s="20"/>
      <c r="BT309" s="20"/>
      <c r="BU309" s="20"/>
      <c r="BV309" s="20"/>
      <c r="BW309" s="20"/>
      <c r="BX309" s="20"/>
      <c r="BY309" s="20"/>
      <c r="BZ309" s="20"/>
      <c r="CA309" s="20"/>
      <c r="CB309" s="20"/>
      <c r="CC309" s="20"/>
      <c r="CD309" s="20"/>
      <c r="CE309" s="20"/>
      <c r="CF309" s="20"/>
      <c r="CG309" s="20"/>
      <c r="CH309" s="20"/>
      <c r="CI309" s="20"/>
    </row>
    <row r="310" spans="2:87" ht="13.5" customHeight="1">
      <c r="B310" s="228"/>
      <c r="C310" s="228"/>
      <c r="D310" s="230"/>
      <c r="E310" s="175" t="s">
        <v>85</v>
      </c>
      <c r="F310" s="117" t="s">
        <v>86</v>
      </c>
      <c r="G310" s="176">
        <v>806672784</v>
      </c>
      <c r="H310" s="12">
        <f t="shared" ref="H310" si="665">IFERROR(G310/G311,"-")</f>
        <v>0.25122683728367501</v>
      </c>
      <c r="I310" s="72">
        <v>2153</v>
      </c>
      <c r="J310" s="12">
        <f t="shared" ref="J310" si="666">IFERROR(I310/D301,"-")</f>
        <v>0.10888034793162739</v>
      </c>
      <c r="K310" s="77">
        <f t="shared" si="572"/>
        <v>374673.84300975385</v>
      </c>
      <c r="L310" s="22"/>
      <c r="M310" s="20"/>
      <c r="N310" s="228"/>
      <c r="O310" s="228"/>
      <c r="P310" s="230"/>
      <c r="Q310" s="172" t="s">
        <v>85</v>
      </c>
      <c r="R310" s="92" t="s">
        <v>86</v>
      </c>
      <c r="S310" s="102">
        <v>817709598</v>
      </c>
      <c r="T310" s="13">
        <v>0.25452243235094152</v>
      </c>
      <c r="U310" s="73">
        <v>1973</v>
      </c>
      <c r="V310" s="13">
        <v>0.10605816266193625</v>
      </c>
      <c r="W310" s="73">
        <v>414449.87227572227</v>
      </c>
      <c r="X310" s="22"/>
      <c r="Y310" s="143"/>
      <c r="Z310" s="168"/>
      <c r="AA310" s="168"/>
      <c r="AB310" s="168"/>
      <c r="AC310" s="168"/>
      <c r="AD310" s="168"/>
      <c r="AE310" s="168"/>
      <c r="AF310" s="168"/>
      <c r="AG310" s="168"/>
      <c r="AH310" s="168"/>
      <c r="AI310" s="168"/>
      <c r="AJ310" s="168"/>
      <c r="AK310" s="168"/>
      <c r="AL310" s="168"/>
      <c r="AM310" s="168"/>
      <c r="AN310" s="168"/>
      <c r="AO310" s="168"/>
      <c r="AP310" s="168"/>
      <c r="AQ310" s="168"/>
      <c r="AR310" s="168"/>
      <c r="AS310" s="168"/>
      <c r="AT310" s="168"/>
      <c r="AU310" s="168"/>
      <c r="AV310" s="168"/>
      <c r="AW310" s="168"/>
      <c r="AX310" s="168"/>
      <c r="AY310" s="168"/>
      <c r="AZ310" s="168"/>
      <c r="BA310" s="168"/>
      <c r="BB310" s="168"/>
      <c r="BC310" s="168"/>
      <c r="BD310" s="20"/>
      <c r="BE310" s="20"/>
      <c r="BF310" s="20"/>
      <c r="BG310" s="20"/>
      <c r="BH310" s="20"/>
      <c r="BI310" s="20"/>
      <c r="BJ310" s="20"/>
      <c r="BK310" s="20"/>
      <c r="BL310" s="20"/>
      <c r="BM310" s="20"/>
      <c r="BN310" s="20"/>
      <c r="BO310" s="20"/>
      <c r="BP310" s="20"/>
      <c r="BQ310" s="20"/>
      <c r="BR310" s="20"/>
      <c r="BS310" s="20"/>
      <c r="BT310" s="20"/>
      <c r="BU310" s="20"/>
      <c r="BV310" s="20"/>
      <c r="BW310" s="20"/>
      <c r="BX310" s="20"/>
      <c r="BY310" s="20"/>
      <c r="BZ310" s="20"/>
      <c r="CA310" s="20"/>
      <c r="CB310" s="20"/>
      <c r="CC310" s="20"/>
      <c r="CD310" s="20"/>
      <c r="CE310" s="20"/>
      <c r="CF310" s="20"/>
      <c r="CG310" s="20"/>
      <c r="CH310" s="20"/>
      <c r="CI310" s="20"/>
    </row>
    <row r="311" spans="2:87" ht="13.5" customHeight="1">
      <c r="B311" s="192"/>
      <c r="C311" s="192"/>
      <c r="D311" s="231"/>
      <c r="E311" s="177" t="s">
        <v>115</v>
      </c>
      <c r="F311" s="178"/>
      <c r="G311" s="102">
        <f>SUM(G301:G310)</f>
        <v>3210933962</v>
      </c>
      <c r="H311" s="13" t="s">
        <v>131</v>
      </c>
      <c r="I311" s="73">
        <v>15633</v>
      </c>
      <c r="J311" s="13">
        <f t="shared" ref="J311" si="667">IFERROR(I311/D301,"-")</f>
        <v>0.79058359461919692</v>
      </c>
      <c r="K311" s="78">
        <f t="shared" si="572"/>
        <v>205394.61152689822</v>
      </c>
      <c r="L311" s="22"/>
      <c r="M311" s="20"/>
      <c r="N311" s="192"/>
      <c r="O311" s="192"/>
      <c r="P311" s="231"/>
      <c r="Q311" s="179" t="s">
        <v>115</v>
      </c>
      <c r="R311" s="179"/>
      <c r="S311" s="102">
        <v>3212721136</v>
      </c>
      <c r="T311" s="13" t="s">
        <v>131</v>
      </c>
      <c r="U311" s="73">
        <v>14724</v>
      </c>
      <c r="V311" s="13">
        <v>0.79148524431543299</v>
      </c>
      <c r="W311" s="73">
        <v>218196.21950556914</v>
      </c>
      <c r="X311" s="22"/>
      <c r="Y311" s="143"/>
      <c r="Z311" s="168"/>
      <c r="AA311" s="168"/>
      <c r="AB311" s="168"/>
      <c r="AC311" s="168"/>
      <c r="AD311" s="168"/>
      <c r="AE311" s="168"/>
      <c r="AF311" s="168"/>
      <c r="AG311" s="168"/>
      <c r="AH311" s="168"/>
      <c r="AI311" s="168"/>
      <c r="AJ311" s="168"/>
      <c r="AK311" s="168"/>
      <c r="AL311" s="168"/>
      <c r="AM311" s="168"/>
      <c r="AN311" s="168"/>
      <c r="AO311" s="168"/>
      <c r="AP311" s="168"/>
      <c r="AQ311" s="168"/>
      <c r="AR311" s="168"/>
      <c r="AS311" s="168"/>
      <c r="AT311" s="168"/>
      <c r="AU311" s="168"/>
      <c r="AV311" s="168"/>
      <c r="AW311" s="168"/>
      <c r="AX311" s="168"/>
      <c r="AY311" s="168"/>
      <c r="AZ311" s="168"/>
      <c r="BA311" s="168"/>
      <c r="BB311" s="168"/>
      <c r="BC311" s="168"/>
      <c r="BD311" s="20"/>
      <c r="BE311" s="20"/>
      <c r="BF311" s="20"/>
      <c r="BG311" s="20"/>
      <c r="BH311" s="20"/>
      <c r="BI311" s="20"/>
      <c r="BJ311" s="20"/>
      <c r="BK311" s="20"/>
      <c r="BL311" s="20"/>
      <c r="BM311" s="20"/>
      <c r="BN311" s="20"/>
      <c r="BO311" s="20"/>
      <c r="BP311" s="20"/>
      <c r="BQ311" s="20"/>
      <c r="BR311" s="20"/>
      <c r="BS311" s="20"/>
      <c r="BT311" s="20"/>
      <c r="BU311" s="20"/>
      <c r="BV311" s="20"/>
      <c r="BW311" s="20"/>
      <c r="BX311" s="20"/>
      <c r="BY311" s="20"/>
      <c r="BZ311" s="20"/>
      <c r="CA311" s="20"/>
      <c r="CB311" s="20"/>
      <c r="CC311" s="20"/>
      <c r="CD311" s="20"/>
      <c r="CE311" s="20"/>
      <c r="CF311" s="20"/>
      <c r="CG311" s="20"/>
      <c r="CH311" s="20"/>
      <c r="CI311" s="20"/>
    </row>
    <row r="312" spans="2:87" ht="13.5" customHeight="1">
      <c r="B312" s="191">
        <v>29</v>
      </c>
      <c r="C312" s="191" t="s">
        <v>33</v>
      </c>
      <c r="D312" s="229">
        <f>VLOOKUP(C312,市区町村別_生活習慣病の状況!$C$5:$D$78,2,FALSE)</f>
        <v>16521</v>
      </c>
      <c r="E312" s="169" t="s">
        <v>67</v>
      </c>
      <c r="F312" s="114" t="s">
        <v>68</v>
      </c>
      <c r="G312" s="170">
        <v>438274956</v>
      </c>
      <c r="H312" s="10">
        <f t="shared" ref="H312" si="668">IFERROR(G312/G322,"-")</f>
        <v>0.17188524581301176</v>
      </c>
      <c r="I312" s="171">
        <v>8487</v>
      </c>
      <c r="J312" s="10">
        <f t="shared" ref="J312" si="669">IFERROR(I312/D312,"-")</f>
        <v>0.51370982386054109</v>
      </c>
      <c r="K312" s="75">
        <f t="shared" si="572"/>
        <v>51640.739483916579</v>
      </c>
      <c r="L312" s="22"/>
      <c r="M312" s="20"/>
      <c r="N312" s="191">
        <v>29</v>
      </c>
      <c r="O312" s="191" t="s">
        <v>33</v>
      </c>
      <c r="P312" s="229">
        <v>15649</v>
      </c>
      <c r="Q312" s="172" t="s">
        <v>67</v>
      </c>
      <c r="R312" s="92" t="s">
        <v>68</v>
      </c>
      <c r="S312" s="102">
        <v>414342268</v>
      </c>
      <c r="T312" s="13">
        <v>0.1633957139347037</v>
      </c>
      <c r="U312" s="73">
        <v>7737</v>
      </c>
      <c r="V312" s="13">
        <v>0.49440858840820501</v>
      </c>
      <c r="W312" s="73">
        <v>53553.34987721339</v>
      </c>
      <c r="X312" s="22"/>
      <c r="Y312" s="143"/>
      <c r="Z312" s="168"/>
      <c r="AA312" s="168"/>
      <c r="AB312" s="168"/>
      <c r="AC312" s="168"/>
      <c r="AD312" s="168"/>
      <c r="AE312" s="168"/>
      <c r="AF312" s="168"/>
      <c r="AG312" s="168"/>
      <c r="AH312" s="168"/>
      <c r="AI312" s="168"/>
      <c r="AJ312" s="168"/>
      <c r="AK312" s="168"/>
      <c r="AL312" s="168"/>
      <c r="AM312" s="168"/>
      <c r="AN312" s="168"/>
      <c r="AO312" s="168"/>
      <c r="AP312" s="168"/>
      <c r="AQ312" s="168"/>
      <c r="AR312" s="168"/>
      <c r="AS312" s="168"/>
      <c r="AT312" s="168"/>
      <c r="AU312" s="168"/>
      <c r="AV312" s="168"/>
      <c r="AW312" s="168"/>
      <c r="AX312" s="168"/>
      <c r="AY312" s="168"/>
      <c r="AZ312" s="168"/>
      <c r="BA312" s="168"/>
      <c r="BB312" s="168"/>
      <c r="BC312" s="168"/>
      <c r="BD312" s="20"/>
      <c r="BE312" s="20"/>
      <c r="BF312" s="20"/>
      <c r="BG312" s="20"/>
      <c r="BH312" s="20"/>
      <c r="BI312" s="20"/>
      <c r="BJ312" s="20"/>
      <c r="BK312" s="20"/>
      <c r="BL312" s="20"/>
      <c r="BM312" s="20"/>
      <c r="BN312" s="20"/>
      <c r="BO312" s="20"/>
      <c r="BP312" s="20"/>
      <c r="BQ312" s="20"/>
      <c r="BR312" s="20"/>
      <c r="BS312" s="20"/>
      <c r="BT312" s="20"/>
      <c r="BU312" s="20"/>
      <c r="BV312" s="20"/>
      <c r="BW312" s="20"/>
      <c r="BX312" s="20"/>
      <c r="BY312" s="20"/>
      <c r="BZ312" s="20"/>
      <c r="CA312" s="20"/>
      <c r="CB312" s="20"/>
      <c r="CC312" s="20"/>
      <c r="CD312" s="20"/>
      <c r="CE312" s="20"/>
      <c r="CF312" s="20"/>
      <c r="CG312" s="20"/>
      <c r="CH312" s="20"/>
      <c r="CI312" s="20"/>
    </row>
    <row r="313" spans="2:87" ht="13.5" customHeight="1">
      <c r="B313" s="228"/>
      <c r="C313" s="228"/>
      <c r="D313" s="230"/>
      <c r="E313" s="173" t="s">
        <v>69</v>
      </c>
      <c r="F313" s="115" t="s">
        <v>70</v>
      </c>
      <c r="G313" s="174">
        <v>228372145</v>
      </c>
      <c r="H313" s="11">
        <f t="shared" ref="H313" si="670">IFERROR(G313/G322,"-")</f>
        <v>8.9564328836917992E-2</v>
      </c>
      <c r="I313" s="71">
        <v>6903</v>
      </c>
      <c r="J313" s="11">
        <f t="shared" ref="J313" si="671">IFERROR(I313/D312,"-")</f>
        <v>0.41783185037225351</v>
      </c>
      <c r="K313" s="76">
        <f t="shared" si="572"/>
        <v>33083.028393452121</v>
      </c>
      <c r="L313" s="22"/>
      <c r="M313" s="20"/>
      <c r="N313" s="228"/>
      <c r="O313" s="228"/>
      <c r="P313" s="230"/>
      <c r="Q313" s="172" t="s">
        <v>69</v>
      </c>
      <c r="R313" s="92" t="s">
        <v>70</v>
      </c>
      <c r="S313" s="102">
        <v>232394518</v>
      </c>
      <c r="T313" s="13">
        <v>9.1644688741051514E-2</v>
      </c>
      <c r="U313" s="73">
        <v>6484</v>
      </c>
      <c r="V313" s="13">
        <v>0.41433957441370056</v>
      </c>
      <c r="W313" s="73">
        <v>35841.227328809378</v>
      </c>
      <c r="X313" s="22"/>
      <c r="Y313" s="143"/>
      <c r="Z313" s="168"/>
      <c r="AA313" s="168"/>
      <c r="AB313" s="168"/>
      <c r="AC313" s="168"/>
      <c r="AD313" s="168"/>
      <c r="AE313" s="168"/>
      <c r="AF313" s="168"/>
      <c r="AG313" s="168"/>
      <c r="AH313" s="168"/>
      <c r="AI313" s="168"/>
      <c r="AJ313" s="168"/>
      <c r="AK313" s="168"/>
      <c r="AL313" s="168"/>
      <c r="AM313" s="168"/>
      <c r="AN313" s="168"/>
      <c r="AO313" s="168"/>
      <c r="AP313" s="168"/>
      <c r="AQ313" s="168"/>
      <c r="AR313" s="168"/>
      <c r="AS313" s="168"/>
      <c r="AT313" s="168"/>
      <c r="AU313" s="168"/>
      <c r="AV313" s="168"/>
      <c r="AW313" s="168"/>
      <c r="AX313" s="168"/>
      <c r="AY313" s="168"/>
      <c r="AZ313" s="168"/>
      <c r="BA313" s="168"/>
      <c r="BB313" s="168"/>
      <c r="BC313" s="168"/>
      <c r="BD313" s="20"/>
      <c r="BE313" s="20"/>
      <c r="BF313" s="20"/>
      <c r="BG313" s="20"/>
      <c r="BH313" s="20"/>
      <c r="BI313" s="20"/>
      <c r="BJ313" s="20"/>
      <c r="BK313" s="20"/>
      <c r="BL313" s="20"/>
      <c r="BM313" s="20"/>
      <c r="BN313" s="20"/>
      <c r="BO313" s="20"/>
      <c r="BP313" s="20"/>
      <c r="BQ313" s="20"/>
      <c r="BR313" s="20"/>
      <c r="BS313" s="20"/>
      <c r="BT313" s="20"/>
      <c r="BU313" s="20"/>
      <c r="BV313" s="20"/>
      <c r="BW313" s="20"/>
      <c r="BX313" s="20"/>
      <c r="BY313" s="20"/>
      <c r="BZ313" s="20"/>
      <c r="CA313" s="20"/>
      <c r="CB313" s="20"/>
      <c r="CC313" s="20"/>
      <c r="CD313" s="20"/>
      <c r="CE313" s="20"/>
      <c r="CF313" s="20"/>
      <c r="CG313" s="20"/>
      <c r="CH313" s="20"/>
      <c r="CI313" s="20"/>
    </row>
    <row r="314" spans="2:87" ht="13.5" customHeight="1">
      <c r="B314" s="228"/>
      <c r="C314" s="228"/>
      <c r="D314" s="230"/>
      <c r="E314" s="173" t="s">
        <v>71</v>
      </c>
      <c r="F314" s="116" t="s">
        <v>72</v>
      </c>
      <c r="G314" s="174">
        <v>443660495</v>
      </c>
      <c r="H314" s="11">
        <f t="shared" ref="H314" si="672">IFERROR(G314/G322,"-")</f>
        <v>0.17399737812214275</v>
      </c>
      <c r="I314" s="71">
        <v>10553</v>
      </c>
      <c r="J314" s="11">
        <f t="shared" ref="J314" si="673">IFERROR(I314/D312,"-")</f>
        <v>0.63876278675624965</v>
      </c>
      <c r="K314" s="76">
        <f t="shared" si="572"/>
        <v>42041.17265232635</v>
      </c>
      <c r="L314" s="22"/>
      <c r="M314" s="20"/>
      <c r="N314" s="228"/>
      <c r="O314" s="228"/>
      <c r="P314" s="230"/>
      <c r="Q314" s="172" t="s">
        <v>71</v>
      </c>
      <c r="R314" s="92" t="s">
        <v>72</v>
      </c>
      <c r="S314" s="102">
        <v>435907444</v>
      </c>
      <c r="T314" s="13">
        <v>0.17189993279138943</v>
      </c>
      <c r="U314" s="73">
        <v>9974</v>
      </c>
      <c r="V314" s="13">
        <v>0.63735701961786695</v>
      </c>
      <c r="W314" s="73">
        <v>43704.37577702025</v>
      </c>
      <c r="X314" s="22"/>
      <c r="Y314" s="143"/>
      <c r="Z314" s="168"/>
      <c r="AA314" s="168"/>
      <c r="AB314" s="168"/>
      <c r="AC314" s="168"/>
      <c r="AD314" s="168"/>
      <c r="AE314" s="168"/>
      <c r="AF314" s="168"/>
      <c r="AG314" s="168"/>
      <c r="AH314" s="168"/>
      <c r="AI314" s="168"/>
      <c r="AJ314" s="168"/>
      <c r="AK314" s="168"/>
      <c r="AL314" s="168"/>
      <c r="AM314" s="168"/>
      <c r="AN314" s="168"/>
      <c r="AO314" s="168"/>
      <c r="AP314" s="168"/>
      <c r="AQ314" s="168"/>
      <c r="AR314" s="168"/>
      <c r="AS314" s="168"/>
      <c r="AT314" s="168"/>
      <c r="AU314" s="168"/>
      <c r="AV314" s="168"/>
      <c r="AW314" s="168"/>
      <c r="AX314" s="168"/>
      <c r="AY314" s="168"/>
      <c r="AZ314" s="168"/>
      <c r="BA314" s="168"/>
      <c r="BB314" s="168"/>
      <c r="BC314" s="168"/>
      <c r="BD314" s="20"/>
      <c r="BE314" s="20"/>
      <c r="BF314" s="20"/>
      <c r="BG314" s="20"/>
      <c r="BH314" s="20"/>
      <c r="BI314" s="20"/>
      <c r="BJ314" s="20"/>
      <c r="BK314" s="20"/>
      <c r="BL314" s="20"/>
      <c r="BM314" s="20"/>
      <c r="BN314" s="20"/>
      <c r="BO314" s="20"/>
      <c r="BP314" s="20"/>
      <c r="BQ314" s="20"/>
      <c r="BR314" s="20"/>
      <c r="BS314" s="20"/>
      <c r="BT314" s="20"/>
      <c r="BU314" s="20"/>
      <c r="BV314" s="20"/>
      <c r="BW314" s="20"/>
      <c r="BX314" s="20"/>
      <c r="BY314" s="20"/>
      <c r="BZ314" s="20"/>
      <c r="CA314" s="20"/>
      <c r="CB314" s="20"/>
      <c r="CC314" s="20"/>
      <c r="CD314" s="20"/>
      <c r="CE314" s="20"/>
      <c r="CF314" s="20"/>
      <c r="CG314" s="20"/>
      <c r="CH314" s="20"/>
      <c r="CI314" s="20"/>
    </row>
    <row r="315" spans="2:87" ht="13.5" customHeight="1">
      <c r="B315" s="228"/>
      <c r="C315" s="228"/>
      <c r="D315" s="230"/>
      <c r="E315" s="173" t="s">
        <v>73</v>
      </c>
      <c r="F315" s="116" t="s">
        <v>74</v>
      </c>
      <c r="G315" s="174">
        <v>265258209</v>
      </c>
      <c r="H315" s="11">
        <f t="shared" ref="H315" si="674">IFERROR(G315/G322,"-")</f>
        <v>0.10403052201295356</v>
      </c>
      <c r="I315" s="71">
        <v>3720</v>
      </c>
      <c r="J315" s="11">
        <f t="shared" ref="J315" si="675">IFERROR(I315/D312,"-")</f>
        <v>0.22516796804067551</v>
      </c>
      <c r="K315" s="76">
        <f t="shared" si="572"/>
        <v>71305.970161290315</v>
      </c>
      <c r="L315" s="22"/>
      <c r="M315" s="20"/>
      <c r="N315" s="228"/>
      <c r="O315" s="228"/>
      <c r="P315" s="230"/>
      <c r="Q315" s="172" t="s">
        <v>73</v>
      </c>
      <c r="R315" s="92" t="s">
        <v>74</v>
      </c>
      <c r="S315" s="102">
        <v>254233579</v>
      </c>
      <c r="T315" s="13">
        <v>0.10025691404208825</v>
      </c>
      <c r="U315" s="73">
        <v>3499</v>
      </c>
      <c r="V315" s="13">
        <v>0.22359256182503676</v>
      </c>
      <c r="W315" s="73">
        <v>72658.925121463282</v>
      </c>
      <c r="X315" s="22"/>
      <c r="Y315" s="143"/>
      <c r="Z315" s="168"/>
      <c r="AA315" s="168"/>
      <c r="AB315" s="168"/>
      <c r="AC315" s="168"/>
      <c r="AD315" s="168"/>
      <c r="AE315" s="168"/>
      <c r="AF315" s="168"/>
      <c r="AG315" s="168"/>
      <c r="AH315" s="168"/>
      <c r="AI315" s="168"/>
      <c r="AJ315" s="168"/>
      <c r="AK315" s="168"/>
      <c r="AL315" s="168"/>
      <c r="AM315" s="168"/>
      <c r="AN315" s="168"/>
      <c r="AO315" s="168"/>
      <c r="AP315" s="168"/>
      <c r="AQ315" s="168"/>
      <c r="AR315" s="168"/>
      <c r="AS315" s="168"/>
      <c r="AT315" s="168"/>
      <c r="AU315" s="168"/>
      <c r="AV315" s="168"/>
      <c r="AW315" s="168"/>
      <c r="AX315" s="168"/>
      <c r="AY315" s="168"/>
      <c r="AZ315" s="168"/>
      <c r="BA315" s="168"/>
      <c r="BB315" s="168"/>
      <c r="BC315" s="168"/>
      <c r="BD315" s="20"/>
      <c r="BE315" s="20"/>
      <c r="BF315" s="20"/>
      <c r="BG315" s="20"/>
      <c r="BH315" s="20"/>
      <c r="BI315" s="20"/>
      <c r="BJ315" s="20"/>
      <c r="BK315" s="20"/>
      <c r="BL315" s="20"/>
      <c r="BM315" s="20"/>
      <c r="BN315" s="20"/>
      <c r="BO315" s="20"/>
      <c r="BP315" s="20"/>
      <c r="BQ315" s="20"/>
      <c r="BR315" s="20"/>
      <c r="BS315" s="20"/>
      <c r="BT315" s="20"/>
      <c r="BU315" s="20"/>
      <c r="BV315" s="20"/>
      <c r="BW315" s="20"/>
      <c r="BX315" s="20"/>
      <c r="BY315" s="20"/>
      <c r="BZ315" s="20"/>
      <c r="CA315" s="20"/>
      <c r="CB315" s="20"/>
      <c r="CC315" s="20"/>
      <c r="CD315" s="20"/>
      <c r="CE315" s="20"/>
      <c r="CF315" s="20"/>
      <c r="CG315" s="20"/>
      <c r="CH315" s="20"/>
      <c r="CI315" s="20"/>
    </row>
    <row r="316" spans="2:87" ht="13.5" customHeight="1">
      <c r="B316" s="228"/>
      <c r="C316" s="228"/>
      <c r="D316" s="230"/>
      <c r="E316" s="173" t="s">
        <v>75</v>
      </c>
      <c r="F316" s="116" t="s">
        <v>76</v>
      </c>
      <c r="G316" s="174">
        <v>10273526</v>
      </c>
      <c r="H316" s="11">
        <f t="shared" ref="H316" si="676">IFERROR(G316/G322,"-")</f>
        <v>4.0291317532557521E-3</v>
      </c>
      <c r="I316" s="71">
        <v>56</v>
      </c>
      <c r="J316" s="11">
        <f t="shared" ref="J316" si="677">IFERROR(I316/D312,"-")</f>
        <v>3.3896253253435024E-3</v>
      </c>
      <c r="K316" s="76">
        <f t="shared" si="572"/>
        <v>183455.82142857142</v>
      </c>
      <c r="L316" s="22"/>
      <c r="M316" s="20"/>
      <c r="N316" s="228"/>
      <c r="O316" s="228"/>
      <c r="P316" s="230"/>
      <c r="Q316" s="172" t="s">
        <v>75</v>
      </c>
      <c r="R316" s="92" t="s">
        <v>76</v>
      </c>
      <c r="S316" s="102">
        <v>11923088</v>
      </c>
      <c r="T316" s="13">
        <v>4.7018651644449138E-3</v>
      </c>
      <c r="U316" s="73">
        <v>50</v>
      </c>
      <c r="V316" s="13">
        <v>3.1950923381685731E-3</v>
      </c>
      <c r="W316" s="73">
        <v>238461.76</v>
      </c>
      <c r="X316" s="22"/>
      <c r="Y316" s="143"/>
      <c r="Z316" s="168"/>
      <c r="AA316" s="168"/>
      <c r="AB316" s="168"/>
      <c r="AC316" s="168"/>
      <c r="AD316" s="168"/>
      <c r="AE316" s="168"/>
      <c r="AF316" s="168"/>
      <c r="AG316" s="168"/>
      <c r="AH316" s="168"/>
      <c r="AI316" s="168"/>
      <c r="AJ316" s="168"/>
      <c r="AK316" s="168"/>
      <c r="AL316" s="168"/>
      <c r="AM316" s="168"/>
      <c r="AN316" s="168"/>
      <c r="AO316" s="168"/>
      <c r="AP316" s="168"/>
      <c r="AQ316" s="168"/>
      <c r="AR316" s="168"/>
      <c r="AS316" s="168"/>
      <c r="AT316" s="168"/>
      <c r="AU316" s="168"/>
      <c r="AV316" s="168"/>
      <c r="AW316" s="168"/>
      <c r="AX316" s="168"/>
      <c r="AY316" s="168"/>
      <c r="AZ316" s="168"/>
      <c r="BA316" s="168"/>
      <c r="BB316" s="168"/>
      <c r="BC316" s="168"/>
      <c r="BD316" s="20"/>
      <c r="BE316" s="20"/>
      <c r="BF316" s="20"/>
      <c r="BG316" s="20"/>
      <c r="BH316" s="20"/>
      <c r="BI316" s="20"/>
      <c r="BJ316" s="20"/>
      <c r="BK316" s="20"/>
      <c r="BL316" s="20"/>
      <c r="BM316" s="20"/>
      <c r="BN316" s="20"/>
      <c r="BO316" s="20"/>
      <c r="BP316" s="20"/>
      <c r="BQ316" s="20"/>
      <c r="BR316" s="20"/>
      <c r="BS316" s="20"/>
      <c r="BT316" s="20"/>
      <c r="BU316" s="20"/>
      <c r="BV316" s="20"/>
      <c r="BW316" s="20"/>
      <c r="BX316" s="20"/>
      <c r="BY316" s="20"/>
      <c r="BZ316" s="20"/>
      <c r="CA316" s="20"/>
      <c r="CB316" s="20"/>
      <c r="CC316" s="20"/>
      <c r="CD316" s="20"/>
      <c r="CE316" s="20"/>
      <c r="CF316" s="20"/>
      <c r="CG316" s="20"/>
      <c r="CH316" s="20"/>
      <c r="CI316" s="20"/>
    </row>
    <row r="317" spans="2:87" ht="13.5" customHeight="1">
      <c r="B317" s="228"/>
      <c r="C317" s="228"/>
      <c r="D317" s="230"/>
      <c r="E317" s="173" t="s">
        <v>77</v>
      </c>
      <c r="F317" s="116" t="s">
        <v>78</v>
      </c>
      <c r="G317" s="174">
        <v>112799875</v>
      </c>
      <c r="H317" s="11">
        <f t="shared" ref="H317" si="678">IFERROR(G317/G322,"-")</f>
        <v>4.423851734309911E-2</v>
      </c>
      <c r="I317" s="71">
        <v>483</v>
      </c>
      <c r="J317" s="11">
        <f t="shared" ref="J317" si="679">IFERROR(I317/D312,"-")</f>
        <v>2.9235518431087706E-2</v>
      </c>
      <c r="K317" s="76">
        <f t="shared" si="572"/>
        <v>233540.11387163561</v>
      </c>
      <c r="L317" s="22"/>
      <c r="M317" s="20"/>
      <c r="N317" s="228"/>
      <c r="O317" s="228"/>
      <c r="P317" s="230"/>
      <c r="Q317" s="172" t="s">
        <v>77</v>
      </c>
      <c r="R317" s="92" t="s">
        <v>78</v>
      </c>
      <c r="S317" s="102">
        <v>105039607</v>
      </c>
      <c r="T317" s="13">
        <v>4.1422328598118549E-2</v>
      </c>
      <c r="U317" s="73">
        <v>475</v>
      </c>
      <c r="V317" s="13">
        <v>3.0353377212601444E-2</v>
      </c>
      <c r="W317" s="73">
        <v>221136.0147368421</v>
      </c>
      <c r="X317" s="22"/>
      <c r="Y317" s="143"/>
      <c r="Z317" s="168"/>
      <c r="AA317" s="168"/>
      <c r="AB317" s="168"/>
      <c r="AC317" s="168"/>
      <c r="AD317" s="168"/>
      <c r="AE317" s="168"/>
      <c r="AF317" s="168"/>
      <c r="AG317" s="168"/>
      <c r="AH317" s="168"/>
      <c r="AI317" s="168"/>
      <c r="AJ317" s="168"/>
      <c r="AK317" s="168"/>
      <c r="AL317" s="168"/>
      <c r="AM317" s="168"/>
      <c r="AN317" s="168"/>
      <c r="AO317" s="168"/>
      <c r="AP317" s="168"/>
      <c r="AQ317" s="168"/>
      <c r="AR317" s="168"/>
      <c r="AS317" s="168"/>
      <c r="AT317" s="168"/>
      <c r="AU317" s="168"/>
      <c r="AV317" s="168"/>
      <c r="AW317" s="168"/>
      <c r="AX317" s="168"/>
      <c r="AY317" s="168"/>
      <c r="AZ317" s="168"/>
      <c r="BA317" s="168"/>
      <c r="BB317" s="168"/>
      <c r="BC317" s="168"/>
      <c r="BD317" s="20"/>
      <c r="BE317" s="20"/>
      <c r="BF317" s="20"/>
      <c r="BG317" s="20"/>
      <c r="BH317" s="20"/>
      <c r="BI317" s="20"/>
      <c r="BJ317" s="20"/>
      <c r="BK317" s="20"/>
      <c r="BL317" s="20"/>
      <c r="BM317" s="20"/>
      <c r="BN317" s="20"/>
      <c r="BO317" s="20"/>
      <c r="BP317" s="20"/>
      <c r="BQ317" s="20"/>
      <c r="BR317" s="20"/>
      <c r="BS317" s="20"/>
      <c r="BT317" s="20"/>
      <c r="BU317" s="20"/>
      <c r="BV317" s="20"/>
      <c r="BW317" s="20"/>
      <c r="BX317" s="20"/>
      <c r="BY317" s="20"/>
      <c r="BZ317" s="20"/>
      <c r="CA317" s="20"/>
      <c r="CB317" s="20"/>
      <c r="CC317" s="20"/>
      <c r="CD317" s="20"/>
      <c r="CE317" s="20"/>
      <c r="CF317" s="20"/>
      <c r="CG317" s="20"/>
      <c r="CH317" s="20"/>
      <c r="CI317" s="20"/>
    </row>
    <row r="318" spans="2:87" ht="13.5" customHeight="1">
      <c r="B318" s="228"/>
      <c r="C318" s="228"/>
      <c r="D318" s="230"/>
      <c r="E318" s="173" t="s">
        <v>79</v>
      </c>
      <c r="F318" s="116" t="s">
        <v>80</v>
      </c>
      <c r="G318" s="174">
        <v>417317040</v>
      </c>
      <c r="H318" s="11">
        <f t="shared" ref="H318" si="680">IFERROR(G318/G322,"-")</f>
        <v>0.16366584725036962</v>
      </c>
      <c r="I318" s="71">
        <v>2890</v>
      </c>
      <c r="J318" s="11">
        <f t="shared" ref="J318" si="681">IFERROR(I318/D312,"-")</f>
        <v>0.17492887839719146</v>
      </c>
      <c r="K318" s="76">
        <f t="shared" si="572"/>
        <v>144400.35986159169</v>
      </c>
      <c r="L318" s="22"/>
      <c r="M318" s="20"/>
      <c r="N318" s="228"/>
      <c r="O318" s="228"/>
      <c r="P318" s="230"/>
      <c r="Q318" s="172" t="s">
        <v>79</v>
      </c>
      <c r="R318" s="92" t="s">
        <v>80</v>
      </c>
      <c r="S318" s="102">
        <v>411455168</v>
      </c>
      <c r="T318" s="13">
        <v>0.16225718716074472</v>
      </c>
      <c r="U318" s="73">
        <v>2791</v>
      </c>
      <c r="V318" s="13">
        <v>0.17835005431656975</v>
      </c>
      <c r="W318" s="73">
        <v>147422.13113579364</v>
      </c>
      <c r="X318" s="22"/>
      <c r="Y318" s="143"/>
      <c r="Z318" s="168"/>
      <c r="AA318" s="168"/>
      <c r="AB318" s="168"/>
      <c r="AC318" s="168"/>
      <c r="AD318" s="168"/>
      <c r="AE318" s="168"/>
      <c r="AF318" s="168"/>
      <c r="AG318" s="168"/>
      <c r="AH318" s="168"/>
      <c r="AI318" s="168"/>
      <c r="AJ318" s="168"/>
      <c r="AK318" s="168"/>
      <c r="AL318" s="168"/>
      <c r="AM318" s="168"/>
      <c r="AN318" s="168"/>
      <c r="AO318" s="168"/>
      <c r="AP318" s="168"/>
      <c r="AQ318" s="168"/>
      <c r="AR318" s="168"/>
      <c r="AS318" s="168"/>
      <c r="AT318" s="168"/>
      <c r="AU318" s="168"/>
      <c r="AV318" s="168"/>
      <c r="AW318" s="168"/>
      <c r="AX318" s="168"/>
      <c r="AY318" s="168"/>
      <c r="AZ318" s="168"/>
      <c r="BA318" s="168"/>
      <c r="BB318" s="168"/>
      <c r="BC318" s="168"/>
      <c r="BD318" s="20"/>
      <c r="BE318" s="20"/>
      <c r="BF318" s="20"/>
      <c r="BG318" s="20"/>
      <c r="BH318" s="20"/>
      <c r="BI318" s="20"/>
      <c r="BJ318" s="20"/>
      <c r="BK318" s="20"/>
      <c r="BL318" s="20"/>
      <c r="BM318" s="20"/>
      <c r="BN318" s="20"/>
      <c r="BO318" s="20"/>
      <c r="BP318" s="20"/>
      <c r="BQ318" s="20"/>
      <c r="BR318" s="20"/>
      <c r="BS318" s="20"/>
      <c r="BT318" s="20"/>
      <c r="BU318" s="20"/>
      <c r="BV318" s="20"/>
      <c r="BW318" s="20"/>
      <c r="BX318" s="20"/>
      <c r="BY318" s="20"/>
      <c r="BZ318" s="20"/>
      <c r="CA318" s="20"/>
      <c r="CB318" s="20"/>
      <c r="CC318" s="20"/>
      <c r="CD318" s="20"/>
      <c r="CE318" s="20"/>
      <c r="CF318" s="20"/>
      <c r="CG318" s="20"/>
      <c r="CH318" s="20"/>
      <c r="CI318" s="20"/>
    </row>
    <row r="319" spans="2:87" ht="13.5" customHeight="1">
      <c r="B319" s="228"/>
      <c r="C319" s="228"/>
      <c r="D319" s="230"/>
      <c r="E319" s="173" t="s">
        <v>81</v>
      </c>
      <c r="F319" s="116" t="s">
        <v>82</v>
      </c>
      <c r="G319" s="174">
        <v>1652555</v>
      </c>
      <c r="H319" s="11">
        <f t="shared" ref="H319" si="682">IFERROR(G319/G322,"-")</f>
        <v>6.4810872377230164E-4</v>
      </c>
      <c r="I319" s="71">
        <v>43</v>
      </c>
      <c r="J319" s="11">
        <f t="shared" ref="J319" si="683">IFERROR(I319/D312,"-")</f>
        <v>2.6027480176744749E-3</v>
      </c>
      <c r="K319" s="76">
        <f t="shared" si="572"/>
        <v>38431.511627906977</v>
      </c>
      <c r="L319" s="22"/>
      <c r="M319" s="20"/>
      <c r="N319" s="228"/>
      <c r="O319" s="228"/>
      <c r="P319" s="230"/>
      <c r="Q319" s="172" t="s">
        <v>81</v>
      </c>
      <c r="R319" s="92" t="s">
        <v>82</v>
      </c>
      <c r="S319" s="102">
        <v>311580</v>
      </c>
      <c r="T319" s="13">
        <v>1.2287145309484808E-4</v>
      </c>
      <c r="U319" s="73">
        <v>44</v>
      </c>
      <c r="V319" s="13">
        <v>2.8116812575883442E-3</v>
      </c>
      <c r="W319" s="73">
        <v>7081.363636363636</v>
      </c>
      <c r="X319" s="22"/>
      <c r="Y319" s="143"/>
      <c r="Z319" s="168"/>
      <c r="AA319" s="168"/>
      <c r="AB319" s="168"/>
      <c r="AC319" s="168"/>
      <c r="AD319" s="168"/>
      <c r="AE319" s="168"/>
      <c r="AF319" s="168"/>
      <c r="AG319" s="168"/>
      <c r="AH319" s="168"/>
      <c r="AI319" s="168"/>
      <c r="AJ319" s="168"/>
      <c r="AK319" s="168"/>
      <c r="AL319" s="168"/>
      <c r="AM319" s="168"/>
      <c r="AN319" s="168"/>
      <c r="AO319" s="168"/>
      <c r="AP319" s="168"/>
      <c r="AQ319" s="168"/>
      <c r="AR319" s="168"/>
      <c r="AS319" s="168"/>
      <c r="AT319" s="168"/>
      <c r="AU319" s="168"/>
      <c r="AV319" s="168"/>
      <c r="AW319" s="168"/>
      <c r="AX319" s="168"/>
      <c r="AY319" s="168"/>
      <c r="AZ319" s="168"/>
      <c r="BA319" s="168"/>
      <c r="BB319" s="168"/>
      <c r="BC319" s="168"/>
      <c r="BD319" s="20"/>
      <c r="BE319" s="20"/>
      <c r="BF319" s="20"/>
      <c r="BG319" s="20"/>
      <c r="BH319" s="20"/>
      <c r="BI319" s="20"/>
      <c r="BJ319" s="20"/>
      <c r="BK319" s="20"/>
      <c r="BL319" s="20"/>
      <c r="BM319" s="20"/>
      <c r="BN319" s="20"/>
      <c r="BO319" s="20"/>
      <c r="BP319" s="20"/>
      <c r="BQ319" s="20"/>
      <c r="BR319" s="20"/>
      <c r="BS319" s="20"/>
      <c r="BT319" s="20"/>
      <c r="BU319" s="20"/>
      <c r="BV319" s="20"/>
      <c r="BW319" s="20"/>
      <c r="BX319" s="20"/>
      <c r="BY319" s="20"/>
      <c r="BZ319" s="20"/>
      <c r="CA319" s="20"/>
      <c r="CB319" s="20"/>
      <c r="CC319" s="20"/>
      <c r="CD319" s="20"/>
      <c r="CE319" s="20"/>
      <c r="CF319" s="20"/>
      <c r="CG319" s="20"/>
      <c r="CH319" s="20"/>
      <c r="CI319" s="20"/>
    </row>
    <row r="320" spans="2:87" ht="13.5" customHeight="1">
      <c r="B320" s="228"/>
      <c r="C320" s="228"/>
      <c r="D320" s="230"/>
      <c r="E320" s="173" t="s">
        <v>83</v>
      </c>
      <c r="F320" s="116" t="s">
        <v>84</v>
      </c>
      <c r="G320" s="174">
        <v>26228859</v>
      </c>
      <c r="H320" s="11">
        <f t="shared" ref="H320" si="684">IFERROR(G320/G322,"-")</f>
        <v>1.0286587939580618E-2</v>
      </c>
      <c r="I320" s="71">
        <v>1700</v>
      </c>
      <c r="J320" s="11">
        <f t="shared" ref="J320" si="685">IFERROR(I320/D312,"-")</f>
        <v>0.10289934023364203</v>
      </c>
      <c r="K320" s="76">
        <f t="shared" si="572"/>
        <v>15428.740588235294</v>
      </c>
      <c r="L320" s="22"/>
      <c r="M320" s="20"/>
      <c r="N320" s="228"/>
      <c r="O320" s="228"/>
      <c r="P320" s="230"/>
      <c r="Q320" s="172" t="s">
        <v>83</v>
      </c>
      <c r="R320" s="92" t="s">
        <v>84</v>
      </c>
      <c r="S320" s="102">
        <v>39143610</v>
      </c>
      <c r="T320" s="13">
        <v>1.5436267539887112E-2</v>
      </c>
      <c r="U320" s="73">
        <v>1612</v>
      </c>
      <c r="V320" s="13">
        <v>0.1030097769825548</v>
      </c>
      <c r="W320" s="73">
        <v>24282.6364764268</v>
      </c>
      <c r="X320" s="22"/>
      <c r="Y320" s="143"/>
      <c r="Z320" s="168"/>
      <c r="AA320" s="168"/>
      <c r="AB320" s="168"/>
      <c r="AC320" s="168"/>
      <c r="AD320" s="168"/>
      <c r="AE320" s="168"/>
      <c r="AF320" s="168"/>
      <c r="AG320" s="168"/>
      <c r="AH320" s="168"/>
      <c r="AI320" s="168"/>
      <c r="AJ320" s="168"/>
      <c r="AK320" s="168"/>
      <c r="AL320" s="168"/>
      <c r="AM320" s="168"/>
      <c r="AN320" s="168"/>
      <c r="AO320" s="168"/>
      <c r="AP320" s="168"/>
      <c r="AQ320" s="168"/>
      <c r="AR320" s="168"/>
      <c r="AS320" s="168"/>
      <c r="AT320" s="168"/>
      <c r="AU320" s="168"/>
      <c r="AV320" s="168"/>
      <c r="AW320" s="168"/>
      <c r="AX320" s="168"/>
      <c r="AY320" s="168"/>
      <c r="AZ320" s="168"/>
      <c r="BA320" s="168"/>
      <c r="BB320" s="168"/>
      <c r="BC320" s="168"/>
      <c r="BD320" s="20"/>
      <c r="BE320" s="20"/>
      <c r="BF320" s="20"/>
      <c r="BG320" s="20"/>
      <c r="BH320" s="20"/>
      <c r="BI320" s="20"/>
      <c r="BJ320" s="20"/>
      <c r="BK320" s="20"/>
      <c r="BL320" s="20"/>
      <c r="BM320" s="20"/>
      <c r="BN320" s="20"/>
      <c r="BO320" s="20"/>
      <c r="BP320" s="20"/>
      <c r="BQ320" s="20"/>
      <c r="BR320" s="20"/>
      <c r="BS320" s="20"/>
      <c r="BT320" s="20"/>
      <c r="BU320" s="20"/>
      <c r="BV320" s="20"/>
      <c r="BW320" s="20"/>
      <c r="BX320" s="20"/>
      <c r="BY320" s="20"/>
      <c r="BZ320" s="20"/>
      <c r="CA320" s="20"/>
      <c r="CB320" s="20"/>
      <c r="CC320" s="20"/>
      <c r="CD320" s="20"/>
      <c r="CE320" s="20"/>
      <c r="CF320" s="20"/>
      <c r="CG320" s="20"/>
      <c r="CH320" s="20"/>
      <c r="CI320" s="20"/>
    </row>
    <row r="321" spans="2:87" ht="13.5" customHeight="1">
      <c r="B321" s="228"/>
      <c r="C321" s="228"/>
      <c r="D321" s="230"/>
      <c r="E321" s="175" t="s">
        <v>85</v>
      </c>
      <c r="F321" s="117" t="s">
        <v>86</v>
      </c>
      <c r="G321" s="176">
        <v>605973721</v>
      </c>
      <c r="H321" s="12">
        <f t="shared" ref="H321" si="686">IFERROR(G321/G322,"-")</f>
        <v>0.23765433220489654</v>
      </c>
      <c r="I321" s="72">
        <v>1443</v>
      </c>
      <c r="J321" s="12">
        <f t="shared" ref="J321" si="687">IFERROR(I321/D312,"-")</f>
        <v>8.7343381151262028E-2</v>
      </c>
      <c r="K321" s="77">
        <f t="shared" si="572"/>
        <v>419940.20859320858</v>
      </c>
      <c r="L321" s="22"/>
      <c r="M321" s="20"/>
      <c r="N321" s="228"/>
      <c r="O321" s="228"/>
      <c r="P321" s="230"/>
      <c r="Q321" s="172" t="s">
        <v>85</v>
      </c>
      <c r="R321" s="92" t="s">
        <v>86</v>
      </c>
      <c r="S321" s="102">
        <v>631070048</v>
      </c>
      <c r="T321" s="13">
        <v>0.24886223057447696</v>
      </c>
      <c r="U321" s="73">
        <v>1363</v>
      </c>
      <c r="V321" s="13">
        <v>8.7098217138475306E-2</v>
      </c>
      <c r="W321" s="73">
        <v>463000.76889214967</v>
      </c>
      <c r="X321" s="22"/>
      <c r="Y321" s="143"/>
      <c r="Z321" s="168"/>
      <c r="AA321" s="168"/>
      <c r="AB321" s="168"/>
      <c r="AC321" s="168"/>
      <c r="AD321" s="168"/>
      <c r="AE321" s="168"/>
      <c r="AF321" s="168"/>
      <c r="AG321" s="168"/>
      <c r="AH321" s="168"/>
      <c r="AI321" s="168"/>
      <c r="AJ321" s="168"/>
      <c r="AK321" s="168"/>
      <c r="AL321" s="168"/>
      <c r="AM321" s="168"/>
      <c r="AN321" s="168"/>
      <c r="AO321" s="168"/>
      <c r="AP321" s="168"/>
      <c r="AQ321" s="168"/>
      <c r="AR321" s="168"/>
      <c r="AS321" s="168"/>
      <c r="AT321" s="168"/>
      <c r="AU321" s="168"/>
      <c r="AV321" s="168"/>
      <c r="AW321" s="168"/>
      <c r="AX321" s="168"/>
      <c r="AY321" s="168"/>
      <c r="AZ321" s="168"/>
      <c r="BA321" s="168"/>
      <c r="BB321" s="168"/>
      <c r="BC321" s="168"/>
      <c r="BD321" s="20"/>
      <c r="BE321" s="20"/>
      <c r="BF321" s="20"/>
      <c r="BG321" s="20"/>
      <c r="BH321" s="20"/>
      <c r="BI321" s="20"/>
      <c r="BJ321" s="20"/>
      <c r="BK321" s="20"/>
      <c r="BL321" s="20"/>
      <c r="BM321" s="20"/>
      <c r="BN321" s="20"/>
      <c r="BO321" s="20"/>
      <c r="BP321" s="20"/>
      <c r="BQ321" s="20"/>
      <c r="BR321" s="20"/>
      <c r="BS321" s="20"/>
      <c r="BT321" s="20"/>
      <c r="BU321" s="20"/>
      <c r="BV321" s="20"/>
      <c r="BW321" s="20"/>
      <c r="BX321" s="20"/>
      <c r="BY321" s="20"/>
      <c r="BZ321" s="20"/>
      <c r="CA321" s="20"/>
      <c r="CB321" s="20"/>
      <c r="CC321" s="20"/>
      <c r="CD321" s="20"/>
      <c r="CE321" s="20"/>
      <c r="CF321" s="20"/>
      <c r="CG321" s="20"/>
      <c r="CH321" s="20"/>
      <c r="CI321" s="20"/>
    </row>
    <row r="322" spans="2:87" ht="13.5" customHeight="1">
      <c r="B322" s="192"/>
      <c r="C322" s="192"/>
      <c r="D322" s="231"/>
      <c r="E322" s="177" t="s">
        <v>115</v>
      </c>
      <c r="F322" s="178"/>
      <c r="G322" s="102">
        <f>SUM(G312:G321)</f>
        <v>2549811381</v>
      </c>
      <c r="H322" s="13" t="s">
        <v>131</v>
      </c>
      <c r="I322" s="73">
        <v>13144</v>
      </c>
      <c r="J322" s="13">
        <f t="shared" ref="J322" si="688">IFERROR(I322/D312,"-")</f>
        <v>0.79559348707705346</v>
      </c>
      <c r="K322" s="78">
        <f t="shared" si="572"/>
        <v>193990.51894400487</v>
      </c>
      <c r="L322" s="22"/>
      <c r="M322" s="20"/>
      <c r="N322" s="192"/>
      <c r="O322" s="192"/>
      <c r="P322" s="231"/>
      <c r="Q322" s="179" t="s">
        <v>115</v>
      </c>
      <c r="R322" s="179"/>
      <c r="S322" s="102">
        <v>2535820910</v>
      </c>
      <c r="T322" s="13" t="s">
        <v>131</v>
      </c>
      <c r="U322" s="73">
        <v>12503</v>
      </c>
      <c r="V322" s="13">
        <v>0.79896479008243337</v>
      </c>
      <c r="W322" s="73">
        <v>202816.99672078702</v>
      </c>
      <c r="X322" s="22"/>
      <c r="Y322" s="143"/>
      <c r="Z322" s="168"/>
      <c r="AA322" s="168"/>
      <c r="AB322" s="168"/>
      <c r="AC322" s="168"/>
      <c r="AD322" s="168"/>
      <c r="AE322" s="168"/>
      <c r="AF322" s="168"/>
      <c r="AG322" s="168"/>
      <c r="AH322" s="168"/>
      <c r="AI322" s="168"/>
      <c r="AJ322" s="168"/>
      <c r="AK322" s="168"/>
      <c r="AL322" s="168"/>
      <c r="AM322" s="168"/>
      <c r="AN322" s="168"/>
      <c r="AO322" s="168"/>
      <c r="AP322" s="168"/>
      <c r="AQ322" s="168"/>
      <c r="AR322" s="168"/>
      <c r="AS322" s="168"/>
      <c r="AT322" s="168"/>
      <c r="AU322" s="168"/>
      <c r="AV322" s="168"/>
      <c r="AW322" s="168"/>
      <c r="AX322" s="168"/>
      <c r="AY322" s="168"/>
      <c r="AZ322" s="168"/>
      <c r="BA322" s="168"/>
      <c r="BB322" s="168"/>
      <c r="BC322" s="168"/>
      <c r="BD322" s="20"/>
      <c r="BE322" s="20"/>
      <c r="BF322" s="20"/>
      <c r="BG322" s="20"/>
      <c r="BH322" s="20"/>
      <c r="BI322" s="20"/>
      <c r="BJ322" s="20"/>
      <c r="BK322" s="20"/>
      <c r="BL322" s="20"/>
      <c r="BM322" s="20"/>
      <c r="BN322" s="20"/>
      <c r="BO322" s="20"/>
      <c r="BP322" s="20"/>
      <c r="BQ322" s="20"/>
      <c r="BR322" s="20"/>
      <c r="BS322" s="20"/>
      <c r="BT322" s="20"/>
      <c r="BU322" s="20"/>
      <c r="BV322" s="20"/>
      <c r="BW322" s="20"/>
      <c r="BX322" s="20"/>
      <c r="BY322" s="20"/>
      <c r="BZ322" s="20"/>
      <c r="CA322" s="20"/>
      <c r="CB322" s="20"/>
      <c r="CC322" s="20"/>
      <c r="CD322" s="20"/>
      <c r="CE322" s="20"/>
      <c r="CF322" s="20"/>
      <c r="CG322" s="20"/>
      <c r="CH322" s="20"/>
      <c r="CI322" s="20"/>
    </row>
    <row r="323" spans="2:87" ht="13.5" customHeight="1">
      <c r="B323" s="191">
        <v>30</v>
      </c>
      <c r="C323" s="191" t="s">
        <v>34</v>
      </c>
      <c r="D323" s="229">
        <f>VLOOKUP(C323,市区町村別_生活習慣病の状況!$C$5:$D$78,2,FALSE)</f>
        <v>22094</v>
      </c>
      <c r="E323" s="169" t="s">
        <v>67</v>
      </c>
      <c r="F323" s="114" t="s">
        <v>68</v>
      </c>
      <c r="G323" s="170">
        <v>585856902</v>
      </c>
      <c r="H323" s="10">
        <f t="shared" ref="H323" si="689">IFERROR(G323/G333,"-")</f>
        <v>0.17007042266308348</v>
      </c>
      <c r="I323" s="171">
        <v>10419</v>
      </c>
      <c r="J323" s="10">
        <f t="shared" ref="J323" si="690">IFERROR(I323/D323,"-")</f>
        <v>0.47157599348239343</v>
      </c>
      <c r="K323" s="75">
        <f t="shared" si="572"/>
        <v>56229.667146559172</v>
      </c>
      <c r="L323" s="22"/>
      <c r="M323" s="20"/>
      <c r="N323" s="191">
        <v>30</v>
      </c>
      <c r="O323" s="191" t="s">
        <v>34</v>
      </c>
      <c r="P323" s="229">
        <v>20907</v>
      </c>
      <c r="Q323" s="172" t="s">
        <v>67</v>
      </c>
      <c r="R323" s="92" t="s">
        <v>68</v>
      </c>
      <c r="S323" s="102">
        <v>545030005</v>
      </c>
      <c r="T323" s="13">
        <v>0.16195660609921317</v>
      </c>
      <c r="U323" s="73">
        <v>9576</v>
      </c>
      <c r="V323" s="13">
        <v>0.45802841153680585</v>
      </c>
      <c r="W323" s="73">
        <v>56916.249477861318</v>
      </c>
      <c r="X323" s="22"/>
      <c r="Y323" s="143"/>
      <c r="Z323" s="168"/>
      <c r="AA323" s="168"/>
      <c r="AB323" s="168"/>
      <c r="AC323" s="168"/>
      <c r="AD323" s="168"/>
      <c r="AE323" s="168"/>
      <c r="AF323" s="168"/>
      <c r="AG323" s="168"/>
      <c r="AH323" s="168"/>
      <c r="AI323" s="168"/>
      <c r="AJ323" s="168"/>
      <c r="AK323" s="168"/>
      <c r="AL323" s="168"/>
      <c r="AM323" s="168"/>
      <c r="AN323" s="168"/>
      <c r="AO323" s="168"/>
      <c r="AP323" s="168"/>
      <c r="AQ323" s="168"/>
      <c r="AR323" s="168"/>
      <c r="AS323" s="168"/>
      <c r="AT323" s="168"/>
      <c r="AU323" s="168"/>
      <c r="AV323" s="168"/>
      <c r="AW323" s="168"/>
      <c r="AX323" s="168"/>
      <c r="AY323" s="168"/>
      <c r="AZ323" s="168"/>
      <c r="BA323" s="168"/>
      <c r="BB323" s="168"/>
      <c r="BC323" s="168"/>
      <c r="BD323" s="20"/>
      <c r="BE323" s="20"/>
      <c r="BF323" s="20"/>
      <c r="BG323" s="20"/>
      <c r="BH323" s="20"/>
      <c r="BI323" s="20"/>
      <c r="BJ323" s="20"/>
      <c r="BK323" s="20"/>
      <c r="BL323" s="20"/>
      <c r="BM323" s="20"/>
      <c r="BN323" s="20"/>
      <c r="BO323" s="20"/>
      <c r="BP323" s="20"/>
      <c r="BQ323" s="20"/>
      <c r="BR323" s="20"/>
      <c r="BS323" s="20"/>
      <c r="BT323" s="20"/>
      <c r="BU323" s="20"/>
      <c r="BV323" s="20"/>
      <c r="BW323" s="20"/>
      <c r="BX323" s="20"/>
      <c r="BY323" s="20"/>
      <c r="BZ323" s="20"/>
      <c r="CA323" s="20"/>
      <c r="CB323" s="20"/>
      <c r="CC323" s="20"/>
      <c r="CD323" s="20"/>
      <c r="CE323" s="20"/>
      <c r="CF323" s="20"/>
      <c r="CG323" s="20"/>
      <c r="CH323" s="20"/>
      <c r="CI323" s="20"/>
    </row>
    <row r="324" spans="2:87" ht="13.5" customHeight="1">
      <c r="B324" s="228"/>
      <c r="C324" s="228"/>
      <c r="D324" s="230"/>
      <c r="E324" s="173" t="s">
        <v>69</v>
      </c>
      <c r="F324" s="115" t="s">
        <v>70</v>
      </c>
      <c r="G324" s="174">
        <v>289955718</v>
      </c>
      <c r="H324" s="11">
        <f t="shared" ref="H324" si="691">IFERROR(G324/G333,"-")</f>
        <v>8.4172246406064952E-2</v>
      </c>
      <c r="I324" s="71">
        <v>8817</v>
      </c>
      <c r="J324" s="11">
        <f t="shared" ref="J324" si="692">IFERROR(I324/D323,"-")</f>
        <v>0.3990676201683715</v>
      </c>
      <c r="K324" s="76">
        <f t="shared" si="572"/>
        <v>32885.983667914254</v>
      </c>
      <c r="L324" s="22"/>
      <c r="M324" s="20"/>
      <c r="N324" s="228"/>
      <c r="O324" s="228"/>
      <c r="P324" s="230"/>
      <c r="Q324" s="172" t="s">
        <v>69</v>
      </c>
      <c r="R324" s="92" t="s">
        <v>70</v>
      </c>
      <c r="S324" s="102">
        <v>294394295</v>
      </c>
      <c r="T324" s="13">
        <v>8.7479772555220256E-2</v>
      </c>
      <c r="U324" s="73">
        <v>8200</v>
      </c>
      <c r="V324" s="13">
        <v>0.39221313435691396</v>
      </c>
      <c r="W324" s="73">
        <v>35901.743292682928</v>
      </c>
      <c r="X324" s="22"/>
      <c r="Y324" s="143"/>
      <c r="Z324" s="168"/>
      <c r="AA324" s="168"/>
      <c r="AB324" s="168"/>
      <c r="AC324" s="168"/>
      <c r="AD324" s="168"/>
      <c r="AE324" s="168"/>
      <c r="AF324" s="168"/>
      <c r="AG324" s="168"/>
      <c r="AH324" s="168"/>
      <c r="AI324" s="168"/>
      <c r="AJ324" s="168"/>
      <c r="AK324" s="168"/>
      <c r="AL324" s="168"/>
      <c r="AM324" s="168"/>
      <c r="AN324" s="168"/>
      <c r="AO324" s="168"/>
      <c r="AP324" s="168"/>
      <c r="AQ324" s="168"/>
      <c r="AR324" s="168"/>
      <c r="AS324" s="168"/>
      <c r="AT324" s="168"/>
      <c r="AU324" s="168"/>
      <c r="AV324" s="168"/>
      <c r="AW324" s="168"/>
      <c r="AX324" s="168"/>
      <c r="AY324" s="168"/>
      <c r="AZ324" s="168"/>
      <c r="BA324" s="168"/>
      <c r="BB324" s="168"/>
      <c r="BC324" s="168"/>
      <c r="BD324" s="20"/>
      <c r="BE324" s="20"/>
      <c r="BF324" s="20"/>
      <c r="BG324" s="20"/>
      <c r="BH324" s="20"/>
      <c r="BI324" s="20"/>
      <c r="BJ324" s="20"/>
      <c r="BK324" s="20"/>
      <c r="BL324" s="20"/>
      <c r="BM324" s="20"/>
      <c r="BN324" s="20"/>
      <c r="BO324" s="20"/>
      <c r="BP324" s="20"/>
      <c r="BQ324" s="20"/>
      <c r="BR324" s="20"/>
      <c r="BS324" s="20"/>
      <c r="BT324" s="20"/>
      <c r="BU324" s="20"/>
      <c r="BV324" s="20"/>
      <c r="BW324" s="20"/>
      <c r="BX324" s="20"/>
      <c r="BY324" s="20"/>
      <c r="BZ324" s="20"/>
      <c r="CA324" s="20"/>
      <c r="CB324" s="20"/>
      <c r="CC324" s="20"/>
      <c r="CD324" s="20"/>
      <c r="CE324" s="20"/>
      <c r="CF324" s="20"/>
      <c r="CG324" s="20"/>
      <c r="CH324" s="20"/>
      <c r="CI324" s="20"/>
    </row>
    <row r="325" spans="2:87" ht="13.5" customHeight="1">
      <c r="B325" s="228"/>
      <c r="C325" s="228"/>
      <c r="D325" s="230"/>
      <c r="E325" s="173" t="s">
        <v>71</v>
      </c>
      <c r="F325" s="116" t="s">
        <v>72</v>
      </c>
      <c r="G325" s="174">
        <v>610452730</v>
      </c>
      <c r="H325" s="11">
        <f t="shared" ref="H325" si="693">IFERROR(G325/G333,"-")</f>
        <v>0.17721043048654428</v>
      </c>
      <c r="I325" s="71">
        <v>13975</v>
      </c>
      <c r="J325" s="11">
        <f t="shared" ref="J325" si="694">IFERROR(I325/D323,"-")</f>
        <v>0.63252466733049695</v>
      </c>
      <c r="K325" s="76">
        <f t="shared" ref="K325:K388" si="695">IFERROR(G325/I325,"-")</f>
        <v>43681.769588550982</v>
      </c>
      <c r="L325" s="22"/>
      <c r="M325" s="20"/>
      <c r="N325" s="228"/>
      <c r="O325" s="228"/>
      <c r="P325" s="230"/>
      <c r="Q325" s="172" t="s">
        <v>71</v>
      </c>
      <c r="R325" s="92" t="s">
        <v>72</v>
      </c>
      <c r="S325" s="102">
        <v>600755955</v>
      </c>
      <c r="T325" s="13">
        <v>0.17851566826250534</v>
      </c>
      <c r="U325" s="73">
        <v>13213</v>
      </c>
      <c r="V325" s="13">
        <v>0.63198928588511027</v>
      </c>
      <c r="W325" s="73">
        <v>45467.036630591087</v>
      </c>
      <c r="X325" s="22"/>
      <c r="Y325" s="143"/>
      <c r="Z325" s="168"/>
      <c r="AA325" s="168"/>
      <c r="AB325" s="168"/>
      <c r="AC325" s="168"/>
      <c r="AD325" s="168"/>
      <c r="AE325" s="168"/>
      <c r="AF325" s="168"/>
      <c r="AG325" s="168"/>
      <c r="AH325" s="168"/>
      <c r="AI325" s="168"/>
      <c r="AJ325" s="168"/>
      <c r="AK325" s="168"/>
      <c r="AL325" s="168"/>
      <c r="AM325" s="168"/>
      <c r="AN325" s="168"/>
      <c r="AO325" s="168"/>
      <c r="AP325" s="168"/>
      <c r="AQ325" s="168"/>
      <c r="AR325" s="168"/>
      <c r="AS325" s="168"/>
      <c r="AT325" s="168"/>
      <c r="AU325" s="168"/>
      <c r="AV325" s="168"/>
      <c r="AW325" s="168"/>
      <c r="AX325" s="168"/>
      <c r="AY325" s="168"/>
      <c r="AZ325" s="168"/>
      <c r="BA325" s="168"/>
      <c r="BB325" s="168"/>
      <c r="BC325" s="168"/>
      <c r="BD325" s="20"/>
      <c r="BE325" s="20"/>
      <c r="BF325" s="20"/>
      <c r="BG325" s="20"/>
      <c r="BH325" s="20"/>
      <c r="BI325" s="20"/>
      <c r="BJ325" s="20"/>
      <c r="BK325" s="20"/>
      <c r="BL325" s="20"/>
      <c r="BM325" s="20"/>
      <c r="BN325" s="20"/>
      <c r="BO325" s="20"/>
      <c r="BP325" s="20"/>
      <c r="BQ325" s="20"/>
      <c r="BR325" s="20"/>
      <c r="BS325" s="20"/>
      <c r="BT325" s="20"/>
      <c r="BU325" s="20"/>
      <c r="BV325" s="20"/>
      <c r="BW325" s="20"/>
      <c r="BX325" s="20"/>
      <c r="BY325" s="20"/>
      <c r="BZ325" s="20"/>
      <c r="CA325" s="20"/>
      <c r="CB325" s="20"/>
      <c r="CC325" s="20"/>
      <c r="CD325" s="20"/>
      <c r="CE325" s="20"/>
      <c r="CF325" s="20"/>
      <c r="CG325" s="20"/>
      <c r="CH325" s="20"/>
      <c r="CI325" s="20"/>
    </row>
    <row r="326" spans="2:87" ht="13.5" customHeight="1">
      <c r="B326" s="228"/>
      <c r="C326" s="228"/>
      <c r="D326" s="230"/>
      <c r="E326" s="173" t="s">
        <v>73</v>
      </c>
      <c r="F326" s="116" t="s">
        <v>74</v>
      </c>
      <c r="G326" s="174">
        <v>329216014</v>
      </c>
      <c r="H326" s="11">
        <f t="shared" ref="H326" si="696">IFERROR(G326/G333,"-")</f>
        <v>9.5569253272082488E-2</v>
      </c>
      <c r="I326" s="71">
        <v>5355</v>
      </c>
      <c r="J326" s="11">
        <f t="shared" ref="J326" si="697">IFERROR(I326/D323,"-")</f>
        <v>0.24237349506653391</v>
      </c>
      <c r="K326" s="76">
        <f t="shared" si="695"/>
        <v>61478.247245564889</v>
      </c>
      <c r="L326" s="22"/>
      <c r="M326" s="20"/>
      <c r="N326" s="228"/>
      <c r="O326" s="228"/>
      <c r="P326" s="230"/>
      <c r="Q326" s="172" t="s">
        <v>73</v>
      </c>
      <c r="R326" s="92" t="s">
        <v>74</v>
      </c>
      <c r="S326" s="102">
        <v>314604544</v>
      </c>
      <c r="T326" s="13">
        <v>9.3485282905902731E-2</v>
      </c>
      <c r="U326" s="73">
        <v>5082</v>
      </c>
      <c r="V326" s="13">
        <v>0.2430764815611996</v>
      </c>
      <c r="W326" s="73">
        <v>61905.65604092877</v>
      </c>
      <c r="X326" s="22"/>
      <c r="Y326" s="143"/>
      <c r="Z326" s="168"/>
      <c r="AA326" s="168"/>
      <c r="AB326" s="168"/>
      <c r="AC326" s="168"/>
      <c r="AD326" s="168"/>
      <c r="AE326" s="168"/>
      <c r="AF326" s="168"/>
      <c r="AG326" s="168"/>
      <c r="AH326" s="168"/>
      <c r="AI326" s="168"/>
      <c r="AJ326" s="168"/>
      <c r="AK326" s="168"/>
      <c r="AL326" s="168"/>
      <c r="AM326" s="168"/>
      <c r="AN326" s="168"/>
      <c r="AO326" s="168"/>
      <c r="AP326" s="168"/>
      <c r="AQ326" s="168"/>
      <c r="AR326" s="168"/>
      <c r="AS326" s="168"/>
      <c r="AT326" s="168"/>
      <c r="AU326" s="168"/>
      <c r="AV326" s="168"/>
      <c r="AW326" s="168"/>
      <c r="AX326" s="168"/>
      <c r="AY326" s="168"/>
      <c r="AZ326" s="168"/>
      <c r="BA326" s="168"/>
      <c r="BB326" s="168"/>
      <c r="BC326" s="168"/>
      <c r="BD326" s="20"/>
      <c r="BE326" s="20"/>
      <c r="BF326" s="20"/>
      <c r="BG326" s="20"/>
      <c r="BH326" s="20"/>
      <c r="BI326" s="20"/>
      <c r="BJ326" s="20"/>
      <c r="BK326" s="20"/>
      <c r="BL326" s="20"/>
      <c r="BM326" s="20"/>
      <c r="BN326" s="20"/>
      <c r="BO326" s="20"/>
      <c r="BP326" s="20"/>
      <c r="BQ326" s="20"/>
      <c r="BR326" s="20"/>
      <c r="BS326" s="20"/>
      <c r="BT326" s="20"/>
      <c r="BU326" s="20"/>
      <c r="BV326" s="20"/>
      <c r="BW326" s="20"/>
      <c r="BX326" s="20"/>
      <c r="BY326" s="20"/>
      <c r="BZ326" s="20"/>
      <c r="CA326" s="20"/>
      <c r="CB326" s="20"/>
      <c r="CC326" s="20"/>
      <c r="CD326" s="20"/>
      <c r="CE326" s="20"/>
      <c r="CF326" s="20"/>
      <c r="CG326" s="20"/>
      <c r="CH326" s="20"/>
      <c r="CI326" s="20"/>
    </row>
    <row r="327" spans="2:87" ht="13.5" customHeight="1">
      <c r="B327" s="228"/>
      <c r="C327" s="228"/>
      <c r="D327" s="230"/>
      <c r="E327" s="173" t="s">
        <v>75</v>
      </c>
      <c r="F327" s="116" t="s">
        <v>76</v>
      </c>
      <c r="G327" s="174">
        <v>28830321</v>
      </c>
      <c r="H327" s="11">
        <f t="shared" ref="H327" si="698">IFERROR(G327/G333,"-")</f>
        <v>8.3692534153713381E-3</v>
      </c>
      <c r="I327" s="71">
        <v>75</v>
      </c>
      <c r="J327" s="11">
        <f t="shared" ref="J327" si="699">IFERROR(I327/D323,"-")</f>
        <v>3.3945867656377296E-3</v>
      </c>
      <c r="K327" s="76">
        <f t="shared" si="695"/>
        <v>384404.28</v>
      </c>
      <c r="L327" s="22"/>
      <c r="M327" s="20"/>
      <c r="N327" s="228"/>
      <c r="O327" s="228"/>
      <c r="P327" s="230"/>
      <c r="Q327" s="172" t="s">
        <v>75</v>
      </c>
      <c r="R327" s="92" t="s">
        <v>76</v>
      </c>
      <c r="S327" s="102">
        <v>31993412</v>
      </c>
      <c r="T327" s="13">
        <v>9.5068975607202396E-3</v>
      </c>
      <c r="U327" s="73">
        <v>68</v>
      </c>
      <c r="V327" s="13">
        <v>3.2524991629597744E-3</v>
      </c>
      <c r="W327" s="73">
        <v>470491.35294117645</v>
      </c>
      <c r="X327" s="22"/>
      <c r="Y327" s="143"/>
      <c r="Z327" s="168"/>
      <c r="AA327" s="168"/>
      <c r="AB327" s="168"/>
      <c r="AC327" s="168"/>
      <c r="AD327" s="168"/>
      <c r="AE327" s="168"/>
      <c r="AF327" s="168"/>
      <c r="AG327" s="168"/>
      <c r="AH327" s="168"/>
      <c r="AI327" s="168"/>
      <c r="AJ327" s="168"/>
      <c r="AK327" s="168"/>
      <c r="AL327" s="168"/>
      <c r="AM327" s="168"/>
      <c r="AN327" s="168"/>
      <c r="AO327" s="168"/>
      <c r="AP327" s="168"/>
      <c r="AQ327" s="168"/>
      <c r="AR327" s="168"/>
      <c r="AS327" s="168"/>
      <c r="AT327" s="168"/>
      <c r="AU327" s="168"/>
      <c r="AV327" s="168"/>
      <c r="AW327" s="168"/>
      <c r="AX327" s="168"/>
      <c r="AY327" s="168"/>
      <c r="AZ327" s="168"/>
      <c r="BA327" s="168"/>
      <c r="BB327" s="168"/>
      <c r="BC327" s="168"/>
      <c r="BD327" s="20"/>
      <c r="BE327" s="20"/>
      <c r="BF327" s="20"/>
      <c r="BG327" s="20"/>
      <c r="BH327" s="20"/>
      <c r="BI327" s="20"/>
      <c r="BJ327" s="20"/>
      <c r="BK327" s="20"/>
      <c r="BL327" s="20"/>
      <c r="BM327" s="20"/>
      <c r="BN327" s="20"/>
      <c r="BO327" s="20"/>
      <c r="BP327" s="20"/>
      <c r="BQ327" s="20"/>
      <c r="BR327" s="20"/>
      <c r="BS327" s="20"/>
      <c r="BT327" s="20"/>
      <c r="BU327" s="20"/>
      <c r="BV327" s="20"/>
      <c r="BW327" s="20"/>
      <c r="BX327" s="20"/>
      <c r="BY327" s="20"/>
      <c r="BZ327" s="20"/>
      <c r="CA327" s="20"/>
      <c r="CB327" s="20"/>
      <c r="CC327" s="20"/>
      <c r="CD327" s="20"/>
      <c r="CE327" s="20"/>
      <c r="CF327" s="20"/>
      <c r="CG327" s="20"/>
      <c r="CH327" s="20"/>
      <c r="CI327" s="20"/>
    </row>
    <row r="328" spans="2:87" ht="13.5" customHeight="1">
      <c r="B328" s="228"/>
      <c r="C328" s="228"/>
      <c r="D328" s="230"/>
      <c r="E328" s="173" t="s">
        <v>77</v>
      </c>
      <c r="F328" s="116" t="s">
        <v>78</v>
      </c>
      <c r="G328" s="174">
        <v>141034524</v>
      </c>
      <c r="H328" s="11">
        <f t="shared" ref="H328" si="700">IFERROR(G328/G333,"-")</f>
        <v>4.094139887212047E-2</v>
      </c>
      <c r="I328" s="71">
        <v>678</v>
      </c>
      <c r="J328" s="11">
        <f t="shared" ref="J328" si="701">IFERROR(I328/D323,"-")</f>
        <v>3.0687064361365077E-2</v>
      </c>
      <c r="K328" s="76">
        <f t="shared" si="695"/>
        <v>208015.52212389381</v>
      </c>
      <c r="L328" s="22"/>
      <c r="M328" s="20"/>
      <c r="N328" s="228"/>
      <c r="O328" s="228"/>
      <c r="P328" s="230"/>
      <c r="Q328" s="172" t="s">
        <v>77</v>
      </c>
      <c r="R328" s="92" t="s">
        <v>78</v>
      </c>
      <c r="S328" s="102">
        <v>167425662</v>
      </c>
      <c r="T328" s="13">
        <v>4.9750824253123466E-2</v>
      </c>
      <c r="U328" s="73">
        <v>678</v>
      </c>
      <c r="V328" s="13">
        <v>3.2429329889510687E-2</v>
      </c>
      <c r="W328" s="73">
        <v>246940.50442477877</v>
      </c>
      <c r="X328" s="22"/>
      <c r="Y328" s="143"/>
      <c r="Z328" s="168"/>
      <c r="AA328" s="168"/>
      <c r="AB328" s="168"/>
      <c r="AC328" s="168"/>
      <c r="AD328" s="168"/>
      <c r="AE328" s="168"/>
      <c r="AF328" s="168"/>
      <c r="AG328" s="168"/>
      <c r="AH328" s="168"/>
      <c r="AI328" s="168"/>
      <c r="AJ328" s="168"/>
      <c r="AK328" s="168"/>
      <c r="AL328" s="168"/>
      <c r="AM328" s="168"/>
      <c r="AN328" s="168"/>
      <c r="AO328" s="168"/>
      <c r="AP328" s="168"/>
      <c r="AQ328" s="168"/>
      <c r="AR328" s="168"/>
      <c r="AS328" s="168"/>
      <c r="AT328" s="168"/>
      <c r="AU328" s="168"/>
      <c r="AV328" s="168"/>
      <c r="AW328" s="168"/>
      <c r="AX328" s="168"/>
      <c r="AY328" s="168"/>
      <c r="AZ328" s="168"/>
      <c r="BA328" s="168"/>
      <c r="BB328" s="168"/>
      <c r="BC328" s="168"/>
      <c r="BD328" s="20"/>
      <c r="BE328" s="20"/>
      <c r="BF328" s="20"/>
      <c r="BG328" s="20"/>
      <c r="BH328" s="20"/>
      <c r="BI328" s="20"/>
      <c r="BJ328" s="20"/>
      <c r="BK328" s="20"/>
      <c r="BL328" s="20"/>
      <c r="BM328" s="20"/>
      <c r="BN328" s="20"/>
      <c r="BO328" s="20"/>
      <c r="BP328" s="20"/>
      <c r="BQ328" s="20"/>
      <c r="BR328" s="20"/>
      <c r="BS328" s="20"/>
      <c r="BT328" s="20"/>
      <c r="BU328" s="20"/>
      <c r="BV328" s="20"/>
      <c r="BW328" s="20"/>
      <c r="BX328" s="20"/>
      <c r="BY328" s="20"/>
      <c r="BZ328" s="20"/>
      <c r="CA328" s="20"/>
      <c r="CB328" s="20"/>
      <c r="CC328" s="20"/>
      <c r="CD328" s="20"/>
      <c r="CE328" s="20"/>
      <c r="CF328" s="20"/>
      <c r="CG328" s="20"/>
      <c r="CH328" s="20"/>
      <c r="CI328" s="20"/>
    </row>
    <row r="329" spans="2:87" ht="13.5" customHeight="1">
      <c r="B329" s="228"/>
      <c r="C329" s="228"/>
      <c r="D329" s="230"/>
      <c r="E329" s="173" t="s">
        <v>79</v>
      </c>
      <c r="F329" s="116" t="s">
        <v>80</v>
      </c>
      <c r="G329" s="174">
        <v>699900537</v>
      </c>
      <c r="H329" s="11">
        <f t="shared" ref="H329" si="702">IFERROR(G329/G333,"-")</f>
        <v>0.20317654318547074</v>
      </c>
      <c r="I329" s="71">
        <v>3954</v>
      </c>
      <c r="J329" s="11">
        <f t="shared" ref="J329" si="703">IFERROR(I329/D323,"-")</f>
        <v>0.17896261428442112</v>
      </c>
      <c r="K329" s="76">
        <f t="shared" si="695"/>
        <v>177010.75796661607</v>
      </c>
      <c r="L329" s="22"/>
      <c r="M329" s="20"/>
      <c r="N329" s="228"/>
      <c r="O329" s="228"/>
      <c r="P329" s="230"/>
      <c r="Q329" s="172" t="s">
        <v>79</v>
      </c>
      <c r="R329" s="92" t="s">
        <v>80</v>
      </c>
      <c r="S329" s="102">
        <v>642754403</v>
      </c>
      <c r="T329" s="13">
        <v>0.19099557952815077</v>
      </c>
      <c r="U329" s="73">
        <v>3879</v>
      </c>
      <c r="V329" s="13">
        <v>0.18553594489883771</v>
      </c>
      <c r="W329" s="73">
        <v>165701.05774684198</v>
      </c>
      <c r="X329" s="22"/>
      <c r="Y329" s="143"/>
      <c r="Z329" s="168"/>
      <c r="AA329" s="168"/>
      <c r="AB329" s="168"/>
      <c r="AC329" s="168"/>
      <c r="AD329" s="168"/>
      <c r="AE329" s="168"/>
      <c r="AF329" s="168"/>
      <c r="AG329" s="168"/>
      <c r="AH329" s="168"/>
      <c r="AI329" s="168"/>
      <c r="AJ329" s="168"/>
      <c r="AK329" s="168"/>
      <c r="AL329" s="168"/>
      <c r="AM329" s="168"/>
      <c r="AN329" s="168"/>
      <c r="AO329" s="168"/>
      <c r="AP329" s="168"/>
      <c r="AQ329" s="168"/>
      <c r="AR329" s="168"/>
      <c r="AS329" s="168"/>
      <c r="AT329" s="168"/>
      <c r="AU329" s="168"/>
      <c r="AV329" s="168"/>
      <c r="AW329" s="168"/>
      <c r="AX329" s="168"/>
      <c r="AY329" s="168"/>
      <c r="AZ329" s="168"/>
      <c r="BA329" s="168"/>
      <c r="BB329" s="168"/>
      <c r="BC329" s="168"/>
      <c r="BD329" s="20"/>
      <c r="BE329" s="20"/>
      <c r="BF329" s="20"/>
      <c r="BG329" s="20"/>
      <c r="BH329" s="20"/>
      <c r="BI329" s="20"/>
      <c r="BJ329" s="20"/>
      <c r="BK329" s="20"/>
      <c r="BL329" s="20"/>
      <c r="BM329" s="20"/>
      <c r="BN329" s="20"/>
      <c r="BO329" s="20"/>
      <c r="BP329" s="20"/>
      <c r="BQ329" s="20"/>
      <c r="BR329" s="20"/>
      <c r="BS329" s="20"/>
      <c r="BT329" s="20"/>
      <c r="BU329" s="20"/>
      <c r="BV329" s="20"/>
      <c r="BW329" s="20"/>
      <c r="BX329" s="20"/>
      <c r="BY329" s="20"/>
      <c r="BZ329" s="20"/>
      <c r="CA329" s="20"/>
      <c r="CB329" s="20"/>
      <c r="CC329" s="20"/>
      <c r="CD329" s="20"/>
      <c r="CE329" s="20"/>
      <c r="CF329" s="20"/>
      <c r="CG329" s="20"/>
      <c r="CH329" s="20"/>
      <c r="CI329" s="20"/>
    </row>
    <row r="330" spans="2:87" ht="13.5" customHeight="1">
      <c r="B330" s="228"/>
      <c r="C330" s="228"/>
      <c r="D330" s="230"/>
      <c r="E330" s="173" t="s">
        <v>81</v>
      </c>
      <c r="F330" s="116" t="s">
        <v>82</v>
      </c>
      <c r="G330" s="174">
        <v>1431506</v>
      </c>
      <c r="H330" s="11">
        <f t="shared" ref="H330" si="704">IFERROR(G330/G333,"-")</f>
        <v>4.1555681879589771E-4</v>
      </c>
      <c r="I330" s="71">
        <v>260</v>
      </c>
      <c r="J330" s="11">
        <f t="shared" ref="J330" si="705">IFERROR(I330/D323,"-")</f>
        <v>1.176790078754413E-2</v>
      </c>
      <c r="K330" s="76">
        <f t="shared" si="695"/>
        <v>5505.792307692308</v>
      </c>
      <c r="L330" s="22"/>
      <c r="M330" s="20"/>
      <c r="N330" s="228"/>
      <c r="O330" s="228"/>
      <c r="P330" s="230"/>
      <c r="Q330" s="172" t="s">
        <v>81</v>
      </c>
      <c r="R330" s="92" t="s">
        <v>82</v>
      </c>
      <c r="S330" s="102">
        <v>1367560</v>
      </c>
      <c r="T330" s="13">
        <v>4.0637281288218242E-4</v>
      </c>
      <c r="U330" s="73">
        <v>253</v>
      </c>
      <c r="V330" s="13">
        <v>1.2101210121012101E-2</v>
      </c>
      <c r="W330" s="73">
        <v>5405.375494071146</v>
      </c>
      <c r="X330" s="22"/>
      <c r="Y330" s="143"/>
      <c r="Z330" s="168"/>
      <c r="AA330" s="168"/>
      <c r="AB330" s="168"/>
      <c r="AC330" s="168"/>
      <c r="AD330" s="168"/>
      <c r="AE330" s="168"/>
      <c r="AF330" s="168"/>
      <c r="AG330" s="168"/>
      <c r="AH330" s="168"/>
      <c r="AI330" s="168"/>
      <c r="AJ330" s="168"/>
      <c r="AK330" s="168"/>
      <c r="AL330" s="168"/>
      <c r="AM330" s="168"/>
      <c r="AN330" s="168"/>
      <c r="AO330" s="168"/>
      <c r="AP330" s="168"/>
      <c r="AQ330" s="168"/>
      <c r="AR330" s="168"/>
      <c r="AS330" s="168"/>
      <c r="AT330" s="168"/>
      <c r="AU330" s="168"/>
      <c r="AV330" s="168"/>
      <c r="AW330" s="168"/>
      <c r="AX330" s="168"/>
      <c r="AY330" s="168"/>
      <c r="AZ330" s="168"/>
      <c r="BA330" s="168"/>
      <c r="BB330" s="168"/>
      <c r="BC330" s="168"/>
      <c r="BD330" s="20"/>
      <c r="BE330" s="20"/>
      <c r="BF330" s="20"/>
      <c r="BG330" s="20"/>
      <c r="BH330" s="20"/>
      <c r="BI330" s="20"/>
      <c r="BJ330" s="20"/>
      <c r="BK330" s="20"/>
      <c r="BL330" s="20"/>
      <c r="BM330" s="20"/>
      <c r="BN330" s="20"/>
      <c r="BO330" s="20"/>
      <c r="BP330" s="20"/>
      <c r="BQ330" s="20"/>
      <c r="BR330" s="20"/>
      <c r="BS330" s="20"/>
      <c r="BT330" s="20"/>
      <c r="BU330" s="20"/>
      <c r="BV330" s="20"/>
      <c r="BW330" s="20"/>
      <c r="BX330" s="20"/>
      <c r="BY330" s="20"/>
      <c r="BZ330" s="20"/>
      <c r="CA330" s="20"/>
      <c r="CB330" s="20"/>
      <c r="CC330" s="20"/>
      <c r="CD330" s="20"/>
      <c r="CE330" s="20"/>
      <c r="CF330" s="20"/>
      <c r="CG330" s="20"/>
      <c r="CH330" s="20"/>
      <c r="CI330" s="20"/>
    </row>
    <row r="331" spans="2:87" ht="13.5" customHeight="1">
      <c r="B331" s="228"/>
      <c r="C331" s="228"/>
      <c r="D331" s="230"/>
      <c r="E331" s="173" t="s">
        <v>83</v>
      </c>
      <c r="F331" s="116" t="s">
        <v>84</v>
      </c>
      <c r="G331" s="174">
        <v>62519549</v>
      </c>
      <c r="H331" s="11">
        <f t="shared" ref="H331" si="706">IFERROR(G331/G333,"-")</f>
        <v>1.814901571840722E-2</v>
      </c>
      <c r="I331" s="71">
        <v>2707</v>
      </c>
      <c r="J331" s="11">
        <f t="shared" ref="J331" si="707">IFERROR(I331/D323,"-")</f>
        <v>0.12252195166108446</v>
      </c>
      <c r="K331" s="76">
        <f t="shared" si="695"/>
        <v>23095.511267085334</v>
      </c>
      <c r="L331" s="22"/>
      <c r="M331" s="20"/>
      <c r="N331" s="228"/>
      <c r="O331" s="228"/>
      <c r="P331" s="230"/>
      <c r="Q331" s="172" t="s">
        <v>83</v>
      </c>
      <c r="R331" s="92" t="s">
        <v>84</v>
      </c>
      <c r="S331" s="102">
        <v>73555600</v>
      </c>
      <c r="T331" s="13">
        <v>2.1857173414867835E-2</v>
      </c>
      <c r="U331" s="73">
        <v>2681</v>
      </c>
      <c r="V331" s="13">
        <v>0.12823456258669344</v>
      </c>
      <c r="W331" s="73">
        <v>27435.882133532265</v>
      </c>
      <c r="X331" s="22"/>
      <c r="Y331" s="143"/>
      <c r="Z331" s="168"/>
      <c r="AA331" s="168"/>
      <c r="AB331" s="168"/>
      <c r="AC331" s="168"/>
      <c r="AD331" s="168"/>
      <c r="AE331" s="168"/>
      <c r="AF331" s="168"/>
      <c r="AG331" s="168"/>
      <c r="AH331" s="168"/>
      <c r="AI331" s="168"/>
      <c r="AJ331" s="168"/>
      <c r="AK331" s="168"/>
      <c r="AL331" s="168"/>
      <c r="AM331" s="168"/>
      <c r="AN331" s="168"/>
      <c r="AO331" s="168"/>
      <c r="AP331" s="168"/>
      <c r="AQ331" s="168"/>
      <c r="AR331" s="168"/>
      <c r="AS331" s="168"/>
      <c r="AT331" s="168"/>
      <c r="AU331" s="168"/>
      <c r="AV331" s="168"/>
      <c r="AW331" s="168"/>
      <c r="AX331" s="168"/>
      <c r="AY331" s="168"/>
      <c r="AZ331" s="168"/>
      <c r="BA331" s="168"/>
      <c r="BB331" s="168"/>
      <c r="BC331" s="168"/>
      <c r="BD331" s="20"/>
      <c r="BE331" s="20"/>
      <c r="BF331" s="20"/>
      <c r="BG331" s="20"/>
      <c r="BH331" s="20"/>
      <c r="BI331" s="20"/>
      <c r="BJ331" s="20"/>
      <c r="BK331" s="20"/>
      <c r="BL331" s="20"/>
      <c r="BM331" s="20"/>
      <c r="BN331" s="20"/>
      <c r="BO331" s="20"/>
      <c r="BP331" s="20"/>
      <c r="BQ331" s="20"/>
      <c r="BR331" s="20"/>
      <c r="BS331" s="20"/>
      <c r="BT331" s="20"/>
      <c r="BU331" s="20"/>
      <c r="BV331" s="20"/>
      <c r="BW331" s="20"/>
      <c r="BX331" s="20"/>
      <c r="BY331" s="20"/>
      <c r="BZ331" s="20"/>
      <c r="CA331" s="20"/>
      <c r="CB331" s="20"/>
      <c r="CC331" s="20"/>
      <c r="CD331" s="20"/>
      <c r="CE331" s="20"/>
      <c r="CF331" s="20"/>
      <c r="CG331" s="20"/>
      <c r="CH331" s="20"/>
      <c r="CI331" s="20"/>
    </row>
    <row r="332" spans="2:87" ht="13.5" customHeight="1">
      <c r="B332" s="228"/>
      <c r="C332" s="228"/>
      <c r="D332" s="230"/>
      <c r="E332" s="175" t="s">
        <v>85</v>
      </c>
      <c r="F332" s="117" t="s">
        <v>86</v>
      </c>
      <c r="G332" s="176">
        <v>695592262</v>
      </c>
      <c r="H332" s="12">
        <f t="shared" ref="H332" si="708">IFERROR(G332/G333,"-")</f>
        <v>0.20192587916205912</v>
      </c>
      <c r="I332" s="72">
        <v>1762</v>
      </c>
      <c r="J332" s="12">
        <f t="shared" ref="J332" si="709">IFERROR(I332/D323,"-")</f>
        <v>7.975015841404906E-2</v>
      </c>
      <c r="K332" s="77">
        <f t="shared" si="695"/>
        <v>394774.26901248581</v>
      </c>
      <c r="L332" s="22"/>
      <c r="M332" s="20"/>
      <c r="N332" s="228"/>
      <c r="O332" s="228"/>
      <c r="P332" s="230"/>
      <c r="Q332" s="172" t="s">
        <v>85</v>
      </c>
      <c r="R332" s="92" t="s">
        <v>86</v>
      </c>
      <c r="S332" s="102">
        <v>693402748</v>
      </c>
      <c r="T332" s="13">
        <v>0.206045822607414</v>
      </c>
      <c r="U332" s="73">
        <v>1578</v>
      </c>
      <c r="V332" s="13">
        <v>7.547711292868417E-2</v>
      </c>
      <c r="W332" s="73">
        <v>439418.72496831435</v>
      </c>
      <c r="X332" s="22"/>
      <c r="Y332" s="143"/>
      <c r="Z332" s="168"/>
      <c r="AA332" s="168"/>
      <c r="AB332" s="168"/>
      <c r="AC332" s="168"/>
      <c r="AD332" s="168"/>
      <c r="AE332" s="168"/>
      <c r="AF332" s="168"/>
      <c r="AG332" s="168"/>
      <c r="AH332" s="168"/>
      <c r="AI332" s="168"/>
      <c r="AJ332" s="168"/>
      <c r="AK332" s="168"/>
      <c r="AL332" s="168"/>
      <c r="AM332" s="168"/>
      <c r="AN332" s="168"/>
      <c r="AO332" s="168"/>
      <c r="AP332" s="168"/>
      <c r="AQ332" s="168"/>
      <c r="AR332" s="168"/>
      <c r="AS332" s="168"/>
      <c r="AT332" s="168"/>
      <c r="AU332" s="168"/>
      <c r="AV332" s="168"/>
      <c r="AW332" s="168"/>
      <c r="AX332" s="168"/>
      <c r="AY332" s="168"/>
      <c r="AZ332" s="168"/>
      <c r="BA332" s="168"/>
      <c r="BB332" s="168"/>
      <c r="BC332" s="168"/>
      <c r="BD332" s="20"/>
      <c r="BE332" s="20"/>
      <c r="BF332" s="20"/>
      <c r="BG332" s="20"/>
      <c r="BH332" s="20"/>
      <c r="BI332" s="20"/>
      <c r="BJ332" s="20"/>
      <c r="BK332" s="20"/>
      <c r="BL332" s="20"/>
      <c r="BM332" s="20"/>
      <c r="BN332" s="20"/>
      <c r="BO332" s="20"/>
      <c r="BP332" s="20"/>
      <c r="BQ332" s="20"/>
      <c r="BR332" s="20"/>
      <c r="BS332" s="20"/>
      <c r="BT332" s="20"/>
      <c r="BU332" s="20"/>
      <c r="BV332" s="20"/>
      <c r="BW332" s="20"/>
      <c r="BX332" s="20"/>
      <c r="BY332" s="20"/>
      <c r="BZ332" s="20"/>
      <c r="CA332" s="20"/>
      <c r="CB332" s="20"/>
      <c r="CC332" s="20"/>
      <c r="CD332" s="20"/>
      <c r="CE332" s="20"/>
      <c r="CF332" s="20"/>
      <c r="CG332" s="20"/>
      <c r="CH332" s="20"/>
      <c r="CI332" s="20"/>
    </row>
    <row r="333" spans="2:87" ht="13.5" customHeight="1">
      <c r="B333" s="192"/>
      <c r="C333" s="192"/>
      <c r="D333" s="231"/>
      <c r="E333" s="177" t="s">
        <v>115</v>
      </c>
      <c r="F333" s="178"/>
      <c r="G333" s="102">
        <f>SUM(G323:G332)</f>
        <v>3444790063</v>
      </c>
      <c r="H333" s="13" t="s">
        <v>131</v>
      </c>
      <c r="I333" s="73">
        <v>17496</v>
      </c>
      <c r="J333" s="13">
        <f t="shared" ref="J333" si="710">IFERROR(I333/D323,"-")</f>
        <v>0.79188920068796953</v>
      </c>
      <c r="K333" s="78">
        <f t="shared" si="695"/>
        <v>196890.14991998172</v>
      </c>
      <c r="L333" s="22"/>
      <c r="M333" s="20"/>
      <c r="N333" s="192"/>
      <c r="O333" s="192"/>
      <c r="P333" s="231"/>
      <c r="Q333" s="179" t="s">
        <v>115</v>
      </c>
      <c r="R333" s="179"/>
      <c r="S333" s="102">
        <v>3365284184</v>
      </c>
      <c r="T333" s="13" t="s">
        <v>131</v>
      </c>
      <c r="U333" s="73">
        <v>16606</v>
      </c>
      <c r="V333" s="13">
        <v>0.79427942794279427</v>
      </c>
      <c r="W333" s="73">
        <v>202654.71419968686</v>
      </c>
      <c r="X333" s="22"/>
      <c r="Y333" s="143"/>
      <c r="Z333" s="168"/>
      <c r="AA333" s="168"/>
      <c r="AB333" s="168"/>
      <c r="AC333" s="168"/>
      <c r="AD333" s="168"/>
      <c r="AE333" s="168"/>
      <c r="AF333" s="168"/>
      <c r="AG333" s="168"/>
      <c r="AH333" s="168"/>
      <c r="AI333" s="168"/>
      <c r="AJ333" s="168"/>
      <c r="AK333" s="168"/>
      <c r="AL333" s="168"/>
      <c r="AM333" s="168"/>
      <c r="AN333" s="168"/>
      <c r="AO333" s="168"/>
      <c r="AP333" s="168"/>
      <c r="AQ333" s="168"/>
      <c r="AR333" s="168"/>
      <c r="AS333" s="168"/>
      <c r="AT333" s="168"/>
      <c r="AU333" s="168"/>
      <c r="AV333" s="168"/>
      <c r="AW333" s="168"/>
      <c r="AX333" s="168"/>
      <c r="AY333" s="168"/>
      <c r="AZ333" s="168"/>
      <c r="BA333" s="168"/>
      <c r="BB333" s="168"/>
      <c r="BC333" s="168"/>
      <c r="BD333" s="20"/>
      <c r="BE333" s="20"/>
      <c r="BF333" s="20"/>
      <c r="BG333" s="20"/>
      <c r="BH333" s="20"/>
      <c r="BI333" s="20"/>
      <c r="BJ333" s="20"/>
      <c r="BK333" s="20"/>
      <c r="BL333" s="20"/>
      <c r="BM333" s="20"/>
      <c r="BN333" s="20"/>
      <c r="BO333" s="20"/>
      <c r="BP333" s="20"/>
      <c r="BQ333" s="20"/>
      <c r="BR333" s="20"/>
      <c r="BS333" s="20"/>
      <c r="BT333" s="20"/>
      <c r="BU333" s="20"/>
      <c r="BV333" s="20"/>
      <c r="BW333" s="20"/>
      <c r="BX333" s="20"/>
      <c r="BY333" s="20"/>
      <c r="BZ333" s="20"/>
      <c r="CA333" s="20"/>
      <c r="CB333" s="20"/>
      <c r="CC333" s="20"/>
      <c r="CD333" s="20"/>
      <c r="CE333" s="20"/>
      <c r="CF333" s="20"/>
      <c r="CG333" s="20"/>
      <c r="CH333" s="20"/>
      <c r="CI333" s="20"/>
    </row>
    <row r="334" spans="2:87" ht="13.5" customHeight="1">
      <c r="B334" s="191">
        <v>31</v>
      </c>
      <c r="C334" s="191" t="s">
        <v>35</v>
      </c>
      <c r="D334" s="229">
        <f>VLOOKUP(C334,市区町村別_生活習慣病の状況!$C$5:$D$78,2,FALSE)</f>
        <v>29681</v>
      </c>
      <c r="E334" s="169" t="s">
        <v>67</v>
      </c>
      <c r="F334" s="114" t="s">
        <v>68</v>
      </c>
      <c r="G334" s="170">
        <v>780653136</v>
      </c>
      <c r="H334" s="10">
        <f t="shared" ref="H334" si="711">IFERROR(G334/G344,"-")</f>
        <v>0.17378686262117077</v>
      </c>
      <c r="I334" s="171">
        <v>14506</v>
      </c>
      <c r="J334" s="10">
        <f t="shared" ref="J334" si="712">IFERROR(I334/D334,"-")</f>
        <v>0.48873016407802972</v>
      </c>
      <c r="K334" s="75">
        <f t="shared" si="695"/>
        <v>53815.878670894803</v>
      </c>
      <c r="L334" s="22"/>
      <c r="M334" s="20"/>
      <c r="N334" s="191">
        <v>31</v>
      </c>
      <c r="O334" s="191" t="s">
        <v>35</v>
      </c>
      <c r="P334" s="229">
        <v>27885</v>
      </c>
      <c r="Q334" s="172" t="s">
        <v>67</v>
      </c>
      <c r="R334" s="92" t="s">
        <v>68</v>
      </c>
      <c r="S334" s="102">
        <v>717164116</v>
      </c>
      <c r="T334" s="13">
        <v>0.16054927336936592</v>
      </c>
      <c r="U334" s="73">
        <v>13369</v>
      </c>
      <c r="V334" s="13">
        <v>0.47943338712569483</v>
      </c>
      <c r="W334" s="73">
        <v>53643.811504226192</v>
      </c>
      <c r="X334" s="22"/>
      <c r="Y334" s="143"/>
      <c r="Z334" s="168"/>
      <c r="AA334" s="168"/>
      <c r="AB334" s="168"/>
      <c r="AC334" s="168"/>
      <c r="AD334" s="168"/>
      <c r="AE334" s="168"/>
      <c r="AF334" s="168"/>
      <c r="AG334" s="168"/>
      <c r="AH334" s="168"/>
      <c r="AI334" s="168"/>
      <c r="AJ334" s="168"/>
      <c r="AK334" s="168"/>
      <c r="AL334" s="168"/>
      <c r="AM334" s="168"/>
      <c r="AN334" s="168"/>
      <c r="AO334" s="168"/>
      <c r="AP334" s="168"/>
      <c r="AQ334" s="168"/>
      <c r="AR334" s="168"/>
      <c r="AS334" s="168"/>
      <c r="AT334" s="168"/>
      <c r="AU334" s="168"/>
      <c r="AV334" s="168"/>
      <c r="AW334" s="168"/>
      <c r="AX334" s="168"/>
      <c r="AY334" s="168"/>
      <c r="AZ334" s="168"/>
      <c r="BA334" s="168"/>
      <c r="BB334" s="168"/>
      <c r="BC334" s="168"/>
      <c r="BD334" s="20"/>
      <c r="BE334" s="20"/>
      <c r="BF334" s="20"/>
      <c r="BG334" s="20"/>
      <c r="BH334" s="20"/>
      <c r="BI334" s="20"/>
      <c r="BJ334" s="20"/>
      <c r="BK334" s="20"/>
      <c r="BL334" s="20"/>
      <c r="BM334" s="20"/>
      <c r="BN334" s="20"/>
      <c r="BO334" s="20"/>
      <c r="BP334" s="20"/>
      <c r="BQ334" s="20"/>
      <c r="BR334" s="20"/>
      <c r="BS334" s="20"/>
      <c r="BT334" s="20"/>
      <c r="BU334" s="20"/>
      <c r="BV334" s="20"/>
      <c r="BW334" s="20"/>
      <c r="BX334" s="20"/>
      <c r="BY334" s="20"/>
      <c r="BZ334" s="20"/>
      <c r="CA334" s="20"/>
      <c r="CB334" s="20"/>
      <c r="CC334" s="20"/>
      <c r="CD334" s="20"/>
      <c r="CE334" s="20"/>
      <c r="CF334" s="20"/>
      <c r="CG334" s="20"/>
      <c r="CH334" s="20"/>
      <c r="CI334" s="20"/>
    </row>
    <row r="335" spans="2:87" ht="13.5" customHeight="1">
      <c r="B335" s="228"/>
      <c r="C335" s="228"/>
      <c r="D335" s="230"/>
      <c r="E335" s="173" t="s">
        <v>69</v>
      </c>
      <c r="F335" s="115" t="s">
        <v>70</v>
      </c>
      <c r="G335" s="174">
        <v>386781573</v>
      </c>
      <c r="H335" s="11">
        <f t="shared" ref="H335" si="713">IFERROR(G335/G344,"-")</f>
        <v>8.6104254234817199E-2</v>
      </c>
      <c r="I335" s="71">
        <v>12245</v>
      </c>
      <c r="J335" s="11">
        <f t="shared" ref="J335" si="714">IFERROR(I335/D334,"-")</f>
        <v>0.41255348539469694</v>
      </c>
      <c r="K335" s="76">
        <f t="shared" si="695"/>
        <v>31586.898570845242</v>
      </c>
      <c r="L335" s="22"/>
      <c r="M335" s="20"/>
      <c r="N335" s="228"/>
      <c r="O335" s="228"/>
      <c r="P335" s="230"/>
      <c r="Q335" s="172" t="s">
        <v>69</v>
      </c>
      <c r="R335" s="92" t="s">
        <v>70</v>
      </c>
      <c r="S335" s="102">
        <v>400941098</v>
      </c>
      <c r="T335" s="13">
        <v>8.9757421644079766E-2</v>
      </c>
      <c r="U335" s="73">
        <v>11334</v>
      </c>
      <c r="V335" s="13">
        <v>0.40645508337816028</v>
      </c>
      <c r="W335" s="73">
        <v>35375.074819128284</v>
      </c>
      <c r="X335" s="22"/>
      <c r="Y335" s="143"/>
      <c r="Z335" s="168"/>
      <c r="AA335" s="168"/>
      <c r="AB335" s="168"/>
      <c r="AC335" s="168"/>
      <c r="AD335" s="168"/>
      <c r="AE335" s="168"/>
      <c r="AF335" s="168"/>
      <c r="AG335" s="168"/>
      <c r="AH335" s="168"/>
      <c r="AI335" s="168"/>
      <c r="AJ335" s="168"/>
      <c r="AK335" s="168"/>
      <c r="AL335" s="168"/>
      <c r="AM335" s="168"/>
      <c r="AN335" s="168"/>
      <c r="AO335" s="168"/>
      <c r="AP335" s="168"/>
      <c r="AQ335" s="168"/>
      <c r="AR335" s="168"/>
      <c r="AS335" s="168"/>
      <c r="AT335" s="168"/>
      <c r="AU335" s="168"/>
      <c r="AV335" s="168"/>
      <c r="AW335" s="168"/>
      <c r="AX335" s="168"/>
      <c r="AY335" s="168"/>
      <c r="AZ335" s="168"/>
      <c r="BA335" s="168"/>
      <c r="BB335" s="168"/>
      <c r="BC335" s="168"/>
      <c r="BD335" s="20"/>
      <c r="BE335" s="20"/>
      <c r="BF335" s="20"/>
      <c r="BG335" s="20"/>
      <c r="BH335" s="20"/>
      <c r="BI335" s="20"/>
      <c r="BJ335" s="20"/>
      <c r="BK335" s="20"/>
      <c r="BL335" s="20"/>
      <c r="BM335" s="20"/>
      <c r="BN335" s="20"/>
      <c r="BO335" s="20"/>
      <c r="BP335" s="20"/>
      <c r="BQ335" s="20"/>
      <c r="BR335" s="20"/>
      <c r="BS335" s="20"/>
      <c r="BT335" s="20"/>
      <c r="BU335" s="20"/>
      <c r="BV335" s="20"/>
      <c r="BW335" s="20"/>
      <c r="BX335" s="20"/>
      <c r="BY335" s="20"/>
      <c r="BZ335" s="20"/>
      <c r="CA335" s="20"/>
      <c r="CB335" s="20"/>
      <c r="CC335" s="20"/>
      <c r="CD335" s="20"/>
      <c r="CE335" s="20"/>
      <c r="CF335" s="20"/>
      <c r="CG335" s="20"/>
      <c r="CH335" s="20"/>
      <c r="CI335" s="20"/>
    </row>
    <row r="336" spans="2:87" ht="13.5" customHeight="1">
      <c r="B336" s="228"/>
      <c r="C336" s="228"/>
      <c r="D336" s="230"/>
      <c r="E336" s="173" t="s">
        <v>71</v>
      </c>
      <c r="F336" s="116" t="s">
        <v>72</v>
      </c>
      <c r="G336" s="174">
        <v>711055604</v>
      </c>
      <c r="H336" s="11">
        <f t="shared" ref="H336" si="715">IFERROR(G336/G344,"-")</f>
        <v>0.1582932507022704</v>
      </c>
      <c r="I336" s="71">
        <v>17887</v>
      </c>
      <c r="J336" s="11">
        <f t="shared" ref="J336" si="716">IFERROR(I336/D334,"-")</f>
        <v>0.60264142043731683</v>
      </c>
      <c r="K336" s="76">
        <f t="shared" si="695"/>
        <v>39752.647397551293</v>
      </c>
      <c r="L336" s="22"/>
      <c r="M336" s="20"/>
      <c r="N336" s="228"/>
      <c r="O336" s="228"/>
      <c r="P336" s="230"/>
      <c r="Q336" s="172" t="s">
        <v>71</v>
      </c>
      <c r="R336" s="92" t="s">
        <v>72</v>
      </c>
      <c r="S336" s="102">
        <v>706636857</v>
      </c>
      <c r="T336" s="13">
        <v>0.15819256903166434</v>
      </c>
      <c r="U336" s="73">
        <v>16591</v>
      </c>
      <c r="V336" s="13">
        <v>0.59497937959476421</v>
      </c>
      <c r="W336" s="73">
        <v>42591.577180399014</v>
      </c>
      <c r="X336" s="22"/>
      <c r="Y336" s="143"/>
      <c r="Z336" s="168"/>
      <c r="AA336" s="168"/>
      <c r="AB336" s="168"/>
      <c r="AC336" s="168"/>
      <c r="AD336" s="168"/>
      <c r="AE336" s="168"/>
      <c r="AF336" s="168"/>
      <c r="AG336" s="168"/>
      <c r="AH336" s="168"/>
      <c r="AI336" s="168"/>
      <c r="AJ336" s="168"/>
      <c r="AK336" s="168"/>
      <c r="AL336" s="168"/>
      <c r="AM336" s="168"/>
      <c r="AN336" s="168"/>
      <c r="AO336" s="168"/>
      <c r="AP336" s="168"/>
      <c r="AQ336" s="168"/>
      <c r="AR336" s="168"/>
      <c r="AS336" s="168"/>
      <c r="AT336" s="168"/>
      <c r="AU336" s="168"/>
      <c r="AV336" s="168"/>
      <c r="AW336" s="168"/>
      <c r="AX336" s="168"/>
      <c r="AY336" s="168"/>
      <c r="AZ336" s="168"/>
      <c r="BA336" s="168"/>
      <c r="BB336" s="168"/>
      <c r="BC336" s="168"/>
      <c r="BD336" s="20"/>
      <c r="BE336" s="20"/>
      <c r="BF336" s="20"/>
      <c r="BG336" s="20"/>
      <c r="BH336" s="20"/>
      <c r="BI336" s="20"/>
      <c r="BJ336" s="20"/>
      <c r="BK336" s="20"/>
      <c r="BL336" s="20"/>
      <c r="BM336" s="20"/>
      <c r="BN336" s="20"/>
      <c r="BO336" s="20"/>
      <c r="BP336" s="20"/>
      <c r="BQ336" s="20"/>
      <c r="BR336" s="20"/>
      <c r="BS336" s="20"/>
      <c r="BT336" s="20"/>
      <c r="BU336" s="20"/>
      <c r="BV336" s="20"/>
      <c r="BW336" s="20"/>
      <c r="BX336" s="20"/>
      <c r="BY336" s="20"/>
      <c r="BZ336" s="20"/>
      <c r="CA336" s="20"/>
      <c r="CB336" s="20"/>
      <c r="CC336" s="20"/>
      <c r="CD336" s="20"/>
      <c r="CE336" s="20"/>
      <c r="CF336" s="20"/>
      <c r="CG336" s="20"/>
      <c r="CH336" s="20"/>
      <c r="CI336" s="20"/>
    </row>
    <row r="337" spans="2:87" ht="13.5" customHeight="1">
      <c r="B337" s="228"/>
      <c r="C337" s="228"/>
      <c r="D337" s="230"/>
      <c r="E337" s="173" t="s">
        <v>73</v>
      </c>
      <c r="F337" s="116" t="s">
        <v>74</v>
      </c>
      <c r="G337" s="174">
        <v>407903318</v>
      </c>
      <c r="H337" s="11">
        <f t="shared" ref="H337" si="717">IFERROR(G337/G344,"-")</f>
        <v>9.0806319245972683E-2</v>
      </c>
      <c r="I337" s="71">
        <v>6903</v>
      </c>
      <c r="J337" s="11">
        <f t="shared" ref="J337" si="718">IFERROR(I337/D334,"-")</f>
        <v>0.23257302651527914</v>
      </c>
      <c r="K337" s="76">
        <f t="shared" si="695"/>
        <v>59090.731276256702</v>
      </c>
      <c r="L337" s="22"/>
      <c r="M337" s="20"/>
      <c r="N337" s="228"/>
      <c r="O337" s="228"/>
      <c r="P337" s="230"/>
      <c r="Q337" s="172" t="s">
        <v>73</v>
      </c>
      <c r="R337" s="92" t="s">
        <v>74</v>
      </c>
      <c r="S337" s="102">
        <v>433219758</v>
      </c>
      <c r="T337" s="13">
        <v>9.6983543660949911E-2</v>
      </c>
      <c r="U337" s="73">
        <v>6502</v>
      </c>
      <c r="V337" s="13">
        <v>0.23317195624887932</v>
      </c>
      <c r="W337" s="73">
        <v>66628.692402337736</v>
      </c>
      <c r="X337" s="22"/>
      <c r="Y337" s="143"/>
      <c r="Z337" s="168"/>
      <c r="AA337" s="168"/>
      <c r="AB337" s="168"/>
      <c r="AC337" s="168"/>
      <c r="AD337" s="168"/>
      <c r="AE337" s="168"/>
      <c r="AF337" s="168"/>
      <c r="AG337" s="168"/>
      <c r="AH337" s="168"/>
      <c r="AI337" s="168"/>
      <c r="AJ337" s="168"/>
      <c r="AK337" s="168"/>
      <c r="AL337" s="168"/>
      <c r="AM337" s="168"/>
      <c r="AN337" s="168"/>
      <c r="AO337" s="168"/>
      <c r="AP337" s="168"/>
      <c r="AQ337" s="168"/>
      <c r="AR337" s="168"/>
      <c r="AS337" s="168"/>
      <c r="AT337" s="168"/>
      <c r="AU337" s="168"/>
      <c r="AV337" s="168"/>
      <c r="AW337" s="168"/>
      <c r="AX337" s="168"/>
      <c r="AY337" s="168"/>
      <c r="AZ337" s="168"/>
      <c r="BA337" s="168"/>
      <c r="BB337" s="168"/>
      <c r="BC337" s="168"/>
      <c r="BD337" s="20"/>
      <c r="BE337" s="20"/>
      <c r="BF337" s="20"/>
      <c r="BG337" s="20"/>
      <c r="BH337" s="20"/>
      <c r="BI337" s="20"/>
      <c r="BJ337" s="20"/>
      <c r="BK337" s="20"/>
      <c r="BL337" s="20"/>
      <c r="BM337" s="20"/>
      <c r="BN337" s="20"/>
      <c r="BO337" s="20"/>
      <c r="BP337" s="20"/>
      <c r="BQ337" s="20"/>
      <c r="BR337" s="20"/>
      <c r="BS337" s="20"/>
      <c r="BT337" s="20"/>
      <c r="BU337" s="20"/>
      <c r="BV337" s="20"/>
      <c r="BW337" s="20"/>
      <c r="BX337" s="20"/>
      <c r="BY337" s="20"/>
      <c r="BZ337" s="20"/>
      <c r="CA337" s="20"/>
      <c r="CB337" s="20"/>
      <c r="CC337" s="20"/>
      <c r="CD337" s="20"/>
      <c r="CE337" s="20"/>
      <c r="CF337" s="20"/>
      <c r="CG337" s="20"/>
      <c r="CH337" s="20"/>
      <c r="CI337" s="20"/>
    </row>
    <row r="338" spans="2:87" ht="13.5" customHeight="1">
      <c r="B338" s="228"/>
      <c r="C338" s="228"/>
      <c r="D338" s="230"/>
      <c r="E338" s="173" t="s">
        <v>75</v>
      </c>
      <c r="F338" s="116" t="s">
        <v>76</v>
      </c>
      <c r="G338" s="174">
        <v>42933157</v>
      </c>
      <c r="H338" s="11">
        <f t="shared" ref="H338" si="719">IFERROR(G338/G344,"-")</f>
        <v>9.5576618005825259E-3</v>
      </c>
      <c r="I338" s="71">
        <v>80</v>
      </c>
      <c r="J338" s="11">
        <f t="shared" ref="J338" si="720">IFERROR(I338/D334,"-")</f>
        <v>2.6953269768538795E-3</v>
      </c>
      <c r="K338" s="76">
        <f t="shared" si="695"/>
        <v>536664.46250000002</v>
      </c>
      <c r="L338" s="22"/>
      <c r="M338" s="20"/>
      <c r="N338" s="228"/>
      <c r="O338" s="228"/>
      <c r="P338" s="230"/>
      <c r="Q338" s="172" t="s">
        <v>75</v>
      </c>
      <c r="R338" s="92" t="s">
        <v>76</v>
      </c>
      <c r="S338" s="102">
        <v>44053637</v>
      </c>
      <c r="T338" s="13">
        <v>9.8621490560297544E-3</v>
      </c>
      <c r="U338" s="73">
        <v>84</v>
      </c>
      <c r="V338" s="13">
        <v>3.0123722431414741E-3</v>
      </c>
      <c r="W338" s="73">
        <v>524448.05952380947</v>
      </c>
      <c r="X338" s="22"/>
      <c r="Y338" s="143"/>
      <c r="Z338" s="168"/>
      <c r="AA338" s="168"/>
      <c r="AB338" s="168"/>
      <c r="AC338" s="168"/>
      <c r="AD338" s="168"/>
      <c r="AE338" s="168"/>
      <c r="AF338" s="168"/>
      <c r="AG338" s="168"/>
      <c r="AH338" s="168"/>
      <c r="AI338" s="168"/>
      <c r="AJ338" s="168"/>
      <c r="AK338" s="168"/>
      <c r="AL338" s="168"/>
      <c r="AM338" s="168"/>
      <c r="AN338" s="168"/>
      <c r="AO338" s="168"/>
      <c r="AP338" s="168"/>
      <c r="AQ338" s="168"/>
      <c r="AR338" s="168"/>
      <c r="AS338" s="168"/>
      <c r="AT338" s="168"/>
      <c r="AU338" s="168"/>
      <c r="AV338" s="168"/>
      <c r="AW338" s="168"/>
      <c r="AX338" s="168"/>
      <c r="AY338" s="168"/>
      <c r="AZ338" s="168"/>
      <c r="BA338" s="168"/>
      <c r="BB338" s="168"/>
      <c r="BC338" s="168"/>
      <c r="BD338" s="20"/>
      <c r="BE338" s="20"/>
      <c r="BF338" s="20"/>
      <c r="BG338" s="20"/>
      <c r="BH338" s="20"/>
      <c r="BI338" s="20"/>
      <c r="BJ338" s="20"/>
      <c r="BK338" s="20"/>
      <c r="BL338" s="20"/>
      <c r="BM338" s="20"/>
      <c r="BN338" s="20"/>
      <c r="BO338" s="20"/>
      <c r="BP338" s="20"/>
      <c r="BQ338" s="20"/>
      <c r="BR338" s="20"/>
      <c r="BS338" s="20"/>
      <c r="BT338" s="20"/>
      <c r="BU338" s="20"/>
      <c r="BV338" s="20"/>
      <c r="BW338" s="20"/>
      <c r="BX338" s="20"/>
      <c r="BY338" s="20"/>
      <c r="BZ338" s="20"/>
      <c r="CA338" s="20"/>
      <c r="CB338" s="20"/>
      <c r="CC338" s="20"/>
      <c r="CD338" s="20"/>
      <c r="CE338" s="20"/>
      <c r="CF338" s="20"/>
      <c r="CG338" s="20"/>
      <c r="CH338" s="20"/>
      <c r="CI338" s="20"/>
    </row>
    <row r="339" spans="2:87" ht="13.5" customHeight="1">
      <c r="B339" s="228"/>
      <c r="C339" s="228"/>
      <c r="D339" s="230"/>
      <c r="E339" s="173" t="s">
        <v>77</v>
      </c>
      <c r="F339" s="116" t="s">
        <v>78</v>
      </c>
      <c r="G339" s="174">
        <v>155593562</v>
      </c>
      <c r="H339" s="11">
        <f t="shared" ref="H339" si="721">IFERROR(G339/G344,"-")</f>
        <v>3.4637812540642396E-2</v>
      </c>
      <c r="I339" s="71">
        <v>674</v>
      </c>
      <c r="J339" s="11">
        <f t="shared" ref="J339" si="722">IFERROR(I339/D334,"-")</f>
        <v>2.2708129779993935E-2</v>
      </c>
      <c r="K339" s="76">
        <f t="shared" si="695"/>
        <v>230850.98219584569</v>
      </c>
      <c r="L339" s="22"/>
      <c r="M339" s="20"/>
      <c r="N339" s="228"/>
      <c r="O339" s="228"/>
      <c r="P339" s="230"/>
      <c r="Q339" s="172" t="s">
        <v>77</v>
      </c>
      <c r="R339" s="92" t="s">
        <v>78</v>
      </c>
      <c r="S339" s="102">
        <v>154446768</v>
      </c>
      <c r="T339" s="13">
        <v>3.4575511829773475E-2</v>
      </c>
      <c r="U339" s="73">
        <v>664</v>
      </c>
      <c r="V339" s="13">
        <v>2.381208535054689E-2</v>
      </c>
      <c r="W339" s="73">
        <v>232600.55421686746</v>
      </c>
      <c r="X339" s="22"/>
      <c r="Y339" s="143"/>
      <c r="Z339" s="168"/>
      <c r="AA339" s="168"/>
      <c r="AB339" s="168"/>
      <c r="AC339" s="168"/>
      <c r="AD339" s="168"/>
      <c r="AE339" s="168"/>
      <c r="AF339" s="168"/>
      <c r="AG339" s="168"/>
      <c r="AH339" s="168"/>
      <c r="AI339" s="168"/>
      <c r="AJ339" s="168"/>
      <c r="AK339" s="168"/>
      <c r="AL339" s="168"/>
      <c r="AM339" s="168"/>
      <c r="AN339" s="168"/>
      <c r="AO339" s="168"/>
      <c r="AP339" s="168"/>
      <c r="AQ339" s="168"/>
      <c r="AR339" s="168"/>
      <c r="AS339" s="168"/>
      <c r="AT339" s="168"/>
      <c r="AU339" s="168"/>
      <c r="AV339" s="168"/>
      <c r="AW339" s="168"/>
      <c r="AX339" s="168"/>
      <c r="AY339" s="168"/>
      <c r="AZ339" s="168"/>
      <c r="BA339" s="168"/>
      <c r="BB339" s="168"/>
      <c r="BC339" s="168"/>
      <c r="BD339" s="20"/>
      <c r="BE339" s="20"/>
      <c r="BF339" s="20"/>
      <c r="BG339" s="20"/>
      <c r="BH339" s="20"/>
      <c r="BI339" s="20"/>
      <c r="BJ339" s="20"/>
      <c r="BK339" s="20"/>
      <c r="BL339" s="20"/>
      <c r="BM339" s="20"/>
      <c r="BN339" s="20"/>
      <c r="BO339" s="20"/>
      <c r="BP339" s="20"/>
      <c r="BQ339" s="20"/>
      <c r="BR339" s="20"/>
      <c r="BS339" s="20"/>
      <c r="BT339" s="20"/>
      <c r="BU339" s="20"/>
      <c r="BV339" s="20"/>
      <c r="BW339" s="20"/>
      <c r="BX339" s="20"/>
      <c r="BY339" s="20"/>
      <c r="BZ339" s="20"/>
      <c r="CA339" s="20"/>
      <c r="CB339" s="20"/>
      <c r="CC339" s="20"/>
      <c r="CD339" s="20"/>
      <c r="CE339" s="20"/>
      <c r="CF339" s="20"/>
      <c r="CG339" s="20"/>
      <c r="CH339" s="20"/>
      <c r="CI339" s="20"/>
    </row>
    <row r="340" spans="2:87" ht="13.5" customHeight="1">
      <c r="B340" s="228"/>
      <c r="C340" s="228"/>
      <c r="D340" s="230"/>
      <c r="E340" s="173" t="s">
        <v>79</v>
      </c>
      <c r="F340" s="116" t="s">
        <v>80</v>
      </c>
      <c r="G340" s="174">
        <v>877608047</v>
      </c>
      <c r="H340" s="11">
        <f t="shared" ref="H340" si="723">IFERROR(G340/G344,"-")</f>
        <v>0.19537069931045914</v>
      </c>
      <c r="I340" s="71">
        <v>5364</v>
      </c>
      <c r="J340" s="11">
        <f t="shared" ref="J340" si="724">IFERROR(I340/D334,"-")</f>
        <v>0.18072167379805262</v>
      </c>
      <c r="K340" s="76">
        <f t="shared" si="695"/>
        <v>163610.74701715139</v>
      </c>
      <c r="L340" s="22"/>
      <c r="M340" s="20"/>
      <c r="N340" s="228"/>
      <c r="O340" s="228"/>
      <c r="P340" s="230"/>
      <c r="Q340" s="172" t="s">
        <v>79</v>
      </c>
      <c r="R340" s="92" t="s">
        <v>80</v>
      </c>
      <c r="S340" s="102">
        <v>837130562</v>
      </c>
      <c r="T340" s="13">
        <v>0.18740578404007727</v>
      </c>
      <c r="U340" s="73">
        <v>5105</v>
      </c>
      <c r="V340" s="13">
        <v>0.18307333691949076</v>
      </c>
      <c r="W340" s="73">
        <v>163982.48031341823</v>
      </c>
      <c r="X340" s="22"/>
      <c r="Y340" s="143"/>
      <c r="Z340" s="168"/>
      <c r="AA340" s="168"/>
      <c r="AB340" s="168"/>
      <c r="AC340" s="168"/>
      <c r="AD340" s="168"/>
      <c r="AE340" s="168"/>
      <c r="AF340" s="168"/>
      <c r="AG340" s="168"/>
      <c r="AH340" s="168"/>
      <c r="AI340" s="168"/>
      <c r="AJ340" s="168"/>
      <c r="AK340" s="168"/>
      <c r="AL340" s="168"/>
      <c r="AM340" s="168"/>
      <c r="AN340" s="168"/>
      <c r="AO340" s="168"/>
      <c r="AP340" s="168"/>
      <c r="AQ340" s="168"/>
      <c r="AR340" s="168"/>
      <c r="AS340" s="168"/>
      <c r="AT340" s="168"/>
      <c r="AU340" s="168"/>
      <c r="AV340" s="168"/>
      <c r="AW340" s="168"/>
      <c r="AX340" s="168"/>
      <c r="AY340" s="168"/>
      <c r="AZ340" s="168"/>
      <c r="BA340" s="168"/>
      <c r="BB340" s="168"/>
      <c r="BC340" s="168"/>
      <c r="BD340" s="20"/>
      <c r="BE340" s="20"/>
      <c r="BF340" s="20"/>
      <c r="BG340" s="20"/>
      <c r="BH340" s="20"/>
      <c r="BI340" s="20"/>
      <c r="BJ340" s="20"/>
      <c r="BK340" s="20"/>
      <c r="BL340" s="20"/>
      <c r="BM340" s="20"/>
      <c r="BN340" s="20"/>
      <c r="BO340" s="20"/>
      <c r="BP340" s="20"/>
      <c r="BQ340" s="20"/>
      <c r="BR340" s="20"/>
      <c r="BS340" s="20"/>
      <c r="BT340" s="20"/>
      <c r="BU340" s="20"/>
      <c r="BV340" s="20"/>
      <c r="BW340" s="20"/>
      <c r="BX340" s="20"/>
      <c r="BY340" s="20"/>
      <c r="BZ340" s="20"/>
      <c r="CA340" s="20"/>
      <c r="CB340" s="20"/>
      <c r="CC340" s="20"/>
      <c r="CD340" s="20"/>
      <c r="CE340" s="20"/>
      <c r="CF340" s="20"/>
      <c r="CG340" s="20"/>
      <c r="CH340" s="20"/>
      <c r="CI340" s="20"/>
    </row>
    <row r="341" spans="2:87" ht="13.5" customHeight="1">
      <c r="B341" s="228"/>
      <c r="C341" s="228"/>
      <c r="D341" s="230"/>
      <c r="E341" s="173" t="s">
        <v>81</v>
      </c>
      <c r="F341" s="116" t="s">
        <v>82</v>
      </c>
      <c r="G341" s="174">
        <v>324736</v>
      </c>
      <c r="H341" s="11">
        <f t="shared" ref="H341" si="725">IFERROR(G341/G344,"-")</f>
        <v>7.2291838740718917E-5</v>
      </c>
      <c r="I341" s="71">
        <v>67</v>
      </c>
      <c r="J341" s="11">
        <f t="shared" ref="J341" si="726">IFERROR(I341/D334,"-")</f>
        <v>2.257336343115124E-3</v>
      </c>
      <c r="K341" s="76">
        <f t="shared" si="695"/>
        <v>4846.8059701492539</v>
      </c>
      <c r="L341" s="22"/>
      <c r="M341" s="20"/>
      <c r="N341" s="228"/>
      <c r="O341" s="228"/>
      <c r="P341" s="230"/>
      <c r="Q341" s="172" t="s">
        <v>81</v>
      </c>
      <c r="R341" s="92" t="s">
        <v>82</v>
      </c>
      <c r="S341" s="102">
        <v>949276</v>
      </c>
      <c r="T341" s="13">
        <v>2.1251143026651127E-4</v>
      </c>
      <c r="U341" s="73">
        <v>74</v>
      </c>
      <c r="V341" s="13">
        <v>2.6537564999103459E-3</v>
      </c>
      <c r="W341" s="73">
        <v>12828.054054054053</v>
      </c>
      <c r="X341" s="22"/>
      <c r="Y341" s="143"/>
      <c r="Z341" s="168"/>
      <c r="AA341" s="168"/>
      <c r="AB341" s="168"/>
      <c r="AC341" s="168"/>
      <c r="AD341" s="168"/>
      <c r="AE341" s="168"/>
      <c r="AF341" s="168"/>
      <c r="AG341" s="168"/>
      <c r="AH341" s="168"/>
      <c r="AI341" s="168"/>
      <c r="AJ341" s="168"/>
      <c r="AK341" s="168"/>
      <c r="AL341" s="168"/>
      <c r="AM341" s="168"/>
      <c r="AN341" s="168"/>
      <c r="AO341" s="168"/>
      <c r="AP341" s="168"/>
      <c r="AQ341" s="168"/>
      <c r="AR341" s="168"/>
      <c r="AS341" s="168"/>
      <c r="AT341" s="168"/>
      <c r="AU341" s="168"/>
      <c r="AV341" s="168"/>
      <c r="AW341" s="168"/>
      <c r="AX341" s="168"/>
      <c r="AY341" s="168"/>
      <c r="AZ341" s="168"/>
      <c r="BA341" s="168"/>
      <c r="BB341" s="168"/>
      <c r="BC341" s="168"/>
      <c r="BD341" s="20"/>
      <c r="BE341" s="20"/>
      <c r="BF341" s="20"/>
      <c r="BG341" s="20"/>
      <c r="BH341" s="20"/>
      <c r="BI341" s="20"/>
      <c r="BJ341" s="20"/>
      <c r="BK341" s="20"/>
      <c r="BL341" s="20"/>
      <c r="BM341" s="20"/>
      <c r="BN341" s="20"/>
      <c r="BO341" s="20"/>
      <c r="BP341" s="20"/>
      <c r="BQ341" s="20"/>
      <c r="BR341" s="20"/>
      <c r="BS341" s="20"/>
      <c r="BT341" s="20"/>
      <c r="BU341" s="20"/>
      <c r="BV341" s="20"/>
      <c r="BW341" s="20"/>
      <c r="BX341" s="20"/>
      <c r="BY341" s="20"/>
      <c r="BZ341" s="20"/>
      <c r="CA341" s="20"/>
      <c r="CB341" s="20"/>
      <c r="CC341" s="20"/>
      <c r="CD341" s="20"/>
      <c r="CE341" s="20"/>
      <c r="CF341" s="20"/>
      <c r="CG341" s="20"/>
      <c r="CH341" s="20"/>
      <c r="CI341" s="20"/>
    </row>
    <row r="342" spans="2:87" ht="13.5" customHeight="1">
      <c r="B342" s="228"/>
      <c r="C342" s="228"/>
      <c r="D342" s="230"/>
      <c r="E342" s="173" t="s">
        <v>83</v>
      </c>
      <c r="F342" s="116" t="s">
        <v>84</v>
      </c>
      <c r="G342" s="174">
        <v>115400676</v>
      </c>
      <c r="H342" s="11">
        <f t="shared" ref="H342" si="727">IFERROR(G342/G344,"-")</f>
        <v>2.5690182363402737E-2</v>
      </c>
      <c r="I342" s="71">
        <v>3442</v>
      </c>
      <c r="J342" s="11">
        <f t="shared" ref="J342" si="728">IFERROR(I342/D334,"-")</f>
        <v>0.11596644317913817</v>
      </c>
      <c r="K342" s="76">
        <f t="shared" si="695"/>
        <v>33527.215572341665</v>
      </c>
      <c r="L342" s="22"/>
      <c r="M342" s="20"/>
      <c r="N342" s="228"/>
      <c r="O342" s="228"/>
      <c r="P342" s="230"/>
      <c r="Q342" s="172" t="s">
        <v>83</v>
      </c>
      <c r="R342" s="92" t="s">
        <v>84</v>
      </c>
      <c r="S342" s="102">
        <v>123934507</v>
      </c>
      <c r="T342" s="13">
        <v>2.7744827997278929E-2</v>
      </c>
      <c r="U342" s="73">
        <v>3323</v>
      </c>
      <c r="V342" s="13">
        <v>0.11916801147570379</v>
      </c>
      <c r="W342" s="73">
        <v>37295.969605777915</v>
      </c>
      <c r="X342" s="22"/>
      <c r="Y342" s="143"/>
      <c r="Z342" s="168"/>
      <c r="AA342" s="168"/>
      <c r="AB342" s="168"/>
      <c r="AC342" s="168"/>
      <c r="AD342" s="168"/>
      <c r="AE342" s="168"/>
      <c r="AF342" s="168"/>
      <c r="AG342" s="168"/>
      <c r="AH342" s="168"/>
      <c r="AI342" s="168"/>
      <c r="AJ342" s="168"/>
      <c r="AK342" s="168"/>
      <c r="AL342" s="168"/>
      <c r="AM342" s="168"/>
      <c r="AN342" s="168"/>
      <c r="AO342" s="168"/>
      <c r="AP342" s="168"/>
      <c r="AQ342" s="168"/>
      <c r="AR342" s="168"/>
      <c r="AS342" s="168"/>
      <c r="AT342" s="168"/>
      <c r="AU342" s="168"/>
      <c r="AV342" s="168"/>
      <c r="AW342" s="168"/>
      <c r="AX342" s="168"/>
      <c r="AY342" s="168"/>
      <c r="AZ342" s="168"/>
      <c r="BA342" s="168"/>
      <c r="BB342" s="168"/>
      <c r="BC342" s="168"/>
      <c r="BD342" s="20"/>
      <c r="BE342" s="20"/>
      <c r="BF342" s="20"/>
      <c r="BG342" s="20"/>
      <c r="BH342" s="20"/>
      <c r="BI342" s="20"/>
      <c r="BJ342" s="20"/>
      <c r="BK342" s="20"/>
      <c r="BL342" s="20"/>
      <c r="BM342" s="20"/>
      <c r="BN342" s="20"/>
      <c r="BO342" s="20"/>
      <c r="BP342" s="20"/>
      <c r="BQ342" s="20"/>
      <c r="BR342" s="20"/>
      <c r="BS342" s="20"/>
      <c r="BT342" s="20"/>
      <c r="BU342" s="20"/>
      <c r="BV342" s="20"/>
      <c r="BW342" s="20"/>
      <c r="BX342" s="20"/>
      <c r="BY342" s="20"/>
      <c r="BZ342" s="20"/>
      <c r="CA342" s="20"/>
      <c r="CB342" s="20"/>
      <c r="CC342" s="20"/>
      <c r="CD342" s="20"/>
      <c r="CE342" s="20"/>
      <c r="CF342" s="20"/>
      <c r="CG342" s="20"/>
      <c r="CH342" s="20"/>
      <c r="CI342" s="20"/>
    </row>
    <row r="343" spans="2:87" ht="13.5" customHeight="1">
      <c r="B343" s="228"/>
      <c r="C343" s="228"/>
      <c r="D343" s="230"/>
      <c r="E343" s="175" t="s">
        <v>85</v>
      </c>
      <c r="F343" s="117" t="s">
        <v>86</v>
      </c>
      <c r="G343" s="176">
        <v>1013760859</v>
      </c>
      <c r="H343" s="12">
        <f t="shared" ref="H343" si="729">IFERROR(G343/G344,"-")</f>
        <v>0.22568066534194139</v>
      </c>
      <c r="I343" s="72">
        <v>2224</v>
      </c>
      <c r="J343" s="12">
        <f t="shared" ref="J343" si="730">IFERROR(I343/D334,"-")</f>
        <v>7.4930089956537854E-2</v>
      </c>
      <c r="K343" s="77">
        <f t="shared" si="695"/>
        <v>455827.72437050362</v>
      </c>
      <c r="L343" s="22"/>
      <c r="M343" s="20"/>
      <c r="N343" s="228"/>
      <c r="O343" s="228"/>
      <c r="P343" s="230"/>
      <c r="Q343" s="172" t="s">
        <v>85</v>
      </c>
      <c r="R343" s="92" t="s">
        <v>86</v>
      </c>
      <c r="S343" s="102">
        <v>1048464323</v>
      </c>
      <c r="T343" s="13">
        <v>0.2347164079405141</v>
      </c>
      <c r="U343" s="73">
        <v>2127</v>
      </c>
      <c r="V343" s="13">
        <v>7.6277568585260899E-2</v>
      </c>
      <c r="W343" s="73">
        <v>492931.04043253406</v>
      </c>
      <c r="X343" s="22"/>
      <c r="Y343" s="143"/>
      <c r="Z343" s="168"/>
      <c r="AA343" s="168"/>
      <c r="AB343" s="168"/>
      <c r="AC343" s="168"/>
      <c r="AD343" s="168"/>
      <c r="AE343" s="168"/>
      <c r="AF343" s="168"/>
      <c r="AG343" s="168"/>
      <c r="AH343" s="168"/>
      <c r="AI343" s="168"/>
      <c r="AJ343" s="168"/>
      <c r="AK343" s="168"/>
      <c r="AL343" s="168"/>
      <c r="AM343" s="168"/>
      <c r="AN343" s="168"/>
      <c r="AO343" s="168"/>
      <c r="AP343" s="168"/>
      <c r="AQ343" s="168"/>
      <c r="AR343" s="168"/>
      <c r="AS343" s="168"/>
      <c r="AT343" s="168"/>
      <c r="AU343" s="168"/>
      <c r="AV343" s="168"/>
      <c r="AW343" s="168"/>
      <c r="AX343" s="168"/>
      <c r="AY343" s="168"/>
      <c r="AZ343" s="168"/>
      <c r="BA343" s="168"/>
      <c r="BB343" s="168"/>
      <c r="BC343" s="168"/>
      <c r="BD343" s="20"/>
      <c r="BE343" s="20"/>
      <c r="BF343" s="20"/>
      <c r="BG343" s="20"/>
      <c r="BH343" s="20"/>
      <c r="BI343" s="20"/>
      <c r="BJ343" s="20"/>
      <c r="BK343" s="20"/>
      <c r="BL343" s="20"/>
      <c r="BM343" s="20"/>
      <c r="BN343" s="20"/>
      <c r="BO343" s="20"/>
      <c r="BP343" s="20"/>
      <c r="BQ343" s="20"/>
      <c r="BR343" s="20"/>
      <c r="BS343" s="20"/>
      <c r="BT343" s="20"/>
      <c r="BU343" s="20"/>
      <c r="BV343" s="20"/>
      <c r="BW343" s="20"/>
      <c r="BX343" s="20"/>
      <c r="BY343" s="20"/>
      <c r="BZ343" s="20"/>
      <c r="CA343" s="20"/>
      <c r="CB343" s="20"/>
      <c r="CC343" s="20"/>
      <c r="CD343" s="20"/>
      <c r="CE343" s="20"/>
      <c r="CF343" s="20"/>
      <c r="CG343" s="20"/>
      <c r="CH343" s="20"/>
      <c r="CI343" s="20"/>
    </row>
    <row r="344" spans="2:87" ht="13.5" customHeight="1">
      <c r="B344" s="192"/>
      <c r="C344" s="192"/>
      <c r="D344" s="231"/>
      <c r="E344" s="177" t="s">
        <v>115</v>
      </c>
      <c r="F344" s="178"/>
      <c r="G344" s="102">
        <f>SUM(G334:G343)</f>
        <v>4492014668</v>
      </c>
      <c r="H344" s="13" t="s">
        <v>131</v>
      </c>
      <c r="I344" s="73">
        <v>23041</v>
      </c>
      <c r="J344" s="13">
        <f t="shared" ref="J344" si="731">IFERROR(I344/D334,"-")</f>
        <v>0.776287860921128</v>
      </c>
      <c r="K344" s="78">
        <f t="shared" si="695"/>
        <v>194957.45271472592</v>
      </c>
      <c r="L344" s="22"/>
      <c r="M344" s="20"/>
      <c r="N344" s="192"/>
      <c r="O344" s="192"/>
      <c r="P344" s="231"/>
      <c r="Q344" s="179" t="s">
        <v>115</v>
      </c>
      <c r="R344" s="179"/>
      <c r="S344" s="102">
        <v>4466940902</v>
      </c>
      <c r="T344" s="13" t="s">
        <v>131</v>
      </c>
      <c r="U344" s="73">
        <v>21579</v>
      </c>
      <c r="V344" s="13">
        <v>0.77385691231845077</v>
      </c>
      <c r="W344" s="73">
        <v>207004.0734973817</v>
      </c>
      <c r="X344" s="22"/>
      <c r="Y344" s="143"/>
      <c r="Z344" s="168"/>
      <c r="AA344" s="168"/>
      <c r="AB344" s="168"/>
      <c r="AC344" s="168"/>
      <c r="AD344" s="168"/>
      <c r="AE344" s="168"/>
      <c r="AF344" s="168"/>
      <c r="AG344" s="168"/>
      <c r="AH344" s="168"/>
      <c r="AI344" s="168"/>
      <c r="AJ344" s="168"/>
      <c r="AK344" s="168"/>
      <c r="AL344" s="168"/>
      <c r="AM344" s="168"/>
      <c r="AN344" s="168"/>
      <c r="AO344" s="168"/>
      <c r="AP344" s="168"/>
      <c r="AQ344" s="168"/>
      <c r="AR344" s="168"/>
      <c r="AS344" s="168"/>
      <c r="AT344" s="168"/>
      <c r="AU344" s="168"/>
      <c r="AV344" s="168"/>
      <c r="AW344" s="168"/>
      <c r="AX344" s="168"/>
      <c r="AY344" s="168"/>
      <c r="AZ344" s="168"/>
      <c r="BA344" s="168"/>
      <c r="BB344" s="168"/>
      <c r="BC344" s="168"/>
      <c r="BD344" s="20"/>
      <c r="BE344" s="20"/>
      <c r="BF344" s="20"/>
      <c r="BG344" s="20"/>
      <c r="BH344" s="20"/>
      <c r="BI344" s="20"/>
      <c r="BJ344" s="20"/>
      <c r="BK344" s="20"/>
      <c r="BL344" s="20"/>
      <c r="BM344" s="20"/>
      <c r="BN344" s="20"/>
      <c r="BO344" s="20"/>
      <c r="BP344" s="20"/>
      <c r="BQ344" s="20"/>
      <c r="BR344" s="20"/>
      <c r="BS344" s="20"/>
      <c r="BT344" s="20"/>
      <c r="BU344" s="20"/>
      <c r="BV344" s="20"/>
      <c r="BW344" s="20"/>
      <c r="BX344" s="20"/>
      <c r="BY344" s="20"/>
      <c r="BZ344" s="20"/>
      <c r="CA344" s="20"/>
      <c r="CB344" s="20"/>
      <c r="CC344" s="20"/>
      <c r="CD344" s="20"/>
      <c r="CE344" s="20"/>
      <c r="CF344" s="20"/>
      <c r="CG344" s="20"/>
      <c r="CH344" s="20"/>
      <c r="CI344" s="20"/>
    </row>
    <row r="345" spans="2:87" ht="13.5" customHeight="1">
      <c r="B345" s="191">
        <v>32</v>
      </c>
      <c r="C345" s="191" t="s">
        <v>36</v>
      </c>
      <c r="D345" s="229">
        <f>VLOOKUP(C345,市区町村別_生活習慣病の状況!$C$5:$D$78,2,FALSE)</f>
        <v>24506</v>
      </c>
      <c r="E345" s="169" t="s">
        <v>67</v>
      </c>
      <c r="F345" s="114" t="s">
        <v>68</v>
      </c>
      <c r="G345" s="170">
        <v>610195924</v>
      </c>
      <c r="H345" s="10">
        <f t="shared" ref="H345" si="732">IFERROR(G345/G355,"-")</f>
        <v>0.15258925949091273</v>
      </c>
      <c r="I345" s="171">
        <v>11884</v>
      </c>
      <c r="J345" s="10">
        <f t="shared" ref="J345" si="733">IFERROR(I345/D345,"-")</f>
        <v>0.4849424630702685</v>
      </c>
      <c r="K345" s="75">
        <f t="shared" si="695"/>
        <v>51346.005048805113</v>
      </c>
      <c r="L345" s="22"/>
      <c r="M345" s="20"/>
      <c r="N345" s="191">
        <v>32</v>
      </c>
      <c r="O345" s="191" t="s">
        <v>36</v>
      </c>
      <c r="P345" s="229">
        <v>23454</v>
      </c>
      <c r="Q345" s="172" t="s">
        <v>67</v>
      </c>
      <c r="R345" s="92" t="s">
        <v>68</v>
      </c>
      <c r="S345" s="102">
        <v>584381563</v>
      </c>
      <c r="T345" s="13">
        <v>0.14721864660959225</v>
      </c>
      <c r="U345" s="73">
        <v>10984</v>
      </c>
      <c r="V345" s="13">
        <v>0.46832096870469858</v>
      </c>
      <c r="W345" s="73">
        <v>53202.982793153678</v>
      </c>
      <c r="X345" s="22"/>
      <c r="Y345" s="143"/>
      <c r="Z345" s="168"/>
      <c r="AA345" s="168"/>
      <c r="AB345" s="168"/>
      <c r="AC345" s="168"/>
      <c r="AD345" s="168"/>
      <c r="AE345" s="168"/>
      <c r="AF345" s="168"/>
      <c r="AG345" s="168"/>
      <c r="AH345" s="168"/>
      <c r="AI345" s="168"/>
      <c r="AJ345" s="168"/>
      <c r="AK345" s="168"/>
      <c r="AL345" s="168"/>
      <c r="AM345" s="168"/>
      <c r="AN345" s="168"/>
      <c r="AO345" s="168"/>
      <c r="AP345" s="168"/>
      <c r="AQ345" s="168"/>
      <c r="AR345" s="168"/>
      <c r="AS345" s="168"/>
      <c r="AT345" s="168"/>
      <c r="AU345" s="168"/>
      <c r="AV345" s="168"/>
      <c r="AW345" s="168"/>
      <c r="AX345" s="168"/>
      <c r="AY345" s="168"/>
      <c r="AZ345" s="168"/>
      <c r="BA345" s="168"/>
      <c r="BB345" s="168"/>
      <c r="BC345" s="168"/>
      <c r="BD345" s="20"/>
      <c r="BE345" s="20"/>
      <c r="BF345" s="20"/>
      <c r="BG345" s="20"/>
      <c r="BH345" s="20"/>
      <c r="BI345" s="20"/>
      <c r="BJ345" s="20"/>
      <c r="BK345" s="20"/>
      <c r="BL345" s="20"/>
      <c r="BM345" s="20"/>
      <c r="BN345" s="20"/>
      <c r="BO345" s="20"/>
      <c r="BP345" s="20"/>
      <c r="BQ345" s="20"/>
      <c r="BR345" s="20"/>
      <c r="BS345" s="20"/>
      <c r="BT345" s="20"/>
      <c r="BU345" s="20"/>
      <c r="BV345" s="20"/>
      <c r="BW345" s="20"/>
      <c r="BX345" s="20"/>
      <c r="BY345" s="20"/>
      <c r="BZ345" s="20"/>
      <c r="CA345" s="20"/>
      <c r="CB345" s="20"/>
      <c r="CC345" s="20"/>
      <c r="CD345" s="20"/>
      <c r="CE345" s="20"/>
      <c r="CF345" s="20"/>
      <c r="CG345" s="20"/>
      <c r="CH345" s="20"/>
      <c r="CI345" s="20"/>
    </row>
    <row r="346" spans="2:87" ht="13.5" customHeight="1">
      <c r="B346" s="228"/>
      <c r="C346" s="228"/>
      <c r="D346" s="230"/>
      <c r="E346" s="173" t="s">
        <v>69</v>
      </c>
      <c r="F346" s="115" t="s">
        <v>70</v>
      </c>
      <c r="G346" s="174">
        <v>335208696</v>
      </c>
      <c r="H346" s="11">
        <f t="shared" ref="H346" si="734">IFERROR(G346/G355,"-")</f>
        <v>8.3824300828260659E-2</v>
      </c>
      <c r="I346" s="71">
        <v>10153</v>
      </c>
      <c r="J346" s="11">
        <f t="shared" ref="J346" si="735">IFERROR(I346/D345,"-")</f>
        <v>0.41430670039990208</v>
      </c>
      <c r="K346" s="76">
        <f t="shared" si="695"/>
        <v>33015.72894710923</v>
      </c>
      <c r="L346" s="22"/>
      <c r="M346" s="20"/>
      <c r="N346" s="228"/>
      <c r="O346" s="228"/>
      <c r="P346" s="230"/>
      <c r="Q346" s="172" t="s">
        <v>69</v>
      </c>
      <c r="R346" s="92" t="s">
        <v>70</v>
      </c>
      <c r="S346" s="102">
        <v>345186131</v>
      </c>
      <c r="T346" s="13">
        <v>8.6960024497250293E-2</v>
      </c>
      <c r="U346" s="73">
        <v>9490</v>
      </c>
      <c r="V346" s="13">
        <v>0.40462181291037774</v>
      </c>
      <c r="W346" s="73">
        <v>36373.670284510008</v>
      </c>
      <c r="X346" s="22"/>
      <c r="Y346" s="143"/>
      <c r="Z346" s="168"/>
      <c r="AA346" s="168"/>
      <c r="AB346" s="168"/>
      <c r="AC346" s="168"/>
      <c r="AD346" s="168"/>
      <c r="AE346" s="168"/>
      <c r="AF346" s="168"/>
      <c r="AG346" s="168"/>
      <c r="AH346" s="168"/>
      <c r="AI346" s="168"/>
      <c r="AJ346" s="168"/>
      <c r="AK346" s="168"/>
      <c r="AL346" s="168"/>
      <c r="AM346" s="168"/>
      <c r="AN346" s="168"/>
      <c r="AO346" s="168"/>
      <c r="AP346" s="168"/>
      <c r="AQ346" s="168"/>
      <c r="AR346" s="168"/>
      <c r="AS346" s="168"/>
      <c r="AT346" s="168"/>
      <c r="AU346" s="168"/>
      <c r="AV346" s="168"/>
      <c r="AW346" s="168"/>
      <c r="AX346" s="168"/>
      <c r="AY346" s="168"/>
      <c r="AZ346" s="168"/>
      <c r="BA346" s="168"/>
      <c r="BB346" s="168"/>
      <c r="BC346" s="168"/>
      <c r="BD346" s="20"/>
      <c r="BE346" s="20"/>
      <c r="BF346" s="20"/>
      <c r="BG346" s="20"/>
      <c r="BH346" s="20"/>
      <c r="BI346" s="20"/>
      <c r="BJ346" s="20"/>
      <c r="BK346" s="20"/>
      <c r="BL346" s="20"/>
      <c r="BM346" s="20"/>
      <c r="BN346" s="20"/>
      <c r="BO346" s="20"/>
      <c r="BP346" s="20"/>
      <c r="BQ346" s="20"/>
      <c r="BR346" s="20"/>
      <c r="BS346" s="20"/>
      <c r="BT346" s="20"/>
      <c r="BU346" s="20"/>
      <c r="BV346" s="20"/>
      <c r="BW346" s="20"/>
      <c r="BX346" s="20"/>
      <c r="BY346" s="20"/>
      <c r="BZ346" s="20"/>
      <c r="CA346" s="20"/>
      <c r="CB346" s="20"/>
      <c r="CC346" s="20"/>
      <c r="CD346" s="20"/>
      <c r="CE346" s="20"/>
      <c r="CF346" s="20"/>
      <c r="CG346" s="20"/>
      <c r="CH346" s="20"/>
      <c r="CI346" s="20"/>
    </row>
    <row r="347" spans="2:87" ht="13.5" customHeight="1">
      <c r="B347" s="228"/>
      <c r="C347" s="228"/>
      <c r="D347" s="230"/>
      <c r="E347" s="173" t="s">
        <v>71</v>
      </c>
      <c r="F347" s="116" t="s">
        <v>72</v>
      </c>
      <c r="G347" s="174">
        <v>664662132</v>
      </c>
      <c r="H347" s="11">
        <f t="shared" ref="H347" si="736">IFERROR(G347/G355,"-")</f>
        <v>0.16620940675692106</v>
      </c>
      <c r="I347" s="71">
        <v>15301</v>
      </c>
      <c r="J347" s="11">
        <f t="shared" ref="J347" si="737">IFERROR(I347/D345,"-")</f>
        <v>0.62437770341957066</v>
      </c>
      <c r="K347" s="76">
        <f t="shared" si="695"/>
        <v>43439.130252924646</v>
      </c>
      <c r="L347" s="22"/>
      <c r="M347" s="20"/>
      <c r="N347" s="228"/>
      <c r="O347" s="228"/>
      <c r="P347" s="230"/>
      <c r="Q347" s="172" t="s">
        <v>71</v>
      </c>
      <c r="R347" s="92" t="s">
        <v>72</v>
      </c>
      <c r="S347" s="102">
        <v>668350341</v>
      </c>
      <c r="T347" s="13">
        <v>0.16837223980503893</v>
      </c>
      <c r="U347" s="73">
        <v>14569</v>
      </c>
      <c r="V347" s="13">
        <v>0.62117336062078965</v>
      </c>
      <c r="W347" s="73">
        <v>45874.826069050723</v>
      </c>
      <c r="X347" s="22"/>
      <c r="Y347" s="143"/>
      <c r="Z347" s="168"/>
      <c r="AA347" s="168"/>
      <c r="AB347" s="168"/>
      <c r="AC347" s="168"/>
      <c r="AD347" s="168"/>
      <c r="AE347" s="168"/>
      <c r="AF347" s="168"/>
      <c r="AG347" s="168"/>
      <c r="AH347" s="168"/>
      <c r="AI347" s="168"/>
      <c r="AJ347" s="168"/>
      <c r="AK347" s="168"/>
      <c r="AL347" s="168"/>
      <c r="AM347" s="168"/>
      <c r="AN347" s="168"/>
      <c r="AO347" s="168"/>
      <c r="AP347" s="168"/>
      <c r="AQ347" s="168"/>
      <c r="AR347" s="168"/>
      <c r="AS347" s="168"/>
      <c r="AT347" s="168"/>
      <c r="AU347" s="168"/>
      <c r="AV347" s="168"/>
      <c r="AW347" s="168"/>
      <c r="AX347" s="168"/>
      <c r="AY347" s="168"/>
      <c r="AZ347" s="168"/>
      <c r="BA347" s="168"/>
      <c r="BB347" s="168"/>
      <c r="BC347" s="168"/>
      <c r="BD347" s="20"/>
      <c r="BE347" s="20"/>
      <c r="BF347" s="20"/>
      <c r="BG347" s="20"/>
      <c r="BH347" s="20"/>
      <c r="BI347" s="20"/>
      <c r="BJ347" s="20"/>
      <c r="BK347" s="20"/>
      <c r="BL347" s="20"/>
      <c r="BM347" s="20"/>
      <c r="BN347" s="20"/>
      <c r="BO347" s="20"/>
      <c r="BP347" s="20"/>
      <c r="BQ347" s="20"/>
      <c r="BR347" s="20"/>
      <c r="BS347" s="20"/>
      <c r="BT347" s="20"/>
      <c r="BU347" s="20"/>
      <c r="BV347" s="20"/>
      <c r="BW347" s="20"/>
      <c r="BX347" s="20"/>
      <c r="BY347" s="20"/>
      <c r="BZ347" s="20"/>
      <c r="CA347" s="20"/>
      <c r="CB347" s="20"/>
      <c r="CC347" s="20"/>
      <c r="CD347" s="20"/>
      <c r="CE347" s="20"/>
      <c r="CF347" s="20"/>
      <c r="CG347" s="20"/>
      <c r="CH347" s="20"/>
      <c r="CI347" s="20"/>
    </row>
    <row r="348" spans="2:87" ht="13.5" customHeight="1">
      <c r="B348" s="228"/>
      <c r="C348" s="228"/>
      <c r="D348" s="230"/>
      <c r="E348" s="173" t="s">
        <v>73</v>
      </c>
      <c r="F348" s="116" t="s">
        <v>74</v>
      </c>
      <c r="G348" s="174">
        <v>397125768</v>
      </c>
      <c r="H348" s="11">
        <f t="shared" ref="H348" si="738">IFERROR(G348/G355,"-")</f>
        <v>9.9307655919183099E-2</v>
      </c>
      <c r="I348" s="71">
        <v>5358</v>
      </c>
      <c r="J348" s="11">
        <f t="shared" ref="J348" si="739">IFERROR(I348/D345,"-")</f>
        <v>0.21864033297967844</v>
      </c>
      <c r="K348" s="76">
        <f t="shared" si="695"/>
        <v>74118.284434490488</v>
      </c>
      <c r="L348" s="22"/>
      <c r="M348" s="20"/>
      <c r="N348" s="228"/>
      <c r="O348" s="228"/>
      <c r="P348" s="230"/>
      <c r="Q348" s="172" t="s">
        <v>73</v>
      </c>
      <c r="R348" s="92" t="s">
        <v>74</v>
      </c>
      <c r="S348" s="102">
        <v>387122401</v>
      </c>
      <c r="T348" s="13">
        <v>9.7524698854121544E-2</v>
      </c>
      <c r="U348" s="73">
        <v>5210</v>
      </c>
      <c r="V348" s="13">
        <v>0.22213694892129274</v>
      </c>
      <c r="W348" s="73">
        <v>74303.723800383872</v>
      </c>
      <c r="X348" s="22"/>
      <c r="Y348" s="143"/>
      <c r="Z348" s="168"/>
      <c r="AA348" s="168"/>
      <c r="AB348" s="168"/>
      <c r="AC348" s="168"/>
      <c r="AD348" s="168"/>
      <c r="AE348" s="168"/>
      <c r="AF348" s="168"/>
      <c r="AG348" s="168"/>
      <c r="AH348" s="168"/>
      <c r="AI348" s="168"/>
      <c r="AJ348" s="168"/>
      <c r="AK348" s="168"/>
      <c r="AL348" s="168"/>
      <c r="AM348" s="168"/>
      <c r="AN348" s="168"/>
      <c r="AO348" s="168"/>
      <c r="AP348" s="168"/>
      <c r="AQ348" s="168"/>
      <c r="AR348" s="168"/>
      <c r="AS348" s="168"/>
      <c r="AT348" s="168"/>
      <c r="AU348" s="168"/>
      <c r="AV348" s="168"/>
      <c r="AW348" s="168"/>
      <c r="AX348" s="168"/>
      <c r="AY348" s="168"/>
      <c r="AZ348" s="168"/>
      <c r="BA348" s="168"/>
      <c r="BB348" s="168"/>
      <c r="BC348" s="168"/>
      <c r="BD348" s="20"/>
      <c r="BE348" s="20"/>
      <c r="BF348" s="20"/>
      <c r="BG348" s="20"/>
      <c r="BH348" s="20"/>
      <c r="BI348" s="20"/>
      <c r="BJ348" s="20"/>
      <c r="BK348" s="20"/>
      <c r="BL348" s="20"/>
      <c r="BM348" s="20"/>
      <c r="BN348" s="20"/>
      <c r="BO348" s="20"/>
      <c r="BP348" s="20"/>
      <c r="BQ348" s="20"/>
      <c r="BR348" s="20"/>
      <c r="BS348" s="20"/>
      <c r="BT348" s="20"/>
      <c r="BU348" s="20"/>
      <c r="BV348" s="20"/>
      <c r="BW348" s="20"/>
      <c r="BX348" s="20"/>
      <c r="BY348" s="20"/>
      <c r="BZ348" s="20"/>
      <c r="CA348" s="20"/>
      <c r="CB348" s="20"/>
      <c r="CC348" s="20"/>
      <c r="CD348" s="20"/>
      <c r="CE348" s="20"/>
      <c r="CF348" s="20"/>
      <c r="CG348" s="20"/>
      <c r="CH348" s="20"/>
      <c r="CI348" s="20"/>
    </row>
    <row r="349" spans="2:87" ht="13.5" customHeight="1">
      <c r="B349" s="228"/>
      <c r="C349" s="228"/>
      <c r="D349" s="230"/>
      <c r="E349" s="173" t="s">
        <v>75</v>
      </c>
      <c r="F349" s="116" t="s">
        <v>76</v>
      </c>
      <c r="G349" s="174">
        <v>51248848</v>
      </c>
      <c r="H349" s="11">
        <f t="shared" ref="H349" si="740">IFERROR(G349/G355,"-")</f>
        <v>1.2815594890932676E-2</v>
      </c>
      <c r="I349" s="71">
        <v>89</v>
      </c>
      <c r="J349" s="11">
        <f t="shared" ref="J349" si="741">IFERROR(I349/D345,"-")</f>
        <v>3.6317636497184363E-3</v>
      </c>
      <c r="K349" s="76">
        <f t="shared" si="695"/>
        <v>575829.75280898879</v>
      </c>
      <c r="L349" s="22"/>
      <c r="M349" s="20"/>
      <c r="N349" s="228"/>
      <c r="O349" s="228"/>
      <c r="P349" s="230"/>
      <c r="Q349" s="172" t="s">
        <v>75</v>
      </c>
      <c r="R349" s="92" t="s">
        <v>76</v>
      </c>
      <c r="S349" s="102">
        <v>36900711</v>
      </c>
      <c r="T349" s="13">
        <v>9.2961056205527366E-3</v>
      </c>
      <c r="U349" s="73">
        <v>92</v>
      </c>
      <c r="V349" s="13">
        <v>3.9225718427560331E-3</v>
      </c>
      <c r="W349" s="73">
        <v>401094.6847826087</v>
      </c>
      <c r="X349" s="22"/>
      <c r="Y349" s="143"/>
      <c r="Z349" s="168"/>
      <c r="AA349" s="168"/>
      <c r="AB349" s="168"/>
      <c r="AC349" s="168"/>
      <c r="AD349" s="168"/>
      <c r="AE349" s="168"/>
      <c r="AF349" s="168"/>
      <c r="AG349" s="168"/>
      <c r="AH349" s="168"/>
      <c r="AI349" s="168"/>
      <c r="AJ349" s="168"/>
      <c r="AK349" s="168"/>
      <c r="AL349" s="168"/>
      <c r="AM349" s="168"/>
      <c r="AN349" s="168"/>
      <c r="AO349" s="168"/>
      <c r="AP349" s="168"/>
      <c r="AQ349" s="168"/>
      <c r="AR349" s="168"/>
      <c r="AS349" s="168"/>
      <c r="AT349" s="168"/>
      <c r="AU349" s="168"/>
      <c r="AV349" s="168"/>
      <c r="AW349" s="168"/>
      <c r="AX349" s="168"/>
      <c r="AY349" s="168"/>
      <c r="AZ349" s="168"/>
      <c r="BA349" s="168"/>
      <c r="BB349" s="168"/>
      <c r="BC349" s="168"/>
      <c r="BD349" s="20"/>
      <c r="BE349" s="20"/>
      <c r="BF349" s="20"/>
      <c r="BG349" s="20"/>
      <c r="BH349" s="20"/>
      <c r="BI349" s="20"/>
      <c r="BJ349" s="20"/>
      <c r="BK349" s="20"/>
      <c r="BL349" s="20"/>
      <c r="BM349" s="20"/>
      <c r="BN349" s="20"/>
      <c r="BO349" s="20"/>
      <c r="BP349" s="20"/>
      <c r="BQ349" s="20"/>
      <c r="BR349" s="20"/>
      <c r="BS349" s="20"/>
      <c r="BT349" s="20"/>
      <c r="BU349" s="20"/>
      <c r="BV349" s="20"/>
      <c r="BW349" s="20"/>
      <c r="BX349" s="20"/>
      <c r="BY349" s="20"/>
      <c r="BZ349" s="20"/>
      <c r="CA349" s="20"/>
      <c r="CB349" s="20"/>
      <c r="CC349" s="20"/>
      <c r="CD349" s="20"/>
      <c r="CE349" s="20"/>
      <c r="CF349" s="20"/>
      <c r="CG349" s="20"/>
      <c r="CH349" s="20"/>
      <c r="CI349" s="20"/>
    </row>
    <row r="350" spans="2:87" ht="13.5" customHeight="1">
      <c r="B350" s="228"/>
      <c r="C350" s="228"/>
      <c r="D350" s="230"/>
      <c r="E350" s="173" t="s">
        <v>77</v>
      </c>
      <c r="F350" s="116" t="s">
        <v>78</v>
      </c>
      <c r="G350" s="174">
        <v>126019452</v>
      </c>
      <c r="H350" s="11">
        <f t="shared" ref="H350" si="742">IFERROR(G350/G355,"-")</f>
        <v>3.1513181432084786E-2</v>
      </c>
      <c r="I350" s="71">
        <v>665</v>
      </c>
      <c r="J350" s="11">
        <f t="shared" ref="J350" si="743">IFERROR(I350/D345,"-")</f>
        <v>2.7136211540031013E-2</v>
      </c>
      <c r="K350" s="76">
        <f t="shared" si="695"/>
        <v>189502.93533834585</v>
      </c>
      <c r="L350" s="22"/>
      <c r="M350" s="20"/>
      <c r="N350" s="228"/>
      <c r="O350" s="228"/>
      <c r="P350" s="230"/>
      <c r="Q350" s="172" t="s">
        <v>77</v>
      </c>
      <c r="R350" s="92" t="s">
        <v>78</v>
      </c>
      <c r="S350" s="102">
        <v>141034260</v>
      </c>
      <c r="T350" s="13">
        <v>3.5529650826416216E-2</v>
      </c>
      <c r="U350" s="73">
        <v>756</v>
      </c>
      <c r="V350" s="13">
        <v>3.2233307751343053E-2</v>
      </c>
      <c r="W350" s="73">
        <v>186553.25396825396</v>
      </c>
      <c r="X350" s="22"/>
      <c r="Y350" s="143"/>
      <c r="Z350" s="168"/>
      <c r="AA350" s="168"/>
      <c r="AB350" s="168"/>
      <c r="AC350" s="168"/>
      <c r="AD350" s="168"/>
      <c r="AE350" s="168"/>
      <c r="AF350" s="168"/>
      <c r="AG350" s="168"/>
      <c r="AH350" s="168"/>
      <c r="AI350" s="168"/>
      <c r="AJ350" s="168"/>
      <c r="AK350" s="168"/>
      <c r="AL350" s="168"/>
      <c r="AM350" s="168"/>
      <c r="AN350" s="168"/>
      <c r="AO350" s="168"/>
      <c r="AP350" s="168"/>
      <c r="AQ350" s="168"/>
      <c r="AR350" s="168"/>
      <c r="AS350" s="168"/>
      <c r="AT350" s="168"/>
      <c r="AU350" s="168"/>
      <c r="AV350" s="168"/>
      <c r="AW350" s="168"/>
      <c r="AX350" s="168"/>
      <c r="AY350" s="168"/>
      <c r="AZ350" s="168"/>
      <c r="BA350" s="168"/>
      <c r="BB350" s="168"/>
      <c r="BC350" s="168"/>
      <c r="BD350" s="20"/>
      <c r="BE350" s="20"/>
      <c r="BF350" s="20"/>
      <c r="BG350" s="20"/>
      <c r="BH350" s="20"/>
      <c r="BI350" s="20"/>
      <c r="BJ350" s="20"/>
      <c r="BK350" s="20"/>
      <c r="BL350" s="20"/>
      <c r="BM350" s="20"/>
      <c r="BN350" s="20"/>
      <c r="BO350" s="20"/>
      <c r="BP350" s="20"/>
      <c r="BQ350" s="20"/>
      <c r="BR350" s="20"/>
      <c r="BS350" s="20"/>
      <c r="BT350" s="20"/>
      <c r="BU350" s="20"/>
      <c r="BV350" s="20"/>
      <c r="BW350" s="20"/>
      <c r="BX350" s="20"/>
      <c r="BY350" s="20"/>
      <c r="BZ350" s="20"/>
      <c r="CA350" s="20"/>
      <c r="CB350" s="20"/>
      <c r="CC350" s="20"/>
      <c r="CD350" s="20"/>
      <c r="CE350" s="20"/>
      <c r="CF350" s="20"/>
      <c r="CG350" s="20"/>
      <c r="CH350" s="20"/>
      <c r="CI350" s="20"/>
    </row>
    <row r="351" spans="2:87" ht="13.5" customHeight="1">
      <c r="B351" s="228"/>
      <c r="C351" s="228"/>
      <c r="D351" s="230"/>
      <c r="E351" s="173" t="s">
        <v>79</v>
      </c>
      <c r="F351" s="116" t="s">
        <v>80</v>
      </c>
      <c r="G351" s="174">
        <v>709211097</v>
      </c>
      <c r="H351" s="11">
        <f t="shared" ref="H351" si="744">IFERROR(G351/G355,"-")</f>
        <v>0.17734958864452832</v>
      </c>
      <c r="I351" s="71">
        <v>4209</v>
      </c>
      <c r="J351" s="11">
        <f t="shared" ref="J351" si="745">IFERROR(I351/D345,"-")</f>
        <v>0.17175385619848199</v>
      </c>
      <c r="K351" s="76">
        <f t="shared" si="695"/>
        <v>168498.71632216679</v>
      </c>
      <c r="L351" s="22"/>
      <c r="M351" s="20"/>
      <c r="N351" s="228"/>
      <c r="O351" s="228"/>
      <c r="P351" s="230"/>
      <c r="Q351" s="172" t="s">
        <v>79</v>
      </c>
      <c r="R351" s="92" t="s">
        <v>80</v>
      </c>
      <c r="S351" s="102">
        <v>681854427</v>
      </c>
      <c r="T351" s="13">
        <v>0.17177421787979819</v>
      </c>
      <c r="U351" s="73">
        <v>4065</v>
      </c>
      <c r="V351" s="13">
        <v>0.17331798413916602</v>
      </c>
      <c r="W351" s="73">
        <v>167737.86642066421</v>
      </c>
      <c r="X351" s="22"/>
      <c r="Y351" s="143"/>
      <c r="Z351" s="168"/>
      <c r="AA351" s="168"/>
      <c r="AB351" s="168"/>
      <c r="AC351" s="168"/>
      <c r="AD351" s="168"/>
      <c r="AE351" s="168"/>
      <c r="AF351" s="168"/>
      <c r="AG351" s="168"/>
      <c r="AH351" s="168"/>
      <c r="AI351" s="168"/>
      <c r="AJ351" s="168"/>
      <c r="AK351" s="168"/>
      <c r="AL351" s="168"/>
      <c r="AM351" s="168"/>
      <c r="AN351" s="168"/>
      <c r="AO351" s="168"/>
      <c r="AP351" s="168"/>
      <c r="AQ351" s="168"/>
      <c r="AR351" s="168"/>
      <c r="AS351" s="168"/>
      <c r="AT351" s="168"/>
      <c r="AU351" s="168"/>
      <c r="AV351" s="168"/>
      <c r="AW351" s="168"/>
      <c r="AX351" s="168"/>
      <c r="AY351" s="168"/>
      <c r="AZ351" s="168"/>
      <c r="BA351" s="168"/>
      <c r="BB351" s="168"/>
      <c r="BC351" s="168"/>
      <c r="BD351" s="20"/>
      <c r="BE351" s="20"/>
      <c r="BF351" s="20"/>
      <c r="BG351" s="20"/>
      <c r="BH351" s="20"/>
      <c r="BI351" s="20"/>
      <c r="BJ351" s="20"/>
      <c r="BK351" s="20"/>
      <c r="BL351" s="20"/>
      <c r="BM351" s="20"/>
      <c r="BN351" s="20"/>
      <c r="BO351" s="20"/>
      <c r="BP351" s="20"/>
      <c r="BQ351" s="20"/>
      <c r="BR351" s="20"/>
      <c r="BS351" s="20"/>
      <c r="BT351" s="20"/>
      <c r="BU351" s="20"/>
      <c r="BV351" s="20"/>
      <c r="BW351" s="20"/>
      <c r="BX351" s="20"/>
      <c r="BY351" s="20"/>
      <c r="BZ351" s="20"/>
      <c r="CA351" s="20"/>
      <c r="CB351" s="20"/>
      <c r="CC351" s="20"/>
      <c r="CD351" s="20"/>
      <c r="CE351" s="20"/>
      <c r="CF351" s="20"/>
      <c r="CG351" s="20"/>
      <c r="CH351" s="20"/>
      <c r="CI351" s="20"/>
    </row>
    <row r="352" spans="2:87" ht="13.5" customHeight="1">
      <c r="B352" s="228"/>
      <c r="C352" s="228"/>
      <c r="D352" s="230"/>
      <c r="E352" s="173" t="s">
        <v>81</v>
      </c>
      <c r="F352" s="116" t="s">
        <v>82</v>
      </c>
      <c r="G352" s="174">
        <v>1052769</v>
      </c>
      <c r="H352" s="11">
        <f t="shared" ref="H352" si="746">IFERROR(G352/G355,"-")</f>
        <v>2.6326174234652657E-4</v>
      </c>
      <c r="I352" s="71">
        <v>171</v>
      </c>
      <c r="J352" s="11">
        <f t="shared" ref="J352" si="747">IFERROR(I352/D345,"-")</f>
        <v>6.9778829674365462E-3</v>
      </c>
      <c r="K352" s="76">
        <f t="shared" si="695"/>
        <v>6156.5438596491231</v>
      </c>
      <c r="L352" s="22"/>
      <c r="M352" s="20"/>
      <c r="N352" s="228"/>
      <c r="O352" s="228"/>
      <c r="P352" s="230"/>
      <c r="Q352" s="172" t="s">
        <v>81</v>
      </c>
      <c r="R352" s="92" t="s">
        <v>82</v>
      </c>
      <c r="S352" s="102">
        <v>996938</v>
      </c>
      <c r="T352" s="13">
        <v>2.5115074192317335E-4</v>
      </c>
      <c r="U352" s="73">
        <v>162</v>
      </c>
      <c r="V352" s="13">
        <v>6.9071373752877972E-3</v>
      </c>
      <c r="W352" s="73">
        <v>6153.9382716049386</v>
      </c>
      <c r="X352" s="22"/>
      <c r="Y352" s="143"/>
      <c r="Z352" s="168"/>
      <c r="AA352" s="168"/>
      <c r="AB352" s="168"/>
      <c r="AC352" s="168"/>
      <c r="AD352" s="168"/>
      <c r="AE352" s="168"/>
      <c r="AF352" s="168"/>
      <c r="AG352" s="168"/>
      <c r="AH352" s="168"/>
      <c r="AI352" s="168"/>
      <c r="AJ352" s="168"/>
      <c r="AK352" s="168"/>
      <c r="AL352" s="168"/>
      <c r="AM352" s="168"/>
      <c r="AN352" s="168"/>
      <c r="AO352" s="168"/>
      <c r="AP352" s="168"/>
      <c r="AQ352" s="168"/>
      <c r="AR352" s="168"/>
      <c r="AS352" s="168"/>
      <c r="AT352" s="168"/>
      <c r="AU352" s="168"/>
      <c r="AV352" s="168"/>
      <c r="AW352" s="168"/>
      <c r="AX352" s="168"/>
      <c r="AY352" s="168"/>
      <c r="AZ352" s="168"/>
      <c r="BA352" s="168"/>
      <c r="BB352" s="168"/>
      <c r="BC352" s="168"/>
      <c r="BD352" s="20"/>
      <c r="BE352" s="20"/>
      <c r="BF352" s="20"/>
      <c r="BG352" s="20"/>
      <c r="BH352" s="20"/>
      <c r="BI352" s="20"/>
      <c r="BJ352" s="20"/>
      <c r="BK352" s="20"/>
      <c r="BL352" s="20"/>
      <c r="BM352" s="20"/>
      <c r="BN352" s="20"/>
      <c r="BO352" s="20"/>
      <c r="BP352" s="20"/>
      <c r="BQ352" s="20"/>
      <c r="BR352" s="20"/>
      <c r="BS352" s="20"/>
      <c r="BT352" s="20"/>
      <c r="BU352" s="20"/>
      <c r="BV352" s="20"/>
      <c r="BW352" s="20"/>
      <c r="BX352" s="20"/>
      <c r="BY352" s="20"/>
      <c r="BZ352" s="20"/>
      <c r="CA352" s="20"/>
      <c r="CB352" s="20"/>
      <c r="CC352" s="20"/>
      <c r="CD352" s="20"/>
      <c r="CE352" s="20"/>
      <c r="CF352" s="20"/>
      <c r="CG352" s="20"/>
      <c r="CH352" s="20"/>
      <c r="CI352" s="20"/>
    </row>
    <row r="353" spans="2:87" ht="13.5" customHeight="1">
      <c r="B353" s="228"/>
      <c r="C353" s="228"/>
      <c r="D353" s="230"/>
      <c r="E353" s="173" t="s">
        <v>83</v>
      </c>
      <c r="F353" s="116" t="s">
        <v>84</v>
      </c>
      <c r="G353" s="174">
        <v>64342111</v>
      </c>
      <c r="H353" s="11">
        <f t="shared" ref="H353" si="748">IFERROR(G353/G355,"-")</f>
        <v>1.60897749155927E-2</v>
      </c>
      <c r="I353" s="71">
        <v>2037</v>
      </c>
      <c r="J353" s="11">
        <f t="shared" ref="J353" si="749">IFERROR(I353/D345,"-")</f>
        <v>8.3122500612095002E-2</v>
      </c>
      <c r="K353" s="76">
        <f t="shared" si="695"/>
        <v>31586.701521845851</v>
      </c>
      <c r="L353" s="22"/>
      <c r="M353" s="20"/>
      <c r="N353" s="228"/>
      <c r="O353" s="228"/>
      <c r="P353" s="230"/>
      <c r="Q353" s="172" t="s">
        <v>83</v>
      </c>
      <c r="R353" s="92" t="s">
        <v>84</v>
      </c>
      <c r="S353" s="102">
        <v>55939345</v>
      </c>
      <c r="T353" s="13">
        <v>1.4092358802098384E-2</v>
      </c>
      <c r="U353" s="73">
        <v>1991</v>
      </c>
      <c r="V353" s="13">
        <v>8.4889571075296322E-2</v>
      </c>
      <c r="W353" s="73">
        <v>28096.104972375691</v>
      </c>
      <c r="X353" s="22"/>
      <c r="Y353" s="143"/>
      <c r="Z353" s="168"/>
      <c r="AA353" s="168"/>
      <c r="AB353" s="168"/>
      <c r="AC353" s="168"/>
      <c r="AD353" s="168"/>
      <c r="AE353" s="168"/>
      <c r="AF353" s="168"/>
      <c r="AG353" s="168"/>
      <c r="AH353" s="168"/>
      <c r="AI353" s="168"/>
      <c r="AJ353" s="168"/>
      <c r="AK353" s="168"/>
      <c r="AL353" s="168"/>
      <c r="AM353" s="168"/>
      <c r="AN353" s="168"/>
      <c r="AO353" s="168"/>
      <c r="AP353" s="168"/>
      <c r="AQ353" s="168"/>
      <c r="AR353" s="168"/>
      <c r="AS353" s="168"/>
      <c r="AT353" s="168"/>
      <c r="AU353" s="168"/>
      <c r="AV353" s="168"/>
      <c r="AW353" s="168"/>
      <c r="AX353" s="168"/>
      <c r="AY353" s="168"/>
      <c r="AZ353" s="168"/>
      <c r="BA353" s="168"/>
      <c r="BB353" s="168"/>
      <c r="BC353" s="168"/>
      <c r="BD353" s="20"/>
      <c r="BE353" s="20"/>
      <c r="BF353" s="20"/>
      <c r="BG353" s="20"/>
      <c r="BH353" s="20"/>
      <c r="BI353" s="20"/>
      <c r="BJ353" s="20"/>
      <c r="BK353" s="20"/>
      <c r="BL353" s="20"/>
      <c r="BM353" s="20"/>
      <c r="BN353" s="20"/>
      <c r="BO353" s="20"/>
      <c r="BP353" s="20"/>
      <c r="BQ353" s="20"/>
      <c r="BR353" s="20"/>
      <c r="BS353" s="20"/>
      <c r="BT353" s="20"/>
      <c r="BU353" s="20"/>
      <c r="BV353" s="20"/>
      <c r="BW353" s="20"/>
      <c r="BX353" s="20"/>
      <c r="BY353" s="20"/>
      <c r="BZ353" s="20"/>
      <c r="CA353" s="20"/>
      <c r="CB353" s="20"/>
      <c r="CC353" s="20"/>
      <c r="CD353" s="20"/>
      <c r="CE353" s="20"/>
      <c r="CF353" s="20"/>
      <c r="CG353" s="20"/>
      <c r="CH353" s="20"/>
      <c r="CI353" s="20"/>
    </row>
    <row r="354" spans="2:87" ht="13.5" customHeight="1">
      <c r="B354" s="228"/>
      <c r="C354" s="228"/>
      <c r="D354" s="230"/>
      <c r="E354" s="175" t="s">
        <v>85</v>
      </c>
      <c r="F354" s="117" t="s">
        <v>86</v>
      </c>
      <c r="G354" s="176">
        <v>1039877336</v>
      </c>
      <c r="H354" s="12">
        <f t="shared" ref="H354" si="750">IFERROR(G354/G355,"-")</f>
        <v>0.26003797537923745</v>
      </c>
      <c r="I354" s="72">
        <v>2479</v>
      </c>
      <c r="J354" s="12">
        <f t="shared" ref="J354" si="751">IFERROR(I354/D345,"-")</f>
        <v>0.10115889986125846</v>
      </c>
      <c r="K354" s="77">
        <f t="shared" si="695"/>
        <v>419474.5203711174</v>
      </c>
      <c r="L354" s="22"/>
      <c r="M354" s="20"/>
      <c r="N354" s="228"/>
      <c r="O354" s="228"/>
      <c r="P354" s="230"/>
      <c r="Q354" s="172" t="s">
        <v>85</v>
      </c>
      <c r="R354" s="92" t="s">
        <v>86</v>
      </c>
      <c r="S354" s="102">
        <v>1067714492</v>
      </c>
      <c r="T354" s="13">
        <v>0.26898090636320826</v>
      </c>
      <c r="U354" s="73">
        <v>2268</v>
      </c>
      <c r="V354" s="13">
        <v>9.6699923254029166E-2</v>
      </c>
      <c r="W354" s="73">
        <v>470773.58553791884</v>
      </c>
      <c r="X354" s="22"/>
      <c r="Y354" s="143"/>
      <c r="Z354" s="168"/>
      <c r="AA354" s="168"/>
      <c r="AB354" s="168"/>
      <c r="AC354" s="168"/>
      <c r="AD354" s="168"/>
      <c r="AE354" s="168"/>
      <c r="AF354" s="168"/>
      <c r="AG354" s="168"/>
      <c r="AH354" s="168"/>
      <c r="AI354" s="168"/>
      <c r="AJ354" s="168"/>
      <c r="AK354" s="168"/>
      <c r="AL354" s="168"/>
      <c r="AM354" s="168"/>
      <c r="AN354" s="168"/>
      <c r="AO354" s="168"/>
      <c r="AP354" s="168"/>
      <c r="AQ354" s="168"/>
      <c r="AR354" s="168"/>
      <c r="AS354" s="168"/>
      <c r="AT354" s="168"/>
      <c r="AU354" s="168"/>
      <c r="AV354" s="168"/>
      <c r="AW354" s="168"/>
      <c r="AX354" s="168"/>
      <c r="AY354" s="168"/>
      <c r="AZ354" s="168"/>
      <c r="BA354" s="168"/>
      <c r="BB354" s="168"/>
      <c r="BC354" s="168"/>
      <c r="BD354" s="20"/>
      <c r="BE354" s="20"/>
      <c r="BF354" s="20"/>
      <c r="BG354" s="20"/>
      <c r="BH354" s="20"/>
      <c r="BI354" s="20"/>
      <c r="BJ354" s="20"/>
      <c r="BK354" s="20"/>
      <c r="BL354" s="20"/>
      <c r="BM354" s="20"/>
      <c r="BN354" s="20"/>
      <c r="BO354" s="20"/>
      <c r="BP354" s="20"/>
      <c r="BQ354" s="20"/>
      <c r="BR354" s="20"/>
      <c r="BS354" s="20"/>
      <c r="BT354" s="20"/>
      <c r="BU354" s="20"/>
      <c r="BV354" s="20"/>
      <c r="BW354" s="20"/>
      <c r="BX354" s="20"/>
      <c r="BY354" s="20"/>
      <c r="BZ354" s="20"/>
      <c r="CA354" s="20"/>
      <c r="CB354" s="20"/>
      <c r="CC354" s="20"/>
      <c r="CD354" s="20"/>
      <c r="CE354" s="20"/>
      <c r="CF354" s="20"/>
      <c r="CG354" s="20"/>
      <c r="CH354" s="20"/>
      <c r="CI354" s="20"/>
    </row>
    <row r="355" spans="2:87" ht="13.5" customHeight="1">
      <c r="B355" s="192"/>
      <c r="C355" s="192"/>
      <c r="D355" s="231"/>
      <c r="E355" s="177" t="s">
        <v>115</v>
      </c>
      <c r="F355" s="178"/>
      <c r="G355" s="102">
        <f>SUM(G345:G354)</f>
        <v>3998944133</v>
      </c>
      <c r="H355" s="13" t="s">
        <v>131</v>
      </c>
      <c r="I355" s="73">
        <v>19312</v>
      </c>
      <c r="J355" s="13">
        <f t="shared" ref="J355" si="752">IFERROR(I355/D345,"-")</f>
        <v>0.78805190565575778</v>
      </c>
      <c r="K355" s="78">
        <f t="shared" si="695"/>
        <v>207070.42942212097</v>
      </c>
      <c r="L355" s="22"/>
      <c r="M355" s="20"/>
      <c r="N355" s="192"/>
      <c r="O355" s="192"/>
      <c r="P355" s="231"/>
      <c r="Q355" s="179" t="s">
        <v>115</v>
      </c>
      <c r="R355" s="179"/>
      <c r="S355" s="102">
        <v>3969480609</v>
      </c>
      <c r="T355" s="13" t="s">
        <v>131</v>
      </c>
      <c r="U355" s="73">
        <v>18500</v>
      </c>
      <c r="V355" s="13">
        <v>0.78877803359768062</v>
      </c>
      <c r="W355" s="73">
        <v>214566.51940540542</v>
      </c>
      <c r="X355" s="22"/>
      <c r="Y355" s="143"/>
      <c r="Z355" s="168"/>
      <c r="AA355" s="168"/>
      <c r="AB355" s="168"/>
      <c r="AC355" s="168"/>
      <c r="AD355" s="168"/>
      <c r="AE355" s="168"/>
      <c r="AF355" s="168"/>
      <c r="AG355" s="168"/>
      <c r="AH355" s="168"/>
      <c r="AI355" s="168"/>
      <c r="AJ355" s="168"/>
      <c r="AK355" s="168"/>
      <c r="AL355" s="168"/>
      <c r="AM355" s="168"/>
      <c r="AN355" s="168"/>
      <c r="AO355" s="168"/>
      <c r="AP355" s="168"/>
      <c r="AQ355" s="168"/>
      <c r="AR355" s="168"/>
      <c r="AS355" s="168"/>
      <c r="AT355" s="168"/>
      <c r="AU355" s="168"/>
      <c r="AV355" s="168"/>
      <c r="AW355" s="168"/>
      <c r="AX355" s="168"/>
      <c r="AY355" s="168"/>
      <c r="AZ355" s="168"/>
      <c r="BA355" s="168"/>
      <c r="BB355" s="168"/>
      <c r="BC355" s="168"/>
      <c r="BD355" s="20"/>
      <c r="BE355" s="20"/>
      <c r="BF355" s="20"/>
      <c r="BG355" s="20"/>
      <c r="BH355" s="20"/>
      <c r="BI355" s="20"/>
      <c r="BJ355" s="20"/>
      <c r="BK355" s="20"/>
      <c r="BL355" s="20"/>
      <c r="BM355" s="20"/>
      <c r="BN355" s="20"/>
      <c r="BO355" s="20"/>
      <c r="BP355" s="20"/>
      <c r="BQ355" s="20"/>
      <c r="BR355" s="20"/>
      <c r="BS355" s="20"/>
      <c r="BT355" s="20"/>
      <c r="BU355" s="20"/>
      <c r="BV355" s="20"/>
      <c r="BW355" s="20"/>
      <c r="BX355" s="20"/>
      <c r="BY355" s="20"/>
      <c r="BZ355" s="20"/>
      <c r="CA355" s="20"/>
      <c r="CB355" s="20"/>
      <c r="CC355" s="20"/>
      <c r="CD355" s="20"/>
      <c r="CE355" s="20"/>
      <c r="CF355" s="20"/>
      <c r="CG355" s="20"/>
      <c r="CH355" s="20"/>
      <c r="CI355" s="20"/>
    </row>
    <row r="356" spans="2:87" ht="13.5" customHeight="1">
      <c r="B356" s="191">
        <v>33</v>
      </c>
      <c r="C356" s="191" t="s">
        <v>37</v>
      </c>
      <c r="D356" s="229">
        <f>VLOOKUP(C356,市区町村別_生活習慣病の状況!$C$5:$D$78,2,FALSE)</f>
        <v>7125</v>
      </c>
      <c r="E356" s="169" t="s">
        <v>67</v>
      </c>
      <c r="F356" s="114" t="s">
        <v>68</v>
      </c>
      <c r="G356" s="170">
        <v>211763089</v>
      </c>
      <c r="H356" s="10">
        <f t="shared" ref="H356" si="753">IFERROR(G356/G366,"-")</f>
        <v>0.1844687630222378</v>
      </c>
      <c r="I356" s="171">
        <v>3422</v>
      </c>
      <c r="J356" s="10">
        <f t="shared" ref="J356" si="754">IFERROR(I356/D356,"-")</f>
        <v>0.48028070175438597</v>
      </c>
      <c r="K356" s="75">
        <f t="shared" si="695"/>
        <v>61882.843074225602</v>
      </c>
      <c r="L356" s="22"/>
      <c r="M356" s="20"/>
      <c r="N356" s="191">
        <v>33</v>
      </c>
      <c r="O356" s="191" t="s">
        <v>37</v>
      </c>
      <c r="P356" s="229">
        <v>6680</v>
      </c>
      <c r="Q356" s="172" t="s">
        <v>67</v>
      </c>
      <c r="R356" s="92" t="s">
        <v>68</v>
      </c>
      <c r="S356" s="102">
        <v>193527092</v>
      </c>
      <c r="T356" s="13">
        <v>0.16810825841123217</v>
      </c>
      <c r="U356" s="73">
        <v>3090</v>
      </c>
      <c r="V356" s="13">
        <v>0.46257485029940121</v>
      </c>
      <c r="W356" s="73">
        <v>62630.126860841425</v>
      </c>
      <c r="X356" s="22"/>
      <c r="Y356" s="143"/>
      <c r="Z356" s="168"/>
      <c r="AA356" s="168"/>
      <c r="AB356" s="168"/>
      <c r="AC356" s="168"/>
      <c r="AD356" s="168"/>
      <c r="AE356" s="168"/>
      <c r="AF356" s="168"/>
      <c r="AG356" s="168"/>
      <c r="AH356" s="168"/>
      <c r="AI356" s="168"/>
      <c r="AJ356" s="168"/>
      <c r="AK356" s="168"/>
      <c r="AL356" s="168"/>
      <c r="AM356" s="168"/>
      <c r="AN356" s="168"/>
      <c r="AO356" s="168"/>
      <c r="AP356" s="168"/>
      <c r="AQ356" s="168"/>
      <c r="AR356" s="168"/>
      <c r="AS356" s="168"/>
      <c r="AT356" s="168"/>
      <c r="AU356" s="168"/>
      <c r="AV356" s="168"/>
      <c r="AW356" s="168"/>
      <c r="AX356" s="168"/>
      <c r="AY356" s="168"/>
      <c r="AZ356" s="168"/>
      <c r="BA356" s="168"/>
      <c r="BB356" s="168"/>
      <c r="BC356" s="168"/>
      <c r="BD356" s="20"/>
      <c r="BE356" s="20"/>
      <c r="BF356" s="20"/>
      <c r="BG356" s="20"/>
      <c r="BH356" s="20"/>
      <c r="BI356" s="20"/>
      <c r="BJ356" s="20"/>
      <c r="BK356" s="20"/>
      <c r="BL356" s="20"/>
      <c r="BM356" s="20"/>
      <c r="BN356" s="20"/>
      <c r="BO356" s="20"/>
      <c r="BP356" s="20"/>
      <c r="BQ356" s="20"/>
      <c r="BR356" s="20"/>
      <c r="BS356" s="20"/>
      <c r="BT356" s="20"/>
      <c r="BU356" s="20"/>
      <c r="BV356" s="20"/>
      <c r="BW356" s="20"/>
      <c r="BX356" s="20"/>
      <c r="BY356" s="20"/>
      <c r="BZ356" s="20"/>
      <c r="CA356" s="20"/>
      <c r="CB356" s="20"/>
      <c r="CC356" s="20"/>
      <c r="CD356" s="20"/>
      <c r="CE356" s="20"/>
      <c r="CF356" s="20"/>
      <c r="CG356" s="20"/>
      <c r="CH356" s="20"/>
      <c r="CI356" s="20"/>
    </row>
    <row r="357" spans="2:87" ht="13.5" customHeight="1">
      <c r="B357" s="228"/>
      <c r="C357" s="228"/>
      <c r="D357" s="230"/>
      <c r="E357" s="173" t="s">
        <v>69</v>
      </c>
      <c r="F357" s="115" t="s">
        <v>70</v>
      </c>
      <c r="G357" s="174">
        <v>103355388</v>
      </c>
      <c r="H357" s="11">
        <f t="shared" ref="H357" si="755">IFERROR(G357/G366,"-")</f>
        <v>9.003382348679019E-2</v>
      </c>
      <c r="I357" s="71">
        <v>3032</v>
      </c>
      <c r="J357" s="11">
        <f t="shared" ref="J357" si="756">IFERROR(I357/D356,"-")</f>
        <v>0.42554385964912278</v>
      </c>
      <c r="K357" s="76">
        <f t="shared" si="695"/>
        <v>34088.188654353558</v>
      </c>
      <c r="L357" s="22"/>
      <c r="M357" s="20"/>
      <c r="N357" s="228"/>
      <c r="O357" s="228"/>
      <c r="P357" s="230"/>
      <c r="Q357" s="172" t="s">
        <v>69</v>
      </c>
      <c r="R357" s="92" t="s">
        <v>70</v>
      </c>
      <c r="S357" s="102">
        <v>103834129</v>
      </c>
      <c r="T357" s="13">
        <v>9.019602583516946E-2</v>
      </c>
      <c r="U357" s="73">
        <v>2789</v>
      </c>
      <c r="V357" s="13">
        <v>0.41751497005988025</v>
      </c>
      <c r="W357" s="73">
        <v>37229.877733954825</v>
      </c>
      <c r="X357" s="22"/>
      <c r="Y357" s="143"/>
      <c r="Z357" s="168"/>
      <c r="AA357" s="168"/>
      <c r="AB357" s="168"/>
      <c r="AC357" s="168"/>
      <c r="AD357" s="168"/>
      <c r="AE357" s="168"/>
      <c r="AF357" s="168"/>
      <c r="AG357" s="168"/>
      <c r="AH357" s="168"/>
      <c r="AI357" s="168"/>
      <c r="AJ357" s="168"/>
      <c r="AK357" s="168"/>
      <c r="AL357" s="168"/>
      <c r="AM357" s="168"/>
      <c r="AN357" s="168"/>
      <c r="AO357" s="168"/>
      <c r="AP357" s="168"/>
      <c r="AQ357" s="168"/>
      <c r="AR357" s="168"/>
      <c r="AS357" s="168"/>
      <c r="AT357" s="168"/>
      <c r="AU357" s="168"/>
      <c r="AV357" s="168"/>
      <c r="AW357" s="168"/>
      <c r="AX357" s="168"/>
      <c r="AY357" s="168"/>
      <c r="AZ357" s="168"/>
      <c r="BA357" s="168"/>
      <c r="BB357" s="168"/>
      <c r="BC357" s="168"/>
      <c r="BD357" s="20"/>
      <c r="BE357" s="20"/>
      <c r="BF357" s="20"/>
      <c r="BG357" s="20"/>
      <c r="BH357" s="20"/>
      <c r="BI357" s="20"/>
      <c r="BJ357" s="20"/>
      <c r="BK357" s="20"/>
      <c r="BL357" s="20"/>
      <c r="BM357" s="20"/>
      <c r="BN357" s="20"/>
      <c r="BO357" s="20"/>
      <c r="BP357" s="20"/>
      <c r="BQ357" s="20"/>
      <c r="BR357" s="20"/>
      <c r="BS357" s="20"/>
      <c r="BT357" s="20"/>
      <c r="BU357" s="20"/>
      <c r="BV357" s="20"/>
      <c r="BW357" s="20"/>
      <c r="BX357" s="20"/>
      <c r="BY357" s="20"/>
      <c r="BZ357" s="20"/>
      <c r="CA357" s="20"/>
      <c r="CB357" s="20"/>
      <c r="CC357" s="20"/>
      <c r="CD357" s="20"/>
      <c r="CE357" s="20"/>
      <c r="CF357" s="20"/>
      <c r="CG357" s="20"/>
      <c r="CH357" s="20"/>
      <c r="CI357" s="20"/>
    </row>
    <row r="358" spans="2:87" ht="13.5" customHeight="1">
      <c r="B358" s="228"/>
      <c r="C358" s="228"/>
      <c r="D358" s="230"/>
      <c r="E358" s="173" t="s">
        <v>71</v>
      </c>
      <c r="F358" s="116" t="s">
        <v>72</v>
      </c>
      <c r="G358" s="174">
        <v>202852155</v>
      </c>
      <c r="H358" s="11">
        <f t="shared" ref="H358" si="757">IFERROR(G358/G366,"-")</f>
        <v>0.17670636694029926</v>
      </c>
      <c r="I358" s="71">
        <v>4680</v>
      </c>
      <c r="J358" s="11">
        <f t="shared" ref="J358" si="758">IFERROR(I358/D356,"-")</f>
        <v>0.65684210526315789</v>
      </c>
      <c r="K358" s="76">
        <f t="shared" si="695"/>
        <v>43344.477564102563</v>
      </c>
      <c r="L358" s="22"/>
      <c r="M358" s="20"/>
      <c r="N358" s="228"/>
      <c r="O358" s="228"/>
      <c r="P358" s="230"/>
      <c r="Q358" s="172" t="s">
        <v>71</v>
      </c>
      <c r="R358" s="92" t="s">
        <v>72</v>
      </c>
      <c r="S358" s="102">
        <v>196787856</v>
      </c>
      <c r="T358" s="13">
        <v>0.17094073706559051</v>
      </c>
      <c r="U358" s="73">
        <v>4382</v>
      </c>
      <c r="V358" s="13">
        <v>0.65598802395209577</v>
      </c>
      <c r="W358" s="73">
        <v>44908.228206298496</v>
      </c>
      <c r="X358" s="22"/>
      <c r="Y358" s="143"/>
      <c r="Z358" s="168"/>
      <c r="AA358" s="168"/>
      <c r="AB358" s="168"/>
      <c r="AC358" s="168"/>
      <c r="AD358" s="168"/>
      <c r="AE358" s="168"/>
      <c r="AF358" s="168"/>
      <c r="AG358" s="168"/>
      <c r="AH358" s="168"/>
      <c r="AI358" s="168"/>
      <c r="AJ358" s="168"/>
      <c r="AK358" s="168"/>
      <c r="AL358" s="168"/>
      <c r="AM358" s="168"/>
      <c r="AN358" s="168"/>
      <c r="AO358" s="168"/>
      <c r="AP358" s="168"/>
      <c r="AQ358" s="168"/>
      <c r="AR358" s="168"/>
      <c r="AS358" s="168"/>
      <c r="AT358" s="168"/>
      <c r="AU358" s="168"/>
      <c r="AV358" s="168"/>
      <c r="AW358" s="168"/>
      <c r="AX358" s="168"/>
      <c r="AY358" s="168"/>
      <c r="AZ358" s="168"/>
      <c r="BA358" s="168"/>
      <c r="BB358" s="168"/>
      <c r="BC358" s="168"/>
      <c r="BD358" s="20"/>
      <c r="BE358" s="20"/>
      <c r="BF358" s="20"/>
      <c r="BG358" s="20"/>
      <c r="BH358" s="20"/>
      <c r="BI358" s="20"/>
      <c r="BJ358" s="20"/>
      <c r="BK358" s="20"/>
      <c r="BL358" s="20"/>
      <c r="BM358" s="20"/>
      <c r="BN358" s="20"/>
      <c r="BO358" s="20"/>
      <c r="BP358" s="20"/>
      <c r="BQ358" s="20"/>
      <c r="BR358" s="20"/>
      <c r="BS358" s="20"/>
      <c r="BT358" s="20"/>
      <c r="BU358" s="20"/>
      <c r="BV358" s="20"/>
      <c r="BW358" s="20"/>
      <c r="BX358" s="20"/>
      <c r="BY358" s="20"/>
      <c r="BZ358" s="20"/>
      <c r="CA358" s="20"/>
      <c r="CB358" s="20"/>
      <c r="CC358" s="20"/>
      <c r="CD358" s="20"/>
      <c r="CE358" s="20"/>
      <c r="CF358" s="20"/>
      <c r="CG358" s="20"/>
      <c r="CH358" s="20"/>
      <c r="CI358" s="20"/>
    </row>
    <row r="359" spans="2:87" ht="13.5" customHeight="1">
      <c r="B359" s="228"/>
      <c r="C359" s="228"/>
      <c r="D359" s="230"/>
      <c r="E359" s="173" t="s">
        <v>73</v>
      </c>
      <c r="F359" s="116" t="s">
        <v>74</v>
      </c>
      <c r="G359" s="174">
        <v>116290537</v>
      </c>
      <c r="H359" s="11">
        <f t="shared" ref="H359" si="759">IFERROR(G359/G366,"-")</f>
        <v>0.10130175004947051</v>
      </c>
      <c r="I359" s="71">
        <v>1534</v>
      </c>
      <c r="J359" s="11">
        <f t="shared" ref="J359" si="760">IFERROR(I359/D356,"-")</f>
        <v>0.2152982456140351</v>
      </c>
      <c r="K359" s="76">
        <f t="shared" si="695"/>
        <v>75808.694263363752</v>
      </c>
      <c r="L359" s="22"/>
      <c r="M359" s="20"/>
      <c r="N359" s="228"/>
      <c r="O359" s="228"/>
      <c r="P359" s="230"/>
      <c r="Q359" s="172" t="s">
        <v>73</v>
      </c>
      <c r="R359" s="92" t="s">
        <v>74</v>
      </c>
      <c r="S359" s="102">
        <v>92225278</v>
      </c>
      <c r="T359" s="13">
        <v>8.0111940430912507E-2</v>
      </c>
      <c r="U359" s="73">
        <v>1528</v>
      </c>
      <c r="V359" s="13">
        <v>0.22874251497005987</v>
      </c>
      <c r="W359" s="73">
        <v>60356.857329842933</v>
      </c>
      <c r="X359" s="22"/>
      <c r="Y359" s="143"/>
      <c r="Z359" s="168"/>
      <c r="AA359" s="168"/>
      <c r="AB359" s="168"/>
      <c r="AC359" s="168"/>
      <c r="AD359" s="168"/>
      <c r="AE359" s="168"/>
      <c r="AF359" s="168"/>
      <c r="AG359" s="168"/>
      <c r="AH359" s="168"/>
      <c r="AI359" s="168"/>
      <c r="AJ359" s="168"/>
      <c r="AK359" s="168"/>
      <c r="AL359" s="168"/>
      <c r="AM359" s="168"/>
      <c r="AN359" s="168"/>
      <c r="AO359" s="168"/>
      <c r="AP359" s="168"/>
      <c r="AQ359" s="168"/>
      <c r="AR359" s="168"/>
      <c r="AS359" s="168"/>
      <c r="AT359" s="168"/>
      <c r="AU359" s="168"/>
      <c r="AV359" s="168"/>
      <c r="AW359" s="168"/>
      <c r="AX359" s="168"/>
      <c r="AY359" s="168"/>
      <c r="AZ359" s="168"/>
      <c r="BA359" s="168"/>
      <c r="BB359" s="168"/>
      <c r="BC359" s="168"/>
      <c r="BD359" s="20"/>
      <c r="BE359" s="20"/>
      <c r="BF359" s="20"/>
      <c r="BG359" s="20"/>
      <c r="BH359" s="20"/>
      <c r="BI359" s="20"/>
      <c r="BJ359" s="20"/>
      <c r="BK359" s="20"/>
      <c r="BL359" s="20"/>
      <c r="BM359" s="20"/>
      <c r="BN359" s="20"/>
      <c r="BO359" s="20"/>
      <c r="BP359" s="20"/>
      <c r="BQ359" s="20"/>
      <c r="BR359" s="20"/>
      <c r="BS359" s="20"/>
      <c r="BT359" s="20"/>
      <c r="BU359" s="20"/>
      <c r="BV359" s="20"/>
      <c r="BW359" s="20"/>
      <c r="BX359" s="20"/>
      <c r="BY359" s="20"/>
      <c r="BZ359" s="20"/>
      <c r="CA359" s="20"/>
      <c r="CB359" s="20"/>
      <c r="CC359" s="20"/>
      <c r="CD359" s="20"/>
      <c r="CE359" s="20"/>
      <c r="CF359" s="20"/>
      <c r="CG359" s="20"/>
      <c r="CH359" s="20"/>
      <c r="CI359" s="20"/>
    </row>
    <row r="360" spans="2:87" ht="13.5" customHeight="1">
      <c r="B360" s="228"/>
      <c r="C360" s="228"/>
      <c r="D360" s="230"/>
      <c r="E360" s="173" t="s">
        <v>75</v>
      </c>
      <c r="F360" s="116" t="s">
        <v>76</v>
      </c>
      <c r="G360" s="174">
        <v>19278630</v>
      </c>
      <c r="H360" s="11">
        <f t="shared" ref="H360" si="761">IFERROR(G360/G366,"-")</f>
        <v>1.6793790861557578E-2</v>
      </c>
      <c r="I360" s="71">
        <v>27</v>
      </c>
      <c r="J360" s="11">
        <f t="shared" ref="J360" si="762">IFERROR(I360/D356,"-")</f>
        <v>3.7894736842105261E-3</v>
      </c>
      <c r="K360" s="76">
        <f t="shared" si="695"/>
        <v>714023.33333333337</v>
      </c>
      <c r="L360" s="22"/>
      <c r="M360" s="20"/>
      <c r="N360" s="228"/>
      <c r="O360" s="228"/>
      <c r="P360" s="230"/>
      <c r="Q360" s="172" t="s">
        <v>75</v>
      </c>
      <c r="R360" s="92" t="s">
        <v>76</v>
      </c>
      <c r="S360" s="102">
        <v>9924961</v>
      </c>
      <c r="T360" s="13">
        <v>8.6213660902288627E-3</v>
      </c>
      <c r="U360" s="73">
        <v>35</v>
      </c>
      <c r="V360" s="13">
        <v>5.239520958083832E-3</v>
      </c>
      <c r="W360" s="73">
        <v>283570.3142857143</v>
      </c>
      <c r="X360" s="22"/>
      <c r="Y360" s="143"/>
      <c r="Z360" s="168"/>
      <c r="AA360" s="168"/>
      <c r="AB360" s="168"/>
      <c r="AC360" s="168"/>
      <c r="AD360" s="168"/>
      <c r="AE360" s="168"/>
      <c r="AF360" s="168"/>
      <c r="AG360" s="168"/>
      <c r="AH360" s="168"/>
      <c r="AI360" s="168"/>
      <c r="AJ360" s="168"/>
      <c r="AK360" s="168"/>
      <c r="AL360" s="168"/>
      <c r="AM360" s="168"/>
      <c r="AN360" s="168"/>
      <c r="AO360" s="168"/>
      <c r="AP360" s="168"/>
      <c r="AQ360" s="168"/>
      <c r="AR360" s="168"/>
      <c r="AS360" s="168"/>
      <c r="AT360" s="168"/>
      <c r="AU360" s="168"/>
      <c r="AV360" s="168"/>
      <c r="AW360" s="168"/>
      <c r="AX360" s="168"/>
      <c r="AY360" s="168"/>
      <c r="AZ360" s="168"/>
      <c r="BA360" s="168"/>
      <c r="BB360" s="168"/>
      <c r="BC360" s="168"/>
      <c r="BD360" s="20"/>
      <c r="BE360" s="20"/>
      <c r="BF360" s="20"/>
      <c r="BG360" s="20"/>
      <c r="BH360" s="20"/>
      <c r="BI360" s="20"/>
      <c r="BJ360" s="20"/>
      <c r="BK360" s="20"/>
      <c r="BL360" s="20"/>
      <c r="BM360" s="20"/>
      <c r="BN360" s="20"/>
      <c r="BO360" s="20"/>
      <c r="BP360" s="20"/>
      <c r="BQ360" s="20"/>
      <c r="BR360" s="20"/>
      <c r="BS360" s="20"/>
      <c r="BT360" s="20"/>
      <c r="BU360" s="20"/>
      <c r="BV360" s="20"/>
      <c r="BW360" s="20"/>
      <c r="BX360" s="20"/>
      <c r="BY360" s="20"/>
      <c r="BZ360" s="20"/>
      <c r="CA360" s="20"/>
      <c r="CB360" s="20"/>
      <c r="CC360" s="20"/>
      <c r="CD360" s="20"/>
      <c r="CE360" s="20"/>
      <c r="CF360" s="20"/>
      <c r="CG360" s="20"/>
      <c r="CH360" s="20"/>
      <c r="CI360" s="20"/>
    </row>
    <row r="361" spans="2:87" ht="13.5" customHeight="1">
      <c r="B361" s="228"/>
      <c r="C361" s="228"/>
      <c r="D361" s="230"/>
      <c r="E361" s="173" t="s">
        <v>77</v>
      </c>
      <c r="F361" s="116" t="s">
        <v>78</v>
      </c>
      <c r="G361" s="174">
        <v>27415457</v>
      </c>
      <c r="H361" s="11">
        <f t="shared" ref="H361" si="763">IFERROR(G361/G366,"-")</f>
        <v>2.3881855257973456E-2</v>
      </c>
      <c r="I361" s="71">
        <v>243</v>
      </c>
      <c r="J361" s="11">
        <f t="shared" ref="J361" si="764">IFERROR(I361/D356,"-")</f>
        <v>3.4105263157894736E-2</v>
      </c>
      <c r="K361" s="76">
        <f t="shared" si="695"/>
        <v>112820.81069958847</v>
      </c>
      <c r="L361" s="22"/>
      <c r="M361" s="20"/>
      <c r="N361" s="228"/>
      <c r="O361" s="228"/>
      <c r="P361" s="230"/>
      <c r="Q361" s="172" t="s">
        <v>77</v>
      </c>
      <c r="R361" s="92" t="s">
        <v>78</v>
      </c>
      <c r="S361" s="102">
        <v>40383018</v>
      </c>
      <c r="T361" s="13">
        <v>3.507890680943751E-2</v>
      </c>
      <c r="U361" s="73">
        <v>233</v>
      </c>
      <c r="V361" s="13">
        <v>3.4880239520958083E-2</v>
      </c>
      <c r="W361" s="73">
        <v>173317.67381974249</v>
      </c>
      <c r="X361" s="22"/>
      <c r="Y361" s="143"/>
      <c r="Z361" s="168"/>
      <c r="AA361" s="168"/>
      <c r="AB361" s="168"/>
      <c r="AC361" s="168"/>
      <c r="AD361" s="168"/>
      <c r="AE361" s="168"/>
      <c r="AF361" s="168"/>
      <c r="AG361" s="168"/>
      <c r="AH361" s="168"/>
      <c r="AI361" s="168"/>
      <c r="AJ361" s="168"/>
      <c r="AK361" s="168"/>
      <c r="AL361" s="168"/>
      <c r="AM361" s="168"/>
      <c r="AN361" s="168"/>
      <c r="AO361" s="168"/>
      <c r="AP361" s="168"/>
      <c r="AQ361" s="168"/>
      <c r="AR361" s="168"/>
      <c r="AS361" s="168"/>
      <c r="AT361" s="168"/>
      <c r="AU361" s="168"/>
      <c r="AV361" s="168"/>
      <c r="AW361" s="168"/>
      <c r="AX361" s="168"/>
      <c r="AY361" s="168"/>
      <c r="AZ361" s="168"/>
      <c r="BA361" s="168"/>
      <c r="BB361" s="168"/>
      <c r="BC361" s="168"/>
      <c r="BD361" s="20"/>
      <c r="BE361" s="20"/>
      <c r="BF361" s="20"/>
      <c r="BG361" s="20"/>
      <c r="BH361" s="20"/>
      <c r="BI361" s="20"/>
      <c r="BJ361" s="20"/>
      <c r="BK361" s="20"/>
      <c r="BL361" s="20"/>
      <c r="BM361" s="20"/>
      <c r="BN361" s="20"/>
      <c r="BO361" s="20"/>
      <c r="BP361" s="20"/>
      <c r="BQ361" s="20"/>
      <c r="BR361" s="20"/>
      <c r="BS361" s="20"/>
      <c r="BT361" s="20"/>
      <c r="BU361" s="20"/>
      <c r="BV361" s="20"/>
      <c r="BW361" s="20"/>
      <c r="BX361" s="20"/>
      <c r="BY361" s="20"/>
      <c r="BZ361" s="20"/>
      <c r="CA361" s="20"/>
      <c r="CB361" s="20"/>
      <c r="CC361" s="20"/>
      <c r="CD361" s="20"/>
      <c r="CE361" s="20"/>
      <c r="CF361" s="20"/>
      <c r="CG361" s="20"/>
      <c r="CH361" s="20"/>
      <c r="CI361" s="20"/>
    </row>
    <row r="362" spans="2:87" ht="13.5" customHeight="1">
      <c r="B362" s="228"/>
      <c r="C362" s="228"/>
      <c r="D362" s="230"/>
      <c r="E362" s="173" t="s">
        <v>79</v>
      </c>
      <c r="F362" s="116" t="s">
        <v>80</v>
      </c>
      <c r="G362" s="174">
        <v>164657971</v>
      </c>
      <c r="H362" s="11">
        <f t="shared" ref="H362" si="765">IFERROR(G362/G366,"-")</f>
        <v>0.14343506404046413</v>
      </c>
      <c r="I362" s="71">
        <v>1314</v>
      </c>
      <c r="J362" s="11">
        <f t="shared" ref="J362" si="766">IFERROR(I362/D356,"-")</f>
        <v>0.18442105263157896</v>
      </c>
      <c r="K362" s="76">
        <f t="shared" si="695"/>
        <v>125310.4802130898</v>
      </c>
      <c r="L362" s="22"/>
      <c r="M362" s="20"/>
      <c r="N362" s="228"/>
      <c r="O362" s="228"/>
      <c r="P362" s="230"/>
      <c r="Q362" s="172" t="s">
        <v>79</v>
      </c>
      <c r="R362" s="92" t="s">
        <v>80</v>
      </c>
      <c r="S362" s="102">
        <v>172722125</v>
      </c>
      <c r="T362" s="13">
        <v>0.15003592170359872</v>
      </c>
      <c r="U362" s="73">
        <v>1270</v>
      </c>
      <c r="V362" s="13">
        <v>0.19011976047904192</v>
      </c>
      <c r="W362" s="73">
        <v>136001.67322834645</v>
      </c>
      <c r="X362" s="22"/>
      <c r="Y362" s="143"/>
      <c r="Z362" s="168"/>
      <c r="AA362" s="168"/>
      <c r="AB362" s="168"/>
      <c r="AC362" s="168"/>
      <c r="AD362" s="168"/>
      <c r="AE362" s="168"/>
      <c r="AF362" s="168"/>
      <c r="AG362" s="168"/>
      <c r="AH362" s="168"/>
      <c r="AI362" s="168"/>
      <c r="AJ362" s="168"/>
      <c r="AK362" s="168"/>
      <c r="AL362" s="168"/>
      <c r="AM362" s="168"/>
      <c r="AN362" s="168"/>
      <c r="AO362" s="168"/>
      <c r="AP362" s="168"/>
      <c r="AQ362" s="168"/>
      <c r="AR362" s="168"/>
      <c r="AS362" s="168"/>
      <c r="AT362" s="168"/>
      <c r="AU362" s="168"/>
      <c r="AV362" s="168"/>
      <c r="AW362" s="168"/>
      <c r="AX362" s="168"/>
      <c r="AY362" s="168"/>
      <c r="AZ362" s="168"/>
      <c r="BA362" s="168"/>
      <c r="BB362" s="168"/>
      <c r="BC362" s="168"/>
      <c r="BD362" s="20"/>
      <c r="BE362" s="20"/>
      <c r="BF362" s="20"/>
      <c r="BG362" s="20"/>
      <c r="BH362" s="20"/>
      <c r="BI362" s="20"/>
      <c r="BJ362" s="20"/>
      <c r="BK362" s="20"/>
      <c r="BL362" s="20"/>
      <c r="BM362" s="20"/>
      <c r="BN362" s="20"/>
      <c r="BO362" s="20"/>
      <c r="BP362" s="20"/>
      <c r="BQ362" s="20"/>
      <c r="BR362" s="20"/>
      <c r="BS362" s="20"/>
      <c r="BT362" s="20"/>
      <c r="BU362" s="20"/>
      <c r="BV362" s="20"/>
      <c r="BW362" s="20"/>
      <c r="BX362" s="20"/>
      <c r="BY362" s="20"/>
      <c r="BZ362" s="20"/>
      <c r="CA362" s="20"/>
      <c r="CB362" s="20"/>
      <c r="CC362" s="20"/>
      <c r="CD362" s="20"/>
      <c r="CE362" s="20"/>
      <c r="CF362" s="20"/>
      <c r="CG362" s="20"/>
      <c r="CH362" s="20"/>
      <c r="CI362" s="20"/>
    </row>
    <row r="363" spans="2:87" ht="13.5" customHeight="1">
      <c r="B363" s="228"/>
      <c r="C363" s="228"/>
      <c r="D363" s="230"/>
      <c r="E363" s="173" t="s">
        <v>81</v>
      </c>
      <c r="F363" s="116" t="s">
        <v>82</v>
      </c>
      <c r="G363" s="174">
        <v>71899</v>
      </c>
      <c r="H363" s="11">
        <f t="shared" ref="H363" si="767">IFERROR(G363/G366,"-")</f>
        <v>6.2631876287637061E-5</v>
      </c>
      <c r="I363" s="71">
        <v>14</v>
      </c>
      <c r="J363" s="11">
        <f t="shared" ref="J363" si="768">IFERROR(I363/D356,"-")</f>
        <v>1.9649122807017545E-3</v>
      </c>
      <c r="K363" s="76">
        <f t="shared" si="695"/>
        <v>5135.6428571428569</v>
      </c>
      <c r="L363" s="22"/>
      <c r="M363" s="20"/>
      <c r="N363" s="228"/>
      <c r="O363" s="228"/>
      <c r="P363" s="230"/>
      <c r="Q363" s="172" t="s">
        <v>81</v>
      </c>
      <c r="R363" s="92" t="s">
        <v>82</v>
      </c>
      <c r="S363" s="102">
        <v>293411</v>
      </c>
      <c r="T363" s="13">
        <v>2.5487290538473052E-4</v>
      </c>
      <c r="U363" s="73">
        <v>20</v>
      </c>
      <c r="V363" s="13">
        <v>2.9940119760479044E-3</v>
      </c>
      <c r="W363" s="73">
        <v>14670.55</v>
      </c>
      <c r="X363" s="22"/>
      <c r="Y363" s="143"/>
      <c r="Z363" s="168"/>
      <c r="AA363" s="168"/>
      <c r="AB363" s="168"/>
      <c r="AC363" s="168"/>
      <c r="AD363" s="168"/>
      <c r="AE363" s="168"/>
      <c r="AF363" s="168"/>
      <c r="AG363" s="168"/>
      <c r="AH363" s="168"/>
      <c r="AI363" s="168"/>
      <c r="AJ363" s="168"/>
      <c r="AK363" s="168"/>
      <c r="AL363" s="168"/>
      <c r="AM363" s="168"/>
      <c r="AN363" s="168"/>
      <c r="AO363" s="168"/>
      <c r="AP363" s="168"/>
      <c r="AQ363" s="168"/>
      <c r="AR363" s="168"/>
      <c r="AS363" s="168"/>
      <c r="AT363" s="168"/>
      <c r="AU363" s="168"/>
      <c r="AV363" s="168"/>
      <c r="AW363" s="168"/>
      <c r="AX363" s="168"/>
      <c r="AY363" s="168"/>
      <c r="AZ363" s="168"/>
      <c r="BA363" s="168"/>
      <c r="BB363" s="168"/>
      <c r="BC363" s="168"/>
      <c r="BD363" s="20"/>
      <c r="BE363" s="20"/>
      <c r="BF363" s="20"/>
      <c r="BG363" s="20"/>
      <c r="BH363" s="20"/>
      <c r="BI363" s="20"/>
      <c r="BJ363" s="20"/>
      <c r="BK363" s="20"/>
      <c r="BL363" s="20"/>
      <c r="BM363" s="20"/>
      <c r="BN363" s="20"/>
      <c r="BO363" s="20"/>
      <c r="BP363" s="20"/>
      <c r="BQ363" s="20"/>
      <c r="BR363" s="20"/>
      <c r="BS363" s="20"/>
      <c r="BT363" s="20"/>
      <c r="BU363" s="20"/>
      <c r="BV363" s="20"/>
      <c r="BW363" s="20"/>
      <c r="BX363" s="20"/>
      <c r="BY363" s="20"/>
      <c r="BZ363" s="20"/>
      <c r="CA363" s="20"/>
      <c r="CB363" s="20"/>
      <c r="CC363" s="20"/>
      <c r="CD363" s="20"/>
      <c r="CE363" s="20"/>
      <c r="CF363" s="20"/>
      <c r="CG363" s="20"/>
      <c r="CH363" s="20"/>
      <c r="CI363" s="20"/>
    </row>
    <row r="364" spans="2:87" ht="13.5" customHeight="1">
      <c r="B364" s="228"/>
      <c r="C364" s="228"/>
      <c r="D364" s="230"/>
      <c r="E364" s="173" t="s">
        <v>83</v>
      </c>
      <c r="F364" s="116" t="s">
        <v>84</v>
      </c>
      <c r="G364" s="174">
        <v>17683379</v>
      </c>
      <c r="H364" s="11">
        <f t="shared" ref="H364" si="769">IFERROR(G364/G366,"-")</f>
        <v>1.54041531297431E-2</v>
      </c>
      <c r="I364" s="71">
        <v>678</v>
      </c>
      <c r="J364" s="11">
        <f t="shared" ref="J364" si="770">IFERROR(I364/D356,"-")</f>
        <v>9.5157894736842108E-2</v>
      </c>
      <c r="K364" s="76">
        <f t="shared" si="695"/>
        <v>26081.679941002949</v>
      </c>
      <c r="L364" s="22"/>
      <c r="M364" s="20"/>
      <c r="N364" s="228"/>
      <c r="O364" s="228"/>
      <c r="P364" s="230"/>
      <c r="Q364" s="172" t="s">
        <v>83</v>
      </c>
      <c r="R364" s="92" t="s">
        <v>84</v>
      </c>
      <c r="S364" s="102">
        <v>19674862</v>
      </c>
      <c r="T364" s="13">
        <v>1.7090665452159703E-2</v>
      </c>
      <c r="U364" s="73">
        <v>566</v>
      </c>
      <c r="V364" s="13">
        <v>8.4730538922155693E-2</v>
      </c>
      <c r="W364" s="73">
        <v>34761.24028268551</v>
      </c>
      <c r="X364" s="22"/>
      <c r="Y364" s="143"/>
      <c r="Z364" s="168"/>
      <c r="AA364" s="168"/>
      <c r="AB364" s="168"/>
      <c r="AC364" s="168"/>
      <c r="AD364" s="168"/>
      <c r="AE364" s="168"/>
      <c r="AF364" s="168"/>
      <c r="AG364" s="168"/>
      <c r="AH364" s="168"/>
      <c r="AI364" s="168"/>
      <c r="AJ364" s="168"/>
      <c r="AK364" s="168"/>
      <c r="AL364" s="168"/>
      <c r="AM364" s="168"/>
      <c r="AN364" s="168"/>
      <c r="AO364" s="168"/>
      <c r="AP364" s="168"/>
      <c r="AQ364" s="168"/>
      <c r="AR364" s="168"/>
      <c r="AS364" s="168"/>
      <c r="AT364" s="168"/>
      <c r="AU364" s="168"/>
      <c r="AV364" s="168"/>
      <c r="AW364" s="168"/>
      <c r="AX364" s="168"/>
      <c r="AY364" s="168"/>
      <c r="AZ364" s="168"/>
      <c r="BA364" s="168"/>
      <c r="BB364" s="168"/>
      <c r="BC364" s="168"/>
      <c r="BD364" s="20"/>
      <c r="BE364" s="20"/>
      <c r="BF364" s="20"/>
      <c r="BG364" s="20"/>
      <c r="BH364" s="20"/>
      <c r="BI364" s="20"/>
      <c r="BJ364" s="20"/>
      <c r="BK364" s="20"/>
      <c r="BL364" s="20"/>
      <c r="BM364" s="20"/>
      <c r="BN364" s="20"/>
      <c r="BO364" s="20"/>
      <c r="BP364" s="20"/>
      <c r="BQ364" s="20"/>
      <c r="BR364" s="20"/>
      <c r="BS364" s="20"/>
      <c r="BT364" s="20"/>
      <c r="BU364" s="20"/>
      <c r="BV364" s="20"/>
      <c r="BW364" s="20"/>
      <c r="BX364" s="20"/>
      <c r="BY364" s="20"/>
      <c r="BZ364" s="20"/>
      <c r="CA364" s="20"/>
      <c r="CB364" s="20"/>
      <c r="CC364" s="20"/>
      <c r="CD364" s="20"/>
      <c r="CE364" s="20"/>
      <c r="CF364" s="20"/>
      <c r="CG364" s="20"/>
      <c r="CH364" s="20"/>
      <c r="CI364" s="20"/>
    </row>
    <row r="365" spans="2:87" ht="13.5" customHeight="1">
      <c r="B365" s="228"/>
      <c r="C365" s="228"/>
      <c r="D365" s="230"/>
      <c r="E365" s="175" t="s">
        <v>85</v>
      </c>
      <c r="F365" s="117" t="s">
        <v>86</v>
      </c>
      <c r="G365" s="176">
        <v>284593272</v>
      </c>
      <c r="H365" s="12">
        <f t="shared" ref="H365" si="771">IFERROR(G365/G366,"-")</f>
        <v>0.24791180133517635</v>
      </c>
      <c r="I365" s="72">
        <v>550</v>
      </c>
      <c r="J365" s="12">
        <f t="shared" ref="J365" si="772">IFERROR(I365/D356,"-")</f>
        <v>7.7192982456140355E-2</v>
      </c>
      <c r="K365" s="77">
        <f t="shared" si="695"/>
        <v>517442.31272727274</v>
      </c>
      <c r="L365" s="22"/>
      <c r="M365" s="20"/>
      <c r="N365" s="228"/>
      <c r="O365" s="228"/>
      <c r="P365" s="230"/>
      <c r="Q365" s="172" t="s">
        <v>85</v>
      </c>
      <c r="R365" s="92" t="s">
        <v>86</v>
      </c>
      <c r="S365" s="102">
        <v>321832413</v>
      </c>
      <c r="T365" s="13">
        <v>0.27956130529628581</v>
      </c>
      <c r="U365" s="73">
        <v>521</v>
      </c>
      <c r="V365" s="13">
        <v>7.7994011976047897E-2</v>
      </c>
      <c r="W365" s="73">
        <v>617720.56238003843</v>
      </c>
      <c r="X365" s="22"/>
      <c r="Y365" s="143"/>
      <c r="Z365" s="168"/>
      <c r="AA365" s="168"/>
      <c r="AB365" s="168"/>
      <c r="AC365" s="168"/>
      <c r="AD365" s="168"/>
      <c r="AE365" s="168"/>
      <c r="AF365" s="168"/>
      <c r="AG365" s="168"/>
      <c r="AH365" s="168"/>
      <c r="AI365" s="168"/>
      <c r="AJ365" s="168"/>
      <c r="AK365" s="168"/>
      <c r="AL365" s="168"/>
      <c r="AM365" s="168"/>
      <c r="AN365" s="168"/>
      <c r="AO365" s="168"/>
      <c r="AP365" s="168"/>
      <c r="AQ365" s="168"/>
      <c r="AR365" s="168"/>
      <c r="AS365" s="168"/>
      <c r="AT365" s="168"/>
      <c r="AU365" s="168"/>
      <c r="AV365" s="168"/>
      <c r="AW365" s="168"/>
      <c r="AX365" s="168"/>
      <c r="AY365" s="168"/>
      <c r="AZ365" s="168"/>
      <c r="BA365" s="168"/>
      <c r="BB365" s="168"/>
      <c r="BC365" s="168"/>
      <c r="BD365" s="20"/>
      <c r="BE365" s="20"/>
      <c r="BF365" s="20"/>
      <c r="BG365" s="20"/>
      <c r="BH365" s="20"/>
      <c r="BI365" s="20"/>
      <c r="BJ365" s="20"/>
      <c r="BK365" s="20"/>
      <c r="BL365" s="20"/>
      <c r="BM365" s="20"/>
      <c r="BN365" s="20"/>
      <c r="BO365" s="20"/>
      <c r="BP365" s="20"/>
      <c r="BQ365" s="20"/>
      <c r="BR365" s="20"/>
      <c r="BS365" s="20"/>
      <c r="BT365" s="20"/>
      <c r="BU365" s="20"/>
      <c r="BV365" s="20"/>
      <c r="BW365" s="20"/>
      <c r="BX365" s="20"/>
      <c r="BY365" s="20"/>
      <c r="BZ365" s="20"/>
      <c r="CA365" s="20"/>
      <c r="CB365" s="20"/>
      <c r="CC365" s="20"/>
      <c r="CD365" s="20"/>
      <c r="CE365" s="20"/>
      <c r="CF365" s="20"/>
      <c r="CG365" s="20"/>
      <c r="CH365" s="20"/>
      <c r="CI365" s="20"/>
    </row>
    <row r="366" spans="2:87" ht="13.5" customHeight="1">
      <c r="B366" s="192"/>
      <c r="C366" s="192"/>
      <c r="D366" s="231"/>
      <c r="E366" s="177" t="s">
        <v>115</v>
      </c>
      <c r="F366" s="178"/>
      <c r="G366" s="102">
        <f>SUM(G356:G365)</f>
        <v>1147961777</v>
      </c>
      <c r="H366" s="13" t="s">
        <v>131</v>
      </c>
      <c r="I366" s="73">
        <v>5734</v>
      </c>
      <c r="J366" s="13">
        <f t="shared" ref="J366" si="773">IFERROR(I366/D356,"-")</f>
        <v>0.80477192982456136</v>
      </c>
      <c r="K366" s="78">
        <f t="shared" si="695"/>
        <v>200202.61196372515</v>
      </c>
      <c r="L366" s="22"/>
      <c r="M366" s="20"/>
      <c r="N366" s="192"/>
      <c r="O366" s="192"/>
      <c r="P366" s="231"/>
      <c r="Q366" s="179" t="s">
        <v>115</v>
      </c>
      <c r="R366" s="179"/>
      <c r="S366" s="102">
        <v>1151205145</v>
      </c>
      <c r="T366" s="13" t="s">
        <v>131</v>
      </c>
      <c r="U366" s="73">
        <v>5355</v>
      </c>
      <c r="V366" s="13">
        <v>0.80164670658682635</v>
      </c>
      <c r="W366" s="73">
        <v>214977.61811391223</v>
      </c>
      <c r="X366" s="22"/>
      <c r="Y366" s="143"/>
      <c r="Z366" s="168"/>
      <c r="AA366" s="168"/>
      <c r="AB366" s="168"/>
      <c r="AC366" s="168"/>
      <c r="AD366" s="168"/>
      <c r="AE366" s="168"/>
      <c r="AF366" s="168"/>
      <c r="AG366" s="168"/>
      <c r="AH366" s="168"/>
      <c r="AI366" s="168"/>
      <c r="AJ366" s="168"/>
      <c r="AK366" s="168"/>
      <c r="AL366" s="168"/>
      <c r="AM366" s="168"/>
      <c r="AN366" s="168"/>
      <c r="AO366" s="168"/>
      <c r="AP366" s="168"/>
      <c r="AQ366" s="168"/>
      <c r="AR366" s="168"/>
      <c r="AS366" s="168"/>
      <c r="AT366" s="168"/>
      <c r="AU366" s="168"/>
      <c r="AV366" s="168"/>
      <c r="AW366" s="168"/>
      <c r="AX366" s="168"/>
      <c r="AY366" s="168"/>
      <c r="AZ366" s="168"/>
      <c r="BA366" s="168"/>
      <c r="BB366" s="168"/>
      <c r="BC366" s="168"/>
      <c r="BD366" s="20"/>
      <c r="BE366" s="20"/>
      <c r="BF366" s="20"/>
      <c r="BG366" s="20"/>
      <c r="BH366" s="20"/>
      <c r="BI366" s="20"/>
      <c r="BJ366" s="20"/>
      <c r="BK366" s="20"/>
      <c r="BL366" s="20"/>
      <c r="BM366" s="20"/>
      <c r="BN366" s="20"/>
      <c r="BO366" s="20"/>
      <c r="BP366" s="20"/>
      <c r="BQ366" s="20"/>
      <c r="BR366" s="20"/>
      <c r="BS366" s="20"/>
      <c r="BT366" s="20"/>
      <c r="BU366" s="20"/>
      <c r="BV366" s="20"/>
      <c r="BW366" s="20"/>
      <c r="BX366" s="20"/>
      <c r="BY366" s="20"/>
      <c r="BZ366" s="20"/>
      <c r="CA366" s="20"/>
      <c r="CB366" s="20"/>
      <c r="CC366" s="20"/>
      <c r="CD366" s="20"/>
      <c r="CE366" s="20"/>
      <c r="CF366" s="20"/>
      <c r="CG366" s="20"/>
      <c r="CH366" s="20"/>
      <c r="CI366" s="20"/>
    </row>
    <row r="367" spans="2:87" ht="13.5" customHeight="1">
      <c r="B367" s="191">
        <v>34</v>
      </c>
      <c r="C367" s="191" t="s">
        <v>38</v>
      </c>
      <c r="D367" s="229">
        <f>VLOOKUP(C367,市区町村別_生活習慣病の状況!$C$5:$D$78,2,FALSE)</f>
        <v>31044</v>
      </c>
      <c r="E367" s="169" t="s">
        <v>67</v>
      </c>
      <c r="F367" s="114" t="s">
        <v>68</v>
      </c>
      <c r="G367" s="170">
        <v>728043288</v>
      </c>
      <c r="H367" s="10">
        <f t="shared" ref="H367" si="774">IFERROR(G367/G377,"-")</f>
        <v>0.13912339010735067</v>
      </c>
      <c r="I367" s="171">
        <v>15415</v>
      </c>
      <c r="J367" s="10">
        <f t="shared" ref="J367" si="775">IFERROR(I367/D367,"-")</f>
        <v>0.49655327921659581</v>
      </c>
      <c r="K367" s="75">
        <f t="shared" si="695"/>
        <v>47229.535387609474</v>
      </c>
      <c r="L367" s="22"/>
      <c r="M367" s="20"/>
      <c r="N367" s="191">
        <v>34</v>
      </c>
      <c r="O367" s="191" t="s">
        <v>38</v>
      </c>
      <c r="P367" s="229">
        <v>29757</v>
      </c>
      <c r="Q367" s="172" t="s">
        <v>67</v>
      </c>
      <c r="R367" s="92" t="s">
        <v>68</v>
      </c>
      <c r="S367" s="102">
        <v>701252965</v>
      </c>
      <c r="T367" s="13">
        <v>0.12842941445145994</v>
      </c>
      <c r="U367" s="73">
        <v>14366</v>
      </c>
      <c r="V367" s="13">
        <v>0.48277716167624424</v>
      </c>
      <c r="W367" s="73">
        <v>48813.376374773768</v>
      </c>
      <c r="X367" s="22"/>
      <c r="Y367" s="143"/>
      <c r="Z367" s="168"/>
      <c r="AA367" s="168"/>
      <c r="AB367" s="168"/>
      <c r="AC367" s="168"/>
      <c r="AD367" s="168"/>
      <c r="AE367" s="168"/>
      <c r="AF367" s="168"/>
      <c r="AG367" s="168"/>
      <c r="AH367" s="168"/>
      <c r="AI367" s="168"/>
      <c r="AJ367" s="168"/>
      <c r="AK367" s="168"/>
      <c r="AL367" s="168"/>
      <c r="AM367" s="168"/>
      <c r="AN367" s="168"/>
      <c r="AO367" s="168"/>
      <c r="AP367" s="168"/>
      <c r="AQ367" s="168"/>
      <c r="AR367" s="168"/>
      <c r="AS367" s="168"/>
      <c r="AT367" s="168"/>
      <c r="AU367" s="168"/>
      <c r="AV367" s="168"/>
      <c r="AW367" s="168"/>
      <c r="AX367" s="168"/>
      <c r="AY367" s="168"/>
      <c r="AZ367" s="168"/>
      <c r="BA367" s="168"/>
      <c r="BB367" s="168"/>
      <c r="BC367" s="168"/>
      <c r="BD367" s="20"/>
      <c r="BE367" s="20"/>
      <c r="BF367" s="20"/>
      <c r="BG367" s="20"/>
      <c r="BH367" s="20"/>
      <c r="BI367" s="20"/>
      <c r="BJ367" s="20"/>
      <c r="BK367" s="20"/>
      <c r="BL367" s="20"/>
      <c r="BM367" s="20"/>
      <c r="BN367" s="20"/>
      <c r="BO367" s="20"/>
      <c r="BP367" s="20"/>
      <c r="BQ367" s="20"/>
      <c r="BR367" s="20"/>
      <c r="BS367" s="20"/>
      <c r="BT367" s="20"/>
      <c r="BU367" s="20"/>
      <c r="BV367" s="20"/>
      <c r="BW367" s="20"/>
      <c r="BX367" s="20"/>
      <c r="BY367" s="20"/>
      <c r="BZ367" s="20"/>
      <c r="CA367" s="20"/>
      <c r="CB367" s="20"/>
      <c r="CC367" s="20"/>
      <c r="CD367" s="20"/>
      <c r="CE367" s="20"/>
      <c r="CF367" s="20"/>
      <c r="CG367" s="20"/>
      <c r="CH367" s="20"/>
      <c r="CI367" s="20"/>
    </row>
    <row r="368" spans="2:87" ht="13.5" customHeight="1">
      <c r="B368" s="228"/>
      <c r="C368" s="228"/>
      <c r="D368" s="230"/>
      <c r="E368" s="173" t="s">
        <v>69</v>
      </c>
      <c r="F368" s="115" t="s">
        <v>70</v>
      </c>
      <c r="G368" s="174">
        <v>399259272</v>
      </c>
      <c r="H368" s="11">
        <f t="shared" ref="H368" si="776">IFERROR(G368/G377,"-")</f>
        <v>7.6295330741972076E-2</v>
      </c>
      <c r="I368" s="71">
        <v>12894</v>
      </c>
      <c r="J368" s="11">
        <f t="shared" ref="J368" si="777">IFERROR(I368/D367,"-")</f>
        <v>0.41534596057209122</v>
      </c>
      <c r="K368" s="76">
        <f t="shared" si="695"/>
        <v>30964.733364355514</v>
      </c>
      <c r="L368" s="22"/>
      <c r="M368" s="20"/>
      <c r="N368" s="228"/>
      <c r="O368" s="228"/>
      <c r="P368" s="230"/>
      <c r="Q368" s="172" t="s">
        <v>69</v>
      </c>
      <c r="R368" s="92" t="s">
        <v>70</v>
      </c>
      <c r="S368" s="102">
        <v>408530978</v>
      </c>
      <c r="T368" s="13">
        <v>7.4819497254920375E-2</v>
      </c>
      <c r="U368" s="73">
        <v>12124</v>
      </c>
      <c r="V368" s="13">
        <v>0.40743354504822393</v>
      </c>
      <c r="W368" s="73">
        <v>33696.055592213794</v>
      </c>
      <c r="X368" s="22"/>
      <c r="Y368" s="143"/>
      <c r="Z368" s="168"/>
      <c r="AA368" s="168"/>
      <c r="AB368" s="168"/>
      <c r="AC368" s="168"/>
      <c r="AD368" s="168"/>
      <c r="AE368" s="168"/>
      <c r="AF368" s="168"/>
      <c r="AG368" s="168"/>
      <c r="AH368" s="168"/>
      <c r="AI368" s="168"/>
      <c r="AJ368" s="168"/>
      <c r="AK368" s="168"/>
      <c r="AL368" s="168"/>
      <c r="AM368" s="168"/>
      <c r="AN368" s="168"/>
      <c r="AO368" s="168"/>
      <c r="AP368" s="168"/>
      <c r="AQ368" s="168"/>
      <c r="AR368" s="168"/>
      <c r="AS368" s="168"/>
      <c r="AT368" s="168"/>
      <c r="AU368" s="168"/>
      <c r="AV368" s="168"/>
      <c r="AW368" s="168"/>
      <c r="AX368" s="168"/>
      <c r="AY368" s="168"/>
      <c r="AZ368" s="168"/>
      <c r="BA368" s="168"/>
      <c r="BB368" s="168"/>
      <c r="BC368" s="168"/>
      <c r="BD368" s="20"/>
      <c r="BE368" s="20"/>
      <c r="BF368" s="20"/>
      <c r="BG368" s="20"/>
      <c r="BH368" s="20"/>
      <c r="BI368" s="20"/>
      <c r="BJ368" s="20"/>
      <c r="BK368" s="20"/>
      <c r="BL368" s="20"/>
      <c r="BM368" s="20"/>
      <c r="BN368" s="20"/>
      <c r="BO368" s="20"/>
      <c r="BP368" s="20"/>
      <c r="BQ368" s="20"/>
      <c r="BR368" s="20"/>
      <c r="BS368" s="20"/>
      <c r="BT368" s="20"/>
      <c r="BU368" s="20"/>
      <c r="BV368" s="20"/>
      <c r="BW368" s="20"/>
      <c r="BX368" s="20"/>
      <c r="BY368" s="20"/>
      <c r="BZ368" s="20"/>
      <c r="CA368" s="20"/>
      <c r="CB368" s="20"/>
      <c r="CC368" s="20"/>
      <c r="CD368" s="20"/>
      <c r="CE368" s="20"/>
      <c r="CF368" s="20"/>
      <c r="CG368" s="20"/>
      <c r="CH368" s="20"/>
      <c r="CI368" s="20"/>
    </row>
    <row r="369" spans="2:87" ht="13.5" customHeight="1">
      <c r="B369" s="228"/>
      <c r="C369" s="228"/>
      <c r="D369" s="230"/>
      <c r="E369" s="173" t="s">
        <v>71</v>
      </c>
      <c r="F369" s="116" t="s">
        <v>72</v>
      </c>
      <c r="G369" s="174">
        <v>863128453</v>
      </c>
      <c r="H369" s="11">
        <f t="shared" ref="H369" si="778">IFERROR(G369/G377,"-")</f>
        <v>0.16493711082667531</v>
      </c>
      <c r="I369" s="71">
        <v>20492</v>
      </c>
      <c r="J369" s="11">
        <f t="shared" ref="J369" si="779">IFERROR(I369/D367,"-")</f>
        <v>0.66009534853755958</v>
      </c>
      <c r="K369" s="76">
        <f t="shared" si="695"/>
        <v>42120.264151864139</v>
      </c>
      <c r="L369" s="22"/>
      <c r="M369" s="20"/>
      <c r="N369" s="228"/>
      <c r="O369" s="228"/>
      <c r="P369" s="230"/>
      <c r="Q369" s="172" t="s">
        <v>71</v>
      </c>
      <c r="R369" s="92" t="s">
        <v>72</v>
      </c>
      <c r="S369" s="102">
        <v>862379762</v>
      </c>
      <c r="T369" s="13">
        <v>0.15793862328760264</v>
      </c>
      <c r="U369" s="73">
        <v>19633</v>
      </c>
      <c r="V369" s="13">
        <v>0.65977753133716432</v>
      </c>
      <c r="W369" s="73">
        <v>43925.012071512247</v>
      </c>
      <c r="X369" s="22"/>
      <c r="Y369" s="143"/>
      <c r="Z369" s="168"/>
      <c r="AA369" s="168"/>
      <c r="AB369" s="168"/>
      <c r="AC369" s="168"/>
      <c r="AD369" s="168"/>
      <c r="AE369" s="168"/>
      <c r="AF369" s="168"/>
      <c r="AG369" s="168"/>
      <c r="AH369" s="168"/>
      <c r="AI369" s="168"/>
      <c r="AJ369" s="168"/>
      <c r="AK369" s="168"/>
      <c r="AL369" s="168"/>
      <c r="AM369" s="168"/>
      <c r="AN369" s="168"/>
      <c r="AO369" s="168"/>
      <c r="AP369" s="168"/>
      <c r="AQ369" s="168"/>
      <c r="AR369" s="168"/>
      <c r="AS369" s="168"/>
      <c r="AT369" s="168"/>
      <c r="AU369" s="168"/>
      <c r="AV369" s="168"/>
      <c r="AW369" s="168"/>
      <c r="AX369" s="168"/>
      <c r="AY369" s="168"/>
      <c r="AZ369" s="168"/>
      <c r="BA369" s="168"/>
      <c r="BB369" s="168"/>
      <c r="BC369" s="168"/>
      <c r="BD369" s="20"/>
      <c r="BE369" s="20"/>
      <c r="BF369" s="20"/>
      <c r="BG369" s="20"/>
      <c r="BH369" s="20"/>
      <c r="BI369" s="20"/>
      <c r="BJ369" s="20"/>
      <c r="BK369" s="20"/>
      <c r="BL369" s="20"/>
      <c r="BM369" s="20"/>
      <c r="BN369" s="20"/>
      <c r="BO369" s="20"/>
      <c r="BP369" s="20"/>
      <c r="BQ369" s="20"/>
      <c r="BR369" s="20"/>
      <c r="BS369" s="20"/>
      <c r="BT369" s="20"/>
      <c r="BU369" s="20"/>
      <c r="BV369" s="20"/>
      <c r="BW369" s="20"/>
      <c r="BX369" s="20"/>
      <c r="BY369" s="20"/>
      <c r="BZ369" s="20"/>
      <c r="CA369" s="20"/>
      <c r="CB369" s="20"/>
      <c r="CC369" s="20"/>
      <c r="CD369" s="20"/>
      <c r="CE369" s="20"/>
      <c r="CF369" s="20"/>
      <c r="CG369" s="20"/>
      <c r="CH369" s="20"/>
      <c r="CI369" s="20"/>
    </row>
    <row r="370" spans="2:87" ht="13.5" customHeight="1">
      <c r="B370" s="228"/>
      <c r="C370" s="228"/>
      <c r="D370" s="230"/>
      <c r="E370" s="173" t="s">
        <v>73</v>
      </c>
      <c r="F370" s="116" t="s">
        <v>74</v>
      </c>
      <c r="G370" s="174">
        <v>655617618</v>
      </c>
      <c r="H370" s="11">
        <f t="shared" ref="H370" si="780">IFERROR(G370/G377,"-")</f>
        <v>0.12528340983794087</v>
      </c>
      <c r="I370" s="71">
        <v>8038</v>
      </c>
      <c r="J370" s="11">
        <f t="shared" ref="J370" si="781">IFERROR(I370/D367,"-")</f>
        <v>0.25892281922432675</v>
      </c>
      <c r="K370" s="76">
        <f t="shared" si="695"/>
        <v>81564.769594426471</v>
      </c>
      <c r="L370" s="22"/>
      <c r="M370" s="20"/>
      <c r="N370" s="228"/>
      <c r="O370" s="228"/>
      <c r="P370" s="230"/>
      <c r="Q370" s="172" t="s">
        <v>73</v>
      </c>
      <c r="R370" s="92" t="s">
        <v>74</v>
      </c>
      <c r="S370" s="102">
        <v>640264275</v>
      </c>
      <c r="T370" s="13">
        <v>0.11725977648085742</v>
      </c>
      <c r="U370" s="73">
        <v>7940</v>
      </c>
      <c r="V370" s="13">
        <v>0.26682797324999158</v>
      </c>
      <c r="W370" s="73">
        <v>80637.818010075571</v>
      </c>
      <c r="X370" s="22"/>
      <c r="Y370" s="143"/>
      <c r="Z370" s="168"/>
      <c r="AA370" s="168"/>
      <c r="AB370" s="168"/>
      <c r="AC370" s="168"/>
      <c r="AD370" s="168"/>
      <c r="AE370" s="168"/>
      <c r="AF370" s="168"/>
      <c r="AG370" s="168"/>
      <c r="AH370" s="168"/>
      <c r="AI370" s="168"/>
      <c r="AJ370" s="168"/>
      <c r="AK370" s="168"/>
      <c r="AL370" s="168"/>
      <c r="AM370" s="168"/>
      <c r="AN370" s="168"/>
      <c r="AO370" s="168"/>
      <c r="AP370" s="168"/>
      <c r="AQ370" s="168"/>
      <c r="AR370" s="168"/>
      <c r="AS370" s="168"/>
      <c r="AT370" s="168"/>
      <c r="AU370" s="168"/>
      <c r="AV370" s="168"/>
      <c r="AW370" s="168"/>
      <c r="AX370" s="168"/>
      <c r="AY370" s="168"/>
      <c r="AZ370" s="168"/>
      <c r="BA370" s="168"/>
      <c r="BB370" s="168"/>
      <c r="BC370" s="168"/>
      <c r="BD370" s="20"/>
      <c r="BE370" s="20"/>
      <c r="BF370" s="20"/>
      <c r="BG370" s="20"/>
      <c r="BH370" s="20"/>
      <c r="BI370" s="20"/>
      <c r="BJ370" s="20"/>
      <c r="BK370" s="20"/>
      <c r="BL370" s="20"/>
      <c r="BM370" s="20"/>
      <c r="BN370" s="20"/>
      <c r="BO370" s="20"/>
      <c r="BP370" s="20"/>
      <c r="BQ370" s="20"/>
      <c r="BR370" s="20"/>
      <c r="BS370" s="20"/>
      <c r="BT370" s="20"/>
      <c r="BU370" s="20"/>
      <c r="BV370" s="20"/>
      <c r="BW370" s="20"/>
      <c r="BX370" s="20"/>
      <c r="BY370" s="20"/>
      <c r="BZ370" s="20"/>
      <c r="CA370" s="20"/>
      <c r="CB370" s="20"/>
      <c r="CC370" s="20"/>
      <c r="CD370" s="20"/>
      <c r="CE370" s="20"/>
      <c r="CF370" s="20"/>
      <c r="CG370" s="20"/>
      <c r="CH370" s="20"/>
      <c r="CI370" s="20"/>
    </row>
    <row r="371" spans="2:87" ht="13.5" customHeight="1">
      <c r="B371" s="228"/>
      <c r="C371" s="228"/>
      <c r="D371" s="230"/>
      <c r="E371" s="173" t="s">
        <v>75</v>
      </c>
      <c r="F371" s="116" t="s">
        <v>76</v>
      </c>
      <c r="G371" s="174">
        <v>74472882</v>
      </c>
      <c r="H371" s="11">
        <f t="shared" ref="H371" si="782">IFERROR(G371/G377,"-")</f>
        <v>1.4231186504537479E-2</v>
      </c>
      <c r="I371" s="71">
        <v>116</v>
      </c>
      <c r="J371" s="11">
        <f t="shared" ref="J371" si="783">IFERROR(I371/D367,"-")</f>
        <v>3.7366318773353951E-3</v>
      </c>
      <c r="K371" s="76">
        <f t="shared" si="695"/>
        <v>642007.60344827583</v>
      </c>
      <c r="L371" s="22"/>
      <c r="M371" s="20"/>
      <c r="N371" s="228"/>
      <c r="O371" s="228"/>
      <c r="P371" s="230"/>
      <c r="Q371" s="172" t="s">
        <v>75</v>
      </c>
      <c r="R371" s="92" t="s">
        <v>76</v>
      </c>
      <c r="S371" s="102">
        <v>66179177</v>
      </c>
      <c r="T371" s="13">
        <v>1.2120238166821192E-2</v>
      </c>
      <c r="U371" s="73">
        <v>93</v>
      </c>
      <c r="V371" s="13">
        <v>3.1253150519205564E-3</v>
      </c>
      <c r="W371" s="73">
        <v>711604.05376344081</v>
      </c>
      <c r="X371" s="22"/>
      <c r="Y371" s="143"/>
      <c r="Z371" s="168"/>
      <c r="AA371" s="168"/>
      <c r="AB371" s="168"/>
      <c r="AC371" s="168"/>
      <c r="AD371" s="168"/>
      <c r="AE371" s="168"/>
      <c r="AF371" s="168"/>
      <c r="AG371" s="168"/>
      <c r="AH371" s="168"/>
      <c r="AI371" s="168"/>
      <c r="AJ371" s="168"/>
      <c r="AK371" s="168"/>
      <c r="AL371" s="168"/>
      <c r="AM371" s="168"/>
      <c r="AN371" s="168"/>
      <c r="AO371" s="168"/>
      <c r="AP371" s="168"/>
      <c r="AQ371" s="168"/>
      <c r="AR371" s="168"/>
      <c r="AS371" s="168"/>
      <c r="AT371" s="168"/>
      <c r="AU371" s="168"/>
      <c r="AV371" s="168"/>
      <c r="AW371" s="168"/>
      <c r="AX371" s="168"/>
      <c r="AY371" s="168"/>
      <c r="AZ371" s="168"/>
      <c r="BA371" s="168"/>
      <c r="BB371" s="168"/>
      <c r="BC371" s="168"/>
      <c r="BD371" s="20"/>
      <c r="BE371" s="20"/>
      <c r="BF371" s="20"/>
      <c r="BG371" s="20"/>
      <c r="BH371" s="20"/>
      <c r="BI371" s="20"/>
      <c r="BJ371" s="20"/>
      <c r="BK371" s="20"/>
      <c r="BL371" s="20"/>
      <c r="BM371" s="20"/>
      <c r="BN371" s="20"/>
      <c r="BO371" s="20"/>
      <c r="BP371" s="20"/>
      <c r="BQ371" s="20"/>
      <c r="BR371" s="20"/>
      <c r="BS371" s="20"/>
      <c r="BT371" s="20"/>
      <c r="BU371" s="20"/>
      <c r="BV371" s="20"/>
      <c r="BW371" s="20"/>
      <c r="BX371" s="20"/>
      <c r="BY371" s="20"/>
      <c r="BZ371" s="20"/>
      <c r="CA371" s="20"/>
      <c r="CB371" s="20"/>
      <c r="CC371" s="20"/>
      <c r="CD371" s="20"/>
      <c r="CE371" s="20"/>
      <c r="CF371" s="20"/>
      <c r="CG371" s="20"/>
      <c r="CH371" s="20"/>
      <c r="CI371" s="20"/>
    </row>
    <row r="372" spans="2:87" ht="13.5" customHeight="1">
      <c r="B372" s="228"/>
      <c r="C372" s="228"/>
      <c r="D372" s="230"/>
      <c r="E372" s="173" t="s">
        <v>77</v>
      </c>
      <c r="F372" s="116" t="s">
        <v>78</v>
      </c>
      <c r="G372" s="174">
        <v>235091530</v>
      </c>
      <c r="H372" s="11">
        <f t="shared" ref="H372" si="784">IFERROR(G372/G377,"-")</f>
        <v>4.4924156541532367E-2</v>
      </c>
      <c r="I372" s="71">
        <v>1582</v>
      </c>
      <c r="J372" s="11">
        <f t="shared" ref="J372" si="785">IFERROR(I372/D367,"-")</f>
        <v>5.0959927844349953E-2</v>
      </c>
      <c r="K372" s="76">
        <f t="shared" si="695"/>
        <v>148604.00126422249</v>
      </c>
      <c r="L372" s="22"/>
      <c r="M372" s="20"/>
      <c r="N372" s="228"/>
      <c r="O372" s="228"/>
      <c r="P372" s="230"/>
      <c r="Q372" s="172" t="s">
        <v>77</v>
      </c>
      <c r="R372" s="92" t="s">
        <v>78</v>
      </c>
      <c r="S372" s="102">
        <v>242739443</v>
      </c>
      <c r="T372" s="13">
        <v>4.4455975353720666E-2</v>
      </c>
      <c r="U372" s="73">
        <v>1461</v>
      </c>
      <c r="V372" s="13">
        <v>4.909769129952616E-2</v>
      </c>
      <c r="W372" s="73">
        <v>166146.09377138945</v>
      </c>
      <c r="X372" s="22"/>
      <c r="Y372" s="143"/>
      <c r="Z372" s="168"/>
      <c r="AA372" s="168"/>
      <c r="AB372" s="168"/>
      <c r="AC372" s="168"/>
      <c r="AD372" s="168"/>
      <c r="AE372" s="168"/>
      <c r="AF372" s="168"/>
      <c r="AG372" s="168"/>
      <c r="AH372" s="168"/>
      <c r="AI372" s="168"/>
      <c r="AJ372" s="168"/>
      <c r="AK372" s="168"/>
      <c r="AL372" s="168"/>
      <c r="AM372" s="168"/>
      <c r="AN372" s="168"/>
      <c r="AO372" s="168"/>
      <c r="AP372" s="168"/>
      <c r="AQ372" s="168"/>
      <c r="AR372" s="168"/>
      <c r="AS372" s="168"/>
      <c r="AT372" s="168"/>
      <c r="AU372" s="168"/>
      <c r="AV372" s="168"/>
      <c r="AW372" s="168"/>
      <c r="AX372" s="168"/>
      <c r="AY372" s="168"/>
      <c r="AZ372" s="168"/>
      <c r="BA372" s="168"/>
      <c r="BB372" s="168"/>
      <c r="BC372" s="168"/>
      <c r="BD372" s="20"/>
      <c r="BE372" s="20"/>
      <c r="BF372" s="20"/>
      <c r="BG372" s="20"/>
      <c r="BH372" s="20"/>
      <c r="BI372" s="20"/>
      <c r="BJ372" s="20"/>
      <c r="BK372" s="20"/>
      <c r="BL372" s="20"/>
      <c r="BM372" s="20"/>
      <c r="BN372" s="20"/>
      <c r="BO372" s="20"/>
      <c r="BP372" s="20"/>
      <c r="BQ372" s="20"/>
      <c r="BR372" s="20"/>
      <c r="BS372" s="20"/>
      <c r="BT372" s="20"/>
      <c r="BU372" s="20"/>
      <c r="BV372" s="20"/>
      <c r="BW372" s="20"/>
      <c r="BX372" s="20"/>
      <c r="BY372" s="20"/>
      <c r="BZ372" s="20"/>
      <c r="CA372" s="20"/>
      <c r="CB372" s="20"/>
      <c r="CC372" s="20"/>
      <c r="CD372" s="20"/>
      <c r="CE372" s="20"/>
      <c r="CF372" s="20"/>
      <c r="CG372" s="20"/>
      <c r="CH372" s="20"/>
      <c r="CI372" s="20"/>
    </row>
    <row r="373" spans="2:87" ht="13.5" customHeight="1">
      <c r="B373" s="228"/>
      <c r="C373" s="228"/>
      <c r="D373" s="230"/>
      <c r="E373" s="173" t="s">
        <v>79</v>
      </c>
      <c r="F373" s="116" t="s">
        <v>80</v>
      </c>
      <c r="G373" s="174">
        <v>961695865</v>
      </c>
      <c r="H373" s="11">
        <f t="shared" ref="H373" si="786">IFERROR(G373/G377,"-")</f>
        <v>0.18377257396131785</v>
      </c>
      <c r="I373" s="71">
        <v>5378</v>
      </c>
      <c r="J373" s="11">
        <f t="shared" ref="J373" si="787">IFERROR(I373/D367,"-")</f>
        <v>0.17323798479577374</v>
      </c>
      <c r="K373" s="76">
        <f t="shared" si="695"/>
        <v>178820.35422089996</v>
      </c>
      <c r="L373" s="22"/>
      <c r="M373" s="20"/>
      <c r="N373" s="228"/>
      <c r="O373" s="228"/>
      <c r="P373" s="230"/>
      <c r="Q373" s="172" t="s">
        <v>79</v>
      </c>
      <c r="R373" s="92" t="s">
        <v>80</v>
      </c>
      <c r="S373" s="102">
        <v>1143060620</v>
      </c>
      <c r="T373" s="13">
        <v>0.20934329469697541</v>
      </c>
      <c r="U373" s="73">
        <v>5223</v>
      </c>
      <c r="V373" s="13">
        <v>0.17552172598044158</v>
      </c>
      <c r="W373" s="73">
        <v>218851.35362818305</v>
      </c>
      <c r="X373" s="22"/>
      <c r="Y373" s="143"/>
      <c r="Z373" s="168"/>
      <c r="AA373" s="168"/>
      <c r="AB373" s="168"/>
      <c r="AC373" s="168"/>
      <c r="AD373" s="168"/>
      <c r="AE373" s="168"/>
      <c r="AF373" s="168"/>
      <c r="AG373" s="168"/>
      <c r="AH373" s="168"/>
      <c r="AI373" s="168"/>
      <c r="AJ373" s="168"/>
      <c r="AK373" s="168"/>
      <c r="AL373" s="168"/>
      <c r="AM373" s="168"/>
      <c r="AN373" s="168"/>
      <c r="AO373" s="168"/>
      <c r="AP373" s="168"/>
      <c r="AQ373" s="168"/>
      <c r="AR373" s="168"/>
      <c r="AS373" s="168"/>
      <c r="AT373" s="168"/>
      <c r="AU373" s="168"/>
      <c r="AV373" s="168"/>
      <c r="AW373" s="168"/>
      <c r="AX373" s="168"/>
      <c r="AY373" s="168"/>
      <c r="AZ373" s="168"/>
      <c r="BA373" s="168"/>
      <c r="BB373" s="168"/>
      <c r="BC373" s="168"/>
      <c r="BD373" s="20"/>
      <c r="BE373" s="20"/>
      <c r="BF373" s="20"/>
      <c r="BG373" s="20"/>
      <c r="BH373" s="20"/>
      <c r="BI373" s="20"/>
      <c r="BJ373" s="20"/>
      <c r="BK373" s="20"/>
      <c r="BL373" s="20"/>
      <c r="BM373" s="20"/>
      <c r="BN373" s="20"/>
      <c r="BO373" s="20"/>
      <c r="BP373" s="20"/>
      <c r="BQ373" s="20"/>
      <c r="BR373" s="20"/>
      <c r="BS373" s="20"/>
      <c r="BT373" s="20"/>
      <c r="BU373" s="20"/>
      <c r="BV373" s="20"/>
      <c r="BW373" s="20"/>
      <c r="BX373" s="20"/>
      <c r="BY373" s="20"/>
      <c r="BZ373" s="20"/>
      <c r="CA373" s="20"/>
      <c r="CB373" s="20"/>
      <c r="CC373" s="20"/>
      <c r="CD373" s="20"/>
      <c r="CE373" s="20"/>
      <c r="CF373" s="20"/>
      <c r="CG373" s="20"/>
      <c r="CH373" s="20"/>
      <c r="CI373" s="20"/>
    </row>
    <row r="374" spans="2:87" ht="13.5" customHeight="1">
      <c r="B374" s="228"/>
      <c r="C374" s="228"/>
      <c r="D374" s="230"/>
      <c r="E374" s="173" t="s">
        <v>81</v>
      </c>
      <c r="F374" s="116" t="s">
        <v>82</v>
      </c>
      <c r="G374" s="174">
        <v>2596108</v>
      </c>
      <c r="H374" s="11">
        <f t="shared" ref="H374" si="788">IFERROR(G374/G377,"-")</f>
        <v>4.9609597670628334E-4</v>
      </c>
      <c r="I374" s="71">
        <v>68</v>
      </c>
      <c r="J374" s="11">
        <f t="shared" ref="J374" si="789">IFERROR(I374/D367,"-")</f>
        <v>2.1904393763690247E-3</v>
      </c>
      <c r="K374" s="76">
        <f t="shared" si="695"/>
        <v>38178.058823529413</v>
      </c>
      <c r="L374" s="22"/>
      <c r="M374" s="20"/>
      <c r="N374" s="228"/>
      <c r="O374" s="228"/>
      <c r="P374" s="230"/>
      <c r="Q374" s="172" t="s">
        <v>81</v>
      </c>
      <c r="R374" s="92" t="s">
        <v>82</v>
      </c>
      <c r="S374" s="102">
        <v>3450433</v>
      </c>
      <c r="T374" s="13">
        <v>6.3192187685651255E-4</v>
      </c>
      <c r="U374" s="73">
        <v>65</v>
      </c>
      <c r="V374" s="13">
        <v>2.1843599825251202E-3</v>
      </c>
      <c r="W374" s="73">
        <v>53083.584615384614</v>
      </c>
      <c r="X374" s="22"/>
      <c r="Y374" s="143"/>
      <c r="Z374" s="168"/>
      <c r="AA374" s="168"/>
      <c r="AB374" s="168"/>
      <c r="AC374" s="168"/>
      <c r="AD374" s="168"/>
      <c r="AE374" s="168"/>
      <c r="AF374" s="168"/>
      <c r="AG374" s="168"/>
      <c r="AH374" s="168"/>
      <c r="AI374" s="168"/>
      <c r="AJ374" s="168"/>
      <c r="AK374" s="168"/>
      <c r="AL374" s="168"/>
      <c r="AM374" s="168"/>
      <c r="AN374" s="168"/>
      <c r="AO374" s="168"/>
      <c r="AP374" s="168"/>
      <c r="AQ374" s="168"/>
      <c r="AR374" s="168"/>
      <c r="AS374" s="168"/>
      <c r="AT374" s="168"/>
      <c r="AU374" s="168"/>
      <c r="AV374" s="168"/>
      <c r="AW374" s="168"/>
      <c r="AX374" s="168"/>
      <c r="AY374" s="168"/>
      <c r="AZ374" s="168"/>
      <c r="BA374" s="168"/>
      <c r="BB374" s="168"/>
      <c r="BC374" s="168"/>
      <c r="BD374" s="20"/>
      <c r="BE374" s="20"/>
      <c r="BF374" s="20"/>
      <c r="BG374" s="20"/>
      <c r="BH374" s="20"/>
      <c r="BI374" s="20"/>
      <c r="BJ374" s="20"/>
      <c r="BK374" s="20"/>
      <c r="BL374" s="20"/>
      <c r="BM374" s="20"/>
      <c r="BN374" s="20"/>
      <c r="BO374" s="20"/>
      <c r="BP374" s="20"/>
      <c r="BQ374" s="20"/>
      <c r="BR374" s="20"/>
      <c r="BS374" s="20"/>
      <c r="BT374" s="20"/>
      <c r="BU374" s="20"/>
      <c r="BV374" s="20"/>
      <c r="BW374" s="20"/>
      <c r="BX374" s="20"/>
      <c r="BY374" s="20"/>
      <c r="BZ374" s="20"/>
      <c r="CA374" s="20"/>
      <c r="CB374" s="20"/>
      <c r="CC374" s="20"/>
      <c r="CD374" s="20"/>
      <c r="CE374" s="20"/>
      <c r="CF374" s="20"/>
      <c r="CG374" s="20"/>
      <c r="CH374" s="20"/>
      <c r="CI374" s="20"/>
    </row>
    <row r="375" spans="2:87" ht="13.5" customHeight="1">
      <c r="B375" s="228"/>
      <c r="C375" s="228"/>
      <c r="D375" s="230"/>
      <c r="E375" s="173" t="s">
        <v>83</v>
      </c>
      <c r="F375" s="116" t="s">
        <v>84</v>
      </c>
      <c r="G375" s="174">
        <v>197684388</v>
      </c>
      <c r="H375" s="11">
        <f t="shared" ref="H375" si="790">IFERROR(G375/G377,"-")</f>
        <v>3.7775943660450131E-2</v>
      </c>
      <c r="I375" s="71">
        <v>4146</v>
      </c>
      <c r="J375" s="11">
        <f t="shared" ref="J375" si="791">IFERROR(I375/D367,"-")</f>
        <v>0.13355237727097025</v>
      </c>
      <c r="K375" s="76">
        <f t="shared" si="695"/>
        <v>47680.749638205496</v>
      </c>
      <c r="L375" s="22"/>
      <c r="M375" s="20"/>
      <c r="N375" s="228"/>
      <c r="O375" s="228"/>
      <c r="P375" s="230"/>
      <c r="Q375" s="172" t="s">
        <v>83</v>
      </c>
      <c r="R375" s="92" t="s">
        <v>84</v>
      </c>
      <c r="S375" s="102">
        <v>195444390</v>
      </c>
      <c r="T375" s="13">
        <v>3.5794228072208972E-2</v>
      </c>
      <c r="U375" s="73">
        <v>4086</v>
      </c>
      <c r="V375" s="13">
        <v>0.13731222905534832</v>
      </c>
      <c r="W375" s="73">
        <v>47832.694566813509</v>
      </c>
      <c r="X375" s="22"/>
      <c r="Y375" s="143"/>
      <c r="Z375" s="168"/>
      <c r="AA375" s="168"/>
      <c r="AB375" s="168"/>
      <c r="AC375" s="168"/>
      <c r="AD375" s="168"/>
      <c r="AE375" s="168"/>
      <c r="AF375" s="168"/>
      <c r="AG375" s="168"/>
      <c r="AH375" s="168"/>
      <c r="AI375" s="168"/>
      <c r="AJ375" s="168"/>
      <c r="AK375" s="168"/>
      <c r="AL375" s="168"/>
      <c r="AM375" s="168"/>
      <c r="AN375" s="168"/>
      <c r="AO375" s="168"/>
      <c r="AP375" s="168"/>
      <c r="AQ375" s="168"/>
      <c r="AR375" s="168"/>
      <c r="AS375" s="168"/>
      <c r="AT375" s="168"/>
      <c r="AU375" s="168"/>
      <c r="AV375" s="168"/>
      <c r="AW375" s="168"/>
      <c r="AX375" s="168"/>
      <c r="AY375" s="168"/>
      <c r="AZ375" s="168"/>
      <c r="BA375" s="168"/>
      <c r="BB375" s="168"/>
      <c r="BC375" s="168"/>
      <c r="BD375" s="20"/>
      <c r="BE375" s="20"/>
      <c r="BF375" s="20"/>
      <c r="BG375" s="20"/>
      <c r="BH375" s="20"/>
      <c r="BI375" s="20"/>
      <c r="BJ375" s="20"/>
      <c r="BK375" s="20"/>
      <c r="BL375" s="20"/>
      <c r="BM375" s="20"/>
      <c r="BN375" s="20"/>
      <c r="BO375" s="20"/>
      <c r="BP375" s="20"/>
      <c r="BQ375" s="20"/>
      <c r="BR375" s="20"/>
      <c r="BS375" s="20"/>
      <c r="BT375" s="20"/>
      <c r="BU375" s="20"/>
      <c r="BV375" s="20"/>
      <c r="BW375" s="20"/>
      <c r="BX375" s="20"/>
      <c r="BY375" s="20"/>
      <c r="BZ375" s="20"/>
      <c r="CA375" s="20"/>
      <c r="CB375" s="20"/>
      <c r="CC375" s="20"/>
      <c r="CD375" s="20"/>
      <c r="CE375" s="20"/>
      <c r="CF375" s="20"/>
      <c r="CG375" s="20"/>
      <c r="CH375" s="20"/>
      <c r="CI375" s="20"/>
    </row>
    <row r="376" spans="2:87" ht="13.5" customHeight="1">
      <c r="B376" s="228"/>
      <c r="C376" s="228"/>
      <c r="D376" s="230"/>
      <c r="E376" s="175" t="s">
        <v>85</v>
      </c>
      <c r="F376" s="117" t="s">
        <v>86</v>
      </c>
      <c r="G376" s="176">
        <v>1115486698</v>
      </c>
      <c r="H376" s="12">
        <f t="shared" ref="H376" si="792">IFERROR(G376/G377,"-")</f>
        <v>0.21316080184151695</v>
      </c>
      <c r="I376" s="72">
        <v>3196</v>
      </c>
      <c r="J376" s="12">
        <f t="shared" ref="J376" si="793">IFERROR(I376/D367,"-")</f>
        <v>0.10295065068934416</v>
      </c>
      <c r="K376" s="77">
        <f t="shared" si="695"/>
        <v>349025.87546933669</v>
      </c>
      <c r="L376" s="22"/>
      <c r="M376" s="20"/>
      <c r="N376" s="228"/>
      <c r="O376" s="228"/>
      <c r="P376" s="230"/>
      <c r="Q376" s="172" t="s">
        <v>85</v>
      </c>
      <c r="R376" s="92" t="s">
        <v>86</v>
      </c>
      <c r="S376" s="102">
        <v>1196918795</v>
      </c>
      <c r="T376" s="13">
        <v>0.21920703035857686</v>
      </c>
      <c r="U376" s="73">
        <v>2940</v>
      </c>
      <c r="V376" s="13">
        <v>9.8800282286520824E-2</v>
      </c>
      <c r="W376" s="73">
        <v>407115.23639455781</v>
      </c>
      <c r="X376" s="22"/>
      <c r="Y376" s="143"/>
      <c r="Z376" s="168"/>
      <c r="AA376" s="168"/>
      <c r="AB376" s="168"/>
      <c r="AC376" s="168"/>
      <c r="AD376" s="168"/>
      <c r="AE376" s="168"/>
      <c r="AF376" s="168"/>
      <c r="AG376" s="168"/>
      <c r="AH376" s="168"/>
      <c r="AI376" s="168"/>
      <c r="AJ376" s="168"/>
      <c r="AK376" s="168"/>
      <c r="AL376" s="168"/>
      <c r="AM376" s="168"/>
      <c r="AN376" s="168"/>
      <c r="AO376" s="168"/>
      <c r="AP376" s="168"/>
      <c r="AQ376" s="168"/>
      <c r="AR376" s="168"/>
      <c r="AS376" s="168"/>
      <c r="AT376" s="168"/>
      <c r="AU376" s="168"/>
      <c r="AV376" s="168"/>
      <c r="AW376" s="168"/>
      <c r="AX376" s="168"/>
      <c r="AY376" s="168"/>
      <c r="AZ376" s="168"/>
      <c r="BA376" s="168"/>
      <c r="BB376" s="168"/>
      <c r="BC376" s="168"/>
      <c r="BD376" s="20"/>
      <c r="BE376" s="20"/>
      <c r="BF376" s="20"/>
      <c r="BG376" s="20"/>
      <c r="BH376" s="20"/>
      <c r="BI376" s="20"/>
      <c r="BJ376" s="20"/>
      <c r="BK376" s="20"/>
      <c r="BL376" s="20"/>
      <c r="BM376" s="20"/>
      <c r="BN376" s="20"/>
      <c r="BO376" s="20"/>
      <c r="BP376" s="20"/>
      <c r="BQ376" s="20"/>
      <c r="BR376" s="20"/>
      <c r="BS376" s="20"/>
      <c r="BT376" s="20"/>
      <c r="BU376" s="20"/>
      <c r="BV376" s="20"/>
      <c r="BW376" s="20"/>
      <c r="BX376" s="20"/>
      <c r="BY376" s="20"/>
      <c r="BZ376" s="20"/>
      <c r="CA376" s="20"/>
      <c r="CB376" s="20"/>
      <c r="CC376" s="20"/>
      <c r="CD376" s="20"/>
      <c r="CE376" s="20"/>
      <c r="CF376" s="20"/>
      <c r="CG376" s="20"/>
      <c r="CH376" s="20"/>
      <c r="CI376" s="20"/>
    </row>
    <row r="377" spans="2:87" ht="13.5" customHeight="1">
      <c r="B377" s="192"/>
      <c r="C377" s="192"/>
      <c r="D377" s="231"/>
      <c r="E377" s="177" t="s">
        <v>115</v>
      </c>
      <c r="F377" s="178"/>
      <c r="G377" s="102">
        <f>SUM(G367:G376)</f>
        <v>5233076102</v>
      </c>
      <c r="H377" s="13" t="s">
        <v>131</v>
      </c>
      <c r="I377" s="73">
        <v>25463</v>
      </c>
      <c r="J377" s="13">
        <f t="shared" ref="J377" si="794">IFERROR(I377/D367,"-")</f>
        <v>0.82022290941888931</v>
      </c>
      <c r="K377" s="78">
        <f t="shared" si="695"/>
        <v>205516.87161764127</v>
      </c>
      <c r="L377" s="22"/>
      <c r="M377" s="20"/>
      <c r="N377" s="192"/>
      <c r="O377" s="192"/>
      <c r="P377" s="231"/>
      <c r="Q377" s="179" t="s">
        <v>115</v>
      </c>
      <c r="R377" s="179"/>
      <c r="S377" s="102">
        <v>5460220838</v>
      </c>
      <c r="T377" s="13" t="s">
        <v>131</v>
      </c>
      <c r="U377" s="73">
        <v>24454</v>
      </c>
      <c r="V377" s="13">
        <v>0.82178983096414293</v>
      </c>
      <c r="W377" s="73">
        <v>223285.38635806003</v>
      </c>
      <c r="X377" s="22"/>
      <c r="Y377" s="143"/>
      <c r="Z377" s="168"/>
      <c r="AA377" s="168"/>
      <c r="AB377" s="168"/>
      <c r="AC377" s="168"/>
      <c r="AD377" s="168"/>
      <c r="AE377" s="168"/>
      <c r="AF377" s="168"/>
      <c r="AG377" s="168"/>
      <c r="AH377" s="168"/>
      <c r="AI377" s="168"/>
      <c r="AJ377" s="168"/>
      <c r="AK377" s="168"/>
      <c r="AL377" s="168"/>
      <c r="AM377" s="168"/>
      <c r="AN377" s="168"/>
      <c r="AO377" s="168"/>
      <c r="AP377" s="168"/>
      <c r="AQ377" s="168"/>
      <c r="AR377" s="168"/>
      <c r="AS377" s="168"/>
      <c r="AT377" s="168"/>
      <c r="AU377" s="168"/>
      <c r="AV377" s="168"/>
      <c r="AW377" s="168"/>
      <c r="AX377" s="168"/>
      <c r="AY377" s="168"/>
      <c r="AZ377" s="168"/>
      <c r="BA377" s="168"/>
      <c r="BB377" s="168"/>
      <c r="BC377" s="168"/>
      <c r="BD377" s="20"/>
      <c r="BE377" s="20"/>
      <c r="BF377" s="20"/>
      <c r="BG377" s="20"/>
      <c r="BH377" s="20"/>
      <c r="BI377" s="20"/>
      <c r="BJ377" s="20"/>
      <c r="BK377" s="20"/>
      <c r="BL377" s="20"/>
      <c r="BM377" s="20"/>
      <c r="BN377" s="20"/>
      <c r="BO377" s="20"/>
      <c r="BP377" s="20"/>
      <c r="BQ377" s="20"/>
      <c r="BR377" s="20"/>
      <c r="BS377" s="20"/>
      <c r="BT377" s="20"/>
      <c r="BU377" s="20"/>
      <c r="BV377" s="20"/>
      <c r="BW377" s="20"/>
      <c r="BX377" s="20"/>
      <c r="BY377" s="20"/>
      <c r="BZ377" s="20"/>
      <c r="CA377" s="20"/>
      <c r="CB377" s="20"/>
      <c r="CC377" s="20"/>
      <c r="CD377" s="20"/>
      <c r="CE377" s="20"/>
      <c r="CF377" s="20"/>
      <c r="CG377" s="20"/>
      <c r="CH377" s="20"/>
      <c r="CI377" s="20"/>
    </row>
    <row r="378" spans="2:87" ht="13.5" customHeight="1">
      <c r="B378" s="191">
        <v>35</v>
      </c>
      <c r="C378" s="191" t="s">
        <v>1</v>
      </c>
      <c r="D378" s="229">
        <f>VLOOKUP(C378,市区町村別_生活習慣病の状況!$C$5:$D$78,2,FALSE)</f>
        <v>63683</v>
      </c>
      <c r="E378" s="169" t="s">
        <v>67</v>
      </c>
      <c r="F378" s="114" t="s">
        <v>68</v>
      </c>
      <c r="G378" s="170">
        <v>1705927830</v>
      </c>
      <c r="H378" s="10">
        <f t="shared" ref="H378" si="795">IFERROR(G378/G388,"-")</f>
        <v>0.16935375164595246</v>
      </c>
      <c r="I378" s="171">
        <v>30785</v>
      </c>
      <c r="J378" s="10">
        <f t="shared" ref="J378" si="796">IFERROR(I378/D378,"-")</f>
        <v>0.48341001523169447</v>
      </c>
      <c r="K378" s="75">
        <f t="shared" si="695"/>
        <v>55414.254669481888</v>
      </c>
      <c r="L378" s="22"/>
      <c r="M378" s="20"/>
      <c r="N378" s="191">
        <v>35</v>
      </c>
      <c r="O378" s="191" t="s">
        <v>1</v>
      </c>
      <c r="P378" s="229">
        <v>60596</v>
      </c>
      <c r="Q378" s="172" t="s">
        <v>67</v>
      </c>
      <c r="R378" s="92" t="s">
        <v>68</v>
      </c>
      <c r="S378" s="102">
        <v>1585817429</v>
      </c>
      <c r="T378" s="13">
        <v>0.16225218404614317</v>
      </c>
      <c r="U378" s="73">
        <v>28300</v>
      </c>
      <c r="V378" s="13">
        <v>0.46702752656941054</v>
      </c>
      <c r="W378" s="73">
        <v>56035.951554770319</v>
      </c>
      <c r="X378" s="22"/>
      <c r="Y378" s="143"/>
      <c r="Z378" s="168"/>
      <c r="AA378" s="168"/>
      <c r="AB378" s="168"/>
      <c r="AC378" s="168"/>
      <c r="AD378" s="168"/>
      <c r="AE378" s="168"/>
      <c r="AF378" s="168"/>
      <c r="AG378" s="168"/>
      <c r="AH378" s="168"/>
      <c r="AI378" s="168"/>
      <c r="AJ378" s="168"/>
      <c r="AK378" s="168"/>
      <c r="AL378" s="168"/>
      <c r="AM378" s="168"/>
      <c r="AN378" s="168"/>
      <c r="AO378" s="168"/>
      <c r="AP378" s="168"/>
      <c r="AQ378" s="168"/>
      <c r="AR378" s="168"/>
      <c r="AS378" s="168"/>
      <c r="AT378" s="168"/>
      <c r="AU378" s="168"/>
      <c r="AV378" s="168"/>
      <c r="AW378" s="168"/>
      <c r="AX378" s="168"/>
      <c r="AY378" s="168"/>
      <c r="AZ378" s="168"/>
      <c r="BA378" s="168"/>
      <c r="BB378" s="168"/>
      <c r="BC378" s="168"/>
      <c r="BD378" s="20"/>
      <c r="BE378" s="20"/>
      <c r="BF378" s="20"/>
      <c r="BG378" s="20"/>
      <c r="BH378" s="20"/>
      <c r="BI378" s="20"/>
      <c r="BJ378" s="20"/>
      <c r="BK378" s="20"/>
      <c r="BL378" s="20"/>
      <c r="BM378" s="20"/>
      <c r="BN378" s="20"/>
      <c r="BO378" s="20"/>
      <c r="BP378" s="20"/>
      <c r="BQ378" s="20"/>
      <c r="BR378" s="20"/>
      <c r="BS378" s="20"/>
      <c r="BT378" s="20"/>
      <c r="BU378" s="20"/>
      <c r="BV378" s="20"/>
      <c r="BW378" s="20"/>
      <c r="BX378" s="20"/>
      <c r="BY378" s="20"/>
      <c r="BZ378" s="20"/>
      <c r="CA378" s="20"/>
      <c r="CB378" s="20"/>
      <c r="CC378" s="20"/>
      <c r="CD378" s="20"/>
      <c r="CE378" s="20"/>
      <c r="CF378" s="20"/>
      <c r="CG378" s="20"/>
      <c r="CH378" s="20"/>
      <c r="CI378" s="20"/>
    </row>
    <row r="379" spans="2:87" ht="13.5" customHeight="1">
      <c r="B379" s="228"/>
      <c r="C379" s="228"/>
      <c r="D379" s="230"/>
      <c r="E379" s="173" t="s">
        <v>69</v>
      </c>
      <c r="F379" s="115" t="s">
        <v>70</v>
      </c>
      <c r="G379" s="174">
        <v>958046030</v>
      </c>
      <c r="H379" s="11">
        <f t="shared" ref="H379" si="797">IFERROR(G379/G388,"-")</f>
        <v>9.5108765199059281E-2</v>
      </c>
      <c r="I379" s="71">
        <v>27665</v>
      </c>
      <c r="J379" s="11">
        <f t="shared" ref="J379" si="798">IFERROR(I379/D378,"-")</f>
        <v>0.43441734842893709</v>
      </c>
      <c r="K379" s="76">
        <f t="shared" si="695"/>
        <v>34630.255919031268</v>
      </c>
      <c r="L379" s="22"/>
      <c r="M379" s="20"/>
      <c r="N379" s="228"/>
      <c r="O379" s="228"/>
      <c r="P379" s="230"/>
      <c r="Q379" s="172" t="s">
        <v>69</v>
      </c>
      <c r="R379" s="92" t="s">
        <v>70</v>
      </c>
      <c r="S379" s="102">
        <v>979800325</v>
      </c>
      <c r="T379" s="13">
        <v>0.1002478215670884</v>
      </c>
      <c r="U379" s="73">
        <v>26107</v>
      </c>
      <c r="V379" s="13">
        <v>0.43083701894514487</v>
      </c>
      <c r="W379" s="73">
        <v>37530.176772513121</v>
      </c>
      <c r="X379" s="22"/>
      <c r="Y379" s="143"/>
      <c r="Z379" s="168"/>
      <c r="AA379" s="168"/>
      <c r="AB379" s="168"/>
      <c r="AC379" s="168"/>
      <c r="AD379" s="168"/>
      <c r="AE379" s="168"/>
      <c r="AF379" s="168"/>
      <c r="AG379" s="168"/>
      <c r="AH379" s="168"/>
      <c r="AI379" s="168"/>
      <c r="AJ379" s="168"/>
      <c r="AK379" s="168"/>
      <c r="AL379" s="168"/>
      <c r="AM379" s="168"/>
      <c r="AN379" s="168"/>
      <c r="AO379" s="168"/>
      <c r="AP379" s="168"/>
      <c r="AQ379" s="168"/>
      <c r="AR379" s="168"/>
      <c r="AS379" s="168"/>
      <c r="AT379" s="168"/>
      <c r="AU379" s="168"/>
      <c r="AV379" s="168"/>
      <c r="AW379" s="168"/>
      <c r="AX379" s="168"/>
      <c r="AY379" s="168"/>
      <c r="AZ379" s="168"/>
      <c r="BA379" s="168"/>
      <c r="BB379" s="168"/>
      <c r="BC379" s="168"/>
      <c r="BD379" s="20"/>
      <c r="BE379" s="20"/>
      <c r="BF379" s="20"/>
      <c r="BG379" s="20"/>
      <c r="BH379" s="20"/>
      <c r="BI379" s="20"/>
      <c r="BJ379" s="20"/>
      <c r="BK379" s="20"/>
      <c r="BL379" s="20"/>
      <c r="BM379" s="20"/>
      <c r="BN379" s="20"/>
      <c r="BO379" s="20"/>
      <c r="BP379" s="20"/>
      <c r="BQ379" s="20"/>
      <c r="BR379" s="20"/>
      <c r="BS379" s="20"/>
      <c r="BT379" s="20"/>
      <c r="BU379" s="20"/>
      <c r="BV379" s="20"/>
      <c r="BW379" s="20"/>
      <c r="BX379" s="20"/>
      <c r="BY379" s="20"/>
      <c r="BZ379" s="20"/>
      <c r="CA379" s="20"/>
      <c r="CB379" s="20"/>
      <c r="CC379" s="20"/>
      <c r="CD379" s="20"/>
      <c r="CE379" s="20"/>
      <c r="CF379" s="20"/>
      <c r="CG379" s="20"/>
      <c r="CH379" s="20"/>
      <c r="CI379" s="20"/>
    </row>
    <row r="380" spans="2:87" ht="13.5" customHeight="1">
      <c r="B380" s="228"/>
      <c r="C380" s="228"/>
      <c r="D380" s="230"/>
      <c r="E380" s="173" t="s">
        <v>71</v>
      </c>
      <c r="F380" s="116" t="s">
        <v>72</v>
      </c>
      <c r="G380" s="174">
        <v>1791982459</v>
      </c>
      <c r="H380" s="11">
        <f t="shared" ref="H380" si="799">IFERROR(G380/G388,"-")</f>
        <v>0.1778967122632551</v>
      </c>
      <c r="I380" s="71">
        <v>40162</v>
      </c>
      <c r="J380" s="11">
        <f t="shared" ref="J380" si="800">IFERROR(I380/D378,"-")</f>
        <v>0.63065496286293043</v>
      </c>
      <c r="K380" s="76">
        <f t="shared" si="695"/>
        <v>44618.855111797224</v>
      </c>
      <c r="L380" s="22"/>
      <c r="M380" s="20"/>
      <c r="N380" s="228"/>
      <c r="O380" s="228"/>
      <c r="P380" s="230"/>
      <c r="Q380" s="172" t="s">
        <v>71</v>
      </c>
      <c r="R380" s="92" t="s">
        <v>72</v>
      </c>
      <c r="S380" s="102">
        <v>1753315102</v>
      </c>
      <c r="T380" s="13">
        <v>0.17938963175601866</v>
      </c>
      <c r="U380" s="73">
        <v>38204</v>
      </c>
      <c r="V380" s="13">
        <v>0.63047065812924941</v>
      </c>
      <c r="W380" s="73">
        <v>45893.495497853626</v>
      </c>
      <c r="X380" s="22"/>
      <c r="Y380" s="143"/>
      <c r="Z380" s="168"/>
      <c r="AA380" s="168"/>
      <c r="AB380" s="168"/>
      <c r="AC380" s="168"/>
      <c r="AD380" s="168"/>
      <c r="AE380" s="168"/>
      <c r="AF380" s="168"/>
      <c r="AG380" s="168"/>
      <c r="AH380" s="168"/>
      <c r="AI380" s="168"/>
      <c r="AJ380" s="168"/>
      <c r="AK380" s="168"/>
      <c r="AL380" s="168"/>
      <c r="AM380" s="168"/>
      <c r="AN380" s="168"/>
      <c r="AO380" s="168"/>
      <c r="AP380" s="168"/>
      <c r="AQ380" s="168"/>
      <c r="AR380" s="168"/>
      <c r="AS380" s="168"/>
      <c r="AT380" s="168"/>
      <c r="AU380" s="168"/>
      <c r="AV380" s="168"/>
      <c r="AW380" s="168"/>
      <c r="AX380" s="168"/>
      <c r="AY380" s="168"/>
      <c r="AZ380" s="168"/>
      <c r="BA380" s="168"/>
      <c r="BB380" s="168"/>
      <c r="BC380" s="168"/>
      <c r="BD380" s="20"/>
      <c r="BE380" s="20"/>
      <c r="BF380" s="20"/>
      <c r="BG380" s="20"/>
      <c r="BH380" s="20"/>
      <c r="BI380" s="20"/>
      <c r="BJ380" s="20"/>
      <c r="BK380" s="20"/>
      <c r="BL380" s="20"/>
      <c r="BM380" s="20"/>
      <c r="BN380" s="20"/>
      <c r="BO380" s="20"/>
      <c r="BP380" s="20"/>
      <c r="BQ380" s="20"/>
      <c r="BR380" s="20"/>
      <c r="BS380" s="20"/>
      <c r="BT380" s="20"/>
      <c r="BU380" s="20"/>
      <c r="BV380" s="20"/>
      <c r="BW380" s="20"/>
      <c r="BX380" s="20"/>
      <c r="BY380" s="20"/>
      <c r="BZ380" s="20"/>
      <c r="CA380" s="20"/>
      <c r="CB380" s="20"/>
      <c r="CC380" s="20"/>
      <c r="CD380" s="20"/>
      <c r="CE380" s="20"/>
      <c r="CF380" s="20"/>
      <c r="CG380" s="20"/>
      <c r="CH380" s="20"/>
      <c r="CI380" s="20"/>
    </row>
    <row r="381" spans="2:87" ht="13.5" customHeight="1">
      <c r="B381" s="228"/>
      <c r="C381" s="228"/>
      <c r="D381" s="230"/>
      <c r="E381" s="173" t="s">
        <v>73</v>
      </c>
      <c r="F381" s="116" t="s">
        <v>74</v>
      </c>
      <c r="G381" s="174">
        <v>970176619</v>
      </c>
      <c r="H381" s="11">
        <f t="shared" ref="H381" si="801">IFERROR(G381/G388,"-")</f>
        <v>9.631301353870042E-2</v>
      </c>
      <c r="I381" s="71">
        <v>14108</v>
      </c>
      <c r="J381" s="11">
        <f t="shared" ref="J381" si="802">IFERROR(I381/D378,"-")</f>
        <v>0.22153478950426331</v>
      </c>
      <c r="K381" s="76">
        <f t="shared" si="695"/>
        <v>68767.835199886584</v>
      </c>
      <c r="L381" s="22"/>
      <c r="M381" s="20"/>
      <c r="N381" s="228"/>
      <c r="O381" s="228"/>
      <c r="P381" s="230"/>
      <c r="Q381" s="172" t="s">
        <v>73</v>
      </c>
      <c r="R381" s="92" t="s">
        <v>74</v>
      </c>
      <c r="S381" s="102">
        <v>946727602</v>
      </c>
      <c r="T381" s="13">
        <v>9.6864001058515142E-2</v>
      </c>
      <c r="U381" s="73">
        <v>13488</v>
      </c>
      <c r="V381" s="13">
        <v>0.2225889497656611</v>
      </c>
      <c r="W381" s="73">
        <v>70190.361951364175</v>
      </c>
      <c r="X381" s="22"/>
      <c r="Y381" s="143"/>
      <c r="Z381" s="168"/>
      <c r="AA381" s="168"/>
      <c r="AB381" s="168"/>
      <c r="AC381" s="168"/>
      <c r="AD381" s="168"/>
      <c r="AE381" s="168"/>
      <c r="AF381" s="168"/>
      <c r="AG381" s="168"/>
      <c r="AH381" s="168"/>
      <c r="AI381" s="168"/>
      <c r="AJ381" s="168"/>
      <c r="AK381" s="168"/>
      <c r="AL381" s="168"/>
      <c r="AM381" s="168"/>
      <c r="AN381" s="168"/>
      <c r="AO381" s="168"/>
      <c r="AP381" s="168"/>
      <c r="AQ381" s="168"/>
      <c r="AR381" s="168"/>
      <c r="AS381" s="168"/>
      <c r="AT381" s="168"/>
      <c r="AU381" s="168"/>
      <c r="AV381" s="168"/>
      <c r="AW381" s="168"/>
      <c r="AX381" s="168"/>
      <c r="AY381" s="168"/>
      <c r="AZ381" s="168"/>
      <c r="BA381" s="168"/>
      <c r="BB381" s="168"/>
      <c r="BC381" s="168"/>
      <c r="BD381" s="20"/>
      <c r="BE381" s="20"/>
      <c r="BF381" s="20"/>
      <c r="BG381" s="20"/>
      <c r="BH381" s="20"/>
      <c r="BI381" s="20"/>
      <c r="BJ381" s="20"/>
      <c r="BK381" s="20"/>
      <c r="BL381" s="20"/>
      <c r="BM381" s="20"/>
      <c r="BN381" s="20"/>
      <c r="BO381" s="20"/>
      <c r="BP381" s="20"/>
      <c r="BQ381" s="20"/>
      <c r="BR381" s="20"/>
      <c r="BS381" s="20"/>
      <c r="BT381" s="20"/>
      <c r="BU381" s="20"/>
      <c r="BV381" s="20"/>
      <c r="BW381" s="20"/>
      <c r="BX381" s="20"/>
      <c r="BY381" s="20"/>
      <c r="BZ381" s="20"/>
      <c r="CA381" s="20"/>
      <c r="CB381" s="20"/>
      <c r="CC381" s="20"/>
      <c r="CD381" s="20"/>
      <c r="CE381" s="20"/>
      <c r="CF381" s="20"/>
      <c r="CG381" s="20"/>
      <c r="CH381" s="20"/>
      <c r="CI381" s="20"/>
    </row>
    <row r="382" spans="2:87" ht="13.5" customHeight="1">
      <c r="B382" s="228"/>
      <c r="C382" s="228"/>
      <c r="D382" s="230"/>
      <c r="E382" s="173" t="s">
        <v>75</v>
      </c>
      <c r="F382" s="116" t="s">
        <v>76</v>
      </c>
      <c r="G382" s="174">
        <v>133058377</v>
      </c>
      <c r="H382" s="11">
        <f t="shared" ref="H382" si="803">IFERROR(G382/G388,"-")</f>
        <v>1.3209196155075043E-2</v>
      </c>
      <c r="I382" s="71">
        <v>281</v>
      </c>
      <c r="J382" s="11">
        <f t="shared" ref="J382" si="804">IFERROR(I382/D378,"-")</f>
        <v>4.4124805678124462E-3</v>
      </c>
      <c r="K382" s="76">
        <f t="shared" si="695"/>
        <v>473517.35587188613</v>
      </c>
      <c r="L382" s="22"/>
      <c r="M382" s="20"/>
      <c r="N382" s="228"/>
      <c r="O382" s="228"/>
      <c r="P382" s="230"/>
      <c r="Q382" s="172" t="s">
        <v>75</v>
      </c>
      <c r="R382" s="92" t="s">
        <v>76</v>
      </c>
      <c r="S382" s="102">
        <v>104893047</v>
      </c>
      <c r="T382" s="13">
        <v>1.0732084069562048E-2</v>
      </c>
      <c r="U382" s="73">
        <v>273</v>
      </c>
      <c r="V382" s="13">
        <v>4.5052478711466101E-3</v>
      </c>
      <c r="W382" s="73">
        <v>384223.61538461538</v>
      </c>
      <c r="X382" s="22"/>
      <c r="Y382" s="143"/>
      <c r="Z382" s="168"/>
      <c r="AA382" s="168"/>
      <c r="AB382" s="168"/>
      <c r="AC382" s="168"/>
      <c r="AD382" s="168"/>
      <c r="AE382" s="168"/>
      <c r="AF382" s="168"/>
      <c r="AG382" s="168"/>
      <c r="AH382" s="168"/>
      <c r="AI382" s="168"/>
      <c r="AJ382" s="168"/>
      <c r="AK382" s="168"/>
      <c r="AL382" s="168"/>
      <c r="AM382" s="168"/>
      <c r="AN382" s="168"/>
      <c r="AO382" s="168"/>
      <c r="AP382" s="168"/>
      <c r="AQ382" s="168"/>
      <c r="AR382" s="168"/>
      <c r="AS382" s="168"/>
      <c r="AT382" s="168"/>
      <c r="AU382" s="168"/>
      <c r="AV382" s="168"/>
      <c r="AW382" s="168"/>
      <c r="AX382" s="168"/>
      <c r="AY382" s="168"/>
      <c r="AZ382" s="168"/>
      <c r="BA382" s="168"/>
      <c r="BB382" s="168"/>
      <c r="BC382" s="168"/>
      <c r="BD382" s="20"/>
      <c r="BE382" s="20"/>
      <c r="BF382" s="20"/>
      <c r="BG382" s="20"/>
      <c r="BH382" s="20"/>
      <c r="BI382" s="20"/>
      <c r="BJ382" s="20"/>
      <c r="BK382" s="20"/>
      <c r="BL382" s="20"/>
      <c r="BM382" s="20"/>
      <c r="BN382" s="20"/>
      <c r="BO382" s="20"/>
      <c r="BP382" s="20"/>
      <c r="BQ382" s="20"/>
      <c r="BR382" s="20"/>
      <c r="BS382" s="20"/>
      <c r="BT382" s="20"/>
      <c r="BU382" s="20"/>
      <c r="BV382" s="20"/>
      <c r="BW382" s="20"/>
      <c r="BX382" s="20"/>
      <c r="BY382" s="20"/>
      <c r="BZ382" s="20"/>
      <c r="CA382" s="20"/>
      <c r="CB382" s="20"/>
      <c r="CC382" s="20"/>
      <c r="CD382" s="20"/>
      <c r="CE382" s="20"/>
      <c r="CF382" s="20"/>
      <c r="CG382" s="20"/>
      <c r="CH382" s="20"/>
      <c r="CI382" s="20"/>
    </row>
    <row r="383" spans="2:87" ht="13.5" customHeight="1">
      <c r="B383" s="228"/>
      <c r="C383" s="228"/>
      <c r="D383" s="230"/>
      <c r="E383" s="173" t="s">
        <v>77</v>
      </c>
      <c r="F383" s="116" t="s">
        <v>78</v>
      </c>
      <c r="G383" s="174">
        <v>506924403</v>
      </c>
      <c r="H383" s="11">
        <f t="shared" ref="H383" si="805">IFERROR(G383/G388,"-")</f>
        <v>5.0324256360208812E-2</v>
      </c>
      <c r="I383" s="71">
        <v>1795</v>
      </c>
      <c r="J383" s="11">
        <f t="shared" ref="J383" si="806">IFERROR(I383/D378,"-")</f>
        <v>2.8186486189406907E-2</v>
      </c>
      <c r="K383" s="76">
        <f t="shared" si="695"/>
        <v>282409.13816155988</v>
      </c>
      <c r="L383" s="22"/>
      <c r="M383" s="20"/>
      <c r="N383" s="228"/>
      <c r="O383" s="228"/>
      <c r="P383" s="230"/>
      <c r="Q383" s="172" t="s">
        <v>77</v>
      </c>
      <c r="R383" s="92" t="s">
        <v>78</v>
      </c>
      <c r="S383" s="102">
        <v>559678147</v>
      </c>
      <c r="T383" s="13">
        <v>5.726321331385012E-2</v>
      </c>
      <c r="U383" s="73">
        <v>1687</v>
      </c>
      <c r="V383" s="13">
        <v>2.7840121460162386E-2</v>
      </c>
      <c r="W383" s="73">
        <v>331759.4232365145</v>
      </c>
      <c r="X383" s="22"/>
      <c r="Y383" s="143"/>
      <c r="Z383" s="168"/>
      <c r="AA383" s="168"/>
      <c r="AB383" s="168"/>
      <c r="AC383" s="168"/>
      <c r="AD383" s="168"/>
      <c r="AE383" s="168"/>
      <c r="AF383" s="168"/>
      <c r="AG383" s="168"/>
      <c r="AH383" s="168"/>
      <c r="AI383" s="168"/>
      <c r="AJ383" s="168"/>
      <c r="AK383" s="168"/>
      <c r="AL383" s="168"/>
      <c r="AM383" s="168"/>
      <c r="AN383" s="168"/>
      <c r="AO383" s="168"/>
      <c r="AP383" s="168"/>
      <c r="AQ383" s="168"/>
      <c r="AR383" s="168"/>
      <c r="AS383" s="168"/>
      <c r="AT383" s="168"/>
      <c r="AU383" s="168"/>
      <c r="AV383" s="168"/>
      <c r="AW383" s="168"/>
      <c r="AX383" s="168"/>
      <c r="AY383" s="168"/>
      <c r="AZ383" s="168"/>
      <c r="BA383" s="168"/>
      <c r="BB383" s="168"/>
      <c r="BC383" s="168"/>
      <c r="BD383" s="20"/>
      <c r="BE383" s="20"/>
      <c r="BF383" s="20"/>
      <c r="BG383" s="20"/>
      <c r="BH383" s="20"/>
      <c r="BI383" s="20"/>
      <c r="BJ383" s="20"/>
      <c r="BK383" s="20"/>
      <c r="BL383" s="20"/>
      <c r="BM383" s="20"/>
      <c r="BN383" s="20"/>
      <c r="BO383" s="20"/>
      <c r="BP383" s="20"/>
      <c r="BQ383" s="20"/>
      <c r="BR383" s="20"/>
      <c r="BS383" s="20"/>
      <c r="BT383" s="20"/>
      <c r="BU383" s="20"/>
      <c r="BV383" s="20"/>
      <c r="BW383" s="20"/>
      <c r="BX383" s="20"/>
      <c r="BY383" s="20"/>
      <c r="BZ383" s="20"/>
      <c r="CA383" s="20"/>
      <c r="CB383" s="20"/>
      <c r="CC383" s="20"/>
      <c r="CD383" s="20"/>
      <c r="CE383" s="20"/>
      <c r="CF383" s="20"/>
      <c r="CG383" s="20"/>
      <c r="CH383" s="20"/>
      <c r="CI383" s="20"/>
    </row>
    <row r="384" spans="2:87" ht="13.5" customHeight="1">
      <c r="B384" s="228"/>
      <c r="C384" s="228"/>
      <c r="D384" s="230"/>
      <c r="E384" s="173" t="s">
        <v>79</v>
      </c>
      <c r="F384" s="116" t="s">
        <v>80</v>
      </c>
      <c r="G384" s="174">
        <v>1748893879</v>
      </c>
      <c r="H384" s="11">
        <f t="shared" ref="H384" si="807">IFERROR(G384/G388,"-")</f>
        <v>0.17361914990231</v>
      </c>
      <c r="I384" s="71">
        <v>11315</v>
      </c>
      <c r="J384" s="11">
        <f t="shared" ref="J384" si="808">IFERROR(I384/D378,"-")</f>
        <v>0.17767693104910259</v>
      </c>
      <c r="K384" s="76">
        <f t="shared" si="695"/>
        <v>154564.19611135661</v>
      </c>
      <c r="L384" s="22"/>
      <c r="M384" s="20"/>
      <c r="N384" s="228"/>
      <c r="O384" s="228"/>
      <c r="P384" s="230"/>
      <c r="Q384" s="172" t="s">
        <v>79</v>
      </c>
      <c r="R384" s="92" t="s">
        <v>80</v>
      </c>
      <c r="S384" s="102">
        <v>1711234827</v>
      </c>
      <c r="T384" s="13">
        <v>0.17508420768944263</v>
      </c>
      <c r="U384" s="73">
        <v>11073</v>
      </c>
      <c r="V384" s="13">
        <v>0.18273483398244109</v>
      </c>
      <c r="W384" s="73">
        <v>154541.21078298564</v>
      </c>
      <c r="X384" s="22"/>
      <c r="Y384" s="143"/>
      <c r="Z384" s="168"/>
      <c r="AA384" s="168"/>
      <c r="AB384" s="168"/>
      <c r="AC384" s="168"/>
      <c r="AD384" s="168"/>
      <c r="AE384" s="168"/>
      <c r="AF384" s="168"/>
      <c r="AG384" s="168"/>
      <c r="AH384" s="168"/>
      <c r="AI384" s="168"/>
      <c r="AJ384" s="168"/>
      <c r="AK384" s="168"/>
      <c r="AL384" s="168"/>
      <c r="AM384" s="168"/>
      <c r="AN384" s="168"/>
      <c r="AO384" s="168"/>
      <c r="AP384" s="168"/>
      <c r="AQ384" s="168"/>
      <c r="AR384" s="168"/>
      <c r="AS384" s="168"/>
      <c r="AT384" s="168"/>
      <c r="AU384" s="168"/>
      <c r="AV384" s="168"/>
      <c r="AW384" s="168"/>
      <c r="AX384" s="168"/>
      <c r="AY384" s="168"/>
      <c r="AZ384" s="168"/>
      <c r="BA384" s="168"/>
      <c r="BB384" s="168"/>
      <c r="BC384" s="168"/>
      <c r="BD384" s="20"/>
      <c r="BE384" s="20"/>
      <c r="BF384" s="20"/>
      <c r="BG384" s="20"/>
      <c r="BH384" s="20"/>
      <c r="BI384" s="20"/>
      <c r="BJ384" s="20"/>
      <c r="BK384" s="20"/>
      <c r="BL384" s="20"/>
      <c r="BM384" s="20"/>
      <c r="BN384" s="20"/>
      <c r="BO384" s="20"/>
      <c r="BP384" s="20"/>
      <c r="BQ384" s="20"/>
      <c r="BR384" s="20"/>
      <c r="BS384" s="20"/>
      <c r="BT384" s="20"/>
      <c r="BU384" s="20"/>
      <c r="BV384" s="20"/>
      <c r="BW384" s="20"/>
      <c r="BX384" s="20"/>
      <c r="BY384" s="20"/>
      <c r="BZ384" s="20"/>
      <c r="CA384" s="20"/>
      <c r="CB384" s="20"/>
      <c r="CC384" s="20"/>
      <c r="CD384" s="20"/>
      <c r="CE384" s="20"/>
      <c r="CF384" s="20"/>
      <c r="CG384" s="20"/>
      <c r="CH384" s="20"/>
      <c r="CI384" s="20"/>
    </row>
    <row r="385" spans="2:87" ht="13.5" customHeight="1">
      <c r="B385" s="228"/>
      <c r="C385" s="228"/>
      <c r="D385" s="230"/>
      <c r="E385" s="173" t="s">
        <v>81</v>
      </c>
      <c r="F385" s="116" t="s">
        <v>82</v>
      </c>
      <c r="G385" s="174">
        <v>1160913</v>
      </c>
      <c r="H385" s="11">
        <f t="shared" ref="H385" si="809">IFERROR(G385/G388,"-")</f>
        <v>1.1524811801948128E-4</v>
      </c>
      <c r="I385" s="71">
        <v>84</v>
      </c>
      <c r="J385" s="11">
        <f t="shared" ref="J385" si="810">IFERROR(I385/D378,"-")</f>
        <v>1.3190333369973149E-3</v>
      </c>
      <c r="K385" s="76">
        <f t="shared" si="695"/>
        <v>13820.392857142857</v>
      </c>
      <c r="L385" s="22"/>
      <c r="M385" s="20"/>
      <c r="N385" s="228"/>
      <c r="O385" s="228"/>
      <c r="P385" s="230"/>
      <c r="Q385" s="172" t="s">
        <v>81</v>
      </c>
      <c r="R385" s="92" t="s">
        <v>82</v>
      </c>
      <c r="S385" s="102">
        <v>928710</v>
      </c>
      <c r="T385" s="13">
        <v>9.5020538360783533E-5</v>
      </c>
      <c r="U385" s="73">
        <v>79</v>
      </c>
      <c r="V385" s="13">
        <v>1.3037164169252095E-3</v>
      </c>
      <c r="W385" s="73">
        <v>11755.822784810127</v>
      </c>
      <c r="X385" s="22"/>
      <c r="Y385" s="143"/>
      <c r="Z385" s="168"/>
      <c r="AA385" s="168"/>
      <c r="AB385" s="168"/>
      <c r="AC385" s="168"/>
      <c r="AD385" s="168"/>
      <c r="AE385" s="168"/>
      <c r="AF385" s="168"/>
      <c r="AG385" s="168"/>
      <c r="AH385" s="168"/>
      <c r="AI385" s="168"/>
      <c r="AJ385" s="168"/>
      <c r="AK385" s="168"/>
      <c r="AL385" s="168"/>
      <c r="AM385" s="168"/>
      <c r="AN385" s="168"/>
      <c r="AO385" s="168"/>
      <c r="AP385" s="168"/>
      <c r="AQ385" s="168"/>
      <c r="AR385" s="168"/>
      <c r="AS385" s="168"/>
      <c r="AT385" s="168"/>
      <c r="AU385" s="168"/>
      <c r="AV385" s="168"/>
      <c r="AW385" s="168"/>
      <c r="AX385" s="168"/>
      <c r="AY385" s="168"/>
      <c r="AZ385" s="168"/>
      <c r="BA385" s="168"/>
      <c r="BB385" s="168"/>
      <c r="BC385" s="168"/>
      <c r="BD385" s="20"/>
      <c r="BE385" s="20"/>
      <c r="BF385" s="20"/>
      <c r="BG385" s="20"/>
      <c r="BH385" s="20"/>
      <c r="BI385" s="20"/>
      <c r="BJ385" s="20"/>
      <c r="BK385" s="20"/>
      <c r="BL385" s="20"/>
      <c r="BM385" s="20"/>
      <c r="BN385" s="20"/>
      <c r="BO385" s="20"/>
      <c r="BP385" s="20"/>
      <c r="BQ385" s="20"/>
      <c r="BR385" s="20"/>
      <c r="BS385" s="20"/>
      <c r="BT385" s="20"/>
      <c r="BU385" s="20"/>
      <c r="BV385" s="20"/>
      <c r="BW385" s="20"/>
      <c r="BX385" s="20"/>
      <c r="BY385" s="20"/>
      <c r="BZ385" s="20"/>
      <c r="CA385" s="20"/>
      <c r="CB385" s="20"/>
      <c r="CC385" s="20"/>
      <c r="CD385" s="20"/>
      <c r="CE385" s="20"/>
      <c r="CF385" s="20"/>
      <c r="CG385" s="20"/>
      <c r="CH385" s="20"/>
      <c r="CI385" s="20"/>
    </row>
    <row r="386" spans="2:87" ht="13.5" customHeight="1">
      <c r="B386" s="228"/>
      <c r="C386" s="228"/>
      <c r="D386" s="230"/>
      <c r="E386" s="173" t="s">
        <v>83</v>
      </c>
      <c r="F386" s="116" t="s">
        <v>84</v>
      </c>
      <c r="G386" s="174">
        <v>223261664</v>
      </c>
      <c r="H386" s="11">
        <f t="shared" ref="H386" si="811">IFERROR(G386/G388,"-")</f>
        <v>2.2164009363232023E-2</v>
      </c>
      <c r="I386" s="71">
        <v>5793</v>
      </c>
      <c r="J386" s="11">
        <f t="shared" ref="J386" si="812">IFERROR(I386/D378,"-")</f>
        <v>9.0966191919350528E-2</v>
      </c>
      <c r="K386" s="76">
        <f t="shared" si="695"/>
        <v>38539.90402209563</v>
      </c>
      <c r="L386" s="22"/>
      <c r="M386" s="20"/>
      <c r="N386" s="228"/>
      <c r="O386" s="228"/>
      <c r="P386" s="230"/>
      <c r="Q386" s="172" t="s">
        <v>83</v>
      </c>
      <c r="R386" s="92" t="s">
        <v>84</v>
      </c>
      <c r="S386" s="102">
        <v>186335722</v>
      </c>
      <c r="T386" s="13">
        <v>1.9064854066700363E-2</v>
      </c>
      <c r="U386" s="73">
        <v>5463</v>
      </c>
      <c r="V386" s="13">
        <v>9.015446564129645E-2</v>
      </c>
      <c r="W386" s="73">
        <v>34108.680578436753</v>
      </c>
      <c r="X386" s="22"/>
      <c r="Y386" s="143"/>
      <c r="Z386" s="168"/>
      <c r="AA386" s="168"/>
      <c r="AB386" s="168"/>
      <c r="AC386" s="168"/>
      <c r="AD386" s="168"/>
      <c r="AE386" s="168"/>
      <c r="AF386" s="168"/>
      <c r="AG386" s="168"/>
      <c r="AH386" s="168"/>
      <c r="AI386" s="168"/>
      <c r="AJ386" s="168"/>
      <c r="AK386" s="168"/>
      <c r="AL386" s="168"/>
      <c r="AM386" s="168"/>
      <c r="AN386" s="168"/>
      <c r="AO386" s="168"/>
      <c r="AP386" s="168"/>
      <c r="AQ386" s="168"/>
      <c r="AR386" s="168"/>
      <c r="AS386" s="168"/>
      <c r="AT386" s="168"/>
      <c r="AU386" s="168"/>
      <c r="AV386" s="168"/>
      <c r="AW386" s="168"/>
      <c r="AX386" s="168"/>
      <c r="AY386" s="168"/>
      <c r="AZ386" s="168"/>
      <c r="BA386" s="168"/>
      <c r="BB386" s="168"/>
      <c r="BC386" s="168"/>
      <c r="BD386" s="20"/>
      <c r="BE386" s="20"/>
      <c r="BF386" s="20"/>
      <c r="BG386" s="20"/>
      <c r="BH386" s="20"/>
      <c r="BI386" s="20"/>
      <c r="BJ386" s="20"/>
      <c r="BK386" s="20"/>
      <c r="BL386" s="20"/>
      <c r="BM386" s="20"/>
      <c r="BN386" s="20"/>
      <c r="BO386" s="20"/>
      <c r="BP386" s="20"/>
      <c r="BQ386" s="20"/>
      <c r="BR386" s="20"/>
      <c r="BS386" s="20"/>
      <c r="BT386" s="20"/>
      <c r="BU386" s="20"/>
      <c r="BV386" s="20"/>
      <c r="BW386" s="20"/>
      <c r="BX386" s="20"/>
      <c r="BY386" s="20"/>
      <c r="BZ386" s="20"/>
      <c r="CA386" s="20"/>
      <c r="CB386" s="20"/>
      <c r="CC386" s="20"/>
      <c r="CD386" s="20"/>
      <c r="CE386" s="20"/>
      <c r="CF386" s="20"/>
      <c r="CG386" s="20"/>
      <c r="CH386" s="20"/>
      <c r="CI386" s="20"/>
    </row>
    <row r="387" spans="2:87" ht="13.5" customHeight="1">
      <c r="B387" s="228"/>
      <c r="C387" s="228"/>
      <c r="D387" s="230"/>
      <c r="E387" s="175" t="s">
        <v>85</v>
      </c>
      <c r="F387" s="117" t="s">
        <v>86</v>
      </c>
      <c r="G387" s="176">
        <v>2033730147</v>
      </c>
      <c r="H387" s="12">
        <f t="shared" ref="H387" si="813">IFERROR(G387/G388,"-")</f>
        <v>0.20189589745418737</v>
      </c>
      <c r="I387" s="72">
        <v>6110</v>
      </c>
      <c r="J387" s="12">
        <f t="shared" ref="J387" si="814">IFERROR(I387/D378,"-")</f>
        <v>9.5943972488733251E-2</v>
      </c>
      <c r="K387" s="77">
        <f t="shared" si="695"/>
        <v>332852.72454991814</v>
      </c>
      <c r="L387" s="22"/>
      <c r="M387" s="20"/>
      <c r="N387" s="228"/>
      <c r="O387" s="228"/>
      <c r="P387" s="230"/>
      <c r="Q387" s="172" t="s">
        <v>85</v>
      </c>
      <c r="R387" s="92" t="s">
        <v>86</v>
      </c>
      <c r="S387" s="102">
        <v>1945050800</v>
      </c>
      <c r="T387" s="13">
        <v>0.19900698189431867</v>
      </c>
      <c r="U387" s="73">
        <v>5578</v>
      </c>
      <c r="V387" s="13">
        <v>9.2052280678592641E-2</v>
      </c>
      <c r="W387" s="73">
        <v>348700.39440659736</v>
      </c>
      <c r="X387" s="22"/>
      <c r="Y387" s="143"/>
      <c r="Z387" s="168"/>
      <c r="AA387" s="168"/>
      <c r="AB387" s="168"/>
      <c r="AC387" s="168"/>
      <c r="AD387" s="168"/>
      <c r="AE387" s="168"/>
      <c r="AF387" s="168"/>
      <c r="AG387" s="168"/>
      <c r="AH387" s="168"/>
      <c r="AI387" s="168"/>
      <c r="AJ387" s="168"/>
      <c r="AK387" s="168"/>
      <c r="AL387" s="168"/>
      <c r="AM387" s="168"/>
      <c r="AN387" s="168"/>
      <c r="AO387" s="168"/>
      <c r="AP387" s="168"/>
      <c r="AQ387" s="168"/>
      <c r="AR387" s="168"/>
      <c r="AS387" s="168"/>
      <c r="AT387" s="168"/>
      <c r="AU387" s="168"/>
      <c r="AV387" s="168"/>
      <c r="AW387" s="168"/>
      <c r="AX387" s="168"/>
      <c r="AY387" s="168"/>
      <c r="AZ387" s="168"/>
      <c r="BA387" s="168"/>
      <c r="BB387" s="168"/>
      <c r="BC387" s="168"/>
      <c r="BD387" s="20"/>
      <c r="BE387" s="20"/>
      <c r="BF387" s="20"/>
      <c r="BG387" s="20"/>
      <c r="BH387" s="20"/>
      <c r="BI387" s="20"/>
      <c r="BJ387" s="20"/>
      <c r="BK387" s="20"/>
      <c r="BL387" s="20"/>
      <c r="BM387" s="20"/>
      <c r="BN387" s="20"/>
      <c r="BO387" s="20"/>
      <c r="BP387" s="20"/>
      <c r="BQ387" s="20"/>
      <c r="BR387" s="20"/>
      <c r="BS387" s="20"/>
      <c r="BT387" s="20"/>
      <c r="BU387" s="20"/>
      <c r="BV387" s="20"/>
      <c r="BW387" s="20"/>
      <c r="BX387" s="20"/>
      <c r="BY387" s="20"/>
      <c r="BZ387" s="20"/>
      <c r="CA387" s="20"/>
      <c r="CB387" s="20"/>
      <c r="CC387" s="20"/>
      <c r="CD387" s="20"/>
      <c r="CE387" s="20"/>
      <c r="CF387" s="20"/>
      <c r="CG387" s="20"/>
      <c r="CH387" s="20"/>
      <c r="CI387" s="20"/>
    </row>
    <row r="388" spans="2:87" ht="13.5" customHeight="1">
      <c r="B388" s="192"/>
      <c r="C388" s="192"/>
      <c r="D388" s="231"/>
      <c r="E388" s="177" t="s">
        <v>115</v>
      </c>
      <c r="F388" s="178"/>
      <c r="G388" s="102">
        <f>SUM(G378:G387)</f>
        <v>10073162321</v>
      </c>
      <c r="H388" s="13" t="s">
        <v>131</v>
      </c>
      <c r="I388" s="73">
        <v>51008</v>
      </c>
      <c r="J388" s="13">
        <f t="shared" ref="J388" si="815">IFERROR(I388/D378,"-")</f>
        <v>0.80096729111379805</v>
      </c>
      <c r="K388" s="78">
        <f t="shared" si="695"/>
        <v>197482.00911621706</v>
      </c>
      <c r="L388" s="22"/>
      <c r="M388" s="20"/>
      <c r="N388" s="192"/>
      <c r="O388" s="192"/>
      <c r="P388" s="231"/>
      <c r="Q388" s="179" t="s">
        <v>115</v>
      </c>
      <c r="R388" s="179"/>
      <c r="S388" s="102">
        <v>9773781711</v>
      </c>
      <c r="T388" s="13" t="s">
        <v>131</v>
      </c>
      <c r="U388" s="73">
        <v>48596</v>
      </c>
      <c r="V388" s="13">
        <v>0.80196712654300617</v>
      </c>
      <c r="W388" s="73">
        <v>201123.1729154663</v>
      </c>
      <c r="X388" s="22"/>
      <c r="Y388" s="143"/>
      <c r="Z388" s="168"/>
      <c r="AA388" s="168"/>
      <c r="AB388" s="168"/>
      <c r="AC388" s="168"/>
      <c r="AD388" s="168"/>
      <c r="AE388" s="168"/>
      <c r="AF388" s="168"/>
      <c r="AG388" s="168"/>
      <c r="AH388" s="168"/>
      <c r="AI388" s="168"/>
      <c r="AJ388" s="168"/>
      <c r="AK388" s="168"/>
      <c r="AL388" s="168"/>
      <c r="AM388" s="168"/>
      <c r="AN388" s="168"/>
      <c r="AO388" s="168"/>
      <c r="AP388" s="168"/>
      <c r="AQ388" s="168"/>
      <c r="AR388" s="168"/>
      <c r="AS388" s="168"/>
      <c r="AT388" s="168"/>
      <c r="AU388" s="168"/>
      <c r="AV388" s="168"/>
      <c r="AW388" s="168"/>
      <c r="AX388" s="168"/>
      <c r="AY388" s="168"/>
      <c r="AZ388" s="168"/>
      <c r="BA388" s="168"/>
      <c r="BB388" s="168"/>
      <c r="BC388" s="168"/>
      <c r="BD388" s="20"/>
      <c r="BE388" s="20"/>
      <c r="BF388" s="20"/>
      <c r="BG388" s="20"/>
      <c r="BH388" s="20"/>
      <c r="BI388" s="20"/>
      <c r="BJ388" s="20"/>
      <c r="BK388" s="20"/>
      <c r="BL388" s="20"/>
      <c r="BM388" s="20"/>
      <c r="BN388" s="20"/>
      <c r="BO388" s="20"/>
      <c r="BP388" s="20"/>
      <c r="BQ388" s="20"/>
      <c r="BR388" s="20"/>
      <c r="BS388" s="20"/>
      <c r="BT388" s="20"/>
      <c r="BU388" s="20"/>
      <c r="BV388" s="20"/>
      <c r="BW388" s="20"/>
      <c r="BX388" s="20"/>
      <c r="BY388" s="20"/>
      <c r="BZ388" s="20"/>
      <c r="CA388" s="20"/>
      <c r="CB388" s="20"/>
      <c r="CC388" s="20"/>
      <c r="CD388" s="20"/>
      <c r="CE388" s="20"/>
      <c r="CF388" s="20"/>
      <c r="CG388" s="20"/>
      <c r="CH388" s="20"/>
      <c r="CI388" s="20"/>
    </row>
    <row r="389" spans="2:87" ht="13.5" customHeight="1">
      <c r="B389" s="191">
        <v>36</v>
      </c>
      <c r="C389" s="191" t="s">
        <v>2</v>
      </c>
      <c r="D389" s="229">
        <f>VLOOKUP(C389,市区町村別_生活習慣病の状況!$C$5:$D$78,2,FALSE)</f>
        <v>17589</v>
      </c>
      <c r="E389" s="169" t="s">
        <v>67</v>
      </c>
      <c r="F389" s="114" t="s">
        <v>68</v>
      </c>
      <c r="G389" s="170">
        <v>464526509</v>
      </c>
      <c r="H389" s="10">
        <f t="shared" ref="H389" si="816">IFERROR(G389/G399,"-")</f>
        <v>0.1617158124637523</v>
      </c>
      <c r="I389" s="171">
        <v>8670</v>
      </c>
      <c r="J389" s="10">
        <f t="shared" ref="J389" si="817">IFERROR(I389/D389,"-")</f>
        <v>0.49292171243390753</v>
      </c>
      <c r="K389" s="75">
        <f t="shared" ref="K389:K452" si="818">IFERROR(G389/I389,"-")</f>
        <v>53578.605420991924</v>
      </c>
      <c r="L389" s="22"/>
      <c r="M389" s="20"/>
      <c r="N389" s="191">
        <v>36</v>
      </c>
      <c r="O389" s="191" t="s">
        <v>2</v>
      </c>
      <c r="P389" s="229">
        <v>16741</v>
      </c>
      <c r="Q389" s="172" t="s">
        <v>67</v>
      </c>
      <c r="R389" s="92" t="s">
        <v>68</v>
      </c>
      <c r="S389" s="102">
        <v>419907695</v>
      </c>
      <c r="T389" s="13">
        <v>0.14865386413048473</v>
      </c>
      <c r="U389" s="73">
        <v>7957</v>
      </c>
      <c r="V389" s="13">
        <v>0.47530016128068814</v>
      </c>
      <c r="W389" s="73">
        <v>52772.111976875705</v>
      </c>
      <c r="X389" s="22"/>
      <c r="Y389" s="143"/>
      <c r="Z389" s="168"/>
      <c r="AA389" s="168"/>
      <c r="AB389" s="168"/>
      <c r="AC389" s="168"/>
      <c r="AD389" s="168"/>
      <c r="AE389" s="168"/>
      <c r="AF389" s="168"/>
      <c r="AG389" s="168"/>
      <c r="AH389" s="168"/>
      <c r="AI389" s="168"/>
      <c r="AJ389" s="168"/>
      <c r="AK389" s="168"/>
      <c r="AL389" s="168"/>
      <c r="AM389" s="168"/>
      <c r="AN389" s="168"/>
      <c r="AO389" s="168"/>
      <c r="AP389" s="168"/>
      <c r="AQ389" s="168"/>
      <c r="AR389" s="168"/>
      <c r="AS389" s="168"/>
      <c r="AT389" s="168"/>
      <c r="AU389" s="168"/>
      <c r="AV389" s="168"/>
      <c r="AW389" s="168"/>
      <c r="AX389" s="168"/>
      <c r="AY389" s="168"/>
      <c r="AZ389" s="168"/>
      <c r="BA389" s="168"/>
      <c r="BB389" s="168"/>
      <c r="BC389" s="168"/>
      <c r="BD389" s="20"/>
      <c r="BE389" s="20"/>
      <c r="BF389" s="20"/>
      <c r="BG389" s="20"/>
      <c r="BH389" s="20"/>
      <c r="BI389" s="20"/>
      <c r="BJ389" s="20"/>
      <c r="BK389" s="20"/>
      <c r="BL389" s="20"/>
      <c r="BM389" s="20"/>
      <c r="BN389" s="20"/>
      <c r="BO389" s="20"/>
      <c r="BP389" s="20"/>
      <c r="BQ389" s="20"/>
      <c r="BR389" s="20"/>
      <c r="BS389" s="20"/>
      <c r="BT389" s="20"/>
      <c r="BU389" s="20"/>
      <c r="BV389" s="20"/>
      <c r="BW389" s="20"/>
      <c r="BX389" s="20"/>
      <c r="BY389" s="20"/>
      <c r="BZ389" s="20"/>
      <c r="CA389" s="20"/>
      <c r="CB389" s="20"/>
      <c r="CC389" s="20"/>
      <c r="CD389" s="20"/>
      <c r="CE389" s="20"/>
      <c r="CF389" s="20"/>
      <c r="CG389" s="20"/>
      <c r="CH389" s="20"/>
      <c r="CI389" s="20"/>
    </row>
    <row r="390" spans="2:87" ht="13.5" customHeight="1">
      <c r="B390" s="228"/>
      <c r="C390" s="228"/>
      <c r="D390" s="230"/>
      <c r="E390" s="173" t="s">
        <v>69</v>
      </c>
      <c r="F390" s="115" t="s">
        <v>70</v>
      </c>
      <c r="G390" s="174">
        <v>257388947</v>
      </c>
      <c r="H390" s="11">
        <f t="shared" ref="H390" si="819">IFERROR(G390/G399,"-")</f>
        <v>8.9604924319388365E-2</v>
      </c>
      <c r="I390" s="71">
        <v>7847</v>
      </c>
      <c r="J390" s="11">
        <f t="shared" ref="J390" si="820">IFERROR(I390/D389,"-")</f>
        <v>0.44613110466769001</v>
      </c>
      <c r="K390" s="76">
        <f t="shared" si="818"/>
        <v>32800.936281381422</v>
      </c>
      <c r="L390" s="22"/>
      <c r="M390" s="20"/>
      <c r="N390" s="228"/>
      <c r="O390" s="228"/>
      <c r="P390" s="230"/>
      <c r="Q390" s="172" t="s">
        <v>69</v>
      </c>
      <c r="R390" s="92" t="s">
        <v>70</v>
      </c>
      <c r="S390" s="102">
        <v>259952081</v>
      </c>
      <c r="T390" s="13">
        <v>9.2027085451269863E-2</v>
      </c>
      <c r="U390" s="73">
        <v>7339</v>
      </c>
      <c r="V390" s="13">
        <v>0.43838480377516276</v>
      </c>
      <c r="W390" s="73">
        <v>35420.640550483717</v>
      </c>
      <c r="X390" s="22"/>
      <c r="Y390" s="143"/>
      <c r="Z390" s="168"/>
      <c r="AA390" s="168"/>
      <c r="AB390" s="168"/>
      <c r="AC390" s="168"/>
      <c r="AD390" s="168"/>
      <c r="AE390" s="168"/>
      <c r="AF390" s="168"/>
      <c r="AG390" s="168"/>
      <c r="AH390" s="168"/>
      <c r="AI390" s="168"/>
      <c r="AJ390" s="168"/>
      <c r="AK390" s="168"/>
      <c r="AL390" s="168"/>
      <c r="AM390" s="168"/>
      <c r="AN390" s="168"/>
      <c r="AO390" s="168"/>
      <c r="AP390" s="168"/>
      <c r="AQ390" s="168"/>
      <c r="AR390" s="168"/>
      <c r="AS390" s="168"/>
      <c r="AT390" s="168"/>
      <c r="AU390" s="168"/>
      <c r="AV390" s="168"/>
      <c r="AW390" s="168"/>
      <c r="AX390" s="168"/>
      <c r="AY390" s="168"/>
      <c r="AZ390" s="168"/>
      <c r="BA390" s="168"/>
      <c r="BB390" s="168"/>
      <c r="BC390" s="168"/>
      <c r="BD390" s="20"/>
      <c r="BE390" s="20"/>
      <c r="BF390" s="20"/>
      <c r="BG390" s="20"/>
      <c r="BH390" s="20"/>
      <c r="BI390" s="20"/>
      <c r="BJ390" s="20"/>
      <c r="BK390" s="20"/>
      <c r="BL390" s="20"/>
      <c r="BM390" s="20"/>
      <c r="BN390" s="20"/>
      <c r="BO390" s="20"/>
      <c r="BP390" s="20"/>
      <c r="BQ390" s="20"/>
      <c r="BR390" s="20"/>
      <c r="BS390" s="20"/>
      <c r="BT390" s="20"/>
      <c r="BU390" s="20"/>
      <c r="BV390" s="20"/>
      <c r="BW390" s="20"/>
      <c r="BX390" s="20"/>
      <c r="BY390" s="20"/>
      <c r="BZ390" s="20"/>
      <c r="CA390" s="20"/>
      <c r="CB390" s="20"/>
      <c r="CC390" s="20"/>
      <c r="CD390" s="20"/>
      <c r="CE390" s="20"/>
      <c r="CF390" s="20"/>
      <c r="CG390" s="20"/>
      <c r="CH390" s="20"/>
      <c r="CI390" s="20"/>
    </row>
    <row r="391" spans="2:87" ht="13.5" customHeight="1">
      <c r="B391" s="228"/>
      <c r="C391" s="228"/>
      <c r="D391" s="230"/>
      <c r="E391" s="173" t="s">
        <v>71</v>
      </c>
      <c r="F391" s="116" t="s">
        <v>72</v>
      </c>
      <c r="G391" s="174">
        <v>448996859</v>
      </c>
      <c r="H391" s="11">
        <f t="shared" ref="H391" si="821">IFERROR(G391/G399,"-")</f>
        <v>0.15630946876028087</v>
      </c>
      <c r="I391" s="71">
        <v>11007</v>
      </c>
      <c r="J391" s="11">
        <f t="shared" ref="J391" si="822">IFERROR(I391/D389,"-")</f>
        <v>0.6257888453010404</v>
      </c>
      <c r="K391" s="76">
        <f t="shared" si="818"/>
        <v>40791.937766875628</v>
      </c>
      <c r="L391" s="22"/>
      <c r="M391" s="20"/>
      <c r="N391" s="228"/>
      <c r="O391" s="228"/>
      <c r="P391" s="230"/>
      <c r="Q391" s="172" t="s">
        <v>71</v>
      </c>
      <c r="R391" s="92" t="s">
        <v>72</v>
      </c>
      <c r="S391" s="102">
        <v>447658847</v>
      </c>
      <c r="T391" s="13">
        <v>0.15847820416519745</v>
      </c>
      <c r="U391" s="73">
        <v>10486</v>
      </c>
      <c r="V391" s="13">
        <v>0.62636640582999825</v>
      </c>
      <c r="W391" s="73">
        <v>42691.09736791913</v>
      </c>
      <c r="X391" s="22"/>
      <c r="Y391" s="143"/>
      <c r="Z391" s="168"/>
      <c r="AA391" s="168"/>
      <c r="AB391" s="168"/>
      <c r="AC391" s="168"/>
      <c r="AD391" s="168"/>
      <c r="AE391" s="168"/>
      <c r="AF391" s="168"/>
      <c r="AG391" s="168"/>
      <c r="AH391" s="168"/>
      <c r="AI391" s="168"/>
      <c r="AJ391" s="168"/>
      <c r="AK391" s="168"/>
      <c r="AL391" s="168"/>
      <c r="AM391" s="168"/>
      <c r="AN391" s="168"/>
      <c r="AO391" s="168"/>
      <c r="AP391" s="168"/>
      <c r="AQ391" s="168"/>
      <c r="AR391" s="168"/>
      <c r="AS391" s="168"/>
      <c r="AT391" s="168"/>
      <c r="AU391" s="168"/>
      <c r="AV391" s="168"/>
      <c r="AW391" s="168"/>
      <c r="AX391" s="168"/>
      <c r="AY391" s="168"/>
      <c r="AZ391" s="168"/>
      <c r="BA391" s="168"/>
      <c r="BB391" s="168"/>
      <c r="BC391" s="168"/>
      <c r="BD391" s="20"/>
      <c r="BE391" s="20"/>
      <c r="BF391" s="20"/>
      <c r="BG391" s="20"/>
      <c r="BH391" s="20"/>
      <c r="BI391" s="20"/>
      <c r="BJ391" s="20"/>
      <c r="BK391" s="20"/>
      <c r="BL391" s="20"/>
      <c r="BM391" s="20"/>
      <c r="BN391" s="20"/>
      <c r="BO391" s="20"/>
      <c r="BP391" s="20"/>
      <c r="BQ391" s="20"/>
      <c r="BR391" s="20"/>
      <c r="BS391" s="20"/>
      <c r="BT391" s="20"/>
      <c r="BU391" s="20"/>
      <c r="BV391" s="20"/>
      <c r="BW391" s="20"/>
      <c r="BX391" s="20"/>
      <c r="BY391" s="20"/>
      <c r="BZ391" s="20"/>
      <c r="CA391" s="20"/>
      <c r="CB391" s="20"/>
      <c r="CC391" s="20"/>
      <c r="CD391" s="20"/>
      <c r="CE391" s="20"/>
      <c r="CF391" s="20"/>
      <c r="CG391" s="20"/>
      <c r="CH391" s="20"/>
      <c r="CI391" s="20"/>
    </row>
    <row r="392" spans="2:87" ht="13.5" customHeight="1">
      <c r="B392" s="228"/>
      <c r="C392" s="228"/>
      <c r="D392" s="230"/>
      <c r="E392" s="173" t="s">
        <v>73</v>
      </c>
      <c r="F392" s="116" t="s">
        <v>74</v>
      </c>
      <c r="G392" s="174">
        <v>271995324</v>
      </c>
      <c r="H392" s="11">
        <f t="shared" ref="H392" si="823">IFERROR(G392/G399,"-")</f>
        <v>9.468984859807332E-2</v>
      </c>
      <c r="I392" s="71">
        <v>4022</v>
      </c>
      <c r="J392" s="11">
        <f t="shared" ref="J392" si="824">IFERROR(I392/D389,"-")</f>
        <v>0.22866564329978964</v>
      </c>
      <c r="K392" s="76">
        <f t="shared" si="818"/>
        <v>67626.883142715073</v>
      </c>
      <c r="L392" s="22"/>
      <c r="M392" s="20"/>
      <c r="N392" s="228"/>
      <c r="O392" s="228"/>
      <c r="P392" s="230"/>
      <c r="Q392" s="172" t="s">
        <v>73</v>
      </c>
      <c r="R392" s="92" t="s">
        <v>74</v>
      </c>
      <c r="S392" s="102">
        <v>274981256</v>
      </c>
      <c r="T392" s="13">
        <v>9.7347647482035407E-2</v>
      </c>
      <c r="U392" s="73">
        <v>3813</v>
      </c>
      <c r="V392" s="13">
        <v>0.22776417179379965</v>
      </c>
      <c r="W392" s="73">
        <v>72116.773144505642</v>
      </c>
      <c r="X392" s="22"/>
      <c r="Y392" s="143"/>
      <c r="Z392" s="168"/>
      <c r="AA392" s="168"/>
      <c r="AB392" s="168"/>
      <c r="AC392" s="168"/>
      <c r="AD392" s="168"/>
      <c r="AE392" s="168"/>
      <c r="AF392" s="168"/>
      <c r="AG392" s="168"/>
      <c r="AH392" s="168"/>
      <c r="AI392" s="168"/>
      <c r="AJ392" s="168"/>
      <c r="AK392" s="168"/>
      <c r="AL392" s="168"/>
      <c r="AM392" s="168"/>
      <c r="AN392" s="168"/>
      <c r="AO392" s="168"/>
      <c r="AP392" s="168"/>
      <c r="AQ392" s="168"/>
      <c r="AR392" s="168"/>
      <c r="AS392" s="168"/>
      <c r="AT392" s="168"/>
      <c r="AU392" s="168"/>
      <c r="AV392" s="168"/>
      <c r="AW392" s="168"/>
      <c r="AX392" s="168"/>
      <c r="AY392" s="168"/>
      <c r="AZ392" s="168"/>
      <c r="BA392" s="168"/>
      <c r="BB392" s="168"/>
      <c r="BC392" s="168"/>
      <c r="BD392" s="20"/>
      <c r="BE392" s="20"/>
      <c r="BF392" s="20"/>
      <c r="BG392" s="20"/>
      <c r="BH392" s="20"/>
      <c r="BI392" s="20"/>
      <c r="BJ392" s="20"/>
      <c r="BK392" s="20"/>
      <c r="BL392" s="20"/>
      <c r="BM392" s="20"/>
      <c r="BN392" s="20"/>
      <c r="BO392" s="20"/>
      <c r="BP392" s="20"/>
      <c r="BQ392" s="20"/>
      <c r="BR392" s="20"/>
      <c r="BS392" s="20"/>
      <c r="BT392" s="20"/>
      <c r="BU392" s="20"/>
      <c r="BV392" s="20"/>
      <c r="BW392" s="20"/>
      <c r="BX392" s="20"/>
      <c r="BY392" s="20"/>
      <c r="BZ392" s="20"/>
      <c r="CA392" s="20"/>
      <c r="CB392" s="20"/>
      <c r="CC392" s="20"/>
      <c r="CD392" s="20"/>
      <c r="CE392" s="20"/>
      <c r="CF392" s="20"/>
      <c r="CG392" s="20"/>
      <c r="CH392" s="20"/>
      <c r="CI392" s="20"/>
    </row>
    <row r="393" spans="2:87" ht="13.5" customHeight="1">
      <c r="B393" s="228"/>
      <c r="C393" s="228"/>
      <c r="D393" s="230"/>
      <c r="E393" s="173" t="s">
        <v>75</v>
      </c>
      <c r="F393" s="116" t="s">
        <v>76</v>
      </c>
      <c r="G393" s="174">
        <v>33126446</v>
      </c>
      <c r="H393" s="11">
        <f t="shared" ref="H393" si="825">IFERROR(G393/G399,"-")</f>
        <v>1.1532323828964984E-2</v>
      </c>
      <c r="I393" s="71">
        <v>71</v>
      </c>
      <c r="J393" s="11">
        <f t="shared" ref="J393" si="826">IFERROR(I393/D389,"-")</f>
        <v>4.0366137927113537E-3</v>
      </c>
      <c r="K393" s="76">
        <f t="shared" si="818"/>
        <v>466569.661971831</v>
      </c>
      <c r="L393" s="22"/>
      <c r="M393" s="20"/>
      <c r="N393" s="228"/>
      <c r="O393" s="228"/>
      <c r="P393" s="230"/>
      <c r="Q393" s="172" t="s">
        <v>75</v>
      </c>
      <c r="R393" s="92" t="s">
        <v>76</v>
      </c>
      <c r="S393" s="102">
        <v>41344571</v>
      </c>
      <c r="T393" s="13">
        <v>1.463662207944815E-2</v>
      </c>
      <c r="U393" s="73">
        <v>77</v>
      </c>
      <c r="V393" s="13">
        <v>4.5994862911415092E-3</v>
      </c>
      <c r="W393" s="73">
        <v>536942.48051948054</v>
      </c>
      <c r="X393" s="22"/>
      <c r="Y393" s="143"/>
      <c r="Z393" s="168"/>
      <c r="AA393" s="168"/>
      <c r="AB393" s="168"/>
      <c r="AC393" s="168"/>
      <c r="AD393" s="168"/>
      <c r="AE393" s="168"/>
      <c r="AF393" s="168"/>
      <c r="AG393" s="168"/>
      <c r="AH393" s="168"/>
      <c r="AI393" s="168"/>
      <c r="AJ393" s="168"/>
      <c r="AK393" s="168"/>
      <c r="AL393" s="168"/>
      <c r="AM393" s="168"/>
      <c r="AN393" s="168"/>
      <c r="AO393" s="168"/>
      <c r="AP393" s="168"/>
      <c r="AQ393" s="168"/>
      <c r="AR393" s="168"/>
      <c r="AS393" s="168"/>
      <c r="AT393" s="168"/>
      <c r="AU393" s="168"/>
      <c r="AV393" s="168"/>
      <c r="AW393" s="168"/>
      <c r="AX393" s="168"/>
      <c r="AY393" s="168"/>
      <c r="AZ393" s="168"/>
      <c r="BA393" s="168"/>
      <c r="BB393" s="168"/>
      <c r="BC393" s="168"/>
      <c r="BD393" s="20"/>
      <c r="BE393" s="20"/>
      <c r="BF393" s="20"/>
      <c r="BG393" s="20"/>
      <c r="BH393" s="20"/>
      <c r="BI393" s="20"/>
      <c r="BJ393" s="20"/>
      <c r="BK393" s="20"/>
      <c r="BL393" s="20"/>
      <c r="BM393" s="20"/>
      <c r="BN393" s="20"/>
      <c r="BO393" s="20"/>
      <c r="BP393" s="20"/>
      <c r="BQ393" s="20"/>
      <c r="BR393" s="20"/>
      <c r="BS393" s="20"/>
      <c r="BT393" s="20"/>
      <c r="BU393" s="20"/>
      <c r="BV393" s="20"/>
      <c r="BW393" s="20"/>
      <c r="BX393" s="20"/>
      <c r="BY393" s="20"/>
      <c r="BZ393" s="20"/>
      <c r="CA393" s="20"/>
      <c r="CB393" s="20"/>
      <c r="CC393" s="20"/>
      <c r="CD393" s="20"/>
      <c r="CE393" s="20"/>
      <c r="CF393" s="20"/>
      <c r="CG393" s="20"/>
      <c r="CH393" s="20"/>
      <c r="CI393" s="20"/>
    </row>
    <row r="394" spans="2:87" ht="13.5" customHeight="1">
      <c r="B394" s="228"/>
      <c r="C394" s="228"/>
      <c r="D394" s="230"/>
      <c r="E394" s="173" t="s">
        <v>77</v>
      </c>
      <c r="F394" s="116" t="s">
        <v>78</v>
      </c>
      <c r="G394" s="174">
        <v>159894336</v>
      </c>
      <c r="H394" s="11">
        <f t="shared" ref="H394" si="827">IFERROR(G394/G399,"-")</f>
        <v>5.5664083649943422E-2</v>
      </c>
      <c r="I394" s="71">
        <v>490</v>
      </c>
      <c r="J394" s="11">
        <f t="shared" ref="J394" si="828">IFERROR(I394/D389,"-")</f>
        <v>2.7858320541247372E-2</v>
      </c>
      <c r="K394" s="76">
        <f t="shared" si="818"/>
        <v>326314.97142857144</v>
      </c>
      <c r="L394" s="22"/>
      <c r="M394" s="20"/>
      <c r="N394" s="228"/>
      <c r="O394" s="228"/>
      <c r="P394" s="230"/>
      <c r="Q394" s="172" t="s">
        <v>77</v>
      </c>
      <c r="R394" s="92" t="s">
        <v>78</v>
      </c>
      <c r="S394" s="102">
        <v>130312097</v>
      </c>
      <c r="T394" s="13">
        <v>4.6132511960745436E-2</v>
      </c>
      <c r="U394" s="73">
        <v>414</v>
      </c>
      <c r="V394" s="13">
        <v>2.472970551341019E-2</v>
      </c>
      <c r="W394" s="73">
        <v>314763.51932367147</v>
      </c>
      <c r="X394" s="22"/>
      <c r="Y394" s="143"/>
      <c r="Z394" s="168"/>
      <c r="AA394" s="168"/>
      <c r="AB394" s="168"/>
      <c r="AC394" s="168"/>
      <c r="AD394" s="168"/>
      <c r="AE394" s="168"/>
      <c r="AF394" s="168"/>
      <c r="AG394" s="168"/>
      <c r="AH394" s="168"/>
      <c r="AI394" s="168"/>
      <c r="AJ394" s="168"/>
      <c r="AK394" s="168"/>
      <c r="AL394" s="168"/>
      <c r="AM394" s="168"/>
      <c r="AN394" s="168"/>
      <c r="AO394" s="168"/>
      <c r="AP394" s="168"/>
      <c r="AQ394" s="168"/>
      <c r="AR394" s="168"/>
      <c r="AS394" s="168"/>
      <c r="AT394" s="168"/>
      <c r="AU394" s="168"/>
      <c r="AV394" s="168"/>
      <c r="AW394" s="168"/>
      <c r="AX394" s="168"/>
      <c r="AY394" s="168"/>
      <c r="AZ394" s="168"/>
      <c r="BA394" s="168"/>
      <c r="BB394" s="168"/>
      <c r="BC394" s="168"/>
      <c r="BD394" s="20"/>
      <c r="BE394" s="20"/>
      <c r="BF394" s="20"/>
      <c r="BG394" s="20"/>
      <c r="BH394" s="20"/>
      <c r="BI394" s="20"/>
      <c r="BJ394" s="20"/>
      <c r="BK394" s="20"/>
      <c r="BL394" s="20"/>
      <c r="BM394" s="20"/>
      <c r="BN394" s="20"/>
      <c r="BO394" s="20"/>
      <c r="BP394" s="20"/>
      <c r="BQ394" s="20"/>
      <c r="BR394" s="20"/>
      <c r="BS394" s="20"/>
      <c r="BT394" s="20"/>
      <c r="BU394" s="20"/>
      <c r="BV394" s="20"/>
      <c r="BW394" s="20"/>
      <c r="BX394" s="20"/>
      <c r="BY394" s="20"/>
      <c r="BZ394" s="20"/>
      <c r="CA394" s="20"/>
      <c r="CB394" s="20"/>
      <c r="CC394" s="20"/>
      <c r="CD394" s="20"/>
      <c r="CE394" s="20"/>
      <c r="CF394" s="20"/>
      <c r="CG394" s="20"/>
      <c r="CH394" s="20"/>
      <c r="CI394" s="20"/>
    </row>
    <row r="395" spans="2:87" ht="13.5" customHeight="1">
      <c r="B395" s="228"/>
      <c r="C395" s="228"/>
      <c r="D395" s="230"/>
      <c r="E395" s="173" t="s">
        <v>79</v>
      </c>
      <c r="F395" s="116" t="s">
        <v>80</v>
      </c>
      <c r="G395" s="174">
        <v>493022170</v>
      </c>
      <c r="H395" s="11">
        <f t="shared" ref="H395" si="829">IFERROR(G395/G399,"-")</f>
        <v>0.17163601912801105</v>
      </c>
      <c r="I395" s="71">
        <v>3370</v>
      </c>
      <c r="J395" s="11">
        <f t="shared" ref="J395" si="830">IFERROR(I395/D389,"-")</f>
        <v>0.19159702086531355</v>
      </c>
      <c r="K395" s="76">
        <f t="shared" si="818"/>
        <v>146297.37982195846</v>
      </c>
      <c r="L395" s="22"/>
      <c r="M395" s="20"/>
      <c r="N395" s="228"/>
      <c r="O395" s="228"/>
      <c r="P395" s="230"/>
      <c r="Q395" s="172" t="s">
        <v>79</v>
      </c>
      <c r="R395" s="92" t="s">
        <v>80</v>
      </c>
      <c r="S395" s="102">
        <v>524627982</v>
      </c>
      <c r="T395" s="13">
        <v>0.18572647675646523</v>
      </c>
      <c r="U395" s="73">
        <v>3255</v>
      </c>
      <c r="V395" s="13">
        <v>0.19443282958007288</v>
      </c>
      <c r="W395" s="73">
        <v>161176.03133640552</v>
      </c>
      <c r="X395" s="22"/>
      <c r="Y395" s="143"/>
      <c r="Z395" s="168"/>
      <c r="AA395" s="168"/>
      <c r="AB395" s="168"/>
      <c r="AC395" s="168"/>
      <c r="AD395" s="168"/>
      <c r="AE395" s="168"/>
      <c r="AF395" s="168"/>
      <c r="AG395" s="168"/>
      <c r="AH395" s="168"/>
      <c r="AI395" s="168"/>
      <c r="AJ395" s="168"/>
      <c r="AK395" s="168"/>
      <c r="AL395" s="168"/>
      <c r="AM395" s="168"/>
      <c r="AN395" s="168"/>
      <c r="AO395" s="168"/>
      <c r="AP395" s="168"/>
      <c r="AQ395" s="168"/>
      <c r="AR395" s="168"/>
      <c r="AS395" s="168"/>
      <c r="AT395" s="168"/>
      <c r="AU395" s="168"/>
      <c r="AV395" s="168"/>
      <c r="AW395" s="168"/>
      <c r="AX395" s="168"/>
      <c r="AY395" s="168"/>
      <c r="AZ395" s="168"/>
      <c r="BA395" s="168"/>
      <c r="BB395" s="168"/>
      <c r="BC395" s="168"/>
      <c r="BD395" s="20"/>
      <c r="BE395" s="20"/>
      <c r="BF395" s="20"/>
      <c r="BG395" s="20"/>
      <c r="BH395" s="20"/>
      <c r="BI395" s="20"/>
      <c r="BJ395" s="20"/>
      <c r="BK395" s="20"/>
      <c r="BL395" s="20"/>
      <c r="BM395" s="20"/>
      <c r="BN395" s="20"/>
      <c r="BO395" s="20"/>
      <c r="BP395" s="20"/>
      <c r="BQ395" s="20"/>
      <c r="BR395" s="20"/>
      <c r="BS395" s="20"/>
      <c r="BT395" s="20"/>
      <c r="BU395" s="20"/>
      <c r="BV395" s="20"/>
      <c r="BW395" s="20"/>
      <c r="BX395" s="20"/>
      <c r="BY395" s="20"/>
      <c r="BZ395" s="20"/>
      <c r="CA395" s="20"/>
      <c r="CB395" s="20"/>
      <c r="CC395" s="20"/>
      <c r="CD395" s="20"/>
      <c r="CE395" s="20"/>
      <c r="CF395" s="20"/>
      <c r="CG395" s="20"/>
      <c r="CH395" s="20"/>
      <c r="CI395" s="20"/>
    </row>
    <row r="396" spans="2:87" ht="13.5" customHeight="1">
      <c r="B396" s="228"/>
      <c r="C396" s="228"/>
      <c r="D396" s="230"/>
      <c r="E396" s="173" t="s">
        <v>81</v>
      </c>
      <c r="F396" s="116" t="s">
        <v>82</v>
      </c>
      <c r="G396" s="174">
        <v>3025278</v>
      </c>
      <c r="H396" s="11">
        <f t="shared" ref="H396" si="831">IFERROR(G396/G399,"-")</f>
        <v>1.0531913254033811E-3</v>
      </c>
      <c r="I396" s="71">
        <v>32</v>
      </c>
      <c r="J396" s="11">
        <f t="shared" ref="J396" si="832">IFERROR(I396/D389,"-")</f>
        <v>1.8193188924896242E-3</v>
      </c>
      <c r="K396" s="76">
        <f t="shared" si="818"/>
        <v>94539.9375</v>
      </c>
      <c r="L396" s="22"/>
      <c r="M396" s="20"/>
      <c r="N396" s="228"/>
      <c r="O396" s="228"/>
      <c r="P396" s="230"/>
      <c r="Q396" s="172" t="s">
        <v>81</v>
      </c>
      <c r="R396" s="92" t="s">
        <v>82</v>
      </c>
      <c r="S396" s="102">
        <v>4520120</v>
      </c>
      <c r="T396" s="13">
        <v>1.6001928812795076E-3</v>
      </c>
      <c r="U396" s="73">
        <v>21</v>
      </c>
      <c r="V396" s="13">
        <v>1.2544053521295025E-3</v>
      </c>
      <c r="W396" s="73">
        <v>215243.80952380953</v>
      </c>
      <c r="X396" s="22"/>
      <c r="Y396" s="143"/>
      <c r="Z396" s="168"/>
      <c r="AA396" s="168"/>
      <c r="AB396" s="168"/>
      <c r="AC396" s="168"/>
      <c r="AD396" s="168"/>
      <c r="AE396" s="168"/>
      <c r="AF396" s="168"/>
      <c r="AG396" s="168"/>
      <c r="AH396" s="168"/>
      <c r="AI396" s="168"/>
      <c r="AJ396" s="168"/>
      <c r="AK396" s="168"/>
      <c r="AL396" s="168"/>
      <c r="AM396" s="168"/>
      <c r="AN396" s="168"/>
      <c r="AO396" s="168"/>
      <c r="AP396" s="168"/>
      <c r="AQ396" s="168"/>
      <c r="AR396" s="168"/>
      <c r="AS396" s="168"/>
      <c r="AT396" s="168"/>
      <c r="AU396" s="168"/>
      <c r="AV396" s="168"/>
      <c r="AW396" s="168"/>
      <c r="AX396" s="168"/>
      <c r="AY396" s="168"/>
      <c r="AZ396" s="168"/>
      <c r="BA396" s="168"/>
      <c r="BB396" s="168"/>
      <c r="BC396" s="168"/>
      <c r="BD396" s="20"/>
      <c r="BE396" s="20"/>
      <c r="BF396" s="20"/>
      <c r="BG396" s="20"/>
      <c r="BH396" s="20"/>
      <c r="BI396" s="20"/>
      <c r="BJ396" s="20"/>
      <c r="BK396" s="20"/>
      <c r="BL396" s="20"/>
      <c r="BM396" s="20"/>
      <c r="BN396" s="20"/>
      <c r="BO396" s="20"/>
      <c r="BP396" s="20"/>
      <c r="BQ396" s="20"/>
      <c r="BR396" s="20"/>
      <c r="BS396" s="20"/>
      <c r="BT396" s="20"/>
      <c r="BU396" s="20"/>
      <c r="BV396" s="20"/>
      <c r="BW396" s="20"/>
      <c r="BX396" s="20"/>
      <c r="BY396" s="20"/>
      <c r="BZ396" s="20"/>
      <c r="CA396" s="20"/>
      <c r="CB396" s="20"/>
      <c r="CC396" s="20"/>
      <c r="CD396" s="20"/>
      <c r="CE396" s="20"/>
      <c r="CF396" s="20"/>
      <c r="CG396" s="20"/>
      <c r="CH396" s="20"/>
      <c r="CI396" s="20"/>
    </row>
    <row r="397" spans="2:87" ht="13.5" customHeight="1">
      <c r="B397" s="228"/>
      <c r="C397" s="228"/>
      <c r="D397" s="230"/>
      <c r="E397" s="173" t="s">
        <v>83</v>
      </c>
      <c r="F397" s="116" t="s">
        <v>84</v>
      </c>
      <c r="G397" s="174">
        <v>70801679</v>
      </c>
      <c r="H397" s="11">
        <f t="shared" ref="H397" si="833">IFERROR(G397/G399,"-")</f>
        <v>2.4648218823788998E-2</v>
      </c>
      <c r="I397" s="71">
        <v>1794</v>
      </c>
      <c r="J397" s="11">
        <f t="shared" ref="J397" si="834">IFERROR(I397/D389,"-")</f>
        <v>0.10199556541019955</v>
      </c>
      <c r="K397" s="76">
        <f t="shared" si="818"/>
        <v>39465.818840579712</v>
      </c>
      <c r="L397" s="22"/>
      <c r="M397" s="20"/>
      <c r="N397" s="228"/>
      <c r="O397" s="228"/>
      <c r="P397" s="230"/>
      <c r="Q397" s="172" t="s">
        <v>83</v>
      </c>
      <c r="R397" s="92" t="s">
        <v>84</v>
      </c>
      <c r="S397" s="102">
        <v>48329768</v>
      </c>
      <c r="T397" s="13">
        <v>1.7109490612525806E-2</v>
      </c>
      <c r="U397" s="73">
        <v>1655</v>
      </c>
      <c r="V397" s="13">
        <v>9.8859088465444125E-2</v>
      </c>
      <c r="W397" s="73">
        <v>29202.276737160122</v>
      </c>
      <c r="X397" s="22"/>
      <c r="Y397" s="143"/>
      <c r="Z397" s="168"/>
      <c r="AA397" s="168"/>
      <c r="AB397" s="168"/>
      <c r="AC397" s="168"/>
      <c r="AD397" s="168"/>
      <c r="AE397" s="168"/>
      <c r="AF397" s="168"/>
      <c r="AG397" s="168"/>
      <c r="AH397" s="168"/>
      <c r="AI397" s="168"/>
      <c r="AJ397" s="168"/>
      <c r="AK397" s="168"/>
      <c r="AL397" s="168"/>
      <c r="AM397" s="168"/>
      <c r="AN397" s="168"/>
      <c r="AO397" s="168"/>
      <c r="AP397" s="168"/>
      <c r="AQ397" s="168"/>
      <c r="AR397" s="168"/>
      <c r="AS397" s="168"/>
      <c r="AT397" s="168"/>
      <c r="AU397" s="168"/>
      <c r="AV397" s="168"/>
      <c r="AW397" s="168"/>
      <c r="AX397" s="168"/>
      <c r="AY397" s="168"/>
      <c r="AZ397" s="168"/>
      <c r="BA397" s="168"/>
      <c r="BB397" s="168"/>
      <c r="BC397" s="168"/>
      <c r="BD397" s="20"/>
      <c r="BE397" s="20"/>
      <c r="BF397" s="20"/>
      <c r="BG397" s="20"/>
      <c r="BH397" s="20"/>
      <c r="BI397" s="20"/>
      <c r="BJ397" s="20"/>
      <c r="BK397" s="20"/>
      <c r="BL397" s="20"/>
      <c r="BM397" s="20"/>
      <c r="BN397" s="20"/>
      <c r="BO397" s="20"/>
      <c r="BP397" s="20"/>
      <c r="BQ397" s="20"/>
      <c r="BR397" s="20"/>
      <c r="BS397" s="20"/>
      <c r="BT397" s="20"/>
      <c r="BU397" s="20"/>
      <c r="BV397" s="20"/>
      <c r="BW397" s="20"/>
      <c r="BX397" s="20"/>
      <c r="BY397" s="20"/>
      <c r="BZ397" s="20"/>
      <c r="CA397" s="20"/>
      <c r="CB397" s="20"/>
      <c r="CC397" s="20"/>
      <c r="CD397" s="20"/>
      <c r="CE397" s="20"/>
      <c r="CF397" s="20"/>
      <c r="CG397" s="20"/>
      <c r="CH397" s="20"/>
      <c r="CI397" s="20"/>
    </row>
    <row r="398" spans="2:87" ht="13.5" customHeight="1">
      <c r="B398" s="228"/>
      <c r="C398" s="228"/>
      <c r="D398" s="230"/>
      <c r="E398" s="175" t="s">
        <v>85</v>
      </c>
      <c r="F398" s="117" t="s">
        <v>86</v>
      </c>
      <c r="G398" s="176">
        <v>669709081</v>
      </c>
      <c r="H398" s="12">
        <f t="shared" ref="H398" si="835">IFERROR(G398/G399,"-")</f>
        <v>0.23314610910239331</v>
      </c>
      <c r="I398" s="72">
        <v>1651</v>
      </c>
      <c r="J398" s="12">
        <f t="shared" ref="J398" si="836">IFERROR(I398/D389,"-")</f>
        <v>9.3865484109386554E-2</v>
      </c>
      <c r="K398" s="77">
        <f t="shared" si="818"/>
        <v>405638.4500302847</v>
      </c>
      <c r="L398" s="22"/>
      <c r="M398" s="20"/>
      <c r="N398" s="228"/>
      <c r="O398" s="228"/>
      <c r="P398" s="230"/>
      <c r="Q398" s="172" t="s">
        <v>85</v>
      </c>
      <c r="R398" s="92" t="s">
        <v>86</v>
      </c>
      <c r="S398" s="102">
        <v>673100059</v>
      </c>
      <c r="T398" s="13">
        <v>0.23828790448054843</v>
      </c>
      <c r="U398" s="73">
        <v>1425</v>
      </c>
      <c r="V398" s="13">
        <v>8.5120363180216235E-2</v>
      </c>
      <c r="W398" s="73">
        <v>472350.91859649122</v>
      </c>
      <c r="X398" s="22"/>
      <c r="Y398" s="143"/>
      <c r="Z398" s="168"/>
      <c r="AA398" s="168"/>
      <c r="AB398" s="168"/>
      <c r="AC398" s="168"/>
      <c r="AD398" s="168"/>
      <c r="AE398" s="168"/>
      <c r="AF398" s="168"/>
      <c r="AG398" s="168"/>
      <c r="AH398" s="168"/>
      <c r="AI398" s="168"/>
      <c r="AJ398" s="168"/>
      <c r="AK398" s="168"/>
      <c r="AL398" s="168"/>
      <c r="AM398" s="168"/>
      <c r="AN398" s="168"/>
      <c r="AO398" s="168"/>
      <c r="AP398" s="168"/>
      <c r="AQ398" s="168"/>
      <c r="AR398" s="168"/>
      <c r="AS398" s="168"/>
      <c r="AT398" s="168"/>
      <c r="AU398" s="168"/>
      <c r="AV398" s="168"/>
      <c r="AW398" s="168"/>
      <c r="AX398" s="168"/>
      <c r="AY398" s="168"/>
      <c r="AZ398" s="168"/>
      <c r="BA398" s="168"/>
      <c r="BB398" s="168"/>
      <c r="BC398" s="168"/>
      <c r="BD398" s="20"/>
      <c r="BE398" s="20"/>
      <c r="BF398" s="20"/>
      <c r="BG398" s="20"/>
      <c r="BH398" s="20"/>
      <c r="BI398" s="20"/>
      <c r="BJ398" s="20"/>
      <c r="BK398" s="20"/>
      <c r="BL398" s="20"/>
      <c r="BM398" s="20"/>
      <c r="BN398" s="20"/>
      <c r="BO398" s="20"/>
      <c r="BP398" s="20"/>
      <c r="BQ398" s="20"/>
      <c r="BR398" s="20"/>
      <c r="BS398" s="20"/>
      <c r="BT398" s="20"/>
      <c r="BU398" s="20"/>
      <c r="BV398" s="20"/>
      <c r="BW398" s="20"/>
      <c r="BX398" s="20"/>
      <c r="BY398" s="20"/>
      <c r="BZ398" s="20"/>
      <c r="CA398" s="20"/>
      <c r="CB398" s="20"/>
      <c r="CC398" s="20"/>
      <c r="CD398" s="20"/>
      <c r="CE398" s="20"/>
      <c r="CF398" s="20"/>
      <c r="CG398" s="20"/>
      <c r="CH398" s="20"/>
      <c r="CI398" s="20"/>
    </row>
    <row r="399" spans="2:87" ht="13.5" customHeight="1">
      <c r="B399" s="192"/>
      <c r="C399" s="192"/>
      <c r="D399" s="231"/>
      <c r="E399" s="177" t="s">
        <v>115</v>
      </c>
      <c r="F399" s="178"/>
      <c r="G399" s="102">
        <f>SUM(G389:G398)</f>
        <v>2872486629</v>
      </c>
      <c r="H399" s="13" t="s">
        <v>131</v>
      </c>
      <c r="I399" s="73">
        <v>14312</v>
      </c>
      <c r="J399" s="13">
        <f t="shared" ref="J399" si="837">IFERROR(I399/D389,"-")</f>
        <v>0.81369037466598437</v>
      </c>
      <c r="K399" s="78">
        <f t="shared" si="818"/>
        <v>200704.76725824483</v>
      </c>
      <c r="L399" s="22"/>
      <c r="M399" s="20"/>
      <c r="N399" s="192"/>
      <c r="O399" s="192"/>
      <c r="P399" s="231"/>
      <c r="Q399" s="179" t="s">
        <v>115</v>
      </c>
      <c r="R399" s="179"/>
      <c r="S399" s="102">
        <v>2824734476</v>
      </c>
      <c r="T399" s="13" t="s">
        <v>131</v>
      </c>
      <c r="U399" s="73">
        <v>13616</v>
      </c>
      <c r="V399" s="13">
        <v>0.81333253688549068</v>
      </c>
      <c r="W399" s="73">
        <v>207456.9973560517</v>
      </c>
      <c r="X399" s="22"/>
      <c r="Y399" s="143"/>
      <c r="Z399" s="168"/>
      <c r="AA399" s="168"/>
      <c r="AB399" s="168"/>
      <c r="AC399" s="168"/>
      <c r="AD399" s="168"/>
      <c r="AE399" s="168"/>
      <c r="AF399" s="168"/>
      <c r="AG399" s="168"/>
      <c r="AH399" s="168"/>
      <c r="AI399" s="168"/>
      <c r="AJ399" s="168"/>
      <c r="AK399" s="168"/>
      <c r="AL399" s="168"/>
      <c r="AM399" s="168"/>
      <c r="AN399" s="168"/>
      <c r="AO399" s="168"/>
      <c r="AP399" s="168"/>
      <c r="AQ399" s="168"/>
      <c r="AR399" s="168"/>
      <c r="AS399" s="168"/>
      <c r="AT399" s="168"/>
      <c r="AU399" s="168"/>
      <c r="AV399" s="168"/>
      <c r="AW399" s="168"/>
      <c r="AX399" s="168"/>
      <c r="AY399" s="168"/>
      <c r="AZ399" s="168"/>
      <c r="BA399" s="168"/>
      <c r="BB399" s="168"/>
      <c r="BC399" s="168"/>
      <c r="BD399" s="20"/>
      <c r="BE399" s="20"/>
      <c r="BF399" s="20"/>
      <c r="BG399" s="20"/>
      <c r="BH399" s="20"/>
      <c r="BI399" s="20"/>
      <c r="BJ399" s="20"/>
      <c r="BK399" s="20"/>
      <c r="BL399" s="20"/>
      <c r="BM399" s="20"/>
      <c r="BN399" s="20"/>
      <c r="BO399" s="20"/>
      <c r="BP399" s="20"/>
      <c r="BQ399" s="20"/>
      <c r="BR399" s="20"/>
      <c r="BS399" s="20"/>
      <c r="BT399" s="20"/>
      <c r="BU399" s="20"/>
      <c r="BV399" s="20"/>
      <c r="BW399" s="20"/>
      <c r="BX399" s="20"/>
      <c r="BY399" s="20"/>
      <c r="BZ399" s="20"/>
      <c r="CA399" s="20"/>
      <c r="CB399" s="20"/>
      <c r="CC399" s="20"/>
      <c r="CD399" s="20"/>
      <c r="CE399" s="20"/>
      <c r="CF399" s="20"/>
      <c r="CG399" s="20"/>
      <c r="CH399" s="20"/>
      <c r="CI399" s="20"/>
    </row>
    <row r="400" spans="2:87" ht="13.5" customHeight="1">
      <c r="B400" s="191">
        <v>37</v>
      </c>
      <c r="C400" s="191" t="s">
        <v>3</v>
      </c>
      <c r="D400" s="229">
        <f>VLOOKUP(C400,市区町村別_生活習慣病の状況!$C$5:$D$78,2,FALSE)</f>
        <v>54245</v>
      </c>
      <c r="E400" s="169" t="s">
        <v>67</v>
      </c>
      <c r="F400" s="114" t="s">
        <v>68</v>
      </c>
      <c r="G400" s="170">
        <v>1449653173</v>
      </c>
      <c r="H400" s="10">
        <f t="shared" ref="H400" si="838">IFERROR(G400/G410,"-")</f>
        <v>0.17405819088573865</v>
      </c>
      <c r="I400" s="171">
        <v>27852</v>
      </c>
      <c r="J400" s="10">
        <f t="shared" ref="J400" si="839">IFERROR(I400/D400,"-")</f>
        <v>0.51344824407779521</v>
      </c>
      <c r="K400" s="75">
        <f t="shared" si="818"/>
        <v>52048.440794197901</v>
      </c>
      <c r="L400" s="22"/>
      <c r="M400" s="20"/>
      <c r="N400" s="191">
        <v>37</v>
      </c>
      <c r="O400" s="191" t="s">
        <v>3</v>
      </c>
      <c r="P400" s="229">
        <v>51067</v>
      </c>
      <c r="Q400" s="172" t="s">
        <v>67</v>
      </c>
      <c r="R400" s="92" t="s">
        <v>68</v>
      </c>
      <c r="S400" s="102">
        <v>1367144092</v>
      </c>
      <c r="T400" s="13">
        <v>0.16793910573522783</v>
      </c>
      <c r="U400" s="73">
        <v>24812</v>
      </c>
      <c r="V400" s="13">
        <v>0.48587150214424185</v>
      </c>
      <c r="W400" s="73">
        <v>55100.116556504916</v>
      </c>
      <c r="X400" s="22"/>
      <c r="Y400" s="143"/>
      <c r="Z400" s="168"/>
      <c r="AA400" s="168"/>
      <c r="AB400" s="168"/>
      <c r="AC400" s="168"/>
      <c r="AD400" s="168"/>
      <c r="AE400" s="168"/>
      <c r="AF400" s="168"/>
      <c r="AG400" s="168"/>
      <c r="AH400" s="168"/>
      <c r="AI400" s="168"/>
      <c r="AJ400" s="168"/>
      <c r="AK400" s="168"/>
      <c r="AL400" s="168"/>
      <c r="AM400" s="168"/>
      <c r="AN400" s="168"/>
      <c r="AO400" s="168"/>
      <c r="AP400" s="168"/>
      <c r="AQ400" s="168"/>
      <c r="AR400" s="168"/>
      <c r="AS400" s="168"/>
      <c r="AT400" s="168"/>
      <c r="AU400" s="168"/>
      <c r="AV400" s="168"/>
      <c r="AW400" s="168"/>
      <c r="AX400" s="168"/>
      <c r="AY400" s="168"/>
      <c r="AZ400" s="168"/>
      <c r="BA400" s="168"/>
      <c r="BB400" s="168"/>
      <c r="BC400" s="168"/>
      <c r="BD400" s="20"/>
      <c r="BE400" s="20"/>
      <c r="BF400" s="20"/>
      <c r="BG400" s="20"/>
      <c r="BH400" s="20"/>
      <c r="BI400" s="20"/>
      <c r="BJ400" s="20"/>
      <c r="BK400" s="20"/>
      <c r="BL400" s="20"/>
      <c r="BM400" s="20"/>
      <c r="BN400" s="20"/>
      <c r="BO400" s="20"/>
      <c r="BP400" s="20"/>
      <c r="BQ400" s="20"/>
      <c r="BR400" s="20"/>
      <c r="BS400" s="20"/>
      <c r="BT400" s="20"/>
      <c r="BU400" s="20"/>
      <c r="BV400" s="20"/>
      <c r="BW400" s="20"/>
      <c r="BX400" s="20"/>
      <c r="BY400" s="20"/>
      <c r="BZ400" s="20"/>
      <c r="CA400" s="20"/>
      <c r="CB400" s="20"/>
      <c r="CC400" s="20"/>
      <c r="CD400" s="20"/>
      <c r="CE400" s="20"/>
      <c r="CF400" s="20"/>
      <c r="CG400" s="20"/>
      <c r="CH400" s="20"/>
      <c r="CI400" s="20"/>
    </row>
    <row r="401" spans="2:87" ht="13.5" customHeight="1">
      <c r="B401" s="228"/>
      <c r="C401" s="228"/>
      <c r="D401" s="230"/>
      <c r="E401" s="173" t="s">
        <v>69</v>
      </c>
      <c r="F401" s="115" t="s">
        <v>70</v>
      </c>
      <c r="G401" s="174">
        <v>838213259</v>
      </c>
      <c r="H401" s="11">
        <f t="shared" ref="H401" si="840">IFERROR(G401/G410,"-")</f>
        <v>0.10064330293296926</v>
      </c>
      <c r="I401" s="71">
        <v>24488</v>
      </c>
      <c r="J401" s="11">
        <f t="shared" ref="J401" si="841">IFERROR(I401/D400,"-")</f>
        <v>0.45143331182597474</v>
      </c>
      <c r="K401" s="76">
        <f t="shared" si="818"/>
        <v>34229.551576282262</v>
      </c>
      <c r="L401" s="22"/>
      <c r="M401" s="20"/>
      <c r="N401" s="228"/>
      <c r="O401" s="228"/>
      <c r="P401" s="230"/>
      <c r="Q401" s="172" t="s">
        <v>69</v>
      </c>
      <c r="R401" s="92" t="s">
        <v>70</v>
      </c>
      <c r="S401" s="102">
        <v>854612385</v>
      </c>
      <c r="T401" s="13">
        <v>0.10498003870037587</v>
      </c>
      <c r="U401" s="73">
        <v>22724</v>
      </c>
      <c r="V401" s="13">
        <v>0.4449840405741477</v>
      </c>
      <c r="W401" s="73">
        <v>37608.360543918323</v>
      </c>
      <c r="X401" s="22"/>
      <c r="Y401" s="143"/>
      <c r="Z401" s="168"/>
      <c r="AA401" s="168"/>
      <c r="AB401" s="168"/>
      <c r="AC401" s="168"/>
      <c r="AD401" s="168"/>
      <c r="AE401" s="168"/>
      <c r="AF401" s="168"/>
      <c r="AG401" s="168"/>
      <c r="AH401" s="168"/>
      <c r="AI401" s="168"/>
      <c r="AJ401" s="168"/>
      <c r="AK401" s="168"/>
      <c r="AL401" s="168"/>
      <c r="AM401" s="168"/>
      <c r="AN401" s="168"/>
      <c r="AO401" s="168"/>
      <c r="AP401" s="168"/>
      <c r="AQ401" s="168"/>
      <c r="AR401" s="168"/>
      <c r="AS401" s="168"/>
      <c r="AT401" s="168"/>
      <c r="AU401" s="168"/>
      <c r="AV401" s="168"/>
      <c r="AW401" s="168"/>
      <c r="AX401" s="168"/>
      <c r="AY401" s="168"/>
      <c r="AZ401" s="168"/>
      <c r="BA401" s="168"/>
      <c r="BB401" s="168"/>
      <c r="BC401" s="168"/>
      <c r="BD401" s="20"/>
      <c r="BE401" s="20"/>
      <c r="BF401" s="20"/>
      <c r="BG401" s="20"/>
      <c r="BH401" s="20"/>
      <c r="BI401" s="20"/>
      <c r="BJ401" s="20"/>
      <c r="BK401" s="20"/>
      <c r="BL401" s="20"/>
      <c r="BM401" s="20"/>
      <c r="BN401" s="20"/>
      <c r="BO401" s="20"/>
      <c r="BP401" s="20"/>
      <c r="BQ401" s="20"/>
      <c r="BR401" s="20"/>
      <c r="BS401" s="20"/>
      <c r="BT401" s="20"/>
      <c r="BU401" s="20"/>
      <c r="BV401" s="20"/>
      <c r="BW401" s="20"/>
      <c r="BX401" s="20"/>
      <c r="BY401" s="20"/>
      <c r="BZ401" s="20"/>
      <c r="CA401" s="20"/>
      <c r="CB401" s="20"/>
      <c r="CC401" s="20"/>
      <c r="CD401" s="20"/>
      <c r="CE401" s="20"/>
      <c r="CF401" s="20"/>
      <c r="CG401" s="20"/>
      <c r="CH401" s="20"/>
      <c r="CI401" s="20"/>
    </row>
    <row r="402" spans="2:87" ht="13.5" customHeight="1">
      <c r="B402" s="228"/>
      <c r="C402" s="228"/>
      <c r="D402" s="230"/>
      <c r="E402" s="173" t="s">
        <v>71</v>
      </c>
      <c r="F402" s="116" t="s">
        <v>72</v>
      </c>
      <c r="G402" s="174">
        <v>1451346174</v>
      </c>
      <c r="H402" s="11">
        <f t="shared" ref="H402" si="842">IFERROR(G402/G410,"-")</f>
        <v>0.17426146757061489</v>
      </c>
      <c r="I402" s="71">
        <v>34396</v>
      </c>
      <c r="J402" s="11">
        <f t="shared" ref="J402" si="843">IFERROR(I402/D400,"-")</f>
        <v>0.6340860908839524</v>
      </c>
      <c r="K402" s="76">
        <f t="shared" si="818"/>
        <v>42195.202174671474</v>
      </c>
      <c r="L402" s="22"/>
      <c r="M402" s="20"/>
      <c r="N402" s="228"/>
      <c r="O402" s="228"/>
      <c r="P402" s="230"/>
      <c r="Q402" s="172" t="s">
        <v>71</v>
      </c>
      <c r="R402" s="92" t="s">
        <v>72</v>
      </c>
      <c r="S402" s="102">
        <v>1427326830</v>
      </c>
      <c r="T402" s="13">
        <v>0.17533191477383611</v>
      </c>
      <c r="U402" s="73">
        <v>32375</v>
      </c>
      <c r="V402" s="13">
        <v>0.63397105763017214</v>
      </c>
      <c r="W402" s="73">
        <v>44087.315212355214</v>
      </c>
      <c r="X402" s="22"/>
      <c r="Y402" s="143"/>
      <c r="Z402" s="168"/>
      <c r="AA402" s="168"/>
      <c r="AB402" s="168"/>
      <c r="AC402" s="168"/>
      <c r="AD402" s="168"/>
      <c r="AE402" s="168"/>
      <c r="AF402" s="168"/>
      <c r="AG402" s="168"/>
      <c r="AH402" s="168"/>
      <c r="AI402" s="168"/>
      <c r="AJ402" s="168"/>
      <c r="AK402" s="168"/>
      <c r="AL402" s="168"/>
      <c r="AM402" s="168"/>
      <c r="AN402" s="168"/>
      <c r="AO402" s="168"/>
      <c r="AP402" s="168"/>
      <c r="AQ402" s="168"/>
      <c r="AR402" s="168"/>
      <c r="AS402" s="168"/>
      <c r="AT402" s="168"/>
      <c r="AU402" s="168"/>
      <c r="AV402" s="168"/>
      <c r="AW402" s="168"/>
      <c r="AX402" s="168"/>
      <c r="AY402" s="168"/>
      <c r="AZ402" s="168"/>
      <c r="BA402" s="168"/>
      <c r="BB402" s="168"/>
      <c r="BC402" s="168"/>
      <c r="BD402" s="20"/>
      <c r="BE402" s="20"/>
      <c r="BF402" s="20"/>
      <c r="BG402" s="20"/>
      <c r="BH402" s="20"/>
      <c r="BI402" s="20"/>
      <c r="BJ402" s="20"/>
      <c r="BK402" s="20"/>
      <c r="BL402" s="20"/>
      <c r="BM402" s="20"/>
      <c r="BN402" s="20"/>
      <c r="BO402" s="20"/>
      <c r="BP402" s="20"/>
      <c r="BQ402" s="20"/>
      <c r="BR402" s="20"/>
      <c r="BS402" s="20"/>
      <c r="BT402" s="20"/>
      <c r="BU402" s="20"/>
      <c r="BV402" s="20"/>
      <c r="BW402" s="20"/>
      <c r="BX402" s="20"/>
      <c r="BY402" s="20"/>
      <c r="BZ402" s="20"/>
      <c r="CA402" s="20"/>
      <c r="CB402" s="20"/>
      <c r="CC402" s="20"/>
      <c r="CD402" s="20"/>
      <c r="CE402" s="20"/>
      <c r="CF402" s="20"/>
      <c r="CG402" s="20"/>
      <c r="CH402" s="20"/>
      <c r="CI402" s="20"/>
    </row>
    <row r="403" spans="2:87" ht="13.5" customHeight="1">
      <c r="B403" s="228"/>
      <c r="C403" s="228"/>
      <c r="D403" s="230"/>
      <c r="E403" s="173" t="s">
        <v>73</v>
      </c>
      <c r="F403" s="116" t="s">
        <v>74</v>
      </c>
      <c r="G403" s="174">
        <v>837950353</v>
      </c>
      <c r="H403" s="11">
        <f t="shared" ref="H403" si="844">IFERROR(G403/G410,"-")</f>
        <v>0.10061173611161826</v>
      </c>
      <c r="I403" s="71">
        <v>12326</v>
      </c>
      <c r="J403" s="11">
        <f t="shared" ref="J403" si="845">IFERROR(I403/D400,"-")</f>
        <v>0.22722831597382248</v>
      </c>
      <c r="K403" s="76">
        <f t="shared" si="818"/>
        <v>67982.34244686029</v>
      </c>
      <c r="L403" s="22"/>
      <c r="M403" s="20"/>
      <c r="N403" s="228"/>
      <c r="O403" s="228"/>
      <c r="P403" s="230"/>
      <c r="Q403" s="172" t="s">
        <v>73</v>
      </c>
      <c r="R403" s="92" t="s">
        <v>74</v>
      </c>
      <c r="S403" s="102">
        <v>894755460</v>
      </c>
      <c r="T403" s="13">
        <v>0.10991118835490854</v>
      </c>
      <c r="U403" s="73">
        <v>11706</v>
      </c>
      <c r="V403" s="13">
        <v>0.22922826874498209</v>
      </c>
      <c r="W403" s="73">
        <v>76435.627883136855</v>
      </c>
      <c r="X403" s="22"/>
      <c r="Y403" s="143"/>
      <c r="Z403" s="168"/>
      <c r="AA403" s="168"/>
      <c r="AB403" s="168"/>
      <c r="AC403" s="168"/>
      <c r="AD403" s="168"/>
      <c r="AE403" s="168"/>
      <c r="AF403" s="168"/>
      <c r="AG403" s="168"/>
      <c r="AH403" s="168"/>
      <c r="AI403" s="168"/>
      <c r="AJ403" s="168"/>
      <c r="AK403" s="168"/>
      <c r="AL403" s="168"/>
      <c r="AM403" s="168"/>
      <c r="AN403" s="168"/>
      <c r="AO403" s="168"/>
      <c r="AP403" s="168"/>
      <c r="AQ403" s="168"/>
      <c r="AR403" s="168"/>
      <c r="AS403" s="168"/>
      <c r="AT403" s="168"/>
      <c r="AU403" s="168"/>
      <c r="AV403" s="168"/>
      <c r="AW403" s="168"/>
      <c r="AX403" s="168"/>
      <c r="AY403" s="168"/>
      <c r="AZ403" s="168"/>
      <c r="BA403" s="168"/>
      <c r="BB403" s="168"/>
      <c r="BC403" s="168"/>
      <c r="BD403" s="20"/>
      <c r="BE403" s="20"/>
      <c r="BF403" s="20"/>
      <c r="BG403" s="20"/>
      <c r="BH403" s="20"/>
      <c r="BI403" s="20"/>
      <c r="BJ403" s="20"/>
      <c r="BK403" s="20"/>
      <c r="BL403" s="20"/>
      <c r="BM403" s="20"/>
      <c r="BN403" s="20"/>
      <c r="BO403" s="20"/>
      <c r="BP403" s="20"/>
      <c r="BQ403" s="20"/>
      <c r="BR403" s="20"/>
      <c r="BS403" s="20"/>
      <c r="BT403" s="20"/>
      <c r="BU403" s="20"/>
      <c r="BV403" s="20"/>
      <c r="BW403" s="20"/>
      <c r="BX403" s="20"/>
      <c r="BY403" s="20"/>
      <c r="BZ403" s="20"/>
      <c r="CA403" s="20"/>
      <c r="CB403" s="20"/>
      <c r="CC403" s="20"/>
      <c r="CD403" s="20"/>
      <c r="CE403" s="20"/>
      <c r="CF403" s="20"/>
      <c r="CG403" s="20"/>
      <c r="CH403" s="20"/>
      <c r="CI403" s="20"/>
    </row>
    <row r="404" spans="2:87" ht="13.5" customHeight="1">
      <c r="B404" s="228"/>
      <c r="C404" s="228"/>
      <c r="D404" s="230"/>
      <c r="E404" s="173" t="s">
        <v>75</v>
      </c>
      <c r="F404" s="116" t="s">
        <v>76</v>
      </c>
      <c r="G404" s="174">
        <v>128505394</v>
      </c>
      <c r="H404" s="11">
        <f t="shared" ref="H404" si="846">IFERROR(G404/G410,"-")</f>
        <v>1.5429495009768833E-2</v>
      </c>
      <c r="I404" s="71">
        <v>297</v>
      </c>
      <c r="J404" s="11">
        <f t="shared" ref="J404" si="847">IFERROR(I404/D400,"-")</f>
        <v>5.4751590008295693E-3</v>
      </c>
      <c r="K404" s="76">
        <f t="shared" si="818"/>
        <v>432678.09427609429</v>
      </c>
      <c r="L404" s="22"/>
      <c r="M404" s="20"/>
      <c r="N404" s="228"/>
      <c r="O404" s="228"/>
      <c r="P404" s="230"/>
      <c r="Q404" s="172" t="s">
        <v>75</v>
      </c>
      <c r="R404" s="92" t="s">
        <v>76</v>
      </c>
      <c r="S404" s="102">
        <v>89767335</v>
      </c>
      <c r="T404" s="13">
        <v>1.1026962009601118E-2</v>
      </c>
      <c r="U404" s="73">
        <v>262</v>
      </c>
      <c r="V404" s="13">
        <v>5.1305148138719725E-3</v>
      </c>
      <c r="W404" s="73">
        <v>342623.41603053437</v>
      </c>
      <c r="X404" s="22"/>
      <c r="Y404" s="143"/>
      <c r="Z404" s="168"/>
      <c r="AA404" s="168"/>
      <c r="AB404" s="168"/>
      <c r="AC404" s="168"/>
      <c r="AD404" s="168"/>
      <c r="AE404" s="168"/>
      <c r="AF404" s="168"/>
      <c r="AG404" s="168"/>
      <c r="AH404" s="168"/>
      <c r="AI404" s="168"/>
      <c r="AJ404" s="168"/>
      <c r="AK404" s="168"/>
      <c r="AL404" s="168"/>
      <c r="AM404" s="168"/>
      <c r="AN404" s="168"/>
      <c r="AO404" s="168"/>
      <c r="AP404" s="168"/>
      <c r="AQ404" s="168"/>
      <c r="AR404" s="168"/>
      <c r="AS404" s="168"/>
      <c r="AT404" s="168"/>
      <c r="AU404" s="168"/>
      <c r="AV404" s="168"/>
      <c r="AW404" s="168"/>
      <c r="AX404" s="168"/>
      <c r="AY404" s="168"/>
      <c r="AZ404" s="168"/>
      <c r="BA404" s="168"/>
      <c r="BB404" s="168"/>
      <c r="BC404" s="168"/>
      <c r="BD404" s="20"/>
      <c r="BE404" s="20"/>
      <c r="BF404" s="20"/>
      <c r="BG404" s="20"/>
      <c r="BH404" s="20"/>
      <c r="BI404" s="20"/>
      <c r="BJ404" s="20"/>
      <c r="BK404" s="20"/>
      <c r="BL404" s="20"/>
      <c r="BM404" s="20"/>
      <c r="BN404" s="20"/>
      <c r="BO404" s="20"/>
      <c r="BP404" s="20"/>
      <c r="BQ404" s="20"/>
      <c r="BR404" s="20"/>
      <c r="BS404" s="20"/>
      <c r="BT404" s="20"/>
      <c r="BU404" s="20"/>
      <c r="BV404" s="20"/>
      <c r="BW404" s="20"/>
      <c r="BX404" s="20"/>
      <c r="BY404" s="20"/>
      <c r="BZ404" s="20"/>
      <c r="CA404" s="20"/>
      <c r="CB404" s="20"/>
      <c r="CC404" s="20"/>
      <c r="CD404" s="20"/>
      <c r="CE404" s="20"/>
      <c r="CF404" s="20"/>
      <c r="CG404" s="20"/>
      <c r="CH404" s="20"/>
      <c r="CI404" s="20"/>
    </row>
    <row r="405" spans="2:87" ht="13.5" customHeight="1">
      <c r="B405" s="228"/>
      <c r="C405" s="228"/>
      <c r="D405" s="230"/>
      <c r="E405" s="173" t="s">
        <v>77</v>
      </c>
      <c r="F405" s="116" t="s">
        <v>78</v>
      </c>
      <c r="G405" s="174">
        <v>390238511</v>
      </c>
      <c r="H405" s="11">
        <f t="shared" ref="H405" si="848">IFERROR(G405/G410,"-")</f>
        <v>4.6855489646560049E-2</v>
      </c>
      <c r="I405" s="71">
        <v>1606</v>
      </c>
      <c r="J405" s="11">
        <f t="shared" ref="J405" si="849">IFERROR(I405/D400,"-")</f>
        <v>2.9606415337819155E-2</v>
      </c>
      <c r="K405" s="76">
        <f t="shared" si="818"/>
        <v>242987.86488169365</v>
      </c>
      <c r="L405" s="22"/>
      <c r="M405" s="20"/>
      <c r="N405" s="228"/>
      <c r="O405" s="228"/>
      <c r="P405" s="230"/>
      <c r="Q405" s="172" t="s">
        <v>77</v>
      </c>
      <c r="R405" s="92" t="s">
        <v>78</v>
      </c>
      <c r="S405" s="102">
        <v>306229521</v>
      </c>
      <c r="T405" s="13">
        <v>3.761703847268439E-2</v>
      </c>
      <c r="U405" s="73">
        <v>1496</v>
      </c>
      <c r="V405" s="13">
        <v>2.9294847944856758E-2</v>
      </c>
      <c r="W405" s="73">
        <v>204698.87767379679</v>
      </c>
      <c r="X405" s="22"/>
      <c r="Y405" s="143"/>
      <c r="Z405" s="168"/>
      <c r="AA405" s="168"/>
      <c r="AB405" s="168"/>
      <c r="AC405" s="168"/>
      <c r="AD405" s="168"/>
      <c r="AE405" s="168"/>
      <c r="AF405" s="168"/>
      <c r="AG405" s="168"/>
      <c r="AH405" s="168"/>
      <c r="AI405" s="168"/>
      <c r="AJ405" s="168"/>
      <c r="AK405" s="168"/>
      <c r="AL405" s="168"/>
      <c r="AM405" s="168"/>
      <c r="AN405" s="168"/>
      <c r="AO405" s="168"/>
      <c r="AP405" s="168"/>
      <c r="AQ405" s="168"/>
      <c r="AR405" s="168"/>
      <c r="AS405" s="168"/>
      <c r="AT405" s="168"/>
      <c r="AU405" s="168"/>
      <c r="AV405" s="168"/>
      <c r="AW405" s="168"/>
      <c r="AX405" s="168"/>
      <c r="AY405" s="168"/>
      <c r="AZ405" s="168"/>
      <c r="BA405" s="168"/>
      <c r="BB405" s="168"/>
      <c r="BC405" s="168"/>
      <c r="BD405" s="20"/>
      <c r="BE405" s="20"/>
      <c r="BF405" s="20"/>
      <c r="BG405" s="20"/>
      <c r="BH405" s="20"/>
      <c r="BI405" s="20"/>
      <c r="BJ405" s="20"/>
      <c r="BK405" s="20"/>
      <c r="BL405" s="20"/>
      <c r="BM405" s="20"/>
      <c r="BN405" s="20"/>
      <c r="BO405" s="20"/>
      <c r="BP405" s="20"/>
      <c r="BQ405" s="20"/>
      <c r="BR405" s="20"/>
      <c r="BS405" s="20"/>
      <c r="BT405" s="20"/>
      <c r="BU405" s="20"/>
      <c r="BV405" s="20"/>
      <c r="BW405" s="20"/>
      <c r="BX405" s="20"/>
      <c r="BY405" s="20"/>
      <c r="BZ405" s="20"/>
      <c r="CA405" s="20"/>
      <c r="CB405" s="20"/>
      <c r="CC405" s="20"/>
      <c r="CD405" s="20"/>
      <c r="CE405" s="20"/>
      <c r="CF405" s="20"/>
      <c r="CG405" s="20"/>
      <c r="CH405" s="20"/>
      <c r="CI405" s="20"/>
    </row>
    <row r="406" spans="2:87" ht="13.5" customHeight="1">
      <c r="B406" s="228"/>
      <c r="C406" s="228"/>
      <c r="D406" s="230"/>
      <c r="E406" s="173" t="s">
        <v>79</v>
      </c>
      <c r="F406" s="116" t="s">
        <v>80</v>
      </c>
      <c r="G406" s="174">
        <v>1315276927</v>
      </c>
      <c r="H406" s="11">
        <f t="shared" ref="H406" si="850">IFERROR(G406/G410,"-")</f>
        <v>0.15792378942171553</v>
      </c>
      <c r="I406" s="71">
        <v>8852</v>
      </c>
      <c r="J406" s="11">
        <f t="shared" ref="J406" si="851">IFERROR(I406/D400,"-")</f>
        <v>0.16318554705502811</v>
      </c>
      <c r="K406" s="76">
        <f t="shared" si="818"/>
        <v>148585.28321283325</v>
      </c>
      <c r="L406" s="22"/>
      <c r="M406" s="20"/>
      <c r="N406" s="228"/>
      <c r="O406" s="228"/>
      <c r="P406" s="230"/>
      <c r="Q406" s="172" t="s">
        <v>79</v>
      </c>
      <c r="R406" s="92" t="s">
        <v>80</v>
      </c>
      <c r="S406" s="102">
        <v>1348478749</v>
      </c>
      <c r="T406" s="13">
        <v>0.16564626694083592</v>
      </c>
      <c r="U406" s="73">
        <v>8563</v>
      </c>
      <c r="V406" s="13">
        <v>0.16768167309612861</v>
      </c>
      <c r="W406" s="73">
        <v>157477.37346724278</v>
      </c>
      <c r="X406" s="22"/>
      <c r="Y406" s="143"/>
      <c r="Z406" s="168"/>
      <c r="AA406" s="168"/>
      <c r="AB406" s="168"/>
      <c r="AC406" s="168"/>
      <c r="AD406" s="168"/>
      <c r="AE406" s="168"/>
      <c r="AF406" s="168"/>
      <c r="AG406" s="168"/>
      <c r="AH406" s="168"/>
      <c r="AI406" s="168"/>
      <c r="AJ406" s="168"/>
      <c r="AK406" s="168"/>
      <c r="AL406" s="168"/>
      <c r="AM406" s="168"/>
      <c r="AN406" s="168"/>
      <c r="AO406" s="168"/>
      <c r="AP406" s="168"/>
      <c r="AQ406" s="168"/>
      <c r="AR406" s="168"/>
      <c r="AS406" s="168"/>
      <c r="AT406" s="168"/>
      <c r="AU406" s="168"/>
      <c r="AV406" s="168"/>
      <c r="AW406" s="168"/>
      <c r="AX406" s="168"/>
      <c r="AY406" s="168"/>
      <c r="AZ406" s="168"/>
      <c r="BA406" s="168"/>
      <c r="BB406" s="168"/>
      <c r="BC406" s="168"/>
      <c r="BD406" s="20"/>
      <c r="BE406" s="20"/>
      <c r="BF406" s="20"/>
      <c r="BG406" s="20"/>
      <c r="BH406" s="20"/>
      <c r="BI406" s="20"/>
      <c r="BJ406" s="20"/>
      <c r="BK406" s="20"/>
      <c r="BL406" s="20"/>
      <c r="BM406" s="20"/>
      <c r="BN406" s="20"/>
      <c r="BO406" s="20"/>
      <c r="BP406" s="20"/>
      <c r="BQ406" s="20"/>
      <c r="BR406" s="20"/>
      <c r="BS406" s="20"/>
      <c r="BT406" s="20"/>
      <c r="BU406" s="20"/>
      <c r="BV406" s="20"/>
      <c r="BW406" s="20"/>
      <c r="BX406" s="20"/>
      <c r="BY406" s="20"/>
      <c r="BZ406" s="20"/>
      <c r="CA406" s="20"/>
      <c r="CB406" s="20"/>
      <c r="CC406" s="20"/>
      <c r="CD406" s="20"/>
      <c r="CE406" s="20"/>
      <c r="CF406" s="20"/>
      <c r="CG406" s="20"/>
      <c r="CH406" s="20"/>
      <c r="CI406" s="20"/>
    </row>
    <row r="407" spans="2:87" ht="13.5" customHeight="1">
      <c r="B407" s="228"/>
      <c r="C407" s="228"/>
      <c r="D407" s="230"/>
      <c r="E407" s="173" t="s">
        <v>81</v>
      </c>
      <c r="F407" s="116" t="s">
        <v>82</v>
      </c>
      <c r="G407" s="174">
        <v>4051338</v>
      </c>
      <c r="H407" s="11">
        <f t="shared" ref="H407" si="852">IFERROR(G407/G410,"-")</f>
        <v>4.8643949882669395E-4</v>
      </c>
      <c r="I407" s="71">
        <v>160</v>
      </c>
      <c r="J407" s="11">
        <f t="shared" ref="J407" si="853">IFERROR(I407/D400,"-")</f>
        <v>2.949580606507512E-3</v>
      </c>
      <c r="K407" s="76">
        <f t="shared" si="818"/>
        <v>25320.862499999999</v>
      </c>
      <c r="L407" s="22"/>
      <c r="M407" s="20"/>
      <c r="N407" s="228"/>
      <c r="O407" s="228"/>
      <c r="P407" s="230"/>
      <c r="Q407" s="172" t="s">
        <v>81</v>
      </c>
      <c r="R407" s="92" t="s">
        <v>82</v>
      </c>
      <c r="S407" s="102">
        <v>3978138</v>
      </c>
      <c r="T407" s="13">
        <v>4.8867192720994303E-4</v>
      </c>
      <c r="U407" s="73">
        <v>167</v>
      </c>
      <c r="V407" s="13">
        <v>3.2702136409031271E-3</v>
      </c>
      <c r="W407" s="73">
        <v>23821.185628742514</v>
      </c>
      <c r="X407" s="22"/>
      <c r="Y407" s="143"/>
      <c r="Z407" s="168"/>
      <c r="AA407" s="168"/>
      <c r="AB407" s="168"/>
      <c r="AC407" s="168"/>
      <c r="AD407" s="168"/>
      <c r="AE407" s="168"/>
      <c r="AF407" s="168"/>
      <c r="AG407" s="168"/>
      <c r="AH407" s="168"/>
      <c r="AI407" s="168"/>
      <c r="AJ407" s="168"/>
      <c r="AK407" s="168"/>
      <c r="AL407" s="168"/>
      <c r="AM407" s="168"/>
      <c r="AN407" s="168"/>
      <c r="AO407" s="168"/>
      <c r="AP407" s="168"/>
      <c r="AQ407" s="168"/>
      <c r="AR407" s="168"/>
      <c r="AS407" s="168"/>
      <c r="AT407" s="168"/>
      <c r="AU407" s="168"/>
      <c r="AV407" s="168"/>
      <c r="AW407" s="168"/>
      <c r="AX407" s="168"/>
      <c r="AY407" s="168"/>
      <c r="AZ407" s="168"/>
      <c r="BA407" s="168"/>
      <c r="BB407" s="168"/>
      <c r="BC407" s="168"/>
      <c r="BD407" s="20"/>
      <c r="BE407" s="20"/>
      <c r="BF407" s="20"/>
      <c r="BG407" s="20"/>
      <c r="BH407" s="20"/>
      <c r="BI407" s="20"/>
      <c r="BJ407" s="20"/>
      <c r="BK407" s="20"/>
      <c r="BL407" s="20"/>
      <c r="BM407" s="20"/>
      <c r="BN407" s="20"/>
      <c r="BO407" s="20"/>
      <c r="BP407" s="20"/>
      <c r="BQ407" s="20"/>
      <c r="BR407" s="20"/>
      <c r="BS407" s="20"/>
      <c r="BT407" s="20"/>
      <c r="BU407" s="20"/>
      <c r="BV407" s="20"/>
      <c r="BW407" s="20"/>
      <c r="BX407" s="20"/>
      <c r="BY407" s="20"/>
      <c r="BZ407" s="20"/>
      <c r="CA407" s="20"/>
      <c r="CB407" s="20"/>
      <c r="CC407" s="20"/>
      <c r="CD407" s="20"/>
      <c r="CE407" s="20"/>
      <c r="CF407" s="20"/>
      <c r="CG407" s="20"/>
      <c r="CH407" s="20"/>
      <c r="CI407" s="20"/>
    </row>
    <row r="408" spans="2:87" ht="13.5" customHeight="1">
      <c r="B408" s="228"/>
      <c r="C408" s="228"/>
      <c r="D408" s="230"/>
      <c r="E408" s="173" t="s">
        <v>83</v>
      </c>
      <c r="F408" s="116" t="s">
        <v>84</v>
      </c>
      <c r="G408" s="174">
        <v>159476179</v>
      </c>
      <c r="H408" s="11">
        <f t="shared" ref="H408" si="854">IFERROR(G408/G410,"-")</f>
        <v>1.9148121580464562E-2</v>
      </c>
      <c r="I408" s="71">
        <v>4518</v>
      </c>
      <c r="J408" s="11">
        <f t="shared" ref="J408" si="855">IFERROR(I408/D400,"-")</f>
        <v>8.3288782376255879E-2</v>
      </c>
      <c r="K408" s="76">
        <f t="shared" si="818"/>
        <v>35297.959052678176</v>
      </c>
      <c r="L408" s="22"/>
      <c r="M408" s="20"/>
      <c r="N408" s="228"/>
      <c r="O408" s="228"/>
      <c r="P408" s="230"/>
      <c r="Q408" s="172" t="s">
        <v>83</v>
      </c>
      <c r="R408" s="92" t="s">
        <v>84</v>
      </c>
      <c r="S408" s="102">
        <v>161838954</v>
      </c>
      <c r="T408" s="13">
        <v>1.9880193585245492E-2</v>
      </c>
      <c r="U408" s="73">
        <v>4462</v>
      </c>
      <c r="V408" s="13">
        <v>8.7375408776705119E-2</v>
      </c>
      <c r="W408" s="73">
        <v>36270.496190049307</v>
      </c>
      <c r="X408" s="22"/>
      <c r="Y408" s="143"/>
      <c r="Z408" s="168"/>
      <c r="AA408" s="168"/>
      <c r="AB408" s="168"/>
      <c r="AC408" s="168"/>
      <c r="AD408" s="168"/>
      <c r="AE408" s="168"/>
      <c r="AF408" s="168"/>
      <c r="AG408" s="168"/>
      <c r="AH408" s="168"/>
      <c r="AI408" s="168"/>
      <c r="AJ408" s="168"/>
      <c r="AK408" s="168"/>
      <c r="AL408" s="168"/>
      <c r="AM408" s="168"/>
      <c r="AN408" s="168"/>
      <c r="AO408" s="168"/>
      <c r="AP408" s="168"/>
      <c r="AQ408" s="168"/>
      <c r="AR408" s="168"/>
      <c r="AS408" s="168"/>
      <c r="AT408" s="168"/>
      <c r="AU408" s="168"/>
      <c r="AV408" s="168"/>
      <c r="AW408" s="168"/>
      <c r="AX408" s="168"/>
      <c r="AY408" s="168"/>
      <c r="AZ408" s="168"/>
      <c r="BA408" s="168"/>
      <c r="BB408" s="168"/>
      <c r="BC408" s="168"/>
      <c r="BD408" s="20"/>
      <c r="BE408" s="20"/>
      <c r="BF408" s="20"/>
      <c r="BG408" s="20"/>
      <c r="BH408" s="20"/>
      <c r="BI408" s="20"/>
      <c r="BJ408" s="20"/>
      <c r="BK408" s="20"/>
      <c r="BL408" s="20"/>
      <c r="BM408" s="20"/>
      <c r="BN408" s="20"/>
      <c r="BO408" s="20"/>
      <c r="BP408" s="20"/>
      <c r="BQ408" s="20"/>
      <c r="BR408" s="20"/>
      <c r="BS408" s="20"/>
      <c r="BT408" s="20"/>
      <c r="BU408" s="20"/>
      <c r="BV408" s="20"/>
      <c r="BW408" s="20"/>
      <c r="BX408" s="20"/>
      <c r="BY408" s="20"/>
      <c r="BZ408" s="20"/>
      <c r="CA408" s="20"/>
      <c r="CB408" s="20"/>
      <c r="CC408" s="20"/>
      <c r="CD408" s="20"/>
      <c r="CE408" s="20"/>
      <c r="CF408" s="20"/>
      <c r="CG408" s="20"/>
      <c r="CH408" s="20"/>
      <c r="CI408" s="20"/>
    </row>
    <row r="409" spans="2:87" ht="13.5" customHeight="1">
      <c r="B409" s="228"/>
      <c r="C409" s="228"/>
      <c r="D409" s="230"/>
      <c r="E409" s="175" t="s">
        <v>85</v>
      </c>
      <c r="F409" s="117" t="s">
        <v>86</v>
      </c>
      <c r="G409" s="176">
        <v>1753843445</v>
      </c>
      <c r="H409" s="12">
        <f t="shared" ref="H409" si="856">IFERROR(G409/G410,"-")</f>
        <v>0.21058196734172327</v>
      </c>
      <c r="I409" s="72">
        <v>4941</v>
      </c>
      <c r="J409" s="12">
        <f t="shared" ref="J409" si="857">IFERROR(I409/D400,"-")</f>
        <v>9.1086736104710117E-2</v>
      </c>
      <c r="K409" s="77">
        <f t="shared" si="818"/>
        <v>354957.18376846792</v>
      </c>
      <c r="L409" s="22"/>
      <c r="M409" s="20"/>
      <c r="N409" s="228"/>
      <c r="O409" s="228"/>
      <c r="P409" s="230"/>
      <c r="Q409" s="172" t="s">
        <v>85</v>
      </c>
      <c r="R409" s="92" t="s">
        <v>86</v>
      </c>
      <c r="S409" s="102">
        <v>1686581719</v>
      </c>
      <c r="T409" s="13">
        <v>0.20717861950007482</v>
      </c>
      <c r="U409" s="73">
        <v>4489</v>
      </c>
      <c r="V409" s="13">
        <v>8.7904125952180473E-2</v>
      </c>
      <c r="W409" s="73">
        <v>375714.35041211854</v>
      </c>
      <c r="X409" s="22"/>
      <c r="Y409" s="143"/>
      <c r="Z409" s="168"/>
      <c r="AA409" s="168"/>
      <c r="AB409" s="168"/>
      <c r="AC409" s="168"/>
      <c r="AD409" s="168"/>
      <c r="AE409" s="168"/>
      <c r="AF409" s="168"/>
      <c r="AG409" s="168"/>
      <c r="AH409" s="168"/>
      <c r="AI409" s="168"/>
      <c r="AJ409" s="168"/>
      <c r="AK409" s="168"/>
      <c r="AL409" s="168"/>
      <c r="AM409" s="168"/>
      <c r="AN409" s="168"/>
      <c r="AO409" s="168"/>
      <c r="AP409" s="168"/>
      <c r="AQ409" s="168"/>
      <c r="AR409" s="168"/>
      <c r="AS409" s="168"/>
      <c r="AT409" s="168"/>
      <c r="AU409" s="168"/>
      <c r="AV409" s="168"/>
      <c r="AW409" s="168"/>
      <c r="AX409" s="168"/>
      <c r="AY409" s="168"/>
      <c r="AZ409" s="168"/>
      <c r="BA409" s="168"/>
      <c r="BB409" s="168"/>
      <c r="BC409" s="168"/>
      <c r="BD409" s="20"/>
      <c r="BE409" s="20"/>
      <c r="BF409" s="20"/>
      <c r="BG409" s="20"/>
      <c r="BH409" s="20"/>
      <c r="BI409" s="20"/>
      <c r="BJ409" s="20"/>
      <c r="BK409" s="20"/>
      <c r="BL409" s="20"/>
      <c r="BM409" s="20"/>
      <c r="BN409" s="20"/>
      <c r="BO409" s="20"/>
      <c r="BP409" s="20"/>
      <c r="BQ409" s="20"/>
      <c r="BR409" s="20"/>
      <c r="BS409" s="20"/>
      <c r="BT409" s="20"/>
      <c r="BU409" s="20"/>
      <c r="BV409" s="20"/>
      <c r="BW409" s="20"/>
      <c r="BX409" s="20"/>
      <c r="BY409" s="20"/>
      <c r="BZ409" s="20"/>
      <c r="CA409" s="20"/>
      <c r="CB409" s="20"/>
      <c r="CC409" s="20"/>
      <c r="CD409" s="20"/>
      <c r="CE409" s="20"/>
      <c r="CF409" s="20"/>
      <c r="CG409" s="20"/>
      <c r="CH409" s="20"/>
      <c r="CI409" s="20"/>
    </row>
    <row r="410" spans="2:87" ht="13.5" customHeight="1">
      <c r="B410" s="192"/>
      <c r="C410" s="192"/>
      <c r="D410" s="231"/>
      <c r="E410" s="177" t="s">
        <v>115</v>
      </c>
      <c r="F410" s="178"/>
      <c r="G410" s="102">
        <f>SUM(G400:G409)</f>
        <v>8328554753</v>
      </c>
      <c r="H410" s="13" t="s">
        <v>131</v>
      </c>
      <c r="I410" s="73">
        <v>44199</v>
      </c>
      <c r="J410" s="13">
        <f t="shared" ref="J410" si="858">IFERROR(I410/D400,"-")</f>
        <v>0.81480320766890957</v>
      </c>
      <c r="K410" s="78">
        <f t="shared" si="818"/>
        <v>188433.10375800356</v>
      </c>
      <c r="L410" s="22"/>
      <c r="M410" s="20"/>
      <c r="N410" s="192"/>
      <c r="O410" s="192"/>
      <c r="P410" s="231"/>
      <c r="Q410" s="179" t="s">
        <v>115</v>
      </c>
      <c r="R410" s="179"/>
      <c r="S410" s="102">
        <v>8140713183</v>
      </c>
      <c r="T410" s="13" t="s">
        <v>131</v>
      </c>
      <c r="U410" s="73">
        <v>41560</v>
      </c>
      <c r="V410" s="13">
        <v>0.81383280787984413</v>
      </c>
      <c r="W410" s="73">
        <v>195878.5655197305</v>
      </c>
      <c r="X410" s="22"/>
      <c r="Y410" s="143"/>
      <c r="Z410" s="168"/>
      <c r="AA410" s="168"/>
      <c r="AB410" s="168"/>
      <c r="AC410" s="168"/>
      <c r="AD410" s="168"/>
      <c r="AE410" s="168"/>
      <c r="AF410" s="168"/>
      <c r="AG410" s="168"/>
      <c r="AH410" s="168"/>
      <c r="AI410" s="168"/>
      <c r="AJ410" s="168"/>
      <c r="AK410" s="168"/>
      <c r="AL410" s="168"/>
      <c r="AM410" s="168"/>
      <c r="AN410" s="168"/>
      <c r="AO410" s="168"/>
      <c r="AP410" s="168"/>
      <c r="AQ410" s="168"/>
      <c r="AR410" s="168"/>
      <c r="AS410" s="168"/>
      <c r="AT410" s="168"/>
      <c r="AU410" s="168"/>
      <c r="AV410" s="168"/>
      <c r="AW410" s="168"/>
      <c r="AX410" s="168"/>
      <c r="AY410" s="168"/>
      <c r="AZ410" s="168"/>
      <c r="BA410" s="168"/>
      <c r="BB410" s="168"/>
      <c r="BC410" s="168"/>
      <c r="BD410" s="20"/>
      <c r="BE410" s="20"/>
      <c r="BF410" s="20"/>
      <c r="BG410" s="20"/>
      <c r="BH410" s="20"/>
      <c r="BI410" s="20"/>
      <c r="BJ410" s="20"/>
      <c r="BK410" s="20"/>
      <c r="BL410" s="20"/>
      <c r="BM410" s="20"/>
      <c r="BN410" s="20"/>
      <c r="BO410" s="20"/>
      <c r="BP410" s="20"/>
      <c r="BQ410" s="20"/>
      <c r="BR410" s="20"/>
      <c r="BS410" s="20"/>
      <c r="BT410" s="20"/>
      <c r="BU410" s="20"/>
      <c r="BV410" s="20"/>
      <c r="BW410" s="20"/>
      <c r="BX410" s="20"/>
      <c r="BY410" s="20"/>
      <c r="BZ410" s="20"/>
      <c r="CA410" s="20"/>
      <c r="CB410" s="20"/>
      <c r="CC410" s="20"/>
      <c r="CD410" s="20"/>
      <c r="CE410" s="20"/>
      <c r="CF410" s="20"/>
      <c r="CG410" s="20"/>
      <c r="CH410" s="20"/>
      <c r="CI410" s="20"/>
    </row>
    <row r="411" spans="2:87" ht="13.5" customHeight="1">
      <c r="B411" s="191">
        <v>38</v>
      </c>
      <c r="C411" s="191" t="s">
        <v>39</v>
      </c>
      <c r="D411" s="229">
        <f>VLOOKUP(C411,市区町村別_生活習慣病の状況!$C$5:$D$78,2,FALSE)</f>
        <v>11343</v>
      </c>
      <c r="E411" s="169" t="s">
        <v>67</v>
      </c>
      <c r="F411" s="114" t="s">
        <v>68</v>
      </c>
      <c r="G411" s="170">
        <v>302466252</v>
      </c>
      <c r="H411" s="10">
        <f t="shared" ref="H411" si="859">IFERROR(G411/G421,"-")</f>
        <v>0.15900281083307907</v>
      </c>
      <c r="I411" s="171">
        <v>5630</v>
      </c>
      <c r="J411" s="10">
        <f t="shared" ref="J411" si="860">IFERROR(I411/D411,"-")</f>
        <v>0.49634135590231859</v>
      </c>
      <c r="K411" s="75">
        <f t="shared" si="818"/>
        <v>53724.023445825929</v>
      </c>
      <c r="L411" s="22"/>
      <c r="M411" s="20"/>
      <c r="N411" s="191">
        <v>38</v>
      </c>
      <c r="O411" s="191" t="s">
        <v>39</v>
      </c>
      <c r="P411" s="229">
        <v>10794</v>
      </c>
      <c r="Q411" s="172" t="s">
        <v>67</v>
      </c>
      <c r="R411" s="92" t="s">
        <v>68</v>
      </c>
      <c r="S411" s="102">
        <v>288097897</v>
      </c>
      <c r="T411" s="13">
        <v>0.16630634142294248</v>
      </c>
      <c r="U411" s="73">
        <v>5319</v>
      </c>
      <c r="V411" s="13">
        <v>0.49277376320177879</v>
      </c>
      <c r="W411" s="73">
        <v>54163.921225794322</v>
      </c>
      <c r="X411" s="22"/>
      <c r="Y411" s="143"/>
      <c r="Z411" s="168"/>
      <c r="AA411" s="168"/>
      <c r="AB411" s="168"/>
      <c r="AC411" s="168"/>
      <c r="AD411" s="168"/>
      <c r="AE411" s="168"/>
      <c r="AF411" s="168"/>
      <c r="AG411" s="168"/>
      <c r="AH411" s="168"/>
      <c r="AI411" s="168"/>
      <c r="AJ411" s="168"/>
      <c r="AK411" s="168"/>
      <c r="AL411" s="168"/>
      <c r="AM411" s="168"/>
      <c r="AN411" s="168"/>
      <c r="AO411" s="168"/>
      <c r="AP411" s="168"/>
      <c r="AQ411" s="168"/>
      <c r="AR411" s="168"/>
      <c r="AS411" s="168"/>
      <c r="AT411" s="168"/>
      <c r="AU411" s="168"/>
      <c r="AV411" s="168"/>
      <c r="AW411" s="168"/>
      <c r="AX411" s="168"/>
      <c r="AY411" s="168"/>
      <c r="AZ411" s="168"/>
      <c r="BA411" s="168"/>
      <c r="BB411" s="168"/>
      <c r="BC411" s="168"/>
      <c r="BD411" s="20"/>
      <c r="BE411" s="20"/>
      <c r="BF411" s="20"/>
      <c r="BG411" s="20"/>
      <c r="BH411" s="20"/>
      <c r="BI411" s="20"/>
      <c r="BJ411" s="20"/>
      <c r="BK411" s="20"/>
      <c r="BL411" s="20"/>
      <c r="BM411" s="20"/>
      <c r="BN411" s="20"/>
      <c r="BO411" s="20"/>
      <c r="BP411" s="20"/>
      <c r="BQ411" s="20"/>
      <c r="BR411" s="20"/>
      <c r="BS411" s="20"/>
      <c r="BT411" s="20"/>
      <c r="BU411" s="20"/>
      <c r="BV411" s="20"/>
      <c r="BW411" s="20"/>
      <c r="BX411" s="20"/>
      <c r="BY411" s="20"/>
      <c r="BZ411" s="20"/>
      <c r="CA411" s="20"/>
      <c r="CB411" s="20"/>
      <c r="CC411" s="20"/>
      <c r="CD411" s="20"/>
      <c r="CE411" s="20"/>
      <c r="CF411" s="20"/>
      <c r="CG411" s="20"/>
      <c r="CH411" s="20"/>
      <c r="CI411" s="20"/>
    </row>
    <row r="412" spans="2:87" ht="13.5" customHeight="1">
      <c r="B412" s="228"/>
      <c r="C412" s="228"/>
      <c r="D412" s="230"/>
      <c r="E412" s="173" t="s">
        <v>69</v>
      </c>
      <c r="F412" s="115" t="s">
        <v>70</v>
      </c>
      <c r="G412" s="174">
        <v>161878023</v>
      </c>
      <c r="H412" s="11">
        <f t="shared" ref="H412" si="861">IFERROR(G412/G421,"-")</f>
        <v>8.5097297628767596E-2</v>
      </c>
      <c r="I412" s="71">
        <v>4859</v>
      </c>
      <c r="J412" s="11">
        <f t="shared" ref="J412" si="862">IFERROR(I412/D411,"-")</f>
        <v>0.42836991977431016</v>
      </c>
      <c r="K412" s="76">
        <f t="shared" si="818"/>
        <v>33315.090142004527</v>
      </c>
      <c r="L412" s="22"/>
      <c r="M412" s="20"/>
      <c r="N412" s="228"/>
      <c r="O412" s="228"/>
      <c r="P412" s="230"/>
      <c r="Q412" s="172" t="s">
        <v>69</v>
      </c>
      <c r="R412" s="92" t="s">
        <v>70</v>
      </c>
      <c r="S412" s="102">
        <v>169249397</v>
      </c>
      <c r="T412" s="13">
        <v>9.77002897147463E-2</v>
      </c>
      <c r="U412" s="73">
        <v>4649</v>
      </c>
      <c r="V412" s="13">
        <v>0.4307022419862887</v>
      </c>
      <c r="W412" s="73">
        <v>36405.54893525489</v>
      </c>
      <c r="X412" s="22"/>
      <c r="Y412" s="143"/>
      <c r="Z412" s="168"/>
      <c r="AA412" s="168"/>
      <c r="AB412" s="168"/>
      <c r="AC412" s="168"/>
      <c r="AD412" s="168"/>
      <c r="AE412" s="168"/>
      <c r="AF412" s="168"/>
      <c r="AG412" s="168"/>
      <c r="AH412" s="168"/>
      <c r="AI412" s="168"/>
      <c r="AJ412" s="168"/>
      <c r="AK412" s="168"/>
      <c r="AL412" s="168"/>
      <c r="AM412" s="168"/>
      <c r="AN412" s="168"/>
      <c r="AO412" s="168"/>
      <c r="AP412" s="168"/>
      <c r="AQ412" s="168"/>
      <c r="AR412" s="168"/>
      <c r="AS412" s="168"/>
      <c r="AT412" s="168"/>
      <c r="AU412" s="168"/>
      <c r="AV412" s="168"/>
      <c r="AW412" s="168"/>
      <c r="AX412" s="168"/>
      <c r="AY412" s="168"/>
      <c r="AZ412" s="168"/>
      <c r="BA412" s="168"/>
      <c r="BB412" s="168"/>
      <c r="BC412" s="168"/>
      <c r="BD412" s="20"/>
      <c r="BE412" s="20"/>
      <c r="BF412" s="20"/>
      <c r="BG412" s="20"/>
      <c r="BH412" s="20"/>
      <c r="BI412" s="20"/>
      <c r="BJ412" s="20"/>
      <c r="BK412" s="20"/>
      <c r="BL412" s="20"/>
      <c r="BM412" s="20"/>
      <c r="BN412" s="20"/>
      <c r="BO412" s="20"/>
      <c r="BP412" s="20"/>
      <c r="BQ412" s="20"/>
      <c r="BR412" s="20"/>
      <c r="BS412" s="20"/>
      <c r="BT412" s="20"/>
      <c r="BU412" s="20"/>
      <c r="BV412" s="20"/>
      <c r="BW412" s="20"/>
      <c r="BX412" s="20"/>
      <c r="BY412" s="20"/>
      <c r="BZ412" s="20"/>
      <c r="CA412" s="20"/>
      <c r="CB412" s="20"/>
      <c r="CC412" s="20"/>
      <c r="CD412" s="20"/>
      <c r="CE412" s="20"/>
      <c r="CF412" s="20"/>
      <c r="CG412" s="20"/>
      <c r="CH412" s="20"/>
      <c r="CI412" s="20"/>
    </row>
    <row r="413" spans="2:87" ht="13.5" customHeight="1">
      <c r="B413" s="228"/>
      <c r="C413" s="228"/>
      <c r="D413" s="230"/>
      <c r="E413" s="173" t="s">
        <v>71</v>
      </c>
      <c r="F413" s="116" t="s">
        <v>72</v>
      </c>
      <c r="G413" s="174">
        <v>325379526</v>
      </c>
      <c r="H413" s="11">
        <f t="shared" ref="H413" si="863">IFERROR(G413/G421,"-")</f>
        <v>0.17104803884545416</v>
      </c>
      <c r="I413" s="71">
        <v>7588</v>
      </c>
      <c r="J413" s="11">
        <f t="shared" ref="J413" si="864">IFERROR(I413/D411,"-")</f>
        <v>0.66895882923388872</v>
      </c>
      <c r="K413" s="76">
        <f t="shared" si="818"/>
        <v>42880.802055877699</v>
      </c>
      <c r="L413" s="22"/>
      <c r="M413" s="20"/>
      <c r="N413" s="228"/>
      <c r="O413" s="228"/>
      <c r="P413" s="230"/>
      <c r="Q413" s="172" t="s">
        <v>71</v>
      </c>
      <c r="R413" s="92" t="s">
        <v>72</v>
      </c>
      <c r="S413" s="102">
        <v>329369335</v>
      </c>
      <c r="T413" s="13">
        <v>0.19013054121931866</v>
      </c>
      <c r="U413" s="73">
        <v>7266</v>
      </c>
      <c r="V413" s="13">
        <v>0.6731517509727627</v>
      </c>
      <c r="W413" s="73">
        <v>45330.214010459677</v>
      </c>
      <c r="X413" s="22"/>
      <c r="Y413" s="143"/>
      <c r="Z413" s="168"/>
      <c r="AA413" s="168"/>
      <c r="AB413" s="168"/>
      <c r="AC413" s="168"/>
      <c r="AD413" s="168"/>
      <c r="AE413" s="168"/>
      <c r="AF413" s="168"/>
      <c r="AG413" s="168"/>
      <c r="AH413" s="168"/>
      <c r="AI413" s="168"/>
      <c r="AJ413" s="168"/>
      <c r="AK413" s="168"/>
      <c r="AL413" s="168"/>
      <c r="AM413" s="168"/>
      <c r="AN413" s="168"/>
      <c r="AO413" s="168"/>
      <c r="AP413" s="168"/>
      <c r="AQ413" s="168"/>
      <c r="AR413" s="168"/>
      <c r="AS413" s="168"/>
      <c r="AT413" s="168"/>
      <c r="AU413" s="168"/>
      <c r="AV413" s="168"/>
      <c r="AW413" s="168"/>
      <c r="AX413" s="168"/>
      <c r="AY413" s="168"/>
      <c r="AZ413" s="168"/>
      <c r="BA413" s="168"/>
      <c r="BB413" s="168"/>
      <c r="BC413" s="168"/>
      <c r="BD413" s="20"/>
      <c r="BE413" s="20"/>
      <c r="BF413" s="20"/>
      <c r="BG413" s="20"/>
      <c r="BH413" s="20"/>
      <c r="BI413" s="20"/>
      <c r="BJ413" s="20"/>
      <c r="BK413" s="20"/>
      <c r="BL413" s="20"/>
      <c r="BM413" s="20"/>
      <c r="BN413" s="20"/>
      <c r="BO413" s="20"/>
      <c r="BP413" s="20"/>
      <c r="BQ413" s="20"/>
      <c r="BR413" s="20"/>
      <c r="BS413" s="20"/>
      <c r="BT413" s="20"/>
      <c r="BU413" s="20"/>
      <c r="BV413" s="20"/>
      <c r="BW413" s="20"/>
      <c r="BX413" s="20"/>
      <c r="BY413" s="20"/>
      <c r="BZ413" s="20"/>
      <c r="CA413" s="20"/>
      <c r="CB413" s="20"/>
      <c r="CC413" s="20"/>
      <c r="CD413" s="20"/>
      <c r="CE413" s="20"/>
      <c r="CF413" s="20"/>
      <c r="CG413" s="20"/>
      <c r="CH413" s="20"/>
      <c r="CI413" s="20"/>
    </row>
    <row r="414" spans="2:87" ht="13.5" customHeight="1">
      <c r="B414" s="228"/>
      <c r="C414" s="228"/>
      <c r="D414" s="230"/>
      <c r="E414" s="173" t="s">
        <v>73</v>
      </c>
      <c r="F414" s="116" t="s">
        <v>74</v>
      </c>
      <c r="G414" s="174">
        <v>183663383</v>
      </c>
      <c r="H414" s="11">
        <f t="shared" ref="H414" si="865">IFERROR(G414/G421,"-")</f>
        <v>9.6549595040812508E-2</v>
      </c>
      <c r="I414" s="71">
        <v>2631</v>
      </c>
      <c r="J414" s="11">
        <f t="shared" ref="J414" si="866">IFERROR(I414/D411,"-")</f>
        <v>0.23194921978312616</v>
      </c>
      <c r="K414" s="76">
        <f t="shared" si="818"/>
        <v>69807.443177499052</v>
      </c>
      <c r="L414" s="22"/>
      <c r="M414" s="20"/>
      <c r="N414" s="228"/>
      <c r="O414" s="228"/>
      <c r="P414" s="230"/>
      <c r="Q414" s="172" t="s">
        <v>73</v>
      </c>
      <c r="R414" s="92" t="s">
        <v>74</v>
      </c>
      <c r="S414" s="102">
        <v>157858100</v>
      </c>
      <c r="T414" s="13">
        <v>9.1124591148879497E-2</v>
      </c>
      <c r="U414" s="73">
        <v>2500</v>
      </c>
      <c r="V414" s="13">
        <v>0.23161015378914213</v>
      </c>
      <c r="W414" s="73">
        <v>63143.24</v>
      </c>
      <c r="X414" s="22"/>
      <c r="Y414" s="143"/>
      <c r="Z414" s="168"/>
      <c r="AA414" s="168"/>
      <c r="AB414" s="168"/>
      <c r="AC414" s="168"/>
      <c r="AD414" s="168"/>
      <c r="AE414" s="168"/>
      <c r="AF414" s="168"/>
      <c r="AG414" s="168"/>
      <c r="AH414" s="168"/>
      <c r="AI414" s="168"/>
      <c r="AJ414" s="168"/>
      <c r="AK414" s="168"/>
      <c r="AL414" s="168"/>
      <c r="AM414" s="168"/>
      <c r="AN414" s="168"/>
      <c r="AO414" s="168"/>
      <c r="AP414" s="168"/>
      <c r="AQ414" s="168"/>
      <c r="AR414" s="168"/>
      <c r="AS414" s="168"/>
      <c r="AT414" s="168"/>
      <c r="AU414" s="168"/>
      <c r="AV414" s="168"/>
      <c r="AW414" s="168"/>
      <c r="AX414" s="168"/>
      <c r="AY414" s="168"/>
      <c r="AZ414" s="168"/>
      <c r="BA414" s="168"/>
      <c r="BB414" s="168"/>
      <c r="BC414" s="168"/>
      <c r="BD414" s="20"/>
      <c r="BE414" s="20"/>
      <c r="BF414" s="20"/>
      <c r="BG414" s="20"/>
      <c r="BH414" s="20"/>
      <c r="BI414" s="20"/>
      <c r="BJ414" s="20"/>
      <c r="BK414" s="20"/>
      <c r="BL414" s="20"/>
      <c r="BM414" s="20"/>
      <c r="BN414" s="20"/>
      <c r="BO414" s="20"/>
      <c r="BP414" s="20"/>
      <c r="BQ414" s="20"/>
      <c r="BR414" s="20"/>
      <c r="BS414" s="20"/>
      <c r="BT414" s="20"/>
      <c r="BU414" s="20"/>
      <c r="BV414" s="20"/>
      <c r="BW414" s="20"/>
      <c r="BX414" s="20"/>
      <c r="BY414" s="20"/>
      <c r="BZ414" s="20"/>
      <c r="CA414" s="20"/>
      <c r="CB414" s="20"/>
      <c r="CC414" s="20"/>
      <c r="CD414" s="20"/>
      <c r="CE414" s="20"/>
      <c r="CF414" s="20"/>
      <c r="CG414" s="20"/>
      <c r="CH414" s="20"/>
      <c r="CI414" s="20"/>
    </row>
    <row r="415" spans="2:87" ht="13.5" customHeight="1">
      <c r="B415" s="228"/>
      <c r="C415" s="228"/>
      <c r="D415" s="230"/>
      <c r="E415" s="173" t="s">
        <v>75</v>
      </c>
      <c r="F415" s="116" t="s">
        <v>76</v>
      </c>
      <c r="G415" s="174">
        <v>19159798</v>
      </c>
      <c r="H415" s="11">
        <f t="shared" ref="H415" si="867">IFERROR(G415/G421,"-")</f>
        <v>1.0072071567819099E-2</v>
      </c>
      <c r="I415" s="71">
        <v>42</v>
      </c>
      <c r="J415" s="11">
        <f t="shared" ref="J415" si="868">IFERROR(I415/D411,"-")</f>
        <v>3.7027241470510446E-3</v>
      </c>
      <c r="K415" s="76">
        <f t="shared" si="818"/>
        <v>456185.66666666669</v>
      </c>
      <c r="L415" s="22"/>
      <c r="M415" s="20"/>
      <c r="N415" s="228"/>
      <c r="O415" s="228"/>
      <c r="P415" s="230"/>
      <c r="Q415" s="172" t="s">
        <v>75</v>
      </c>
      <c r="R415" s="92" t="s">
        <v>76</v>
      </c>
      <c r="S415" s="102">
        <v>26408528</v>
      </c>
      <c r="T415" s="13">
        <v>1.5244490569972249E-2</v>
      </c>
      <c r="U415" s="73">
        <v>55</v>
      </c>
      <c r="V415" s="13">
        <v>5.0954233833611267E-3</v>
      </c>
      <c r="W415" s="73">
        <v>480155.05454545456</v>
      </c>
      <c r="X415" s="22"/>
      <c r="Y415" s="143"/>
      <c r="Z415" s="168"/>
      <c r="AA415" s="168"/>
      <c r="AB415" s="168"/>
      <c r="AC415" s="168"/>
      <c r="AD415" s="168"/>
      <c r="AE415" s="168"/>
      <c r="AF415" s="168"/>
      <c r="AG415" s="168"/>
      <c r="AH415" s="168"/>
      <c r="AI415" s="168"/>
      <c r="AJ415" s="168"/>
      <c r="AK415" s="168"/>
      <c r="AL415" s="168"/>
      <c r="AM415" s="168"/>
      <c r="AN415" s="168"/>
      <c r="AO415" s="168"/>
      <c r="AP415" s="168"/>
      <c r="AQ415" s="168"/>
      <c r="AR415" s="168"/>
      <c r="AS415" s="168"/>
      <c r="AT415" s="168"/>
      <c r="AU415" s="168"/>
      <c r="AV415" s="168"/>
      <c r="AW415" s="168"/>
      <c r="AX415" s="168"/>
      <c r="AY415" s="168"/>
      <c r="AZ415" s="168"/>
      <c r="BA415" s="168"/>
      <c r="BB415" s="168"/>
      <c r="BC415" s="168"/>
      <c r="BD415" s="20"/>
      <c r="BE415" s="20"/>
      <c r="BF415" s="20"/>
      <c r="BG415" s="20"/>
      <c r="BH415" s="20"/>
      <c r="BI415" s="20"/>
      <c r="BJ415" s="20"/>
      <c r="BK415" s="20"/>
      <c r="BL415" s="20"/>
      <c r="BM415" s="20"/>
      <c r="BN415" s="20"/>
      <c r="BO415" s="20"/>
      <c r="BP415" s="20"/>
      <c r="BQ415" s="20"/>
      <c r="BR415" s="20"/>
      <c r="BS415" s="20"/>
      <c r="BT415" s="20"/>
      <c r="BU415" s="20"/>
      <c r="BV415" s="20"/>
      <c r="BW415" s="20"/>
      <c r="BX415" s="20"/>
      <c r="BY415" s="20"/>
      <c r="BZ415" s="20"/>
      <c r="CA415" s="20"/>
      <c r="CB415" s="20"/>
      <c r="CC415" s="20"/>
      <c r="CD415" s="20"/>
      <c r="CE415" s="20"/>
      <c r="CF415" s="20"/>
      <c r="CG415" s="20"/>
      <c r="CH415" s="20"/>
      <c r="CI415" s="20"/>
    </row>
    <row r="416" spans="2:87" ht="13.5" customHeight="1">
      <c r="B416" s="228"/>
      <c r="C416" s="228"/>
      <c r="D416" s="230"/>
      <c r="E416" s="173" t="s">
        <v>77</v>
      </c>
      <c r="F416" s="116" t="s">
        <v>78</v>
      </c>
      <c r="G416" s="174">
        <v>66601424</v>
      </c>
      <c r="H416" s="11">
        <f t="shared" ref="H416" si="869">IFERROR(G416/G421,"-")</f>
        <v>3.5011554351808118E-2</v>
      </c>
      <c r="I416" s="71">
        <v>451</v>
      </c>
      <c r="J416" s="11">
        <f t="shared" ref="J416" si="870">IFERROR(I416/D411,"-")</f>
        <v>3.9760204531429075E-2</v>
      </c>
      <c r="K416" s="76">
        <f t="shared" si="818"/>
        <v>147674.99778270509</v>
      </c>
      <c r="L416" s="22"/>
      <c r="M416" s="20"/>
      <c r="N416" s="228"/>
      <c r="O416" s="228"/>
      <c r="P416" s="230"/>
      <c r="Q416" s="172" t="s">
        <v>77</v>
      </c>
      <c r="R416" s="92" t="s">
        <v>78</v>
      </c>
      <c r="S416" s="102">
        <v>60230797</v>
      </c>
      <c r="T416" s="13">
        <v>3.4768610234103652E-2</v>
      </c>
      <c r="U416" s="73">
        <v>430</v>
      </c>
      <c r="V416" s="13">
        <v>3.9836946451732441E-2</v>
      </c>
      <c r="W416" s="73">
        <v>140071.62093023254</v>
      </c>
      <c r="X416" s="22"/>
      <c r="Y416" s="143"/>
      <c r="Z416" s="168"/>
      <c r="AA416" s="168"/>
      <c r="AB416" s="168"/>
      <c r="AC416" s="168"/>
      <c r="AD416" s="168"/>
      <c r="AE416" s="168"/>
      <c r="AF416" s="168"/>
      <c r="AG416" s="168"/>
      <c r="AH416" s="168"/>
      <c r="AI416" s="168"/>
      <c r="AJ416" s="168"/>
      <c r="AK416" s="168"/>
      <c r="AL416" s="168"/>
      <c r="AM416" s="168"/>
      <c r="AN416" s="168"/>
      <c r="AO416" s="168"/>
      <c r="AP416" s="168"/>
      <c r="AQ416" s="168"/>
      <c r="AR416" s="168"/>
      <c r="AS416" s="168"/>
      <c r="AT416" s="168"/>
      <c r="AU416" s="168"/>
      <c r="AV416" s="168"/>
      <c r="AW416" s="168"/>
      <c r="AX416" s="168"/>
      <c r="AY416" s="168"/>
      <c r="AZ416" s="168"/>
      <c r="BA416" s="168"/>
      <c r="BB416" s="168"/>
      <c r="BC416" s="168"/>
      <c r="BD416" s="20"/>
      <c r="BE416" s="20"/>
      <c r="BF416" s="20"/>
      <c r="BG416" s="20"/>
      <c r="BH416" s="20"/>
      <c r="BI416" s="20"/>
      <c r="BJ416" s="20"/>
      <c r="BK416" s="20"/>
      <c r="BL416" s="20"/>
      <c r="BM416" s="20"/>
      <c r="BN416" s="20"/>
      <c r="BO416" s="20"/>
      <c r="BP416" s="20"/>
      <c r="BQ416" s="20"/>
      <c r="BR416" s="20"/>
      <c r="BS416" s="20"/>
      <c r="BT416" s="20"/>
      <c r="BU416" s="20"/>
      <c r="BV416" s="20"/>
      <c r="BW416" s="20"/>
      <c r="BX416" s="20"/>
      <c r="BY416" s="20"/>
      <c r="BZ416" s="20"/>
      <c r="CA416" s="20"/>
      <c r="CB416" s="20"/>
      <c r="CC416" s="20"/>
      <c r="CD416" s="20"/>
      <c r="CE416" s="20"/>
      <c r="CF416" s="20"/>
      <c r="CG416" s="20"/>
      <c r="CH416" s="20"/>
      <c r="CI416" s="20"/>
    </row>
    <row r="417" spans="2:87" ht="13.5" customHeight="1">
      <c r="B417" s="228"/>
      <c r="C417" s="228"/>
      <c r="D417" s="230"/>
      <c r="E417" s="173" t="s">
        <v>79</v>
      </c>
      <c r="F417" s="116" t="s">
        <v>80</v>
      </c>
      <c r="G417" s="174">
        <v>385974647</v>
      </c>
      <c r="H417" s="11">
        <f t="shared" ref="H417" si="871">IFERROR(G417/G421,"-")</f>
        <v>0.20290215314105675</v>
      </c>
      <c r="I417" s="71">
        <v>2532</v>
      </c>
      <c r="J417" s="11">
        <f t="shared" ref="J417" si="872">IFERROR(I417/D411,"-")</f>
        <v>0.22322137000793441</v>
      </c>
      <c r="K417" s="76">
        <f t="shared" si="818"/>
        <v>152438.64415481832</v>
      </c>
      <c r="L417" s="22"/>
      <c r="M417" s="20"/>
      <c r="N417" s="228"/>
      <c r="O417" s="228"/>
      <c r="P417" s="230"/>
      <c r="Q417" s="172" t="s">
        <v>79</v>
      </c>
      <c r="R417" s="92" t="s">
        <v>80</v>
      </c>
      <c r="S417" s="102">
        <v>296920421</v>
      </c>
      <c r="T417" s="13">
        <v>0.17139919945430848</v>
      </c>
      <c r="U417" s="73">
        <v>2541</v>
      </c>
      <c r="V417" s="13">
        <v>0.23540856031128404</v>
      </c>
      <c r="W417" s="73">
        <v>116851.79889807162</v>
      </c>
      <c r="X417" s="22"/>
      <c r="Y417" s="143"/>
      <c r="Z417" s="168"/>
      <c r="AA417" s="168"/>
      <c r="AB417" s="168"/>
      <c r="AC417" s="168"/>
      <c r="AD417" s="168"/>
      <c r="AE417" s="168"/>
      <c r="AF417" s="168"/>
      <c r="AG417" s="168"/>
      <c r="AH417" s="168"/>
      <c r="AI417" s="168"/>
      <c r="AJ417" s="168"/>
      <c r="AK417" s="168"/>
      <c r="AL417" s="168"/>
      <c r="AM417" s="168"/>
      <c r="AN417" s="168"/>
      <c r="AO417" s="168"/>
      <c r="AP417" s="168"/>
      <c r="AQ417" s="168"/>
      <c r="AR417" s="168"/>
      <c r="AS417" s="168"/>
      <c r="AT417" s="168"/>
      <c r="AU417" s="168"/>
      <c r="AV417" s="168"/>
      <c r="AW417" s="168"/>
      <c r="AX417" s="168"/>
      <c r="AY417" s="168"/>
      <c r="AZ417" s="168"/>
      <c r="BA417" s="168"/>
      <c r="BB417" s="168"/>
      <c r="BC417" s="168"/>
      <c r="BD417" s="20"/>
      <c r="BE417" s="20"/>
      <c r="BF417" s="20"/>
      <c r="BG417" s="20"/>
      <c r="BH417" s="20"/>
      <c r="BI417" s="20"/>
      <c r="BJ417" s="20"/>
      <c r="BK417" s="20"/>
      <c r="BL417" s="20"/>
      <c r="BM417" s="20"/>
      <c r="BN417" s="20"/>
      <c r="BO417" s="20"/>
      <c r="BP417" s="20"/>
      <c r="BQ417" s="20"/>
      <c r="BR417" s="20"/>
      <c r="BS417" s="20"/>
      <c r="BT417" s="20"/>
      <c r="BU417" s="20"/>
      <c r="BV417" s="20"/>
      <c r="BW417" s="20"/>
      <c r="BX417" s="20"/>
      <c r="BY417" s="20"/>
      <c r="BZ417" s="20"/>
      <c r="CA417" s="20"/>
      <c r="CB417" s="20"/>
      <c r="CC417" s="20"/>
      <c r="CD417" s="20"/>
      <c r="CE417" s="20"/>
      <c r="CF417" s="20"/>
      <c r="CG417" s="20"/>
      <c r="CH417" s="20"/>
      <c r="CI417" s="20"/>
    </row>
    <row r="418" spans="2:87" ht="13.5" customHeight="1">
      <c r="B418" s="228"/>
      <c r="C418" s="228"/>
      <c r="D418" s="230"/>
      <c r="E418" s="173" t="s">
        <v>81</v>
      </c>
      <c r="F418" s="116" t="s">
        <v>82</v>
      </c>
      <c r="G418" s="174">
        <v>968591</v>
      </c>
      <c r="H418" s="11">
        <f t="shared" ref="H418" si="873">IFERROR(G418/G421,"-")</f>
        <v>5.0917644705572931E-4</v>
      </c>
      <c r="I418" s="71">
        <v>133</v>
      </c>
      <c r="J418" s="11">
        <f t="shared" ref="J418" si="874">IFERROR(I418/D411,"-")</f>
        <v>1.1725293132328308E-2</v>
      </c>
      <c r="K418" s="76">
        <f t="shared" si="818"/>
        <v>7282.6390977443607</v>
      </c>
      <c r="L418" s="22"/>
      <c r="M418" s="20"/>
      <c r="N418" s="228"/>
      <c r="O418" s="228"/>
      <c r="P418" s="230"/>
      <c r="Q418" s="172" t="s">
        <v>81</v>
      </c>
      <c r="R418" s="92" t="s">
        <v>82</v>
      </c>
      <c r="S418" s="102">
        <v>1650425</v>
      </c>
      <c r="T418" s="13">
        <v>9.5271831693710652E-4</v>
      </c>
      <c r="U418" s="73">
        <v>161</v>
      </c>
      <c r="V418" s="13">
        <v>1.4915693904020753E-2</v>
      </c>
      <c r="W418" s="73">
        <v>10251.08695652174</v>
      </c>
      <c r="X418" s="22"/>
      <c r="Y418" s="143"/>
      <c r="Z418" s="168"/>
      <c r="AA418" s="168"/>
      <c r="AB418" s="168"/>
      <c r="AC418" s="168"/>
      <c r="AD418" s="168"/>
      <c r="AE418" s="168"/>
      <c r="AF418" s="168"/>
      <c r="AG418" s="168"/>
      <c r="AH418" s="168"/>
      <c r="AI418" s="168"/>
      <c r="AJ418" s="168"/>
      <c r="AK418" s="168"/>
      <c r="AL418" s="168"/>
      <c r="AM418" s="168"/>
      <c r="AN418" s="168"/>
      <c r="AO418" s="168"/>
      <c r="AP418" s="168"/>
      <c r="AQ418" s="168"/>
      <c r="AR418" s="168"/>
      <c r="AS418" s="168"/>
      <c r="AT418" s="168"/>
      <c r="AU418" s="168"/>
      <c r="AV418" s="168"/>
      <c r="AW418" s="168"/>
      <c r="AX418" s="168"/>
      <c r="AY418" s="168"/>
      <c r="AZ418" s="168"/>
      <c r="BA418" s="168"/>
      <c r="BB418" s="168"/>
      <c r="BC418" s="168"/>
      <c r="BD418" s="20"/>
      <c r="BE418" s="20"/>
      <c r="BF418" s="20"/>
      <c r="BG418" s="20"/>
      <c r="BH418" s="20"/>
      <c r="BI418" s="20"/>
      <c r="BJ418" s="20"/>
      <c r="BK418" s="20"/>
      <c r="BL418" s="20"/>
      <c r="BM418" s="20"/>
      <c r="BN418" s="20"/>
      <c r="BO418" s="20"/>
      <c r="BP418" s="20"/>
      <c r="BQ418" s="20"/>
      <c r="BR418" s="20"/>
      <c r="BS418" s="20"/>
      <c r="BT418" s="20"/>
      <c r="BU418" s="20"/>
      <c r="BV418" s="20"/>
      <c r="BW418" s="20"/>
      <c r="BX418" s="20"/>
      <c r="BY418" s="20"/>
      <c r="BZ418" s="20"/>
      <c r="CA418" s="20"/>
      <c r="CB418" s="20"/>
      <c r="CC418" s="20"/>
      <c r="CD418" s="20"/>
      <c r="CE418" s="20"/>
      <c r="CF418" s="20"/>
      <c r="CG418" s="20"/>
      <c r="CH418" s="20"/>
      <c r="CI418" s="20"/>
    </row>
    <row r="419" spans="2:87" ht="13.5" customHeight="1">
      <c r="B419" s="228"/>
      <c r="C419" s="228"/>
      <c r="D419" s="230"/>
      <c r="E419" s="173" t="s">
        <v>83</v>
      </c>
      <c r="F419" s="116" t="s">
        <v>84</v>
      </c>
      <c r="G419" s="174">
        <v>71068824</v>
      </c>
      <c r="H419" s="11">
        <f t="shared" ref="H419" si="875">IFERROR(G419/G421,"-")</f>
        <v>3.7360011914986765E-2</v>
      </c>
      <c r="I419" s="71">
        <v>1546</v>
      </c>
      <c r="J419" s="11">
        <f t="shared" ref="J419" si="876">IFERROR(I419/D411,"-")</f>
        <v>0.13629551265097417</v>
      </c>
      <c r="K419" s="76">
        <f t="shared" si="818"/>
        <v>45969.4851228978</v>
      </c>
      <c r="L419" s="22"/>
      <c r="M419" s="20"/>
      <c r="N419" s="228"/>
      <c r="O419" s="228"/>
      <c r="P419" s="230"/>
      <c r="Q419" s="172" t="s">
        <v>83</v>
      </c>
      <c r="R419" s="92" t="s">
        <v>84</v>
      </c>
      <c r="S419" s="102">
        <v>51386930</v>
      </c>
      <c r="T419" s="13">
        <v>2.9663431820388629E-2</v>
      </c>
      <c r="U419" s="73">
        <v>1428</v>
      </c>
      <c r="V419" s="13">
        <v>0.13229571984435798</v>
      </c>
      <c r="W419" s="73">
        <v>35985.245098039217</v>
      </c>
      <c r="X419" s="22"/>
      <c r="Y419" s="143"/>
      <c r="Z419" s="168"/>
      <c r="AA419" s="168"/>
      <c r="AB419" s="168"/>
      <c r="AC419" s="168"/>
      <c r="AD419" s="168"/>
      <c r="AE419" s="168"/>
      <c r="AF419" s="168"/>
      <c r="AG419" s="168"/>
      <c r="AH419" s="168"/>
      <c r="AI419" s="168"/>
      <c r="AJ419" s="168"/>
      <c r="AK419" s="168"/>
      <c r="AL419" s="168"/>
      <c r="AM419" s="168"/>
      <c r="AN419" s="168"/>
      <c r="AO419" s="168"/>
      <c r="AP419" s="168"/>
      <c r="AQ419" s="168"/>
      <c r="AR419" s="168"/>
      <c r="AS419" s="168"/>
      <c r="AT419" s="168"/>
      <c r="AU419" s="168"/>
      <c r="AV419" s="168"/>
      <c r="AW419" s="168"/>
      <c r="AX419" s="168"/>
      <c r="AY419" s="168"/>
      <c r="AZ419" s="168"/>
      <c r="BA419" s="168"/>
      <c r="BB419" s="168"/>
      <c r="BC419" s="168"/>
      <c r="BD419" s="20"/>
      <c r="BE419" s="20"/>
      <c r="BF419" s="20"/>
      <c r="BG419" s="20"/>
      <c r="BH419" s="20"/>
      <c r="BI419" s="20"/>
      <c r="BJ419" s="20"/>
      <c r="BK419" s="20"/>
      <c r="BL419" s="20"/>
      <c r="BM419" s="20"/>
      <c r="BN419" s="20"/>
      <c r="BO419" s="20"/>
      <c r="BP419" s="20"/>
      <c r="BQ419" s="20"/>
      <c r="BR419" s="20"/>
      <c r="BS419" s="20"/>
      <c r="BT419" s="20"/>
      <c r="BU419" s="20"/>
      <c r="BV419" s="20"/>
      <c r="BW419" s="20"/>
      <c r="BX419" s="20"/>
      <c r="BY419" s="20"/>
      <c r="BZ419" s="20"/>
      <c r="CA419" s="20"/>
      <c r="CB419" s="20"/>
      <c r="CC419" s="20"/>
      <c r="CD419" s="20"/>
      <c r="CE419" s="20"/>
      <c r="CF419" s="20"/>
      <c r="CG419" s="20"/>
      <c r="CH419" s="20"/>
      <c r="CI419" s="20"/>
    </row>
    <row r="420" spans="2:87" ht="13.5" customHeight="1">
      <c r="B420" s="228"/>
      <c r="C420" s="228"/>
      <c r="D420" s="230"/>
      <c r="E420" s="175" t="s">
        <v>85</v>
      </c>
      <c r="F420" s="117" t="s">
        <v>86</v>
      </c>
      <c r="G420" s="176">
        <v>385109375</v>
      </c>
      <c r="H420" s="12">
        <f t="shared" ref="H420" si="877">IFERROR(G420/G421,"-")</f>
        <v>0.20244729022916019</v>
      </c>
      <c r="I420" s="72">
        <v>1102</v>
      </c>
      <c r="J420" s="12">
        <f t="shared" ref="J420" si="878">IFERROR(I420/D411,"-")</f>
        <v>9.7152428810720268E-2</v>
      </c>
      <c r="K420" s="77">
        <f t="shared" si="818"/>
        <v>349464.04264972778</v>
      </c>
      <c r="L420" s="22"/>
      <c r="M420" s="20"/>
      <c r="N420" s="228"/>
      <c r="O420" s="228"/>
      <c r="P420" s="230"/>
      <c r="Q420" s="172" t="s">
        <v>85</v>
      </c>
      <c r="R420" s="92" t="s">
        <v>86</v>
      </c>
      <c r="S420" s="102">
        <v>351160771</v>
      </c>
      <c r="T420" s="13">
        <v>0.20270978609840293</v>
      </c>
      <c r="U420" s="73">
        <v>950</v>
      </c>
      <c r="V420" s="13">
        <v>8.8011858439874011E-2</v>
      </c>
      <c r="W420" s="73">
        <v>369642.91684210527</v>
      </c>
      <c r="X420" s="22"/>
      <c r="Y420" s="143"/>
      <c r="Z420" s="168"/>
      <c r="AA420" s="168"/>
      <c r="AB420" s="168"/>
      <c r="AC420" s="168"/>
      <c r="AD420" s="168"/>
      <c r="AE420" s="168"/>
      <c r="AF420" s="168"/>
      <c r="AG420" s="168"/>
      <c r="AH420" s="168"/>
      <c r="AI420" s="168"/>
      <c r="AJ420" s="168"/>
      <c r="AK420" s="168"/>
      <c r="AL420" s="168"/>
      <c r="AM420" s="168"/>
      <c r="AN420" s="168"/>
      <c r="AO420" s="168"/>
      <c r="AP420" s="168"/>
      <c r="AQ420" s="168"/>
      <c r="AR420" s="168"/>
      <c r="AS420" s="168"/>
      <c r="AT420" s="168"/>
      <c r="AU420" s="168"/>
      <c r="AV420" s="168"/>
      <c r="AW420" s="168"/>
      <c r="AX420" s="168"/>
      <c r="AY420" s="168"/>
      <c r="AZ420" s="168"/>
      <c r="BA420" s="168"/>
      <c r="BB420" s="168"/>
      <c r="BC420" s="168"/>
      <c r="BD420" s="20"/>
      <c r="BE420" s="20"/>
      <c r="BF420" s="20"/>
      <c r="BG420" s="20"/>
      <c r="BH420" s="20"/>
      <c r="BI420" s="20"/>
      <c r="BJ420" s="20"/>
      <c r="BK420" s="20"/>
      <c r="BL420" s="20"/>
      <c r="BM420" s="20"/>
      <c r="BN420" s="20"/>
      <c r="BO420" s="20"/>
      <c r="BP420" s="20"/>
      <c r="BQ420" s="20"/>
      <c r="BR420" s="20"/>
      <c r="BS420" s="20"/>
      <c r="BT420" s="20"/>
      <c r="BU420" s="20"/>
      <c r="BV420" s="20"/>
      <c r="BW420" s="20"/>
      <c r="BX420" s="20"/>
      <c r="BY420" s="20"/>
      <c r="BZ420" s="20"/>
      <c r="CA420" s="20"/>
      <c r="CB420" s="20"/>
      <c r="CC420" s="20"/>
      <c r="CD420" s="20"/>
      <c r="CE420" s="20"/>
      <c r="CF420" s="20"/>
      <c r="CG420" s="20"/>
      <c r="CH420" s="20"/>
      <c r="CI420" s="20"/>
    </row>
    <row r="421" spans="2:87" ht="13.5" customHeight="1">
      <c r="B421" s="192"/>
      <c r="C421" s="192"/>
      <c r="D421" s="231"/>
      <c r="E421" s="177" t="s">
        <v>115</v>
      </c>
      <c r="F421" s="178"/>
      <c r="G421" s="102">
        <f>SUM(G411:G420)</f>
        <v>1902269843</v>
      </c>
      <c r="H421" s="13" t="s">
        <v>131</v>
      </c>
      <c r="I421" s="73">
        <v>9373</v>
      </c>
      <c r="J421" s="13">
        <f t="shared" ref="J421" si="879">IFERROR(I421/D411,"-")</f>
        <v>0.82632460548355813</v>
      </c>
      <c r="K421" s="78">
        <f t="shared" si="818"/>
        <v>202952.07969700202</v>
      </c>
      <c r="L421" s="22"/>
      <c r="M421" s="20"/>
      <c r="N421" s="192"/>
      <c r="O421" s="192"/>
      <c r="P421" s="231"/>
      <c r="Q421" s="179" t="s">
        <v>115</v>
      </c>
      <c r="R421" s="179"/>
      <c r="S421" s="102">
        <v>1732332601</v>
      </c>
      <c r="T421" s="13" t="s">
        <v>131</v>
      </c>
      <c r="U421" s="73">
        <v>8948</v>
      </c>
      <c r="V421" s="13">
        <v>0.82897906244209751</v>
      </c>
      <c r="W421" s="73">
        <v>193599.97776039338</v>
      </c>
      <c r="X421" s="22"/>
      <c r="Y421" s="143"/>
      <c r="Z421" s="168"/>
      <c r="AA421" s="168"/>
      <c r="AB421" s="168"/>
      <c r="AC421" s="168"/>
      <c r="AD421" s="168"/>
      <c r="AE421" s="168"/>
      <c r="AF421" s="168"/>
      <c r="AG421" s="168"/>
      <c r="AH421" s="168"/>
      <c r="AI421" s="168"/>
      <c r="AJ421" s="168"/>
      <c r="AK421" s="168"/>
      <c r="AL421" s="168"/>
      <c r="AM421" s="168"/>
      <c r="AN421" s="168"/>
      <c r="AO421" s="168"/>
      <c r="AP421" s="168"/>
      <c r="AQ421" s="168"/>
      <c r="AR421" s="168"/>
      <c r="AS421" s="168"/>
      <c r="AT421" s="168"/>
      <c r="AU421" s="168"/>
      <c r="AV421" s="168"/>
      <c r="AW421" s="168"/>
      <c r="AX421" s="168"/>
      <c r="AY421" s="168"/>
      <c r="AZ421" s="168"/>
      <c r="BA421" s="168"/>
      <c r="BB421" s="168"/>
      <c r="BC421" s="168"/>
      <c r="BD421" s="20"/>
      <c r="BE421" s="20"/>
      <c r="BF421" s="20"/>
      <c r="BG421" s="20"/>
      <c r="BH421" s="20"/>
      <c r="BI421" s="20"/>
      <c r="BJ421" s="20"/>
      <c r="BK421" s="20"/>
      <c r="BL421" s="20"/>
      <c r="BM421" s="20"/>
      <c r="BN421" s="20"/>
      <c r="BO421" s="20"/>
      <c r="BP421" s="20"/>
      <c r="BQ421" s="20"/>
      <c r="BR421" s="20"/>
      <c r="BS421" s="20"/>
      <c r="BT421" s="20"/>
      <c r="BU421" s="20"/>
      <c r="BV421" s="20"/>
      <c r="BW421" s="20"/>
      <c r="BX421" s="20"/>
      <c r="BY421" s="20"/>
      <c r="BZ421" s="20"/>
      <c r="CA421" s="20"/>
      <c r="CB421" s="20"/>
      <c r="CC421" s="20"/>
      <c r="CD421" s="20"/>
      <c r="CE421" s="20"/>
      <c r="CF421" s="20"/>
      <c r="CG421" s="20"/>
      <c r="CH421" s="20"/>
      <c r="CI421" s="20"/>
    </row>
    <row r="422" spans="2:87" ht="13.5" customHeight="1">
      <c r="B422" s="191">
        <v>39</v>
      </c>
      <c r="C422" s="191" t="s">
        <v>7</v>
      </c>
      <c r="D422" s="229">
        <f>VLOOKUP(C422,市区町村別_生活習慣病の状況!$C$5:$D$78,2,FALSE)</f>
        <v>63463</v>
      </c>
      <c r="E422" s="169" t="s">
        <v>67</v>
      </c>
      <c r="F422" s="114" t="s">
        <v>68</v>
      </c>
      <c r="G422" s="170">
        <v>1823521269</v>
      </c>
      <c r="H422" s="10">
        <f t="shared" ref="H422" si="880">IFERROR(G422/G432,"-")</f>
        <v>0.19045180648871915</v>
      </c>
      <c r="I422" s="171">
        <v>33283</v>
      </c>
      <c r="J422" s="10">
        <f t="shared" ref="J422" si="881">IFERROR(I422/D422,"-")</f>
        <v>0.52444731575878856</v>
      </c>
      <c r="K422" s="75">
        <f t="shared" si="818"/>
        <v>54788.368506444735</v>
      </c>
      <c r="L422" s="22"/>
      <c r="M422" s="20"/>
      <c r="N422" s="191">
        <v>39</v>
      </c>
      <c r="O422" s="191" t="s">
        <v>7</v>
      </c>
      <c r="P422" s="229">
        <v>60444</v>
      </c>
      <c r="Q422" s="172" t="s">
        <v>67</v>
      </c>
      <c r="R422" s="92" t="s">
        <v>68</v>
      </c>
      <c r="S422" s="102">
        <v>1725155938</v>
      </c>
      <c r="T422" s="13">
        <v>0.18290532560098885</v>
      </c>
      <c r="U422" s="73">
        <v>31134</v>
      </c>
      <c r="V422" s="13">
        <v>0.51508834623783994</v>
      </c>
      <c r="W422" s="73">
        <v>55410.674439519498</v>
      </c>
      <c r="X422" s="22"/>
      <c r="Y422" s="143"/>
      <c r="Z422" s="168"/>
      <c r="AA422" s="168"/>
      <c r="AB422" s="168"/>
      <c r="AC422" s="168"/>
      <c r="AD422" s="168"/>
      <c r="AE422" s="168"/>
      <c r="AF422" s="168"/>
      <c r="AG422" s="168"/>
      <c r="AH422" s="168"/>
      <c r="AI422" s="168"/>
      <c r="AJ422" s="168"/>
      <c r="AK422" s="168"/>
      <c r="AL422" s="168"/>
      <c r="AM422" s="168"/>
      <c r="AN422" s="168"/>
      <c r="AO422" s="168"/>
      <c r="AP422" s="168"/>
      <c r="AQ422" s="168"/>
      <c r="AR422" s="168"/>
      <c r="AS422" s="168"/>
      <c r="AT422" s="168"/>
      <c r="AU422" s="168"/>
      <c r="AV422" s="168"/>
      <c r="AW422" s="168"/>
      <c r="AX422" s="168"/>
      <c r="AY422" s="168"/>
      <c r="AZ422" s="168"/>
      <c r="BA422" s="168"/>
      <c r="BB422" s="168"/>
      <c r="BC422" s="168"/>
      <c r="BD422" s="20"/>
      <c r="BE422" s="20"/>
      <c r="BF422" s="20"/>
      <c r="BG422" s="20"/>
      <c r="BH422" s="20"/>
      <c r="BI422" s="20"/>
      <c r="BJ422" s="20"/>
      <c r="BK422" s="20"/>
      <c r="BL422" s="20"/>
      <c r="BM422" s="20"/>
      <c r="BN422" s="20"/>
      <c r="BO422" s="20"/>
      <c r="BP422" s="20"/>
      <c r="BQ422" s="20"/>
      <c r="BR422" s="20"/>
      <c r="BS422" s="20"/>
      <c r="BT422" s="20"/>
      <c r="BU422" s="20"/>
      <c r="BV422" s="20"/>
      <c r="BW422" s="20"/>
      <c r="BX422" s="20"/>
      <c r="BY422" s="20"/>
      <c r="BZ422" s="20"/>
      <c r="CA422" s="20"/>
      <c r="CB422" s="20"/>
      <c r="CC422" s="20"/>
      <c r="CD422" s="20"/>
      <c r="CE422" s="20"/>
      <c r="CF422" s="20"/>
      <c r="CG422" s="20"/>
      <c r="CH422" s="20"/>
      <c r="CI422" s="20"/>
    </row>
    <row r="423" spans="2:87" ht="13.5" customHeight="1">
      <c r="B423" s="228"/>
      <c r="C423" s="228"/>
      <c r="D423" s="230"/>
      <c r="E423" s="173" t="s">
        <v>69</v>
      </c>
      <c r="F423" s="115" t="s">
        <v>70</v>
      </c>
      <c r="G423" s="174">
        <v>928293237</v>
      </c>
      <c r="H423" s="11">
        <f t="shared" ref="H423" si="882">IFERROR(G423/G432,"-")</f>
        <v>9.6952597671023225E-2</v>
      </c>
      <c r="I423" s="71">
        <v>28851</v>
      </c>
      <c r="J423" s="11">
        <f t="shared" ref="J423" si="883">IFERROR(I423/D422,"-")</f>
        <v>0.45461134834470479</v>
      </c>
      <c r="K423" s="76">
        <f t="shared" si="818"/>
        <v>32175.426744306955</v>
      </c>
      <c r="L423" s="22"/>
      <c r="M423" s="20"/>
      <c r="N423" s="228"/>
      <c r="O423" s="228"/>
      <c r="P423" s="230"/>
      <c r="Q423" s="172" t="s">
        <v>69</v>
      </c>
      <c r="R423" s="92" t="s">
        <v>70</v>
      </c>
      <c r="S423" s="102">
        <v>945103497</v>
      </c>
      <c r="T423" s="13">
        <v>0.10020222464400676</v>
      </c>
      <c r="U423" s="73">
        <v>27156</v>
      </c>
      <c r="V423" s="13">
        <v>0.44927536231884058</v>
      </c>
      <c r="W423" s="73">
        <v>34802.750662836945</v>
      </c>
      <c r="X423" s="22"/>
      <c r="Y423" s="143"/>
      <c r="Z423" s="168"/>
      <c r="AA423" s="168"/>
      <c r="AB423" s="168"/>
      <c r="AC423" s="168"/>
      <c r="AD423" s="168"/>
      <c r="AE423" s="168"/>
      <c r="AF423" s="168"/>
      <c r="AG423" s="168"/>
      <c r="AH423" s="168"/>
      <c r="AI423" s="168"/>
      <c r="AJ423" s="168"/>
      <c r="AK423" s="168"/>
      <c r="AL423" s="168"/>
      <c r="AM423" s="168"/>
      <c r="AN423" s="168"/>
      <c r="AO423" s="168"/>
      <c r="AP423" s="168"/>
      <c r="AQ423" s="168"/>
      <c r="AR423" s="168"/>
      <c r="AS423" s="168"/>
      <c r="AT423" s="168"/>
      <c r="AU423" s="168"/>
      <c r="AV423" s="168"/>
      <c r="AW423" s="168"/>
      <c r="AX423" s="168"/>
      <c r="AY423" s="168"/>
      <c r="AZ423" s="168"/>
      <c r="BA423" s="168"/>
      <c r="BB423" s="168"/>
      <c r="BC423" s="168"/>
      <c r="BD423" s="20"/>
      <c r="BE423" s="20"/>
      <c r="BF423" s="20"/>
      <c r="BG423" s="20"/>
      <c r="BH423" s="20"/>
      <c r="BI423" s="20"/>
      <c r="BJ423" s="20"/>
      <c r="BK423" s="20"/>
      <c r="BL423" s="20"/>
      <c r="BM423" s="20"/>
      <c r="BN423" s="20"/>
      <c r="BO423" s="20"/>
      <c r="BP423" s="20"/>
      <c r="BQ423" s="20"/>
      <c r="BR423" s="20"/>
      <c r="BS423" s="20"/>
      <c r="BT423" s="20"/>
      <c r="BU423" s="20"/>
      <c r="BV423" s="20"/>
      <c r="BW423" s="20"/>
      <c r="BX423" s="20"/>
      <c r="BY423" s="20"/>
      <c r="BZ423" s="20"/>
      <c r="CA423" s="20"/>
      <c r="CB423" s="20"/>
      <c r="CC423" s="20"/>
      <c r="CD423" s="20"/>
      <c r="CE423" s="20"/>
      <c r="CF423" s="20"/>
      <c r="CG423" s="20"/>
      <c r="CH423" s="20"/>
      <c r="CI423" s="20"/>
    </row>
    <row r="424" spans="2:87" ht="13.5" customHeight="1">
      <c r="B424" s="228"/>
      <c r="C424" s="228"/>
      <c r="D424" s="230"/>
      <c r="E424" s="173" t="s">
        <v>71</v>
      </c>
      <c r="F424" s="116" t="s">
        <v>72</v>
      </c>
      <c r="G424" s="174">
        <v>1697714341</v>
      </c>
      <c r="H424" s="11">
        <f t="shared" ref="H424" si="884">IFERROR(G424/G432,"-")</f>
        <v>0.17731230704129253</v>
      </c>
      <c r="I424" s="71">
        <v>40959</v>
      </c>
      <c r="J424" s="11">
        <f t="shared" ref="J424" si="885">IFERROR(I424/D422,"-")</f>
        <v>0.64539968170430018</v>
      </c>
      <c r="K424" s="76">
        <f t="shared" si="818"/>
        <v>41449.115969628168</v>
      </c>
      <c r="L424" s="22"/>
      <c r="M424" s="20"/>
      <c r="N424" s="228"/>
      <c r="O424" s="228"/>
      <c r="P424" s="230"/>
      <c r="Q424" s="172" t="s">
        <v>71</v>
      </c>
      <c r="R424" s="92" t="s">
        <v>72</v>
      </c>
      <c r="S424" s="102">
        <v>1681602466</v>
      </c>
      <c r="T424" s="13">
        <v>0.17828767811664095</v>
      </c>
      <c r="U424" s="73">
        <v>39117</v>
      </c>
      <c r="V424" s="13">
        <v>0.64716100853682745</v>
      </c>
      <c r="W424" s="73">
        <v>42989.044814275127</v>
      </c>
      <c r="X424" s="22"/>
      <c r="Y424" s="143"/>
      <c r="Z424" s="168"/>
      <c r="AA424" s="168"/>
      <c r="AB424" s="168"/>
      <c r="AC424" s="168"/>
      <c r="AD424" s="168"/>
      <c r="AE424" s="168"/>
      <c r="AF424" s="168"/>
      <c r="AG424" s="168"/>
      <c r="AH424" s="168"/>
      <c r="AI424" s="168"/>
      <c r="AJ424" s="168"/>
      <c r="AK424" s="168"/>
      <c r="AL424" s="168"/>
      <c r="AM424" s="168"/>
      <c r="AN424" s="168"/>
      <c r="AO424" s="168"/>
      <c r="AP424" s="168"/>
      <c r="AQ424" s="168"/>
      <c r="AR424" s="168"/>
      <c r="AS424" s="168"/>
      <c r="AT424" s="168"/>
      <c r="AU424" s="168"/>
      <c r="AV424" s="168"/>
      <c r="AW424" s="168"/>
      <c r="AX424" s="168"/>
      <c r="AY424" s="168"/>
      <c r="AZ424" s="168"/>
      <c r="BA424" s="168"/>
      <c r="BB424" s="168"/>
      <c r="BC424" s="168"/>
      <c r="BD424" s="20"/>
      <c r="BE424" s="20"/>
      <c r="BF424" s="20"/>
      <c r="BG424" s="20"/>
      <c r="BH424" s="20"/>
      <c r="BI424" s="20"/>
      <c r="BJ424" s="20"/>
      <c r="BK424" s="20"/>
      <c r="BL424" s="20"/>
      <c r="BM424" s="20"/>
      <c r="BN424" s="20"/>
      <c r="BO424" s="20"/>
      <c r="BP424" s="20"/>
      <c r="BQ424" s="20"/>
      <c r="BR424" s="20"/>
      <c r="BS424" s="20"/>
      <c r="BT424" s="20"/>
      <c r="BU424" s="20"/>
      <c r="BV424" s="20"/>
      <c r="BW424" s="20"/>
      <c r="BX424" s="20"/>
      <c r="BY424" s="20"/>
      <c r="BZ424" s="20"/>
      <c r="CA424" s="20"/>
      <c r="CB424" s="20"/>
      <c r="CC424" s="20"/>
      <c r="CD424" s="20"/>
      <c r="CE424" s="20"/>
      <c r="CF424" s="20"/>
      <c r="CG424" s="20"/>
      <c r="CH424" s="20"/>
      <c r="CI424" s="20"/>
    </row>
    <row r="425" spans="2:87" ht="13.5" customHeight="1">
      <c r="B425" s="228"/>
      <c r="C425" s="228"/>
      <c r="D425" s="230"/>
      <c r="E425" s="173" t="s">
        <v>73</v>
      </c>
      <c r="F425" s="116" t="s">
        <v>74</v>
      </c>
      <c r="G425" s="174">
        <v>885055267</v>
      </c>
      <c r="H425" s="11">
        <f t="shared" ref="H425" si="886">IFERROR(G425/G432,"-")</f>
        <v>9.2436747137554592E-2</v>
      </c>
      <c r="I425" s="71">
        <v>15519</v>
      </c>
      <c r="J425" s="11">
        <f t="shared" ref="J425" si="887">IFERROR(I425/D422,"-")</f>
        <v>0.24453618643934261</v>
      </c>
      <c r="K425" s="76">
        <f t="shared" si="818"/>
        <v>57030.431535537085</v>
      </c>
      <c r="L425" s="22"/>
      <c r="M425" s="20"/>
      <c r="N425" s="228"/>
      <c r="O425" s="228"/>
      <c r="P425" s="230"/>
      <c r="Q425" s="172" t="s">
        <v>73</v>
      </c>
      <c r="R425" s="92" t="s">
        <v>74</v>
      </c>
      <c r="S425" s="102">
        <v>945967678</v>
      </c>
      <c r="T425" s="13">
        <v>0.10029384726414302</v>
      </c>
      <c r="U425" s="73">
        <v>15358</v>
      </c>
      <c r="V425" s="13">
        <v>0.25408642710608165</v>
      </c>
      <c r="W425" s="73">
        <v>61594.4574814429</v>
      </c>
      <c r="X425" s="22"/>
      <c r="Y425" s="143"/>
      <c r="Z425" s="168"/>
      <c r="AA425" s="168"/>
      <c r="AB425" s="168"/>
      <c r="AC425" s="168"/>
      <c r="AD425" s="168"/>
      <c r="AE425" s="168"/>
      <c r="AF425" s="168"/>
      <c r="AG425" s="168"/>
      <c r="AH425" s="168"/>
      <c r="AI425" s="168"/>
      <c r="AJ425" s="168"/>
      <c r="AK425" s="168"/>
      <c r="AL425" s="168"/>
      <c r="AM425" s="168"/>
      <c r="AN425" s="168"/>
      <c r="AO425" s="168"/>
      <c r="AP425" s="168"/>
      <c r="AQ425" s="168"/>
      <c r="AR425" s="168"/>
      <c r="AS425" s="168"/>
      <c r="AT425" s="168"/>
      <c r="AU425" s="168"/>
      <c r="AV425" s="168"/>
      <c r="AW425" s="168"/>
      <c r="AX425" s="168"/>
      <c r="AY425" s="168"/>
      <c r="AZ425" s="168"/>
      <c r="BA425" s="168"/>
      <c r="BB425" s="168"/>
      <c r="BC425" s="168"/>
      <c r="BD425" s="20"/>
      <c r="BE425" s="20"/>
      <c r="BF425" s="20"/>
      <c r="BG425" s="20"/>
      <c r="BH425" s="20"/>
      <c r="BI425" s="20"/>
      <c r="BJ425" s="20"/>
      <c r="BK425" s="20"/>
      <c r="BL425" s="20"/>
      <c r="BM425" s="20"/>
      <c r="BN425" s="20"/>
      <c r="BO425" s="20"/>
      <c r="BP425" s="20"/>
      <c r="BQ425" s="20"/>
      <c r="BR425" s="20"/>
      <c r="BS425" s="20"/>
      <c r="BT425" s="20"/>
      <c r="BU425" s="20"/>
      <c r="BV425" s="20"/>
      <c r="BW425" s="20"/>
      <c r="BX425" s="20"/>
      <c r="BY425" s="20"/>
      <c r="BZ425" s="20"/>
      <c r="CA425" s="20"/>
      <c r="CB425" s="20"/>
      <c r="CC425" s="20"/>
      <c r="CD425" s="20"/>
      <c r="CE425" s="20"/>
      <c r="CF425" s="20"/>
      <c r="CG425" s="20"/>
      <c r="CH425" s="20"/>
      <c r="CI425" s="20"/>
    </row>
    <row r="426" spans="2:87" ht="13.5" customHeight="1">
      <c r="B426" s="228"/>
      <c r="C426" s="228"/>
      <c r="D426" s="230"/>
      <c r="E426" s="173" t="s">
        <v>75</v>
      </c>
      <c r="F426" s="116" t="s">
        <v>76</v>
      </c>
      <c r="G426" s="174">
        <v>70351536</v>
      </c>
      <c r="H426" s="11">
        <f t="shared" ref="H426" si="888">IFERROR(G426/G432,"-")</f>
        <v>7.3476396180472293E-3</v>
      </c>
      <c r="I426" s="71">
        <v>260</v>
      </c>
      <c r="J426" s="11">
        <f t="shared" ref="J426" si="889">IFERROR(I426/D422,"-")</f>
        <v>4.0968753446890315E-3</v>
      </c>
      <c r="K426" s="76">
        <f t="shared" si="818"/>
        <v>270582.83076923079</v>
      </c>
      <c r="L426" s="22"/>
      <c r="M426" s="20"/>
      <c r="N426" s="228"/>
      <c r="O426" s="228"/>
      <c r="P426" s="230"/>
      <c r="Q426" s="172" t="s">
        <v>75</v>
      </c>
      <c r="R426" s="92" t="s">
        <v>76</v>
      </c>
      <c r="S426" s="102">
        <v>105424711</v>
      </c>
      <c r="T426" s="13">
        <v>1.1177390209838035E-2</v>
      </c>
      <c r="U426" s="73">
        <v>254</v>
      </c>
      <c r="V426" s="13">
        <v>4.2022367811528029E-3</v>
      </c>
      <c r="W426" s="73">
        <v>415057.91732283466</v>
      </c>
      <c r="X426" s="22"/>
      <c r="Y426" s="143"/>
      <c r="Z426" s="168"/>
      <c r="AA426" s="168"/>
      <c r="AB426" s="168"/>
      <c r="AC426" s="168"/>
      <c r="AD426" s="168"/>
      <c r="AE426" s="168"/>
      <c r="AF426" s="168"/>
      <c r="AG426" s="168"/>
      <c r="AH426" s="168"/>
      <c r="AI426" s="168"/>
      <c r="AJ426" s="168"/>
      <c r="AK426" s="168"/>
      <c r="AL426" s="168"/>
      <c r="AM426" s="168"/>
      <c r="AN426" s="168"/>
      <c r="AO426" s="168"/>
      <c r="AP426" s="168"/>
      <c r="AQ426" s="168"/>
      <c r="AR426" s="168"/>
      <c r="AS426" s="168"/>
      <c r="AT426" s="168"/>
      <c r="AU426" s="168"/>
      <c r="AV426" s="168"/>
      <c r="AW426" s="168"/>
      <c r="AX426" s="168"/>
      <c r="AY426" s="168"/>
      <c r="AZ426" s="168"/>
      <c r="BA426" s="168"/>
      <c r="BB426" s="168"/>
      <c r="BC426" s="168"/>
      <c r="BD426" s="20"/>
      <c r="BE426" s="20"/>
      <c r="BF426" s="20"/>
      <c r="BG426" s="20"/>
      <c r="BH426" s="20"/>
      <c r="BI426" s="20"/>
      <c r="BJ426" s="20"/>
      <c r="BK426" s="20"/>
      <c r="BL426" s="20"/>
      <c r="BM426" s="20"/>
      <c r="BN426" s="20"/>
      <c r="BO426" s="20"/>
      <c r="BP426" s="20"/>
      <c r="BQ426" s="20"/>
      <c r="BR426" s="20"/>
      <c r="BS426" s="20"/>
      <c r="BT426" s="20"/>
      <c r="BU426" s="20"/>
      <c r="BV426" s="20"/>
      <c r="BW426" s="20"/>
      <c r="BX426" s="20"/>
      <c r="BY426" s="20"/>
      <c r="BZ426" s="20"/>
      <c r="CA426" s="20"/>
      <c r="CB426" s="20"/>
      <c r="CC426" s="20"/>
      <c r="CD426" s="20"/>
      <c r="CE426" s="20"/>
      <c r="CF426" s="20"/>
      <c r="CG426" s="20"/>
      <c r="CH426" s="20"/>
      <c r="CI426" s="20"/>
    </row>
    <row r="427" spans="2:87" ht="13.5" customHeight="1">
      <c r="B427" s="228"/>
      <c r="C427" s="228"/>
      <c r="D427" s="230"/>
      <c r="E427" s="173" t="s">
        <v>77</v>
      </c>
      <c r="F427" s="116" t="s">
        <v>78</v>
      </c>
      <c r="G427" s="174">
        <v>388267835</v>
      </c>
      <c r="H427" s="11">
        <f t="shared" ref="H427" si="890">IFERROR(G427/G432,"-")</f>
        <v>4.0551383652226505E-2</v>
      </c>
      <c r="I427" s="71">
        <v>2042</v>
      </c>
      <c r="J427" s="11">
        <f t="shared" ref="J427" si="891">IFERROR(I427/D422,"-")</f>
        <v>3.2176228668673083E-2</v>
      </c>
      <c r="K427" s="76">
        <f t="shared" si="818"/>
        <v>190140.95739471106</v>
      </c>
      <c r="L427" s="22"/>
      <c r="M427" s="20"/>
      <c r="N427" s="228"/>
      <c r="O427" s="228"/>
      <c r="P427" s="230"/>
      <c r="Q427" s="172" t="s">
        <v>77</v>
      </c>
      <c r="R427" s="92" t="s">
        <v>78</v>
      </c>
      <c r="S427" s="102">
        <v>380869262</v>
      </c>
      <c r="T427" s="13">
        <v>4.03807069512103E-2</v>
      </c>
      <c r="U427" s="73">
        <v>1936</v>
      </c>
      <c r="V427" s="13">
        <v>3.2029647276818209E-2</v>
      </c>
      <c r="W427" s="73">
        <v>196729.99070247935</v>
      </c>
      <c r="X427" s="22"/>
      <c r="Y427" s="143"/>
      <c r="Z427" s="168"/>
      <c r="AA427" s="168"/>
      <c r="AB427" s="168"/>
      <c r="AC427" s="168"/>
      <c r="AD427" s="168"/>
      <c r="AE427" s="168"/>
      <c r="AF427" s="168"/>
      <c r="AG427" s="168"/>
      <c r="AH427" s="168"/>
      <c r="AI427" s="168"/>
      <c r="AJ427" s="168"/>
      <c r="AK427" s="168"/>
      <c r="AL427" s="168"/>
      <c r="AM427" s="168"/>
      <c r="AN427" s="168"/>
      <c r="AO427" s="168"/>
      <c r="AP427" s="168"/>
      <c r="AQ427" s="168"/>
      <c r="AR427" s="168"/>
      <c r="AS427" s="168"/>
      <c r="AT427" s="168"/>
      <c r="AU427" s="168"/>
      <c r="AV427" s="168"/>
      <c r="AW427" s="168"/>
      <c r="AX427" s="168"/>
      <c r="AY427" s="168"/>
      <c r="AZ427" s="168"/>
      <c r="BA427" s="168"/>
      <c r="BB427" s="168"/>
      <c r="BC427" s="168"/>
      <c r="BD427" s="20"/>
      <c r="BE427" s="20"/>
      <c r="BF427" s="20"/>
      <c r="BG427" s="20"/>
      <c r="BH427" s="20"/>
      <c r="BI427" s="20"/>
      <c r="BJ427" s="20"/>
      <c r="BK427" s="20"/>
      <c r="BL427" s="20"/>
      <c r="BM427" s="20"/>
      <c r="BN427" s="20"/>
      <c r="BO427" s="20"/>
      <c r="BP427" s="20"/>
      <c r="BQ427" s="20"/>
      <c r="BR427" s="20"/>
      <c r="BS427" s="20"/>
      <c r="BT427" s="20"/>
      <c r="BU427" s="20"/>
      <c r="BV427" s="20"/>
      <c r="BW427" s="20"/>
      <c r="BX427" s="20"/>
      <c r="BY427" s="20"/>
      <c r="BZ427" s="20"/>
      <c r="CA427" s="20"/>
      <c r="CB427" s="20"/>
      <c r="CC427" s="20"/>
      <c r="CD427" s="20"/>
      <c r="CE427" s="20"/>
      <c r="CF427" s="20"/>
      <c r="CG427" s="20"/>
      <c r="CH427" s="20"/>
      <c r="CI427" s="20"/>
    </row>
    <row r="428" spans="2:87" ht="13.5" customHeight="1">
      <c r="B428" s="228"/>
      <c r="C428" s="228"/>
      <c r="D428" s="230"/>
      <c r="E428" s="173" t="s">
        <v>79</v>
      </c>
      <c r="F428" s="116" t="s">
        <v>80</v>
      </c>
      <c r="G428" s="174">
        <v>1640306181</v>
      </c>
      <c r="H428" s="11">
        <f t="shared" ref="H428" si="892">IFERROR(G428/G432,"-")</f>
        <v>0.17131649664683013</v>
      </c>
      <c r="I428" s="71">
        <v>11792</v>
      </c>
      <c r="J428" s="11">
        <f t="shared" ref="J428" si="893">IFERROR(I428/D422,"-")</f>
        <v>0.18580905409451176</v>
      </c>
      <c r="K428" s="76">
        <f t="shared" si="818"/>
        <v>139103.30571573949</v>
      </c>
      <c r="L428" s="22"/>
      <c r="M428" s="20"/>
      <c r="N428" s="228"/>
      <c r="O428" s="228"/>
      <c r="P428" s="230"/>
      <c r="Q428" s="172" t="s">
        <v>79</v>
      </c>
      <c r="R428" s="92" t="s">
        <v>80</v>
      </c>
      <c r="S428" s="102">
        <v>1550717276</v>
      </c>
      <c r="T428" s="13">
        <v>0.16441090456476665</v>
      </c>
      <c r="U428" s="73">
        <v>11459</v>
      </c>
      <c r="V428" s="13">
        <v>0.18958043809145655</v>
      </c>
      <c r="W428" s="73">
        <v>135327.45230822935</v>
      </c>
      <c r="X428" s="22"/>
      <c r="Y428" s="143"/>
      <c r="Z428" s="168"/>
      <c r="AA428" s="168"/>
      <c r="AB428" s="168"/>
      <c r="AC428" s="168"/>
      <c r="AD428" s="168"/>
      <c r="AE428" s="168"/>
      <c r="AF428" s="168"/>
      <c r="AG428" s="168"/>
      <c r="AH428" s="168"/>
      <c r="AI428" s="168"/>
      <c r="AJ428" s="168"/>
      <c r="AK428" s="168"/>
      <c r="AL428" s="168"/>
      <c r="AM428" s="168"/>
      <c r="AN428" s="168"/>
      <c r="AO428" s="168"/>
      <c r="AP428" s="168"/>
      <c r="AQ428" s="168"/>
      <c r="AR428" s="168"/>
      <c r="AS428" s="168"/>
      <c r="AT428" s="168"/>
      <c r="AU428" s="168"/>
      <c r="AV428" s="168"/>
      <c r="AW428" s="168"/>
      <c r="AX428" s="168"/>
      <c r="AY428" s="168"/>
      <c r="AZ428" s="168"/>
      <c r="BA428" s="168"/>
      <c r="BB428" s="168"/>
      <c r="BC428" s="168"/>
      <c r="BD428" s="20"/>
      <c r="BE428" s="20"/>
      <c r="BF428" s="20"/>
      <c r="BG428" s="20"/>
      <c r="BH428" s="20"/>
      <c r="BI428" s="20"/>
      <c r="BJ428" s="20"/>
      <c r="BK428" s="20"/>
      <c r="BL428" s="20"/>
      <c r="BM428" s="20"/>
      <c r="BN428" s="20"/>
      <c r="BO428" s="20"/>
      <c r="BP428" s="20"/>
      <c r="BQ428" s="20"/>
      <c r="BR428" s="20"/>
      <c r="BS428" s="20"/>
      <c r="BT428" s="20"/>
      <c r="BU428" s="20"/>
      <c r="BV428" s="20"/>
      <c r="BW428" s="20"/>
      <c r="BX428" s="20"/>
      <c r="BY428" s="20"/>
      <c r="BZ428" s="20"/>
      <c r="CA428" s="20"/>
      <c r="CB428" s="20"/>
      <c r="CC428" s="20"/>
      <c r="CD428" s="20"/>
      <c r="CE428" s="20"/>
      <c r="CF428" s="20"/>
      <c r="CG428" s="20"/>
      <c r="CH428" s="20"/>
      <c r="CI428" s="20"/>
    </row>
    <row r="429" spans="2:87" ht="13.5" customHeight="1">
      <c r="B429" s="228"/>
      <c r="C429" s="228"/>
      <c r="D429" s="230"/>
      <c r="E429" s="173" t="s">
        <v>81</v>
      </c>
      <c r="F429" s="116" t="s">
        <v>82</v>
      </c>
      <c r="G429" s="174">
        <v>1643325</v>
      </c>
      <c r="H429" s="11">
        <f t="shared" ref="H429" si="894">IFERROR(G429/G432,"-")</f>
        <v>1.7163178747550676E-4</v>
      </c>
      <c r="I429" s="71">
        <v>161</v>
      </c>
      <c r="J429" s="11">
        <f t="shared" ref="J429" si="895">IFERROR(I429/D422,"-")</f>
        <v>2.5369112711343617E-3</v>
      </c>
      <c r="K429" s="76">
        <f t="shared" si="818"/>
        <v>10206.987577639751</v>
      </c>
      <c r="L429" s="22"/>
      <c r="M429" s="20"/>
      <c r="N429" s="228"/>
      <c r="O429" s="228"/>
      <c r="P429" s="230"/>
      <c r="Q429" s="172" t="s">
        <v>81</v>
      </c>
      <c r="R429" s="92" t="s">
        <v>82</v>
      </c>
      <c r="S429" s="102">
        <v>1564694</v>
      </c>
      <c r="T429" s="13">
        <v>1.6589275162435412E-4</v>
      </c>
      <c r="U429" s="73">
        <v>154</v>
      </c>
      <c r="V429" s="13">
        <v>2.5478128515650849E-3</v>
      </c>
      <c r="W429" s="73">
        <v>10160.35064935065</v>
      </c>
      <c r="X429" s="22"/>
      <c r="Y429" s="143"/>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8"/>
      <c r="AY429" s="168"/>
      <c r="AZ429" s="168"/>
      <c r="BA429" s="168"/>
      <c r="BB429" s="168"/>
      <c r="BC429" s="168"/>
      <c r="BD429" s="20"/>
      <c r="BE429" s="20"/>
      <c r="BF429" s="20"/>
      <c r="BG429" s="20"/>
      <c r="BH429" s="20"/>
      <c r="BI429" s="20"/>
      <c r="BJ429" s="20"/>
      <c r="BK429" s="20"/>
      <c r="BL429" s="20"/>
      <c r="BM429" s="20"/>
      <c r="BN429" s="20"/>
      <c r="BO429" s="20"/>
      <c r="BP429" s="20"/>
      <c r="BQ429" s="20"/>
      <c r="BR429" s="20"/>
      <c r="BS429" s="20"/>
      <c r="BT429" s="20"/>
      <c r="BU429" s="20"/>
      <c r="BV429" s="20"/>
      <c r="BW429" s="20"/>
      <c r="BX429" s="20"/>
      <c r="BY429" s="20"/>
      <c r="BZ429" s="20"/>
      <c r="CA429" s="20"/>
      <c r="CB429" s="20"/>
      <c r="CC429" s="20"/>
      <c r="CD429" s="20"/>
      <c r="CE429" s="20"/>
      <c r="CF429" s="20"/>
      <c r="CG429" s="20"/>
      <c r="CH429" s="20"/>
      <c r="CI429" s="20"/>
    </row>
    <row r="430" spans="2:87" ht="13.5" customHeight="1">
      <c r="B430" s="228"/>
      <c r="C430" s="228"/>
      <c r="D430" s="230"/>
      <c r="E430" s="173" t="s">
        <v>83</v>
      </c>
      <c r="F430" s="116" t="s">
        <v>84</v>
      </c>
      <c r="G430" s="174">
        <v>190760805</v>
      </c>
      <c r="H430" s="11">
        <f t="shared" ref="H430" si="896">IFERROR(G430/G432,"-")</f>
        <v>1.9923397953792821E-2</v>
      </c>
      <c r="I430" s="71">
        <v>7364</v>
      </c>
      <c r="J430" s="11">
        <f t="shared" ref="J430" si="897">IFERROR(I430/D422,"-")</f>
        <v>0.11603611553188473</v>
      </c>
      <c r="K430" s="76">
        <f t="shared" si="818"/>
        <v>25904.509098316132</v>
      </c>
      <c r="L430" s="22"/>
      <c r="M430" s="20"/>
      <c r="N430" s="228"/>
      <c r="O430" s="228"/>
      <c r="P430" s="230"/>
      <c r="Q430" s="172" t="s">
        <v>83</v>
      </c>
      <c r="R430" s="92" t="s">
        <v>84</v>
      </c>
      <c r="S430" s="102">
        <v>183149001</v>
      </c>
      <c r="T430" s="13">
        <v>1.9417912852699368E-2</v>
      </c>
      <c r="U430" s="73">
        <v>7043</v>
      </c>
      <c r="V430" s="13">
        <v>0.11652107736086295</v>
      </c>
      <c r="W430" s="73">
        <v>26004.401675422407</v>
      </c>
      <c r="X430" s="22"/>
      <c r="Y430" s="143"/>
      <c r="Z430" s="168"/>
      <c r="AA430" s="168"/>
      <c r="AB430" s="168"/>
      <c r="AC430" s="168"/>
      <c r="AD430" s="168"/>
      <c r="AE430" s="168"/>
      <c r="AF430" s="168"/>
      <c r="AG430" s="168"/>
      <c r="AH430" s="168"/>
      <c r="AI430" s="168"/>
      <c r="AJ430" s="168"/>
      <c r="AK430" s="168"/>
      <c r="AL430" s="168"/>
      <c r="AM430" s="168"/>
      <c r="AN430" s="168"/>
      <c r="AO430" s="168"/>
      <c r="AP430" s="168"/>
      <c r="AQ430" s="168"/>
      <c r="AR430" s="168"/>
      <c r="AS430" s="168"/>
      <c r="AT430" s="168"/>
      <c r="AU430" s="168"/>
      <c r="AV430" s="168"/>
      <c r="AW430" s="168"/>
      <c r="AX430" s="168"/>
      <c r="AY430" s="168"/>
      <c r="AZ430" s="168"/>
      <c r="BA430" s="168"/>
      <c r="BB430" s="168"/>
      <c r="BC430" s="168"/>
      <c r="BD430" s="20"/>
      <c r="BE430" s="20"/>
      <c r="BF430" s="20"/>
      <c r="BG430" s="20"/>
      <c r="BH430" s="20"/>
      <c r="BI430" s="20"/>
      <c r="BJ430" s="20"/>
      <c r="BK430" s="20"/>
      <c r="BL430" s="20"/>
      <c r="BM430" s="20"/>
      <c r="BN430" s="20"/>
      <c r="BO430" s="20"/>
      <c r="BP430" s="20"/>
      <c r="BQ430" s="20"/>
      <c r="BR430" s="20"/>
      <c r="BS430" s="20"/>
      <c r="BT430" s="20"/>
      <c r="BU430" s="20"/>
      <c r="BV430" s="20"/>
      <c r="BW430" s="20"/>
      <c r="BX430" s="20"/>
      <c r="BY430" s="20"/>
      <c r="BZ430" s="20"/>
      <c r="CA430" s="20"/>
      <c r="CB430" s="20"/>
      <c r="CC430" s="20"/>
      <c r="CD430" s="20"/>
      <c r="CE430" s="20"/>
      <c r="CF430" s="20"/>
      <c r="CG430" s="20"/>
      <c r="CH430" s="20"/>
      <c r="CI430" s="20"/>
    </row>
    <row r="431" spans="2:87" ht="13.5" customHeight="1">
      <c r="B431" s="228"/>
      <c r="C431" s="228"/>
      <c r="D431" s="230"/>
      <c r="E431" s="175" t="s">
        <v>85</v>
      </c>
      <c r="F431" s="117" t="s">
        <v>86</v>
      </c>
      <c r="G431" s="176">
        <v>1948798582</v>
      </c>
      <c r="H431" s="12">
        <f t="shared" ref="H431" si="898">IFERROR(G431/G432,"-")</f>
        <v>0.20353599200303832</v>
      </c>
      <c r="I431" s="72">
        <v>4720</v>
      </c>
      <c r="J431" s="12">
        <f t="shared" ref="J431" si="899">IFERROR(I431/D422,"-")</f>
        <v>7.4374044718970106E-2</v>
      </c>
      <c r="K431" s="77">
        <f t="shared" si="818"/>
        <v>412881.05550847459</v>
      </c>
      <c r="L431" s="22"/>
      <c r="M431" s="20"/>
      <c r="N431" s="228"/>
      <c r="O431" s="228"/>
      <c r="P431" s="230"/>
      <c r="Q431" s="172" t="s">
        <v>85</v>
      </c>
      <c r="R431" s="92" t="s">
        <v>86</v>
      </c>
      <c r="S431" s="102">
        <v>1912406697</v>
      </c>
      <c r="T431" s="13">
        <v>0.20275811704408173</v>
      </c>
      <c r="U431" s="73">
        <v>4279</v>
      </c>
      <c r="V431" s="13">
        <v>7.0792799947058435E-2</v>
      </c>
      <c r="W431" s="73">
        <v>446928.41715354053</v>
      </c>
      <c r="X431" s="22"/>
      <c r="Y431" s="143"/>
      <c r="Z431" s="168"/>
      <c r="AA431" s="168"/>
      <c r="AB431" s="168"/>
      <c r="AC431" s="168"/>
      <c r="AD431" s="168"/>
      <c r="AE431" s="168"/>
      <c r="AF431" s="168"/>
      <c r="AG431" s="168"/>
      <c r="AH431" s="168"/>
      <c r="AI431" s="168"/>
      <c r="AJ431" s="168"/>
      <c r="AK431" s="168"/>
      <c r="AL431" s="168"/>
      <c r="AM431" s="168"/>
      <c r="AN431" s="168"/>
      <c r="AO431" s="168"/>
      <c r="AP431" s="168"/>
      <c r="AQ431" s="168"/>
      <c r="AR431" s="168"/>
      <c r="AS431" s="168"/>
      <c r="AT431" s="168"/>
      <c r="AU431" s="168"/>
      <c r="AV431" s="168"/>
      <c r="AW431" s="168"/>
      <c r="AX431" s="168"/>
      <c r="AY431" s="168"/>
      <c r="AZ431" s="168"/>
      <c r="BA431" s="168"/>
      <c r="BB431" s="168"/>
      <c r="BC431" s="168"/>
      <c r="BD431" s="20"/>
      <c r="BE431" s="20"/>
      <c r="BF431" s="20"/>
      <c r="BG431" s="20"/>
      <c r="BH431" s="20"/>
      <c r="BI431" s="20"/>
      <c r="BJ431" s="20"/>
      <c r="BK431" s="20"/>
      <c r="BL431" s="20"/>
      <c r="BM431" s="20"/>
      <c r="BN431" s="20"/>
      <c r="BO431" s="20"/>
      <c r="BP431" s="20"/>
      <c r="BQ431" s="20"/>
      <c r="BR431" s="20"/>
      <c r="BS431" s="20"/>
      <c r="BT431" s="20"/>
      <c r="BU431" s="20"/>
      <c r="BV431" s="20"/>
      <c r="BW431" s="20"/>
      <c r="BX431" s="20"/>
      <c r="BY431" s="20"/>
      <c r="BZ431" s="20"/>
      <c r="CA431" s="20"/>
      <c r="CB431" s="20"/>
      <c r="CC431" s="20"/>
      <c r="CD431" s="20"/>
      <c r="CE431" s="20"/>
      <c r="CF431" s="20"/>
      <c r="CG431" s="20"/>
      <c r="CH431" s="20"/>
      <c r="CI431" s="20"/>
    </row>
    <row r="432" spans="2:87" ht="13.5" customHeight="1">
      <c r="B432" s="192"/>
      <c r="C432" s="192"/>
      <c r="D432" s="231"/>
      <c r="E432" s="177" t="s">
        <v>115</v>
      </c>
      <c r="F432" s="178"/>
      <c r="G432" s="102">
        <f>SUM(G422:G431)</f>
        <v>9574712378</v>
      </c>
      <c r="H432" s="13" t="s">
        <v>131</v>
      </c>
      <c r="I432" s="73">
        <v>52378</v>
      </c>
      <c r="J432" s="13">
        <f t="shared" ref="J432" si="900">IFERROR(I432/D422,"-")</f>
        <v>0.82533129540046957</v>
      </c>
      <c r="K432" s="78">
        <f t="shared" si="818"/>
        <v>182800.26686776892</v>
      </c>
      <c r="L432" s="22"/>
      <c r="M432" s="20"/>
      <c r="N432" s="192"/>
      <c r="O432" s="192"/>
      <c r="P432" s="231"/>
      <c r="Q432" s="179" t="s">
        <v>115</v>
      </c>
      <c r="R432" s="179"/>
      <c r="S432" s="102">
        <v>9431961220</v>
      </c>
      <c r="T432" s="13" t="s">
        <v>131</v>
      </c>
      <c r="U432" s="73">
        <v>50045</v>
      </c>
      <c r="V432" s="13">
        <v>0.82795645556217323</v>
      </c>
      <c r="W432" s="73">
        <v>188469.60175841741</v>
      </c>
      <c r="X432" s="22"/>
      <c r="Y432" s="143"/>
      <c r="Z432" s="168"/>
      <c r="AA432" s="168"/>
      <c r="AB432" s="168"/>
      <c r="AC432" s="168"/>
      <c r="AD432" s="168"/>
      <c r="AE432" s="168"/>
      <c r="AF432" s="168"/>
      <c r="AG432" s="168"/>
      <c r="AH432" s="168"/>
      <c r="AI432" s="168"/>
      <c r="AJ432" s="168"/>
      <c r="AK432" s="168"/>
      <c r="AL432" s="168"/>
      <c r="AM432" s="168"/>
      <c r="AN432" s="168"/>
      <c r="AO432" s="168"/>
      <c r="AP432" s="168"/>
      <c r="AQ432" s="168"/>
      <c r="AR432" s="168"/>
      <c r="AS432" s="168"/>
      <c r="AT432" s="168"/>
      <c r="AU432" s="168"/>
      <c r="AV432" s="168"/>
      <c r="AW432" s="168"/>
      <c r="AX432" s="168"/>
      <c r="AY432" s="168"/>
      <c r="AZ432" s="168"/>
      <c r="BA432" s="168"/>
      <c r="BB432" s="168"/>
      <c r="BC432" s="168"/>
      <c r="BD432" s="20"/>
      <c r="BE432" s="20"/>
      <c r="BF432" s="20"/>
      <c r="BG432" s="20"/>
      <c r="BH432" s="20"/>
      <c r="BI432" s="20"/>
      <c r="BJ432" s="20"/>
      <c r="BK432" s="20"/>
      <c r="BL432" s="20"/>
      <c r="BM432" s="20"/>
      <c r="BN432" s="20"/>
      <c r="BO432" s="20"/>
      <c r="BP432" s="20"/>
      <c r="BQ432" s="20"/>
      <c r="BR432" s="20"/>
      <c r="BS432" s="20"/>
      <c r="BT432" s="20"/>
      <c r="BU432" s="20"/>
      <c r="BV432" s="20"/>
      <c r="BW432" s="20"/>
      <c r="BX432" s="20"/>
      <c r="BY432" s="20"/>
      <c r="BZ432" s="20"/>
      <c r="CA432" s="20"/>
      <c r="CB432" s="20"/>
      <c r="CC432" s="20"/>
      <c r="CD432" s="20"/>
      <c r="CE432" s="20"/>
      <c r="CF432" s="20"/>
      <c r="CG432" s="20"/>
      <c r="CH432" s="20"/>
      <c r="CI432" s="20"/>
    </row>
    <row r="433" spans="2:87" ht="13.5" customHeight="1">
      <c r="B433" s="191">
        <v>40</v>
      </c>
      <c r="C433" s="191" t="s">
        <v>40</v>
      </c>
      <c r="D433" s="229">
        <f>VLOOKUP(C433,市区町村別_生活習慣病の状況!$C$5:$D$78,2,FALSE)</f>
        <v>13721</v>
      </c>
      <c r="E433" s="169" t="s">
        <v>67</v>
      </c>
      <c r="F433" s="114" t="s">
        <v>68</v>
      </c>
      <c r="G433" s="170">
        <v>364645537</v>
      </c>
      <c r="H433" s="10">
        <f t="shared" ref="H433" si="901">IFERROR(G433/G443,"-")</f>
        <v>0.15986875565455508</v>
      </c>
      <c r="I433" s="171">
        <v>7186</v>
      </c>
      <c r="J433" s="10">
        <f t="shared" ref="J433" si="902">IFERROR(I433/D433,"-")</f>
        <v>0.52372276073172508</v>
      </c>
      <c r="K433" s="75">
        <f t="shared" si="818"/>
        <v>50743.882131923187</v>
      </c>
      <c r="L433" s="22"/>
      <c r="M433" s="20"/>
      <c r="N433" s="191">
        <v>40</v>
      </c>
      <c r="O433" s="191" t="s">
        <v>40</v>
      </c>
      <c r="P433" s="229">
        <v>13161</v>
      </c>
      <c r="Q433" s="172" t="s">
        <v>67</v>
      </c>
      <c r="R433" s="92" t="s">
        <v>68</v>
      </c>
      <c r="S433" s="102">
        <v>353272259</v>
      </c>
      <c r="T433" s="13">
        <v>0.15492089648707483</v>
      </c>
      <c r="U433" s="73">
        <v>6710</v>
      </c>
      <c r="V433" s="13">
        <v>0.50983967783603068</v>
      </c>
      <c r="W433" s="73">
        <v>52648.622801788377</v>
      </c>
      <c r="X433" s="22"/>
      <c r="Y433" s="143"/>
      <c r="Z433" s="168"/>
      <c r="AA433" s="168"/>
      <c r="AB433" s="168"/>
      <c r="AC433" s="168"/>
      <c r="AD433" s="168"/>
      <c r="AE433" s="168"/>
      <c r="AF433" s="168"/>
      <c r="AG433" s="168"/>
      <c r="AH433" s="168"/>
      <c r="AI433" s="168"/>
      <c r="AJ433" s="168"/>
      <c r="AK433" s="168"/>
      <c r="AL433" s="168"/>
      <c r="AM433" s="168"/>
      <c r="AN433" s="168"/>
      <c r="AO433" s="168"/>
      <c r="AP433" s="168"/>
      <c r="AQ433" s="168"/>
      <c r="AR433" s="168"/>
      <c r="AS433" s="168"/>
      <c r="AT433" s="168"/>
      <c r="AU433" s="168"/>
      <c r="AV433" s="168"/>
      <c r="AW433" s="168"/>
      <c r="AX433" s="168"/>
      <c r="AY433" s="168"/>
      <c r="AZ433" s="168"/>
      <c r="BA433" s="168"/>
      <c r="BB433" s="168"/>
      <c r="BC433" s="168"/>
      <c r="BD433" s="20"/>
      <c r="BE433" s="20"/>
      <c r="BF433" s="20"/>
      <c r="BG433" s="20"/>
      <c r="BH433" s="20"/>
      <c r="BI433" s="20"/>
      <c r="BJ433" s="20"/>
      <c r="BK433" s="20"/>
      <c r="BL433" s="20"/>
      <c r="BM433" s="20"/>
      <c r="BN433" s="20"/>
      <c r="BO433" s="20"/>
      <c r="BP433" s="20"/>
      <c r="BQ433" s="20"/>
      <c r="BR433" s="20"/>
      <c r="BS433" s="20"/>
      <c r="BT433" s="20"/>
      <c r="BU433" s="20"/>
      <c r="BV433" s="20"/>
      <c r="BW433" s="20"/>
      <c r="BX433" s="20"/>
      <c r="BY433" s="20"/>
      <c r="BZ433" s="20"/>
      <c r="CA433" s="20"/>
      <c r="CB433" s="20"/>
      <c r="CC433" s="20"/>
      <c r="CD433" s="20"/>
      <c r="CE433" s="20"/>
      <c r="CF433" s="20"/>
      <c r="CG433" s="20"/>
      <c r="CH433" s="20"/>
      <c r="CI433" s="20"/>
    </row>
    <row r="434" spans="2:87" ht="13.5" customHeight="1">
      <c r="B434" s="228"/>
      <c r="C434" s="228"/>
      <c r="D434" s="230"/>
      <c r="E434" s="173" t="s">
        <v>69</v>
      </c>
      <c r="F434" s="115" t="s">
        <v>70</v>
      </c>
      <c r="G434" s="174">
        <v>186071498</v>
      </c>
      <c r="H434" s="11">
        <f t="shared" ref="H434" si="903">IFERROR(G434/G443,"-")</f>
        <v>8.1577904648916719E-2</v>
      </c>
      <c r="I434" s="71">
        <v>5842</v>
      </c>
      <c r="J434" s="11">
        <f t="shared" ref="J434" si="904">IFERROR(I434/D433,"-")</f>
        <v>0.42577071642008602</v>
      </c>
      <c r="K434" s="76">
        <f t="shared" si="818"/>
        <v>31850.650119821978</v>
      </c>
      <c r="L434" s="22"/>
      <c r="M434" s="20"/>
      <c r="N434" s="228"/>
      <c r="O434" s="228"/>
      <c r="P434" s="230"/>
      <c r="Q434" s="172" t="s">
        <v>69</v>
      </c>
      <c r="R434" s="92" t="s">
        <v>70</v>
      </c>
      <c r="S434" s="102">
        <v>189703773</v>
      </c>
      <c r="T434" s="13">
        <v>8.3191017215253626E-2</v>
      </c>
      <c r="U434" s="73">
        <v>5533</v>
      </c>
      <c r="V434" s="13">
        <v>0.4204087835270876</v>
      </c>
      <c r="W434" s="73">
        <v>34285.879812036866</v>
      </c>
      <c r="X434" s="22"/>
      <c r="Y434" s="143"/>
      <c r="Z434" s="168"/>
      <c r="AA434" s="168"/>
      <c r="AB434" s="168"/>
      <c r="AC434" s="168"/>
      <c r="AD434" s="168"/>
      <c r="AE434" s="168"/>
      <c r="AF434" s="168"/>
      <c r="AG434" s="168"/>
      <c r="AH434" s="168"/>
      <c r="AI434" s="168"/>
      <c r="AJ434" s="168"/>
      <c r="AK434" s="168"/>
      <c r="AL434" s="168"/>
      <c r="AM434" s="168"/>
      <c r="AN434" s="168"/>
      <c r="AO434" s="168"/>
      <c r="AP434" s="168"/>
      <c r="AQ434" s="168"/>
      <c r="AR434" s="168"/>
      <c r="AS434" s="168"/>
      <c r="AT434" s="168"/>
      <c r="AU434" s="168"/>
      <c r="AV434" s="168"/>
      <c r="AW434" s="168"/>
      <c r="AX434" s="168"/>
      <c r="AY434" s="168"/>
      <c r="AZ434" s="168"/>
      <c r="BA434" s="168"/>
      <c r="BB434" s="168"/>
      <c r="BC434" s="168"/>
      <c r="BD434" s="20"/>
      <c r="BE434" s="20"/>
      <c r="BF434" s="20"/>
      <c r="BG434" s="20"/>
      <c r="BH434" s="20"/>
      <c r="BI434" s="20"/>
      <c r="BJ434" s="20"/>
      <c r="BK434" s="20"/>
      <c r="BL434" s="20"/>
      <c r="BM434" s="20"/>
      <c r="BN434" s="20"/>
      <c r="BO434" s="20"/>
      <c r="BP434" s="20"/>
      <c r="BQ434" s="20"/>
      <c r="BR434" s="20"/>
      <c r="BS434" s="20"/>
      <c r="BT434" s="20"/>
      <c r="BU434" s="20"/>
      <c r="BV434" s="20"/>
      <c r="BW434" s="20"/>
      <c r="BX434" s="20"/>
      <c r="BY434" s="20"/>
      <c r="BZ434" s="20"/>
      <c r="CA434" s="20"/>
      <c r="CB434" s="20"/>
      <c r="CC434" s="20"/>
      <c r="CD434" s="20"/>
      <c r="CE434" s="20"/>
      <c r="CF434" s="20"/>
      <c r="CG434" s="20"/>
      <c r="CH434" s="20"/>
      <c r="CI434" s="20"/>
    </row>
    <row r="435" spans="2:87" ht="13.5" customHeight="1">
      <c r="B435" s="228"/>
      <c r="C435" s="228"/>
      <c r="D435" s="230"/>
      <c r="E435" s="173" t="s">
        <v>71</v>
      </c>
      <c r="F435" s="116" t="s">
        <v>72</v>
      </c>
      <c r="G435" s="174">
        <v>385758511</v>
      </c>
      <c r="H435" s="11">
        <f t="shared" ref="H435" si="905">IFERROR(G435/G443,"-")</f>
        <v>0.16912515547043155</v>
      </c>
      <c r="I435" s="71">
        <v>9265</v>
      </c>
      <c r="J435" s="11">
        <f t="shared" ref="J435" si="906">IFERROR(I435/D433,"-")</f>
        <v>0.6752423292762918</v>
      </c>
      <c r="K435" s="76">
        <f t="shared" si="818"/>
        <v>41636.104803022128</v>
      </c>
      <c r="L435" s="22"/>
      <c r="M435" s="20"/>
      <c r="N435" s="228"/>
      <c r="O435" s="228"/>
      <c r="P435" s="230"/>
      <c r="Q435" s="172" t="s">
        <v>71</v>
      </c>
      <c r="R435" s="92" t="s">
        <v>72</v>
      </c>
      <c r="S435" s="102">
        <v>393185046</v>
      </c>
      <c r="T435" s="13">
        <v>0.17242389760253365</v>
      </c>
      <c r="U435" s="73">
        <v>8873</v>
      </c>
      <c r="V435" s="13">
        <v>0.67418889142162453</v>
      </c>
      <c r="W435" s="73">
        <v>44312.526315789473</v>
      </c>
      <c r="X435" s="22"/>
      <c r="Y435" s="143"/>
      <c r="Z435" s="168"/>
      <c r="AA435" s="168"/>
      <c r="AB435" s="168"/>
      <c r="AC435" s="168"/>
      <c r="AD435" s="168"/>
      <c r="AE435" s="168"/>
      <c r="AF435" s="168"/>
      <c r="AG435" s="168"/>
      <c r="AH435" s="168"/>
      <c r="AI435" s="168"/>
      <c r="AJ435" s="168"/>
      <c r="AK435" s="168"/>
      <c r="AL435" s="168"/>
      <c r="AM435" s="168"/>
      <c r="AN435" s="168"/>
      <c r="AO435" s="168"/>
      <c r="AP435" s="168"/>
      <c r="AQ435" s="168"/>
      <c r="AR435" s="168"/>
      <c r="AS435" s="168"/>
      <c r="AT435" s="168"/>
      <c r="AU435" s="168"/>
      <c r="AV435" s="168"/>
      <c r="AW435" s="168"/>
      <c r="AX435" s="168"/>
      <c r="AY435" s="168"/>
      <c r="AZ435" s="168"/>
      <c r="BA435" s="168"/>
      <c r="BB435" s="168"/>
      <c r="BC435" s="168"/>
      <c r="BD435" s="20"/>
      <c r="BE435" s="20"/>
      <c r="BF435" s="20"/>
      <c r="BG435" s="20"/>
      <c r="BH435" s="20"/>
      <c r="BI435" s="20"/>
      <c r="BJ435" s="20"/>
      <c r="BK435" s="20"/>
      <c r="BL435" s="20"/>
      <c r="BM435" s="20"/>
      <c r="BN435" s="20"/>
      <c r="BO435" s="20"/>
      <c r="BP435" s="20"/>
      <c r="BQ435" s="20"/>
      <c r="BR435" s="20"/>
      <c r="BS435" s="20"/>
      <c r="BT435" s="20"/>
      <c r="BU435" s="20"/>
      <c r="BV435" s="20"/>
      <c r="BW435" s="20"/>
      <c r="BX435" s="20"/>
      <c r="BY435" s="20"/>
      <c r="BZ435" s="20"/>
      <c r="CA435" s="20"/>
      <c r="CB435" s="20"/>
      <c r="CC435" s="20"/>
      <c r="CD435" s="20"/>
      <c r="CE435" s="20"/>
      <c r="CF435" s="20"/>
      <c r="CG435" s="20"/>
      <c r="CH435" s="20"/>
      <c r="CI435" s="20"/>
    </row>
    <row r="436" spans="2:87" ht="13.5" customHeight="1">
      <c r="B436" s="228"/>
      <c r="C436" s="228"/>
      <c r="D436" s="230"/>
      <c r="E436" s="173" t="s">
        <v>73</v>
      </c>
      <c r="F436" s="116" t="s">
        <v>74</v>
      </c>
      <c r="G436" s="174">
        <v>228950890</v>
      </c>
      <c r="H436" s="11">
        <f t="shared" ref="H436" si="907">IFERROR(G436/G443,"-")</f>
        <v>0.1003771887390546</v>
      </c>
      <c r="I436" s="71">
        <v>3173</v>
      </c>
      <c r="J436" s="11">
        <f t="shared" ref="J436" si="908">IFERROR(I436/D433,"-")</f>
        <v>0.23125136651847533</v>
      </c>
      <c r="K436" s="76">
        <f t="shared" si="818"/>
        <v>72155.969114402775</v>
      </c>
      <c r="L436" s="22"/>
      <c r="M436" s="20"/>
      <c r="N436" s="228"/>
      <c r="O436" s="228"/>
      <c r="P436" s="230"/>
      <c r="Q436" s="172" t="s">
        <v>73</v>
      </c>
      <c r="R436" s="92" t="s">
        <v>74</v>
      </c>
      <c r="S436" s="102">
        <v>229408364</v>
      </c>
      <c r="T436" s="13">
        <v>0.10060271789558541</v>
      </c>
      <c r="U436" s="73">
        <v>3201</v>
      </c>
      <c r="V436" s="13">
        <v>0.24321860041030316</v>
      </c>
      <c r="W436" s="73">
        <v>71667.717588253669</v>
      </c>
      <c r="X436" s="22"/>
      <c r="Y436" s="143"/>
      <c r="Z436" s="168"/>
      <c r="AA436" s="168"/>
      <c r="AB436" s="168"/>
      <c r="AC436" s="168"/>
      <c r="AD436" s="168"/>
      <c r="AE436" s="168"/>
      <c r="AF436" s="168"/>
      <c r="AG436" s="168"/>
      <c r="AH436" s="168"/>
      <c r="AI436" s="168"/>
      <c r="AJ436" s="168"/>
      <c r="AK436" s="168"/>
      <c r="AL436" s="168"/>
      <c r="AM436" s="168"/>
      <c r="AN436" s="168"/>
      <c r="AO436" s="168"/>
      <c r="AP436" s="168"/>
      <c r="AQ436" s="168"/>
      <c r="AR436" s="168"/>
      <c r="AS436" s="168"/>
      <c r="AT436" s="168"/>
      <c r="AU436" s="168"/>
      <c r="AV436" s="168"/>
      <c r="AW436" s="168"/>
      <c r="AX436" s="168"/>
      <c r="AY436" s="168"/>
      <c r="AZ436" s="168"/>
      <c r="BA436" s="168"/>
      <c r="BB436" s="168"/>
      <c r="BC436" s="168"/>
      <c r="BD436" s="20"/>
      <c r="BE436" s="20"/>
      <c r="BF436" s="20"/>
      <c r="BG436" s="20"/>
      <c r="BH436" s="20"/>
      <c r="BI436" s="20"/>
      <c r="BJ436" s="20"/>
      <c r="BK436" s="20"/>
      <c r="BL436" s="20"/>
      <c r="BM436" s="20"/>
      <c r="BN436" s="20"/>
      <c r="BO436" s="20"/>
      <c r="BP436" s="20"/>
      <c r="BQ436" s="20"/>
      <c r="BR436" s="20"/>
      <c r="BS436" s="20"/>
      <c r="BT436" s="20"/>
      <c r="BU436" s="20"/>
      <c r="BV436" s="20"/>
      <c r="BW436" s="20"/>
      <c r="BX436" s="20"/>
      <c r="BY436" s="20"/>
      <c r="BZ436" s="20"/>
      <c r="CA436" s="20"/>
      <c r="CB436" s="20"/>
      <c r="CC436" s="20"/>
      <c r="CD436" s="20"/>
      <c r="CE436" s="20"/>
      <c r="CF436" s="20"/>
      <c r="CG436" s="20"/>
      <c r="CH436" s="20"/>
      <c r="CI436" s="20"/>
    </row>
    <row r="437" spans="2:87" ht="13.5" customHeight="1">
      <c r="B437" s="228"/>
      <c r="C437" s="228"/>
      <c r="D437" s="230"/>
      <c r="E437" s="173" t="s">
        <v>75</v>
      </c>
      <c r="F437" s="116" t="s">
        <v>76</v>
      </c>
      <c r="G437" s="174">
        <v>20646349</v>
      </c>
      <c r="H437" s="11">
        <f t="shared" ref="H437" si="909">IFERROR(G437/G443,"-")</f>
        <v>9.0518209837288314E-3</v>
      </c>
      <c r="I437" s="71">
        <v>46</v>
      </c>
      <c r="J437" s="11">
        <f t="shared" ref="J437" si="910">IFERROR(I437/D433,"-")</f>
        <v>3.3525253261424094E-3</v>
      </c>
      <c r="K437" s="76">
        <f t="shared" si="818"/>
        <v>448833.67391304346</v>
      </c>
      <c r="L437" s="22"/>
      <c r="M437" s="20"/>
      <c r="N437" s="228"/>
      <c r="O437" s="228"/>
      <c r="P437" s="230"/>
      <c r="Q437" s="172" t="s">
        <v>75</v>
      </c>
      <c r="R437" s="92" t="s">
        <v>76</v>
      </c>
      <c r="S437" s="102">
        <v>40326235</v>
      </c>
      <c r="T437" s="13">
        <v>1.7684310949953343E-2</v>
      </c>
      <c r="U437" s="73">
        <v>33</v>
      </c>
      <c r="V437" s="13">
        <v>2.5074082516526098E-3</v>
      </c>
      <c r="W437" s="73">
        <v>1222007.1212121211</v>
      </c>
      <c r="X437" s="22"/>
      <c r="Y437" s="143"/>
      <c r="Z437" s="168"/>
      <c r="AA437" s="168"/>
      <c r="AB437" s="168"/>
      <c r="AC437" s="168"/>
      <c r="AD437" s="168"/>
      <c r="AE437" s="168"/>
      <c r="AF437" s="168"/>
      <c r="AG437" s="168"/>
      <c r="AH437" s="168"/>
      <c r="AI437" s="168"/>
      <c r="AJ437" s="168"/>
      <c r="AK437" s="168"/>
      <c r="AL437" s="168"/>
      <c r="AM437" s="168"/>
      <c r="AN437" s="168"/>
      <c r="AO437" s="168"/>
      <c r="AP437" s="168"/>
      <c r="AQ437" s="168"/>
      <c r="AR437" s="168"/>
      <c r="AS437" s="168"/>
      <c r="AT437" s="168"/>
      <c r="AU437" s="168"/>
      <c r="AV437" s="168"/>
      <c r="AW437" s="168"/>
      <c r="AX437" s="168"/>
      <c r="AY437" s="168"/>
      <c r="AZ437" s="168"/>
      <c r="BA437" s="168"/>
      <c r="BB437" s="168"/>
      <c r="BC437" s="168"/>
      <c r="BD437" s="20"/>
      <c r="BE437" s="20"/>
      <c r="BF437" s="20"/>
      <c r="BG437" s="20"/>
      <c r="BH437" s="20"/>
      <c r="BI437" s="20"/>
      <c r="BJ437" s="20"/>
      <c r="BK437" s="20"/>
      <c r="BL437" s="20"/>
      <c r="BM437" s="20"/>
      <c r="BN437" s="20"/>
      <c r="BO437" s="20"/>
      <c r="BP437" s="20"/>
      <c r="BQ437" s="20"/>
      <c r="BR437" s="20"/>
      <c r="BS437" s="20"/>
      <c r="BT437" s="20"/>
      <c r="BU437" s="20"/>
      <c r="BV437" s="20"/>
      <c r="BW437" s="20"/>
      <c r="BX437" s="20"/>
      <c r="BY437" s="20"/>
      <c r="BZ437" s="20"/>
      <c r="CA437" s="20"/>
      <c r="CB437" s="20"/>
      <c r="CC437" s="20"/>
      <c r="CD437" s="20"/>
      <c r="CE437" s="20"/>
      <c r="CF437" s="20"/>
      <c r="CG437" s="20"/>
      <c r="CH437" s="20"/>
      <c r="CI437" s="20"/>
    </row>
    <row r="438" spans="2:87" ht="13.5" customHeight="1">
      <c r="B438" s="228"/>
      <c r="C438" s="228"/>
      <c r="D438" s="230"/>
      <c r="E438" s="173" t="s">
        <v>77</v>
      </c>
      <c r="F438" s="116" t="s">
        <v>78</v>
      </c>
      <c r="G438" s="174">
        <v>60905864</v>
      </c>
      <c r="H438" s="11">
        <f t="shared" ref="H438" si="911">IFERROR(G438/G443,"-")</f>
        <v>2.6702492425529297E-2</v>
      </c>
      <c r="I438" s="71">
        <v>445</v>
      </c>
      <c r="J438" s="11">
        <f t="shared" ref="J438" si="912">IFERROR(I438/D433,"-")</f>
        <v>3.2432038481160268E-2</v>
      </c>
      <c r="K438" s="76">
        <f t="shared" si="818"/>
        <v>136867.11011235954</v>
      </c>
      <c r="L438" s="22"/>
      <c r="M438" s="20"/>
      <c r="N438" s="228"/>
      <c r="O438" s="228"/>
      <c r="P438" s="230"/>
      <c r="Q438" s="172" t="s">
        <v>77</v>
      </c>
      <c r="R438" s="92" t="s">
        <v>78</v>
      </c>
      <c r="S438" s="102">
        <v>80271586</v>
      </c>
      <c r="T438" s="13">
        <v>3.5201592394378534E-2</v>
      </c>
      <c r="U438" s="73">
        <v>450</v>
      </c>
      <c r="V438" s="13">
        <v>3.4191930704353772E-2</v>
      </c>
      <c r="W438" s="73">
        <v>178381.30222222224</v>
      </c>
      <c r="X438" s="22"/>
      <c r="Y438" s="143"/>
      <c r="Z438" s="168"/>
      <c r="AA438" s="168"/>
      <c r="AB438" s="168"/>
      <c r="AC438" s="168"/>
      <c r="AD438" s="168"/>
      <c r="AE438" s="168"/>
      <c r="AF438" s="168"/>
      <c r="AG438" s="168"/>
      <c r="AH438" s="168"/>
      <c r="AI438" s="168"/>
      <c r="AJ438" s="168"/>
      <c r="AK438" s="168"/>
      <c r="AL438" s="168"/>
      <c r="AM438" s="168"/>
      <c r="AN438" s="168"/>
      <c r="AO438" s="168"/>
      <c r="AP438" s="168"/>
      <c r="AQ438" s="168"/>
      <c r="AR438" s="168"/>
      <c r="AS438" s="168"/>
      <c r="AT438" s="168"/>
      <c r="AU438" s="168"/>
      <c r="AV438" s="168"/>
      <c r="AW438" s="168"/>
      <c r="AX438" s="168"/>
      <c r="AY438" s="168"/>
      <c r="AZ438" s="168"/>
      <c r="BA438" s="168"/>
      <c r="BB438" s="168"/>
      <c r="BC438" s="168"/>
      <c r="BD438" s="20"/>
      <c r="BE438" s="20"/>
      <c r="BF438" s="20"/>
      <c r="BG438" s="20"/>
      <c r="BH438" s="20"/>
      <c r="BI438" s="20"/>
      <c r="BJ438" s="20"/>
      <c r="BK438" s="20"/>
      <c r="BL438" s="20"/>
      <c r="BM438" s="20"/>
      <c r="BN438" s="20"/>
      <c r="BO438" s="20"/>
      <c r="BP438" s="20"/>
      <c r="BQ438" s="20"/>
      <c r="BR438" s="20"/>
      <c r="BS438" s="20"/>
      <c r="BT438" s="20"/>
      <c r="BU438" s="20"/>
      <c r="BV438" s="20"/>
      <c r="BW438" s="20"/>
      <c r="BX438" s="20"/>
      <c r="BY438" s="20"/>
      <c r="BZ438" s="20"/>
      <c r="CA438" s="20"/>
      <c r="CB438" s="20"/>
      <c r="CC438" s="20"/>
      <c r="CD438" s="20"/>
      <c r="CE438" s="20"/>
      <c r="CF438" s="20"/>
      <c r="CG438" s="20"/>
      <c r="CH438" s="20"/>
      <c r="CI438" s="20"/>
    </row>
    <row r="439" spans="2:87" ht="13.5" customHeight="1">
      <c r="B439" s="228"/>
      <c r="C439" s="228"/>
      <c r="D439" s="230"/>
      <c r="E439" s="173" t="s">
        <v>79</v>
      </c>
      <c r="F439" s="116" t="s">
        <v>80</v>
      </c>
      <c r="G439" s="174">
        <v>359427103</v>
      </c>
      <c r="H439" s="11">
        <f t="shared" ref="H439" si="913">IFERROR(G439/G443,"-")</f>
        <v>0.15758087752252292</v>
      </c>
      <c r="I439" s="71">
        <v>2586</v>
      </c>
      <c r="J439" s="11">
        <f t="shared" ref="J439" si="914">IFERROR(I439/D433,"-")</f>
        <v>0.18847022811748415</v>
      </c>
      <c r="K439" s="76">
        <f t="shared" si="818"/>
        <v>138989.59899458624</v>
      </c>
      <c r="L439" s="22"/>
      <c r="M439" s="20"/>
      <c r="N439" s="228"/>
      <c r="O439" s="228"/>
      <c r="P439" s="230"/>
      <c r="Q439" s="172" t="s">
        <v>79</v>
      </c>
      <c r="R439" s="92" t="s">
        <v>80</v>
      </c>
      <c r="S439" s="102">
        <v>379069593</v>
      </c>
      <c r="T439" s="13">
        <v>0.16623383150656779</v>
      </c>
      <c r="U439" s="73">
        <v>2581</v>
      </c>
      <c r="V439" s="13">
        <v>0.19610971810652686</v>
      </c>
      <c r="W439" s="73">
        <v>146869.27276249515</v>
      </c>
      <c r="X439" s="22"/>
      <c r="Y439" s="143"/>
      <c r="Z439" s="168"/>
      <c r="AA439" s="168"/>
      <c r="AB439" s="168"/>
      <c r="AC439" s="168"/>
      <c r="AD439" s="168"/>
      <c r="AE439" s="168"/>
      <c r="AF439" s="168"/>
      <c r="AG439" s="168"/>
      <c r="AH439" s="168"/>
      <c r="AI439" s="168"/>
      <c r="AJ439" s="168"/>
      <c r="AK439" s="168"/>
      <c r="AL439" s="168"/>
      <c r="AM439" s="168"/>
      <c r="AN439" s="168"/>
      <c r="AO439" s="168"/>
      <c r="AP439" s="168"/>
      <c r="AQ439" s="168"/>
      <c r="AR439" s="168"/>
      <c r="AS439" s="168"/>
      <c r="AT439" s="168"/>
      <c r="AU439" s="168"/>
      <c r="AV439" s="168"/>
      <c r="AW439" s="168"/>
      <c r="AX439" s="168"/>
      <c r="AY439" s="168"/>
      <c r="AZ439" s="168"/>
      <c r="BA439" s="168"/>
      <c r="BB439" s="168"/>
      <c r="BC439" s="168"/>
      <c r="BD439" s="20"/>
      <c r="BE439" s="20"/>
      <c r="BF439" s="20"/>
      <c r="BG439" s="20"/>
      <c r="BH439" s="20"/>
      <c r="BI439" s="20"/>
      <c r="BJ439" s="20"/>
      <c r="BK439" s="20"/>
      <c r="BL439" s="20"/>
      <c r="BM439" s="20"/>
      <c r="BN439" s="20"/>
      <c r="BO439" s="20"/>
      <c r="BP439" s="20"/>
      <c r="BQ439" s="20"/>
      <c r="BR439" s="20"/>
      <c r="BS439" s="20"/>
      <c r="BT439" s="20"/>
      <c r="BU439" s="20"/>
      <c r="BV439" s="20"/>
      <c r="BW439" s="20"/>
      <c r="BX439" s="20"/>
      <c r="BY439" s="20"/>
      <c r="BZ439" s="20"/>
      <c r="CA439" s="20"/>
      <c r="CB439" s="20"/>
      <c r="CC439" s="20"/>
      <c r="CD439" s="20"/>
      <c r="CE439" s="20"/>
      <c r="CF439" s="20"/>
      <c r="CG439" s="20"/>
      <c r="CH439" s="20"/>
      <c r="CI439" s="20"/>
    </row>
    <row r="440" spans="2:87" ht="13.5" customHeight="1">
      <c r="B440" s="228"/>
      <c r="C440" s="228"/>
      <c r="D440" s="230"/>
      <c r="E440" s="173" t="s">
        <v>81</v>
      </c>
      <c r="F440" s="116" t="s">
        <v>82</v>
      </c>
      <c r="G440" s="174">
        <v>573725</v>
      </c>
      <c r="H440" s="11">
        <f t="shared" ref="H440" si="915">IFERROR(G440/G443,"-")</f>
        <v>2.5153386653930062E-4</v>
      </c>
      <c r="I440" s="71">
        <v>30</v>
      </c>
      <c r="J440" s="11">
        <f t="shared" ref="J440" si="916">IFERROR(I440/D433,"-")</f>
        <v>2.1864295605276583E-3</v>
      </c>
      <c r="K440" s="76">
        <f t="shared" si="818"/>
        <v>19124.166666666668</v>
      </c>
      <c r="L440" s="22"/>
      <c r="M440" s="20"/>
      <c r="N440" s="228"/>
      <c r="O440" s="228"/>
      <c r="P440" s="230"/>
      <c r="Q440" s="172" t="s">
        <v>81</v>
      </c>
      <c r="R440" s="92" t="s">
        <v>82</v>
      </c>
      <c r="S440" s="102">
        <v>666128</v>
      </c>
      <c r="T440" s="13">
        <v>2.9211789011472357E-4</v>
      </c>
      <c r="U440" s="73">
        <v>25</v>
      </c>
      <c r="V440" s="13">
        <v>1.8995517057974318E-3</v>
      </c>
      <c r="W440" s="73">
        <v>26645.119999999999</v>
      </c>
      <c r="X440" s="22"/>
      <c r="Y440" s="143"/>
      <c r="Z440" s="168"/>
      <c r="AA440" s="168"/>
      <c r="AB440" s="168"/>
      <c r="AC440" s="168"/>
      <c r="AD440" s="168"/>
      <c r="AE440" s="168"/>
      <c r="AF440" s="168"/>
      <c r="AG440" s="168"/>
      <c r="AH440" s="168"/>
      <c r="AI440" s="168"/>
      <c r="AJ440" s="168"/>
      <c r="AK440" s="168"/>
      <c r="AL440" s="168"/>
      <c r="AM440" s="168"/>
      <c r="AN440" s="168"/>
      <c r="AO440" s="168"/>
      <c r="AP440" s="168"/>
      <c r="AQ440" s="168"/>
      <c r="AR440" s="168"/>
      <c r="AS440" s="168"/>
      <c r="AT440" s="168"/>
      <c r="AU440" s="168"/>
      <c r="AV440" s="168"/>
      <c r="AW440" s="168"/>
      <c r="AX440" s="168"/>
      <c r="AY440" s="168"/>
      <c r="AZ440" s="168"/>
      <c r="BA440" s="168"/>
      <c r="BB440" s="168"/>
      <c r="BC440" s="168"/>
      <c r="BD440" s="20"/>
      <c r="BE440" s="20"/>
      <c r="BF440" s="20"/>
      <c r="BG440" s="20"/>
      <c r="BH440" s="20"/>
      <c r="BI440" s="20"/>
      <c r="BJ440" s="20"/>
      <c r="BK440" s="20"/>
      <c r="BL440" s="20"/>
      <c r="BM440" s="20"/>
      <c r="BN440" s="20"/>
      <c r="BO440" s="20"/>
      <c r="BP440" s="20"/>
      <c r="BQ440" s="20"/>
      <c r="BR440" s="20"/>
      <c r="BS440" s="20"/>
      <c r="BT440" s="20"/>
      <c r="BU440" s="20"/>
      <c r="BV440" s="20"/>
      <c r="BW440" s="20"/>
      <c r="BX440" s="20"/>
      <c r="BY440" s="20"/>
      <c r="BZ440" s="20"/>
      <c r="CA440" s="20"/>
      <c r="CB440" s="20"/>
      <c r="CC440" s="20"/>
      <c r="CD440" s="20"/>
      <c r="CE440" s="20"/>
      <c r="CF440" s="20"/>
      <c r="CG440" s="20"/>
      <c r="CH440" s="20"/>
      <c r="CI440" s="20"/>
    </row>
    <row r="441" spans="2:87" ht="13.5" customHeight="1">
      <c r="B441" s="228"/>
      <c r="C441" s="228"/>
      <c r="D441" s="230"/>
      <c r="E441" s="173" t="s">
        <v>83</v>
      </c>
      <c r="F441" s="116" t="s">
        <v>84</v>
      </c>
      <c r="G441" s="174">
        <v>111786557</v>
      </c>
      <c r="H441" s="11">
        <f t="shared" ref="H441" si="917">IFERROR(G441/G443,"-")</f>
        <v>4.9009725755938691E-2</v>
      </c>
      <c r="I441" s="71">
        <v>1575</v>
      </c>
      <c r="J441" s="11">
        <f t="shared" ref="J441" si="918">IFERROR(I441/D433,"-")</f>
        <v>0.11478755192770206</v>
      </c>
      <c r="K441" s="76">
        <f t="shared" si="818"/>
        <v>70975.591746031743</v>
      </c>
      <c r="L441" s="22"/>
      <c r="M441" s="20"/>
      <c r="N441" s="228"/>
      <c r="O441" s="228"/>
      <c r="P441" s="230"/>
      <c r="Q441" s="172" t="s">
        <v>83</v>
      </c>
      <c r="R441" s="92" t="s">
        <v>84</v>
      </c>
      <c r="S441" s="102">
        <v>72837866</v>
      </c>
      <c r="T441" s="13">
        <v>3.1941674477546297E-2</v>
      </c>
      <c r="U441" s="73">
        <v>1542</v>
      </c>
      <c r="V441" s="13">
        <v>0.11716434921358559</v>
      </c>
      <c r="W441" s="73">
        <v>47235.970168612192</v>
      </c>
      <c r="X441" s="22"/>
      <c r="Y441" s="143"/>
      <c r="Z441" s="168"/>
      <c r="AA441" s="168"/>
      <c r="AB441" s="168"/>
      <c r="AC441" s="168"/>
      <c r="AD441" s="168"/>
      <c r="AE441" s="168"/>
      <c r="AF441" s="168"/>
      <c r="AG441" s="168"/>
      <c r="AH441" s="168"/>
      <c r="AI441" s="168"/>
      <c r="AJ441" s="168"/>
      <c r="AK441" s="168"/>
      <c r="AL441" s="168"/>
      <c r="AM441" s="168"/>
      <c r="AN441" s="168"/>
      <c r="AO441" s="168"/>
      <c r="AP441" s="168"/>
      <c r="AQ441" s="168"/>
      <c r="AR441" s="168"/>
      <c r="AS441" s="168"/>
      <c r="AT441" s="168"/>
      <c r="AU441" s="168"/>
      <c r="AV441" s="168"/>
      <c r="AW441" s="168"/>
      <c r="AX441" s="168"/>
      <c r="AY441" s="168"/>
      <c r="AZ441" s="168"/>
      <c r="BA441" s="168"/>
      <c r="BB441" s="168"/>
      <c r="BC441" s="168"/>
      <c r="BD441" s="20"/>
      <c r="BE441" s="20"/>
      <c r="BF441" s="20"/>
      <c r="BG441" s="20"/>
      <c r="BH441" s="20"/>
      <c r="BI441" s="20"/>
      <c r="BJ441" s="20"/>
      <c r="BK441" s="20"/>
      <c r="BL441" s="20"/>
      <c r="BM441" s="20"/>
      <c r="BN441" s="20"/>
      <c r="BO441" s="20"/>
      <c r="BP441" s="20"/>
      <c r="BQ441" s="20"/>
      <c r="BR441" s="20"/>
      <c r="BS441" s="20"/>
      <c r="BT441" s="20"/>
      <c r="BU441" s="20"/>
      <c r="BV441" s="20"/>
      <c r="BW441" s="20"/>
      <c r="BX441" s="20"/>
      <c r="BY441" s="20"/>
      <c r="BZ441" s="20"/>
      <c r="CA441" s="20"/>
      <c r="CB441" s="20"/>
      <c r="CC441" s="20"/>
      <c r="CD441" s="20"/>
      <c r="CE441" s="20"/>
      <c r="CF441" s="20"/>
      <c r="CG441" s="20"/>
      <c r="CH441" s="20"/>
      <c r="CI441" s="20"/>
    </row>
    <row r="442" spans="2:87" ht="13.5" customHeight="1">
      <c r="B442" s="228"/>
      <c r="C442" s="228"/>
      <c r="D442" s="230"/>
      <c r="E442" s="175" t="s">
        <v>85</v>
      </c>
      <c r="F442" s="117" t="s">
        <v>86</v>
      </c>
      <c r="G442" s="176">
        <v>562139547</v>
      </c>
      <c r="H442" s="12">
        <f t="shared" ref="H442" si="919">IFERROR(G442/G443,"-")</f>
        <v>0.24645454493278299</v>
      </c>
      <c r="I442" s="72">
        <v>1657</v>
      </c>
      <c r="J442" s="12">
        <f t="shared" ref="J442" si="920">IFERROR(I442/D433,"-")</f>
        <v>0.12076379272647766</v>
      </c>
      <c r="K442" s="77">
        <f t="shared" si="818"/>
        <v>339251.3862401931</v>
      </c>
      <c r="L442" s="22"/>
      <c r="M442" s="20"/>
      <c r="N442" s="228"/>
      <c r="O442" s="228"/>
      <c r="P442" s="230"/>
      <c r="Q442" s="172" t="s">
        <v>85</v>
      </c>
      <c r="R442" s="92" t="s">
        <v>86</v>
      </c>
      <c r="S442" s="102">
        <v>541598775</v>
      </c>
      <c r="T442" s="13">
        <v>0.23750794358099181</v>
      </c>
      <c r="U442" s="73">
        <v>1513</v>
      </c>
      <c r="V442" s="13">
        <v>0.11496086923486057</v>
      </c>
      <c r="W442" s="73">
        <v>357963.49966953072</v>
      </c>
      <c r="X442" s="22"/>
      <c r="Y442" s="143"/>
      <c r="Z442" s="168"/>
      <c r="AA442" s="168"/>
      <c r="AB442" s="168"/>
      <c r="AC442" s="168"/>
      <c r="AD442" s="168"/>
      <c r="AE442" s="168"/>
      <c r="AF442" s="168"/>
      <c r="AG442" s="168"/>
      <c r="AH442" s="168"/>
      <c r="AI442" s="168"/>
      <c r="AJ442" s="168"/>
      <c r="AK442" s="168"/>
      <c r="AL442" s="168"/>
      <c r="AM442" s="168"/>
      <c r="AN442" s="168"/>
      <c r="AO442" s="168"/>
      <c r="AP442" s="168"/>
      <c r="AQ442" s="168"/>
      <c r="AR442" s="168"/>
      <c r="AS442" s="168"/>
      <c r="AT442" s="168"/>
      <c r="AU442" s="168"/>
      <c r="AV442" s="168"/>
      <c r="AW442" s="168"/>
      <c r="AX442" s="168"/>
      <c r="AY442" s="168"/>
      <c r="AZ442" s="168"/>
      <c r="BA442" s="168"/>
      <c r="BB442" s="168"/>
      <c r="BC442" s="168"/>
      <c r="BD442" s="20"/>
      <c r="BE442" s="20"/>
      <c r="BF442" s="20"/>
      <c r="BG442" s="20"/>
      <c r="BH442" s="20"/>
      <c r="BI442" s="20"/>
      <c r="BJ442" s="20"/>
      <c r="BK442" s="20"/>
      <c r="BL442" s="20"/>
      <c r="BM442" s="20"/>
      <c r="BN442" s="20"/>
      <c r="BO442" s="20"/>
      <c r="BP442" s="20"/>
      <c r="BQ442" s="20"/>
      <c r="BR442" s="20"/>
      <c r="BS442" s="20"/>
      <c r="BT442" s="20"/>
      <c r="BU442" s="20"/>
      <c r="BV442" s="20"/>
      <c r="BW442" s="20"/>
      <c r="BX442" s="20"/>
      <c r="BY442" s="20"/>
      <c r="BZ442" s="20"/>
      <c r="CA442" s="20"/>
      <c r="CB442" s="20"/>
      <c r="CC442" s="20"/>
      <c r="CD442" s="20"/>
      <c r="CE442" s="20"/>
      <c r="CF442" s="20"/>
      <c r="CG442" s="20"/>
      <c r="CH442" s="20"/>
      <c r="CI442" s="20"/>
    </row>
    <row r="443" spans="2:87" ht="13.5" customHeight="1">
      <c r="B443" s="192"/>
      <c r="C443" s="192"/>
      <c r="D443" s="231"/>
      <c r="E443" s="177" t="s">
        <v>115</v>
      </c>
      <c r="F443" s="178"/>
      <c r="G443" s="102">
        <f>SUM(G433:G442)</f>
        <v>2280905581</v>
      </c>
      <c r="H443" s="13" t="s">
        <v>131</v>
      </c>
      <c r="I443" s="73">
        <v>11141</v>
      </c>
      <c r="J443" s="13">
        <f t="shared" ref="J443" si="921">IFERROR(I443/D433,"-")</f>
        <v>0.81196705779462142</v>
      </c>
      <c r="K443" s="78">
        <f t="shared" si="818"/>
        <v>204730.77650121175</v>
      </c>
      <c r="L443" s="22"/>
      <c r="M443" s="20"/>
      <c r="N443" s="192"/>
      <c r="O443" s="192"/>
      <c r="P443" s="231"/>
      <c r="Q443" s="179" t="s">
        <v>115</v>
      </c>
      <c r="R443" s="179"/>
      <c r="S443" s="102">
        <v>2280339625</v>
      </c>
      <c r="T443" s="13" t="s">
        <v>131</v>
      </c>
      <c r="U443" s="73">
        <v>10642</v>
      </c>
      <c r="V443" s="13">
        <v>0.8086011701238508</v>
      </c>
      <c r="W443" s="73">
        <v>214277.35623003196</v>
      </c>
      <c r="X443" s="22"/>
      <c r="Y443" s="143"/>
      <c r="Z443" s="168"/>
      <c r="AA443" s="168"/>
      <c r="AB443" s="168"/>
      <c r="AC443" s="168"/>
      <c r="AD443" s="168"/>
      <c r="AE443" s="168"/>
      <c r="AF443" s="168"/>
      <c r="AG443" s="168"/>
      <c r="AH443" s="168"/>
      <c r="AI443" s="168"/>
      <c r="AJ443" s="168"/>
      <c r="AK443" s="168"/>
      <c r="AL443" s="168"/>
      <c r="AM443" s="168"/>
      <c r="AN443" s="168"/>
      <c r="AO443" s="168"/>
      <c r="AP443" s="168"/>
      <c r="AQ443" s="168"/>
      <c r="AR443" s="168"/>
      <c r="AS443" s="168"/>
      <c r="AT443" s="168"/>
      <c r="AU443" s="168"/>
      <c r="AV443" s="168"/>
      <c r="AW443" s="168"/>
      <c r="AX443" s="168"/>
      <c r="AY443" s="168"/>
      <c r="AZ443" s="168"/>
      <c r="BA443" s="168"/>
      <c r="BB443" s="168"/>
      <c r="BC443" s="168"/>
      <c r="BD443" s="20"/>
      <c r="BE443" s="20"/>
      <c r="BF443" s="20"/>
      <c r="BG443" s="20"/>
      <c r="BH443" s="20"/>
      <c r="BI443" s="20"/>
      <c r="BJ443" s="20"/>
      <c r="BK443" s="20"/>
      <c r="BL443" s="20"/>
      <c r="BM443" s="20"/>
      <c r="BN443" s="20"/>
      <c r="BO443" s="20"/>
      <c r="BP443" s="20"/>
      <c r="BQ443" s="20"/>
      <c r="BR443" s="20"/>
      <c r="BS443" s="20"/>
      <c r="BT443" s="20"/>
      <c r="BU443" s="20"/>
      <c r="BV443" s="20"/>
      <c r="BW443" s="20"/>
      <c r="BX443" s="20"/>
      <c r="BY443" s="20"/>
      <c r="BZ443" s="20"/>
      <c r="CA443" s="20"/>
      <c r="CB443" s="20"/>
      <c r="CC443" s="20"/>
      <c r="CD443" s="20"/>
      <c r="CE443" s="20"/>
      <c r="CF443" s="20"/>
      <c r="CG443" s="20"/>
      <c r="CH443" s="20"/>
      <c r="CI443" s="20"/>
    </row>
    <row r="444" spans="2:87" ht="13.5" customHeight="1">
      <c r="B444" s="191">
        <v>41</v>
      </c>
      <c r="C444" s="191" t="s">
        <v>11</v>
      </c>
      <c r="D444" s="229">
        <f>VLOOKUP(C444,市区町村別_生活習慣病の状況!$C$5:$D$78,2,FALSE)</f>
        <v>25327</v>
      </c>
      <c r="E444" s="169" t="s">
        <v>67</v>
      </c>
      <c r="F444" s="114" t="s">
        <v>68</v>
      </c>
      <c r="G444" s="170">
        <v>725004458</v>
      </c>
      <c r="H444" s="10">
        <f t="shared" ref="H444" si="922">IFERROR(G444/G454,"-")</f>
        <v>0.17599728952440724</v>
      </c>
      <c r="I444" s="171">
        <v>13820</v>
      </c>
      <c r="J444" s="10">
        <f t="shared" ref="J444" si="923">IFERROR(I444/D444,"-")</f>
        <v>0.54566273147234179</v>
      </c>
      <c r="K444" s="75">
        <f t="shared" si="818"/>
        <v>52460.525180897253</v>
      </c>
      <c r="L444" s="22"/>
      <c r="M444" s="20"/>
      <c r="N444" s="191">
        <v>41</v>
      </c>
      <c r="O444" s="191" t="s">
        <v>11</v>
      </c>
      <c r="P444" s="229">
        <v>24206</v>
      </c>
      <c r="Q444" s="172" t="s">
        <v>67</v>
      </c>
      <c r="R444" s="92" t="s">
        <v>68</v>
      </c>
      <c r="S444" s="102">
        <v>687450454</v>
      </c>
      <c r="T444" s="13">
        <v>0.16516519371613694</v>
      </c>
      <c r="U444" s="73">
        <v>12911</v>
      </c>
      <c r="V444" s="13">
        <v>0.53338015368090552</v>
      </c>
      <c r="W444" s="73">
        <v>53245.329873751063</v>
      </c>
      <c r="X444" s="22"/>
      <c r="Y444" s="143"/>
      <c r="Z444" s="168"/>
      <c r="AA444" s="168"/>
      <c r="AB444" s="168"/>
      <c r="AC444" s="168"/>
      <c r="AD444" s="168"/>
      <c r="AE444" s="168"/>
      <c r="AF444" s="168"/>
      <c r="AG444" s="168"/>
      <c r="AH444" s="168"/>
      <c r="AI444" s="168"/>
      <c r="AJ444" s="168"/>
      <c r="AK444" s="168"/>
      <c r="AL444" s="168"/>
      <c r="AM444" s="168"/>
      <c r="AN444" s="168"/>
      <c r="AO444" s="168"/>
      <c r="AP444" s="168"/>
      <c r="AQ444" s="168"/>
      <c r="AR444" s="168"/>
      <c r="AS444" s="168"/>
      <c r="AT444" s="168"/>
      <c r="AU444" s="168"/>
      <c r="AV444" s="168"/>
      <c r="AW444" s="168"/>
      <c r="AX444" s="168"/>
      <c r="AY444" s="168"/>
      <c r="AZ444" s="168"/>
      <c r="BA444" s="168"/>
      <c r="BB444" s="168"/>
      <c r="BC444" s="168"/>
      <c r="BD444" s="20"/>
      <c r="BE444" s="20"/>
      <c r="BF444" s="20"/>
      <c r="BG444" s="20"/>
      <c r="BH444" s="20"/>
      <c r="BI444" s="20"/>
      <c r="BJ444" s="20"/>
      <c r="BK444" s="20"/>
      <c r="BL444" s="20"/>
      <c r="BM444" s="20"/>
      <c r="BN444" s="20"/>
      <c r="BO444" s="20"/>
      <c r="BP444" s="20"/>
      <c r="BQ444" s="20"/>
      <c r="BR444" s="20"/>
      <c r="BS444" s="20"/>
      <c r="BT444" s="20"/>
      <c r="BU444" s="20"/>
      <c r="BV444" s="20"/>
      <c r="BW444" s="20"/>
      <c r="BX444" s="20"/>
      <c r="BY444" s="20"/>
      <c r="BZ444" s="20"/>
      <c r="CA444" s="20"/>
      <c r="CB444" s="20"/>
      <c r="CC444" s="20"/>
      <c r="CD444" s="20"/>
      <c r="CE444" s="20"/>
      <c r="CF444" s="20"/>
      <c r="CG444" s="20"/>
      <c r="CH444" s="20"/>
      <c r="CI444" s="20"/>
    </row>
    <row r="445" spans="2:87" ht="13.5" customHeight="1">
      <c r="B445" s="228"/>
      <c r="C445" s="228"/>
      <c r="D445" s="230"/>
      <c r="E445" s="173" t="s">
        <v>69</v>
      </c>
      <c r="F445" s="115" t="s">
        <v>70</v>
      </c>
      <c r="G445" s="174">
        <v>356153452</v>
      </c>
      <c r="H445" s="11">
        <f t="shared" ref="H445" si="924">IFERROR(G445/G454,"-")</f>
        <v>8.6457457626779283E-2</v>
      </c>
      <c r="I445" s="71">
        <v>11037</v>
      </c>
      <c r="J445" s="11">
        <f t="shared" ref="J445" si="925">IFERROR(I445/D444,"-")</f>
        <v>0.43577999763098668</v>
      </c>
      <c r="K445" s="76">
        <f t="shared" si="818"/>
        <v>32269.045211561112</v>
      </c>
      <c r="L445" s="22"/>
      <c r="M445" s="20"/>
      <c r="N445" s="228"/>
      <c r="O445" s="228"/>
      <c r="P445" s="230"/>
      <c r="Q445" s="172" t="s">
        <v>69</v>
      </c>
      <c r="R445" s="92" t="s">
        <v>70</v>
      </c>
      <c r="S445" s="102">
        <v>377328238</v>
      </c>
      <c r="T445" s="13">
        <v>9.0655975512438355E-2</v>
      </c>
      <c r="U445" s="73">
        <v>10413</v>
      </c>
      <c r="V445" s="13">
        <v>0.43018259935553171</v>
      </c>
      <c r="W445" s="73">
        <v>36236.266013636799</v>
      </c>
      <c r="X445" s="22"/>
      <c r="Y445" s="143"/>
      <c r="Z445" s="168"/>
      <c r="AA445" s="168"/>
      <c r="AB445" s="168"/>
      <c r="AC445" s="168"/>
      <c r="AD445" s="168"/>
      <c r="AE445" s="168"/>
      <c r="AF445" s="168"/>
      <c r="AG445" s="168"/>
      <c r="AH445" s="168"/>
      <c r="AI445" s="168"/>
      <c r="AJ445" s="168"/>
      <c r="AK445" s="168"/>
      <c r="AL445" s="168"/>
      <c r="AM445" s="168"/>
      <c r="AN445" s="168"/>
      <c r="AO445" s="168"/>
      <c r="AP445" s="168"/>
      <c r="AQ445" s="168"/>
      <c r="AR445" s="168"/>
      <c r="AS445" s="168"/>
      <c r="AT445" s="168"/>
      <c r="AU445" s="168"/>
      <c r="AV445" s="168"/>
      <c r="AW445" s="168"/>
      <c r="AX445" s="168"/>
      <c r="AY445" s="168"/>
      <c r="AZ445" s="168"/>
      <c r="BA445" s="168"/>
      <c r="BB445" s="168"/>
      <c r="BC445" s="168"/>
      <c r="BD445" s="20"/>
      <c r="BE445" s="20"/>
      <c r="BF445" s="20"/>
      <c r="BG445" s="20"/>
      <c r="BH445" s="20"/>
      <c r="BI445" s="20"/>
      <c r="BJ445" s="20"/>
      <c r="BK445" s="20"/>
      <c r="BL445" s="20"/>
      <c r="BM445" s="20"/>
      <c r="BN445" s="20"/>
      <c r="BO445" s="20"/>
      <c r="BP445" s="20"/>
      <c r="BQ445" s="20"/>
      <c r="BR445" s="20"/>
      <c r="BS445" s="20"/>
      <c r="BT445" s="20"/>
      <c r="BU445" s="20"/>
      <c r="BV445" s="20"/>
      <c r="BW445" s="20"/>
      <c r="BX445" s="20"/>
      <c r="BY445" s="20"/>
      <c r="BZ445" s="20"/>
      <c r="CA445" s="20"/>
      <c r="CB445" s="20"/>
      <c r="CC445" s="20"/>
      <c r="CD445" s="20"/>
      <c r="CE445" s="20"/>
      <c r="CF445" s="20"/>
      <c r="CG445" s="20"/>
      <c r="CH445" s="20"/>
      <c r="CI445" s="20"/>
    </row>
    <row r="446" spans="2:87" ht="13.5" customHeight="1">
      <c r="B446" s="228"/>
      <c r="C446" s="228"/>
      <c r="D446" s="230"/>
      <c r="E446" s="173" t="s">
        <v>71</v>
      </c>
      <c r="F446" s="116" t="s">
        <v>72</v>
      </c>
      <c r="G446" s="174">
        <v>736642856</v>
      </c>
      <c r="H446" s="11">
        <f t="shared" ref="H446" si="926">IFERROR(G446/G454,"-")</f>
        <v>0.17882255008633097</v>
      </c>
      <c r="I446" s="71">
        <v>16897</v>
      </c>
      <c r="J446" s="11">
        <f t="shared" ref="J446" si="927">IFERROR(I446/D444,"-")</f>
        <v>0.66715363051289134</v>
      </c>
      <c r="K446" s="76">
        <f t="shared" si="818"/>
        <v>43596.073622536547</v>
      </c>
      <c r="L446" s="22"/>
      <c r="M446" s="20"/>
      <c r="N446" s="228"/>
      <c r="O446" s="228"/>
      <c r="P446" s="230"/>
      <c r="Q446" s="172" t="s">
        <v>71</v>
      </c>
      <c r="R446" s="92" t="s">
        <v>72</v>
      </c>
      <c r="S446" s="102">
        <v>726660835</v>
      </c>
      <c r="T446" s="13">
        <v>0.17458578560878343</v>
      </c>
      <c r="U446" s="73">
        <v>16109</v>
      </c>
      <c r="V446" s="13">
        <v>0.66549615797736095</v>
      </c>
      <c r="W446" s="73">
        <v>45108.997144453409</v>
      </c>
      <c r="X446" s="22"/>
      <c r="Y446" s="143"/>
      <c r="Z446" s="168"/>
      <c r="AA446" s="168"/>
      <c r="AB446" s="168"/>
      <c r="AC446" s="168"/>
      <c r="AD446" s="168"/>
      <c r="AE446" s="168"/>
      <c r="AF446" s="168"/>
      <c r="AG446" s="168"/>
      <c r="AH446" s="168"/>
      <c r="AI446" s="168"/>
      <c r="AJ446" s="168"/>
      <c r="AK446" s="168"/>
      <c r="AL446" s="168"/>
      <c r="AM446" s="168"/>
      <c r="AN446" s="168"/>
      <c r="AO446" s="168"/>
      <c r="AP446" s="168"/>
      <c r="AQ446" s="168"/>
      <c r="AR446" s="168"/>
      <c r="AS446" s="168"/>
      <c r="AT446" s="168"/>
      <c r="AU446" s="168"/>
      <c r="AV446" s="168"/>
      <c r="AW446" s="168"/>
      <c r="AX446" s="168"/>
      <c r="AY446" s="168"/>
      <c r="AZ446" s="168"/>
      <c r="BA446" s="168"/>
      <c r="BB446" s="168"/>
      <c r="BC446" s="168"/>
      <c r="BD446" s="20"/>
      <c r="BE446" s="20"/>
      <c r="BF446" s="20"/>
      <c r="BG446" s="20"/>
      <c r="BH446" s="20"/>
      <c r="BI446" s="20"/>
      <c r="BJ446" s="20"/>
      <c r="BK446" s="20"/>
      <c r="BL446" s="20"/>
      <c r="BM446" s="20"/>
      <c r="BN446" s="20"/>
      <c r="BO446" s="20"/>
      <c r="BP446" s="20"/>
      <c r="BQ446" s="20"/>
      <c r="BR446" s="20"/>
      <c r="BS446" s="20"/>
      <c r="BT446" s="20"/>
      <c r="BU446" s="20"/>
      <c r="BV446" s="20"/>
      <c r="BW446" s="20"/>
      <c r="BX446" s="20"/>
      <c r="BY446" s="20"/>
      <c r="BZ446" s="20"/>
      <c r="CA446" s="20"/>
      <c r="CB446" s="20"/>
      <c r="CC446" s="20"/>
      <c r="CD446" s="20"/>
      <c r="CE446" s="20"/>
      <c r="CF446" s="20"/>
      <c r="CG446" s="20"/>
      <c r="CH446" s="20"/>
      <c r="CI446" s="20"/>
    </row>
    <row r="447" spans="2:87" ht="13.5" customHeight="1">
      <c r="B447" s="228"/>
      <c r="C447" s="228"/>
      <c r="D447" s="230"/>
      <c r="E447" s="173" t="s">
        <v>73</v>
      </c>
      <c r="F447" s="116" t="s">
        <v>74</v>
      </c>
      <c r="G447" s="174">
        <v>365378645</v>
      </c>
      <c r="H447" s="11">
        <f t="shared" ref="H447" si="928">IFERROR(G447/G454,"-")</f>
        <v>8.8696904495586718E-2</v>
      </c>
      <c r="I447" s="71">
        <v>6368</v>
      </c>
      <c r="J447" s="11">
        <f t="shared" ref="J447" si="929">IFERROR(I447/D444,"-")</f>
        <v>0.25143127887234967</v>
      </c>
      <c r="K447" s="76">
        <f t="shared" si="818"/>
        <v>57377.299780150752</v>
      </c>
      <c r="L447" s="22"/>
      <c r="M447" s="20"/>
      <c r="N447" s="228"/>
      <c r="O447" s="228"/>
      <c r="P447" s="230"/>
      <c r="Q447" s="172" t="s">
        <v>73</v>
      </c>
      <c r="R447" s="92" t="s">
        <v>74</v>
      </c>
      <c r="S447" s="102">
        <v>363580101</v>
      </c>
      <c r="T447" s="13">
        <v>8.7352881161960272E-2</v>
      </c>
      <c r="U447" s="73">
        <v>6032</v>
      </c>
      <c r="V447" s="13">
        <v>0.24919441460794844</v>
      </c>
      <c r="W447" s="73">
        <v>60275.215683023875</v>
      </c>
      <c r="X447" s="22"/>
      <c r="Y447" s="143"/>
      <c r="Z447" s="168"/>
      <c r="AA447" s="168"/>
      <c r="AB447" s="168"/>
      <c r="AC447" s="168"/>
      <c r="AD447" s="168"/>
      <c r="AE447" s="168"/>
      <c r="AF447" s="168"/>
      <c r="AG447" s="168"/>
      <c r="AH447" s="168"/>
      <c r="AI447" s="168"/>
      <c r="AJ447" s="168"/>
      <c r="AK447" s="168"/>
      <c r="AL447" s="168"/>
      <c r="AM447" s="168"/>
      <c r="AN447" s="168"/>
      <c r="AO447" s="168"/>
      <c r="AP447" s="168"/>
      <c r="AQ447" s="168"/>
      <c r="AR447" s="168"/>
      <c r="AS447" s="168"/>
      <c r="AT447" s="168"/>
      <c r="AU447" s="168"/>
      <c r="AV447" s="168"/>
      <c r="AW447" s="168"/>
      <c r="AX447" s="168"/>
      <c r="AY447" s="168"/>
      <c r="AZ447" s="168"/>
      <c r="BA447" s="168"/>
      <c r="BB447" s="168"/>
      <c r="BC447" s="168"/>
      <c r="BD447" s="20"/>
      <c r="BE447" s="20"/>
      <c r="BF447" s="20"/>
      <c r="BG447" s="20"/>
      <c r="BH447" s="20"/>
      <c r="BI447" s="20"/>
      <c r="BJ447" s="20"/>
      <c r="BK447" s="20"/>
      <c r="BL447" s="20"/>
      <c r="BM447" s="20"/>
      <c r="BN447" s="20"/>
      <c r="BO447" s="20"/>
      <c r="BP447" s="20"/>
      <c r="BQ447" s="20"/>
      <c r="BR447" s="20"/>
      <c r="BS447" s="20"/>
      <c r="BT447" s="20"/>
      <c r="BU447" s="20"/>
      <c r="BV447" s="20"/>
      <c r="BW447" s="20"/>
      <c r="BX447" s="20"/>
      <c r="BY447" s="20"/>
      <c r="BZ447" s="20"/>
      <c r="CA447" s="20"/>
      <c r="CB447" s="20"/>
      <c r="CC447" s="20"/>
      <c r="CD447" s="20"/>
      <c r="CE447" s="20"/>
      <c r="CF447" s="20"/>
      <c r="CG447" s="20"/>
      <c r="CH447" s="20"/>
      <c r="CI447" s="20"/>
    </row>
    <row r="448" spans="2:87" ht="13.5" customHeight="1">
      <c r="B448" s="228"/>
      <c r="C448" s="228"/>
      <c r="D448" s="230"/>
      <c r="E448" s="173" t="s">
        <v>75</v>
      </c>
      <c r="F448" s="116" t="s">
        <v>76</v>
      </c>
      <c r="G448" s="174">
        <v>20575302</v>
      </c>
      <c r="H448" s="11">
        <f t="shared" ref="H448" si="930">IFERROR(G448/G454,"-")</f>
        <v>4.9947242988485395E-3</v>
      </c>
      <c r="I448" s="71">
        <v>97</v>
      </c>
      <c r="J448" s="11">
        <f t="shared" ref="J448" si="931">IFERROR(I448/D444,"-")</f>
        <v>3.8299048446322108E-3</v>
      </c>
      <c r="K448" s="76">
        <f t="shared" si="818"/>
        <v>212116.51546391752</v>
      </c>
      <c r="L448" s="22"/>
      <c r="M448" s="20"/>
      <c r="N448" s="228"/>
      <c r="O448" s="228"/>
      <c r="P448" s="230"/>
      <c r="Q448" s="172" t="s">
        <v>75</v>
      </c>
      <c r="R448" s="92" t="s">
        <v>76</v>
      </c>
      <c r="S448" s="102">
        <v>31781315</v>
      </c>
      <c r="T448" s="13">
        <v>7.6357023520542602E-3</v>
      </c>
      <c r="U448" s="73">
        <v>89</v>
      </c>
      <c r="V448" s="13">
        <v>3.6767743534660826E-3</v>
      </c>
      <c r="W448" s="73">
        <v>357093.42696629214</v>
      </c>
      <c r="X448" s="22"/>
      <c r="Y448" s="143"/>
      <c r="Z448" s="168"/>
      <c r="AA448" s="168"/>
      <c r="AB448" s="168"/>
      <c r="AC448" s="168"/>
      <c r="AD448" s="168"/>
      <c r="AE448" s="168"/>
      <c r="AF448" s="168"/>
      <c r="AG448" s="168"/>
      <c r="AH448" s="168"/>
      <c r="AI448" s="168"/>
      <c r="AJ448" s="168"/>
      <c r="AK448" s="168"/>
      <c r="AL448" s="168"/>
      <c r="AM448" s="168"/>
      <c r="AN448" s="168"/>
      <c r="AO448" s="168"/>
      <c r="AP448" s="168"/>
      <c r="AQ448" s="168"/>
      <c r="AR448" s="168"/>
      <c r="AS448" s="168"/>
      <c r="AT448" s="168"/>
      <c r="AU448" s="168"/>
      <c r="AV448" s="168"/>
      <c r="AW448" s="168"/>
      <c r="AX448" s="168"/>
      <c r="AY448" s="168"/>
      <c r="AZ448" s="168"/>
      <c r="BA448" s="168"/>
      <c r="BB448" s="168"/>
      <c r="BC448" s="168"/>
      <c r="BD448" s="20"/>
      <c r="BE448" s="20"/>
      <c r="BF448" s="20"/>
      <c r="BG448" s="20"/>
      <c r="BH448" s="20"/>
      <c r="BI448" s="20"/>
      <c r="BJ448" s="20"/>
      <c r="BK448" s="20"/>
      <c r="BL448" s="20"/>
      <c r="BM448" s="20"/>
      <c r="BN448" s="20"/>
      <c r="BO448" s="20"/>
      <c r="BP448" s="20"/>
      <c r="BQ448" s="20"/>
      <c r="BR448" s="20"/>
      <c r="BS448" s="20"/>
      <c r="BT448" s="20"/>
      <c r="BU448" s="20"/>
      <c r="BV448" s="20"/>
      <c r="BW448" s="20"/>
      <c r="BX448" s="20"/>
      <c r="BY448" s="20"/>
      <c r="BZ448" s="20"/>
      <c r="CA448" s="20"/>
      <c r="CB448" s="20"/>
      <c r="CC448" s="20"/>
      <c r="CD448" s="20"/>
      <c r="CE448" s="20"/>
      <c r="CF448" s="20"/>
      <c r="CG448" s="20"/>
      <c r="CH448" s="20"/>
      <c r="CI448" s="20"/>
    </row>
    <row r="449" spans="2:87" ht="13.5" customHeight="1">
      <c r="B449" s="228"/>
      <c r="C449" s="228"/>
      <c r="D449" s="230"/>
      <c r="E449" s="173" t="s">
        <v>77</v>
      </c>
      <c r="F449" s="116" t="s">
        <v>78</v>
      </c>
      <c r="G449" s="174">
        <v>122664000</v>
      </c>
      <c r="H449" s="11">
        <f t="shared" ref="H449" si="932">IFERROR(G449/G454,"-")</f>
        <v>2.9777101759865168E-2</v>
      </c>
      <c r="I449" s="71">
        <v>682</v>
      </c>
      <c r="J449" s="11">
        <f t="shared" ref="J449" si="933">IFERROR(I449/D444,"-")</f>
        <v>2.6927784577723379E-2</v>
      </c>
      <c r="K449" s="76">
        <f t="shared" si="818"/>
        <v>179859.2375366569</v>
      </c>
      <c r="L449" s="22"/>
      <c r="M449" s="20"/>
      <c r="N449" s="228"/>
      <c r="O449" s="228"/>
      <c r="P449" s="230"/>
      <c r="Q449" s="172" t="s">
        <v>77</v>
      </c>
      <c r="R449" s="92" t="s">
        <v>78</v>
      </c>
      <c r="S449" s="102">
        <v>134099357</v>
      </c>
      <c r="T449" s="13">
        <v>3.2218389190436708E-2</v>
      </c>
      <c r="U449" s="73">
        <v>624</v>
      </c>
      <c r="V449" s="13">
        <v>2.577873254564984E-2</v>
      </c>
      <c r="W449" s="73">
        <v>214902.81570512822</v>
      </c>
      <c r="X449" s="22"/>
      <c r="Y449" s="143"/>
      <c r="Z449" s="168"/>
      <c r="AA449" s="168"/>
      <c r="AB449" s="168"/>
      <c r="AC449" s="168"/>
      <c r="AD449" s="168"/>
      <c r="AE449" s="168"/>
      <c r="AF449" s="168"/>
      <c r="AG449" s="168"/>
      <c r="AH449" s="168"/>
      <c r="AI449" s="168"/>
      <c r="AJ449" s="168"/>
      <c r="AK449" s="168"/>
      <c r="AL449" s="168"/>
      <c r="AM449" s="168"/>
      <c r="AN449" s="168"/>
      <c r="AO449" s="168"/>
      <c r="AP449" s="168"/>
      <c r="AQ449" s="168"/>
      <c r="AR449" s="168"/>
      <c r="AS449" s="168"/>
      <c r="AT449" s="168"/>
      <c r="AU449" s="168"/>
      <c r="AV449" s="168"/>
      <c r="AW449" s="168"/>
      <c r="AX449" s="168"/>
      <c r="AY449" s="168"/>
      <c r="AZ449" s="168"/>
      <c r="BA449" s="168"/>
      <c r="BB449" s="168"/>
      <c r="BC449" s="168"/>
      <c r="BD449" s="20"/>
      <c r="BE449" s="20"/>
      <c r="BF449" s="20"/>
      <c r="BG449" s="20"/>
      <c r="BH449" s="20"/>
      <c r="BI449" s="20"/>
      <c r="BJ449" s="20"/>
      <c r="BK449" s="20"/>
      <c r="BL449" s="20"/>
      <c r="BM449" s="20"/>
      <c r="BN449" s="20"/>
      <c r="BO449" s="20"/>
      <c r="BP449" s="20"/>
      <c r="BQ449" s="20"/>
      <c r="BR449" s="20"/>
      <c r="BS449" s="20"/>
      <c r="BT449" s="20"/>
      <c r="BU449" s="20"/>
      <c r="BV449" s="20"/>
      <c r="BW449" s="20"/>
      <c r="BX449" s="20"/>
      <c r="BY449" s="20"/>
      <c r="BZ449" s="20"/>
      <c r="CA449" s="20"/>
      <c r="CB449" s="20"/>
      <c r="CC449" s="20"/>
      <c r="CD449" s="20"/>
      <c r="CE449" s="20"/>
      <c r="CF449" s="20"/>
      <c r="CG449" s="20"/>
      <c r="CH449" s="20"/>
      <c r="CI449" s="20"/>
    </row>
    <row r="450" spans="2:87" ht="13.5" customHeight="1">
      <c r="B450" s="228"/>
      <c r="C450" s="228"/>
      <c r="D450" s="230"/>
      <c r="E450" s="173" t="s">
        <v>79</v>
      </c>
      <c r="F450" s="116" t="s">
        <v>80</v>
      </c>
      <c r="G450" s="174">
        <v>574598890</v>
      </c>
      <c r="H450" s="11">
        <f t="shared" ref="H450" si="934">IFERROR(G450/G454,"-")</f>
        <v>0.13948582810470531</v>
      </c>
      <c r="I450" s="71">
        <v>4835</v>
      </c>
      <c r="J450" s="11">
        <f t="shared" ref="J450" si="935">IFERROR(I450/D444,"-")</f>
        <v>0.19090298890512103</v>
      </c>
      <c r="K450" s="76">
        <f t="shared" si="818"/>
        <v>118841.54912099276</v>
      </c>
      <c r="L450" s="22"/>
      <c r="M450" s="20"/>
      <c r="N450" s="228"/>
      <c r="O450" s="228"/>
      <c r="P450" s="230"/>
      <c r="Q450" s="172" t="s">
        <v>79</v>
      </c>
      <c r="R450" s="92" t="s">
        <v>80</v>
      </c>
      <c r="S450" s="102">
        <v>587391858</v>
      </c>
      <c r="T450" s="13">
        <v>0.14112535594289041</v>
      </c>
      <c r="U450" s="73">
        <v>4854</v>
      </c>
      <c r="V450" s="13">
        <v>0.20052879451375691</v>
      </c>
      <c r="W450" s="73">
        <v>121011.9196538937</v>
      </c>
      <c r="X450" s="22"/>
      <c r="Y450" s="143"/>
      <c r="Z450" s="168"/>
      <c r="AA450" s="168"/>
      <c r="AB450" s="168"/>
      <c r="AC450" s="168"/>
      <c r="AD450" s="168"/>
      <c r="AE450" s="168"/>
      <c r="AF450" s="168"/>
      <c r="AG450" s="168"/>
      <c r="AH450" s="168"/>
      <c r="AI450" s="168"/>
      <c r="AJ450" s="168"/>
      <c r="AK450" s="168"/>
      <c r="AL450" s="168"/>
      <c r="AM450" s="168"/>
      <c r="AN450" s="168"/>
      <c r="AO450" s="168"/>
      <c r="AP450" s="168"/>
      <c r="AQ450" s="168"/>
      <c r="AR450" s="168"/>
      <c r="AS450" s="168"/>
      <c r="AT450" s="168"/>
      <c r="AU450" s="168"/>
      <c r="AV450" s="168"/>
      <c r="AW450" s="168"/>
      <c r="AX450" s="168"/>
      <c r="AY450" s="168"/>
      <c r="AZ450" s="168"/>
      <c r="BA450" s="168"/>
      <c r="BB450" s="168"/>
      <c r="BC450" s="168"/>
      <c r="BD450" s="20"/>
      <c r="BE450" s="20"/>
      <c r="BF450" s="20"/>
      <c r="BG450" s="20"/>
      <c r="BH450" s="20"/>
      <c r="BI450" s="20"/>
      <c r="BJ450" s="20"/>
      <c r="BK450" s="20"/>
      <c r="BL450" s="20"/>
      <c r="BM450" s="20"/>
      <c r="BN450" s="20"/>
      <c r="BO450" s="20"/>
      <c r="BP450" s="20"/>
      <c r="BQ450" s="20"/>
      <c r="BR450" s="20"/>
      <c r="BS450" s="20"/>
      <c r="BT450" s="20"/>
      <c r="BU450" s="20"/>
      <c r="BV450" s="20"/>
      <c r="BW450" s="20"/>
      <c r="BX450" s="20"/>
      <c r="BY450" s="20"/>
      <c r="BZ450" s="20"/>
      <c r="CA450" s="20"/>
      <c r="CB450" s="20"/>
      <c r="CC450" s="20"/>
      <c r="CD450" s="20"/>
      <c r="CE450" s="20"/>
      <c r="CF450" s="20"/>
      <c r="CG450" s="20"/>
      <c r="CH450" s="20"/>
      <c r="CI450" s="20"/>
    </row>
    <row r="451" spans="2:87" ht="13.5" customHeight="1">
      <c r="B451" s="228"/>
      <c r="C451" s="228"/>
      <c r="D451" s="230"/>
      <c r="E451" s="173" t="s">
        <v>81</v>
      </c>
      <c r="F451" s="116" t="s">
        <v>82</v>
      </c>
      <c r="G451" s="174">
        <v>1292377</v>
      </c>
      <c r="H451" s="11">
        <f t="shared" ref="H451" si="936">IFERROR(G451/G454,"-")</f>
        <v>3.1372889715898115E-4</v>
      </c>
      <c r="I451" s="71">
        <v>67</v>
      </c>
      <c r="J451" s="11">
        <f t="shared" ref="J451" si="937">IFERROR(I451/D444,"-")</f>
        <v>2.6453981916531766E-3</v>
      </c>
      <c r="K451" s="76">
        <f t="shared" si="818"/>
        <v>19289.208955223879</v>
      </c>
      <c r="L451" s="22"/>
      <c r="M451" s="20"/>
      <c r="N451" s="228"/>
      <c r="O451" s="228"/>
      <c r="P451" s="230"/>
      <c r="Q451" s="172" t="s">
        <v>81</v>
      </c>
      <c r="R451" s="92" t="s">
        <v>82</v>
      </c>
      <c r="S451" s="102">
        <v>1048832</v>
      </c>
      <c r="T451" s="13">
        <v>2.5198985533826321E-4</v>
      </c>
      <c r="U451" s="73">
        <v>65</v>
      </c>
      <c r="V451" s="13">
        <v>2.6852846401718583E-3</v>
      </c>
      <c r="W451" s="73">
        <v>16135.876923076923</v>
      </c>
      <c r="X451" s="22"/>
      <c r="Y451" s="143"/>
      <c r="Z451" s="168"/>
      <c r="AA451" s="168"/>
      <c r="AB451" s="168"/>
      <c r="AC451" s="168"/>
      <c r="AD451" s="168"/>
      <c r="AE451" s="168"/>
      <c r="AF451" s="168"/>
      <c r="AG451" s="168"/>
      <c r="AH451" s="168"/>
      <c r="AI451" s="168"/>
      <c r="AJ451" s="168"/>
      <c r="AK451" s="168"/>
      <c r="AL451" s="168"/>
      <c r="AM451" s="168"/>
      <c r="AN451" s="168"/>
      <c r="AO451" s="168"/>
      <c r="AP451" s="168"/>
      <c r="AQ451" s="168"/>
      <c r="AR451" s="168"/>
      <c r="AS451" s="168"/>
      <c r="AT451" s="168"/>
      <c r="AU451" s="168"/>
      <c r="AV451" s="168"/>
      <c r="AW451" s="168"/>
      <c r="AX451" s="168"/>
      <c r="AY451" s="168"/>
      <c r="AZ451" s="168"/>
      <c r="BA451" s="168"/>
      <c r="BB451" s="168"/>
      <c r="BC451" s="168"/>
      <c r="BD451" s="20"/>
      <c r="BE451" s="20"/>
      <c r="BF451" s="20"/>
      <c r="BG451" s="20"/>
      <c r="BH451" s="20"/>
      <c r="BI451" s="20"/>
      <c r="BJ451" s="20"/>
      <c r="BK451" s="20"/>
      <c r="BL451" s="20"/>
      <c r="BM451" s="20"/>
      <c r="BN451" s="20"/>
      <c r="BO451" s="20"/>
      <c r="BP451" s="20"/>
      <c r="BQ451" s="20"/>
      <c r="BR451" s="20"/>
      <c r="BS451" s="20"/>
      <c r="BT451" s="20"/>
      <c r="BU451" s="20"/>
      <c r="BV451" s="20"/>
      <c r="BW451" s="20"/>
      <c r="BX451" s="20"/>
      <c r="BY451" s="20"/>
      <c r="BZ451" s="20"/>
      <c r="CA451" s="20"/>
      <c r="CB451" s="20"/>
      <c r="CC451" s="20"/>
      <c r="CD451" s="20"/>
      <c r="CE451" s="20"/>
      <c r="CF451" s="20"/>
      <c r="CG451" s="20"/>
      <c r="CH451" s="20"/>
      <c r="CI451" s="20"/>
    </row>
    <row r="452" spans="2:87" ht="13.5" customHeight="1">
      <c r="B452" s="228"/>
      <c r="C452" s="228"/>
      <c r="D452" s="230"/>
      <c r="E452" s="173" t="s">
        <v>83</v>
      </c>
      <c r="F452" s="116" t="s">
        <v>84</v>
      </c>
      <c r="G452" s="174">
        <v>89021229</v>
      </c>
      <c r="H452" s="11">
        <f t="shared" ref="H452" si="938">IFERROR(G452/G454,"-")</f>
        <v>2.1610205070120493E-2</v>
      </c>
      <c r="I452" s="71">
        <v>4532</v>
      </c>
      <c r="J452" s="11">
        <f t="shared" ref="J452" si="939">IFERROR(I452/D444,"-")</f>
        <v>0.17893947171003277</v>
      </c>
      <c r="K452" s="76">
        <f t="shared" si="818"/>
        <v>19642.813106796115</v>
      </c>
      <c r="L452" s="22"/>
      <c r="M452" s="20"/>
      <c r="N452" s="228"/>
      <c r="O452" s="228"/>
      <c r="P452" s="230"/>
      <c r="Q452" s="172" t="s">
        <v>83</v>
      </c>
      <c r="R452" s="92" t="s">
        <v>84</v>
      </c>
      <c r="S452" s="102">
        <v>107081429</v>
      </c>
      <c r="T452" s="13">
        <v>2.5727126749683936E-2</v>
      </c>
      <c r="U452" s="73">
        <v>4453</v>
      </c>
      <c r="V452" s="13">
        <v>0.18396265388746591</v>
      </c>
      <c r="W452" s="73">
        <v>24047.030990343588</v>
      </c>
      <c r="X452" s="22"/>
      <c r="Y452" s="143"/>
      <c r="Z452" s="168"/>
      <c r="AA452" s="168"/>
      <c r="AB452" s="168"/>
      <c r="AC452" s="168"/>
      <c r="AD452" s="168"/>
      <c r="AE452" s="168"/>
      <c r="AF452" s="168"/>
      <c r="AG452" s="168"/>
      <c r="AH452" s="168"/>
      <c r="AI452" s="168"/>
      <c r="AJ452" s="168"/>
      <c r="AK452" s="168"/>
      <c r="AL452" s="168"/>
      <c r="AM452" s="168"/>
      <c r="AN452" s="168"/>
      <c r="AO452" s="168"/>
      <c r="AP452" s="168"/>
      <c r="AQ452" s="168"/>
      <c r="AR452" s="168"/>
      <c r="AS452" s="168"/>
      <c r="AT452" s="168"/>
      <c r="AU452" s="168"/>
      <c r="AV452" s="168"/>
      <c r="AW452" s="168"/>
      <c r="AX452" s="168"/>
      <c r="AY452" s="168"/>
      <c r="AZ452" s="168"/>
      <c r="BA452" s="168"/>
      <c r="BB452" s="168"/>
      <c r="BC452" s="168"/>
      <c r="BD452" s="20"/>
      <c r="BE452" s="20"/>
      <c r="BF452" s="20"/>
      <c r="BG452" s="20"/>
      <c r="BH452" s="20"/>
      <c r="BI452" s="20"/>
      <c r="BJ452" s="20"/>
      <c r="BK452" s="20"/>
      <c r="BL452" s="20"/>
      <c r="BM452" s="20"/>
      <c r="BN452" s="20"/>
      <c r="BO452" s="20"/>
      <c r="BP452" s="20"/>
      <c r="BQ452" s="20"/>
      <c r="BR452" s="20"/>
      <c r="BS452" s="20"/>
      <c r="BT452" s="20"/>
      <c r="BU452" s="20"/>
      <c r="BV452" s="20"/>
      <c r="BW452" s="20"/>
      <c r="BX452" s="20"/>
      <c r="BY452" s="20"/>
      <c r="BZ452" s="20"/>
      <c r="CA452" s="20"/>
      <c r="CB452" s="20"/>
      <c r="CC452" s="20"/>
      <c r="CD452" s="20"/>
      <c r="CE452" s="20"/>
      <c r="CF452" s="20"/>
      <c r="CG452" s="20"/>
      <c r="CH452" s="20"/>
      <c r="CI452" s="20"/>
    </row>
    <row r="453" spans="2:87" ht="13.5" customHeight="1">
      <c r="B453" s="228"/>
      <c r="C453" s="228"/>
      <c r="D453" s="230"/>
      <c r="E453" s="175" t="s">
        <v>85</v>
      </c>
      <c r="F453" s="117" t="s">
        <v>86</v>
      </c>
      <c r="G453" s="176">
        <v>1128075743</v>
      </c>
      <c r="H453" s="12">
        <f t="shared" ref="H453" si="940">IFERROR(G453/G454,"-")</f>
        <v>0.27384421013619731</v>
      </c>
      <c r="I453" s="72">
        <v>2377</v>
      </c>
      <c r="J453" s="12">
        <f t="shared" ref="J453" si="941">IFERROR(I453/D444,"-")</f>
        <v>9.3852410471038816E-2</v>
      </c>
      <c r="K453" s="77">
        <f t="shared" ref="K453:K516" si="942">IFERROR(G453/I453,"-")</f>
        <v>474579.61421960453</v>
      </c>
      <c r="L453" s="22"/>
      <c r="M453" s="20"/>
      <c r="N453" s="228"/>
      <c r="O453" s="228"/>
      <c r="P453" s="230"/>
      <c r="Q453" s="172" t="s">
        <v>85</v>
      </c>
      <c r="R453" s="92" t="s">
        <v>86</v>
      </c>
      <c r="S453" s="102">
        <v>1145776883</v>
      </c>
      <c r="T453" s="13">
        <v>0.27528159991027745</v>
      </c>
      <c r="U453" s="73">
        <v>2118</v>
      </c>
      <c r="V453" s="13">
        <v>8.7498967198215316E-2</v>
      </c>
      <c r="W453" s="73">
        <v>540971.14400377718</v>
      </c>
      <c r="X453" s="22"/>
      <c r="Y453" s="143"/>
      <c r="Z453" s="168"/>
      <c r="AA453" s="168"/>
      <c r="AB453" s="168"/>
      <c r="AC453" s="168"/>
      <c r="AD453" s="168"/>
      <c r="AE453" s="168"/>
      <c r="AF453" s="168"/>
      <c r="AG453" s="168"/>
      <c r="AH453" s="168"/>
      <c r="AI453" s="168"/>
      <c r="AJ453" s="168"/>
      <c r="AK453" s="168"/>
      <c r="AL453" s="168"/>
      <c r="AM453" s="168"/>
      <c r="AN453" s="168"/>
      <c r="AO453" s="168"/>
      <c r="AP453" s="168"/>
      <c r="AQ453" s="168"/>
      <c r="AR453" s="168"/>
      <c r="AS453" s="168"/>
      <c r="AT453" s="168"/>
      <c r="AU453" s="168"/>
      <c r="AV453" s="168"/>
      <c r="AW453" s="168"/>
      <c r="AX453" s="168"/>
      <c r="AY453" s="168"/>
      <c r="AZ453" s="168"/>
      <c r="BA453" s="168"/>
      <c r="BB453" s="168"/>
      <c r="BC453" s="168"/>
      <c r="BD453" s="20"/>
      <c r="BE453" s="20"/>
      <c r="BF453" s="20"/>
      <c r="BG453" s="20"/>
      <c r="BH453" s="20"/>
      <c r="BI453" s="20"/>
      <c r="BJ453" s="20"/>
      <c r="BK453" s="20"/>
      <c r="BL453" s="20"/>
      <c r="BM453" s="20"/>
      <c r="BN453" s="20"/>
      <c r="BO453" s="20"/>
      <c r="BP453" s="20"/>
      <c r="BQ453" s="20"/>
      <c r="BR453" s="20"/>
      <c r="BS453" s="20"/>
      <c r="BT453" s="20"/>
      <c r="BU453" s="20"/>
      <c r="BV453" s="20"/>
      <c r="BW453" s="20"/>
      <c r="BX453" s="20"/>
      <c r="BY453" s="20"/>
      <c r="BZ453" s="20"/>
      <c r="CA453" s="20"/>
      <c r="CB453" s="20"/>
      <c r="CC453" s="20"/>
      <c r="CD453" s="20"/>
      <c r="CE453" s="20"/>
      <c r="CF453" s="20"/>
      <c r="CG453" s="20"/>
      <c r="CH453" s="20"/>
      <c r="CI453" s="20"/>
    </row>
    <row r="454" spans="2:87" ht="13.5" customHeight="1">
      <c r="B454" s="192"/>
      <c r="C454" s="192"/>
      <c r="D454" s="231"/>
      <c r="E454" s="177" t="s">
        <v>115</v>
      </c>
      <c r="F454" s="178"/>
      <c r="G454" s="102">
        <f>SUM(G444:G453)</f>
        <v>4119406952</v>
      </c>
      <c r="H454" s="13" t="s">
        <v>131</v>
      </c>
      <c r="I454" s="73">
        <v>20843</v>
      </c>
      <c r="J454" s="13">
        <f t="shared" ref="J454" si="943">IFERROR(I454/D444,"-")</f>
        <v>0.82295573893473373</v>
      </c>
      <c r="K454" s="78">
        <f t="shared" si="942"/>
        <v>197639.82881542965</v>
      </c>
      <c r="L454" s="22"/>
      <c r="M454" s="20"/>
      <c r="N454" s="192"/>
      <c r="O454" s="192"/>
      <c r="P454" s="231"/>
      <c r="Q454" s="179" t="s">
        <v>115</v>
      </c>
      <c r="R454" s="179"/>
      <c r="S454" s="102">
        <v>4162199302</v>
      </c>
      <c r="T454" s="13" t="s">
        <v>131</v>
      </c>
      <c r="U454" s="73">
        <v>19982</v>
      </c>
      <c r="V454" s="13">
        <v>0.82549781046021653</v>
      </c>
      <c r="W454" s="73">
        <v>208297.43278951055</v>
      </c>
      <c r="X454" s="22"/>
      <c r="Y454" s="143"/>
      <c r="Z454" s="168"/>
      <c r="AA454" s="168"/>
      <c r="AB454" s="168"/>
      <c r="AC454" s="168"/>
      <c r="AD454" s="168"/>
      <c r="AE454" s="168"/>
      <c r="AF454" s="168"/>
      <c r="AG454" s="168"/>
      <c r="AH454" s="168"/>
      <c r="AI454" s="168"/>
      <c r="AJ454" s="168"/>
      <c r="AK454" s="168"/>
      <c r="AL454" s="168"/>
      <c r="AM454" s="168"/>
      <c r="AN454" s="168"/>
      <c r="AO454" s="168"/>
      <c r="AP454" s="168"/>
      <c r="AQ454" s="168"/>
      <c r="AR454" s="168"/>
      <c r="AS454" s="168"/>
      <c r="AT454" s="168"/>
      <c r="AU454" s="168"/>
      <c r="AV454" s="168"/>
      <c r="AW454" s="168"/>
      <c r="AX454" s="168"/>
      <c r="AY454" s="168"/>
      <c r="AZ454" s="168"/>
      <c r="BA454" s="168"/>
      <c r="BB454" s="168"/>
      <c r="BC454" s="168"/>
      <c r="BD454" s="20"/>
      <c r="BE454" s="20"/>
      <c r="BF454" s="20"/>
      <c r="BG454" s="20"/>
      <c r="BH454" s="20"/>
      <c r="BI454" s="20"/>
      <c r="BJ454" s="20"/>
      <c r="BK454" s="20"/>
      <c r="BL454" s="20"/>
      <c r="BM454" s="20"/>
      <c r="BN454" s="20"/>
      <c r="BO454" s="20"/>
      <c r="BP454" s="20"/>
      <c r="BQ454" s="20"/>
      <c r="BR454" s="20"/>
      <c r="BS454" s="20"/>
      <c r="BT454" s="20"/>
      <c r="BU454" s="20"/>
      <c r="BV454" s="20"/>
      <c r="BW454" s="20"/>
      <c r="BX454" s="20"/>
      <c r="BY454" s="20"/>
      <c r="BZ454" s="20"/>
      <c r="CA454" s="20"/>
      <c r="CB454" s="20"/>
      <c r="CC454" s="20"/>
      <c r="CD454" s="20"/>
      <c r="CE454" s="20"/>
      <c r="CF454" s="20"/>
      <c r="CG454" s="20"/>
      <c r="CH454" s="20"/>
      <c r="CI454" s="20"/>
    </row>
    <row r="455" spans="2:87" ht="13.5" customHeight="1">
      <c r="B455" s="191">
        <v>42</v>
      </c>
      <c r="C455" s="191" t="s">
        <v>12</v>
      </c>
      <c r="D455" s="229">
        <f>VLOOKUP(C455,市区町村別_生活習慣病の状況!$C$5:$D$78,2,FALSE)</f>
        <v>66900</v>
      </c>
      <c r="E455" s="169" t="s">
        <v>67</v>
      </c>
      <c r="F455" s="114" t="s">
        <v>68</v>
      </c>
      <c r="G455" s="170">
        <v>1735078459</v>
      </c>
      <c r="H455" s="10">
        <f t="shared" ref="H455" si="944">IFERROR(G455/G465,"-")</f>
        <v>0.16860998952825482</v>
      </c>
      <c r="I455" s="171">
        <v>35291</v>
      </c>
      <c r="J455" s="10">
        <f t="shared" ref="J455" si="945">IFERROR(I455/D455,"-")</f>
        <v>0.5275186846038864</v>
      </c>
      <c r="K455" s="75">
        <f t="shared" si="942"/>
        <v>49164.899237766003</v>
      </c>
      <c r="L455" s="22"/>
      <c r="M455" s="20"/>
      <c r="N455" s="191">
        <v>42</v>
      </c>
      <c r="O455" s="191" t="s">
        <v>12</v>
      </c>
      <c r="P455" s="229">
        <v>63271</v>
      </c>
      <c r="Q455" s="172" t="s">
        <v>67</v>
      </c>
      <c r="R455" s="92" t="s">
        <v>68</v>
      </c>
      <c r="S455" s="102">
        <v>1645070998</v>
      </c>
      <c r="T455" s="13">
        <v>0.16529209647899668</v>
      </c>
      <c r="U455" s="73">
        <v>32793</v>
      </c>
      <c r="V455" s="13">
        <v>0.51829432125302266</v>
      </c>
      <c r="W455" s="73">
        <v>50165.309608757969</v>
      </c>
      <c r="X455" s="22"/>
      <c r="Y455" s="143"/>
      <c r="Z455" s="168"/>
      <c r="AA455" s="168"/>
      <c r="AB455" s="168"/>
      <c r="AC455" s="168"/>
      <c r="AD455" s="168"/>
      <c r="AE455" s="168"/>
      <c r="AF455" s="168"/>
      <c r="AG455" s="168"/>
      <c r="AH455" s="168"/>
      <c r="AI455" s="168"/>
      <c r="AJ455" s="168"/>
      <c r="AK455" s="168"/>
      <c r="AL455" s="168"/>
      <c r="AM455" s="168"/>
      <c r="AN455" s="168"/>
      <c r="AO455" s="168"/>
      <c r="AP455" s="168"/>
      <c r="AQ455" s="168"/>
      <c r="AR455" s="168"/>
      <c r="AS455" s="168"/>
      <c r="AT455" s="168"/>
      <c r="AU455" s="168"/>
      <c r="AV455" s="168"/>
      <c r="AW455" s="168"/>
      <c r="AX455" s="168"/>
      <c r="AY455" s="168"/>
      <c r="AZ455" s="168"/>
      <c r="BA455" s="168"/>
      <c r="BB455" s="168"/>
      <c r="BC455" s="168"/>
      <c r="BD455" s="20"/>
      <c r="BE455" s="20"/>
      <c r="BF455" s="20"/>
      <c r="BG455" s="20"/>
      <c r="BH455" s="20"/>
      <c r="BI455" s="20"/>
      <c r="BJ455" s="20"/>
      <c r="BK455" s="20"/>
      <c r="BL455" s="20"/>
      <c r="BM455" s="20"/>
      <c r="BN455" s="20"/>
      <c r="BO455" s="20"/>
      <c r="BP455" s="20"/>
      <c r="BQ455" s="20"/>
      <c r="BR455" s="20"/>
      <c r="BS455" s="20"/>
      <c r="BT455" s="20"/>
      <c r="BU455" s="20"/>
      <c r="BV455" s="20"/>
      <c r="BW455" s="20"/>
      <c r="BX455" s="20"/>
      <c r="BY455" s="20"/>
      <c r="BZ455" s="20"/>
      <c r="CA455" s="20"/>
      <c r="CB455" s="20"/>
      <c r="CC455" s="20"/>
      <c r="CD455" s="20"/>
      <c r="CE455" s="20"/>
      <c r="CF455" s="20"/>
      <c r="CG455" s="20"/>
      <c r="CH455" s="20"/>
      <c r="CI455" s="20"/>
    </row>
    <row r="456" spans="2:87" ht="13.5" customHeight="1">
      <c r="B456" s="228"/>
      <c r="C456" s="228"/>
      <c r="D456" s="230"/>
      <c r="E456" s="173" t="s">
        <v>69</v>
      </c>
      <c r="F456" s="115" t="s">
        <v>70</v>
      </c>
      <c r="G456" s="174">
        <v>913249360</v>
      </c>
      <c r="H456" s="11">
        <f t="shared" ref="H456" si="946">IFERROR(G456/G465,"-")</f>
        <v>8.8746975231905292E-2</v>
      </c>
      <c r="I456" s="71">
        <v>29574</v>
      </c>
      <c r="J456" s="11">
        <f t="shared" ref="J456" si="947">IFERROR(I456/D455,"-")</f>
        <v>0.44206278026905832</v>
      </c>
      <c r="K456" s="76">
        <f t="shared" si="942"/>
        <v>30880.143369175628</v>
      </c>
      <c r="L456" s="22"/>
      <c r="M456" s="20"/>
      <c r="N456" s="228"/>
      <c r="O456" s="228"/>
      <c r="P456" s="230"/>
      <c r="Q456" s="172" t="s">
        <v>69</v>
      </c>
      <c r="R456" s="92" t="s">
        <v>70</v>
      </c>
      <c r="S456" s="102">
        <v>928996817</v>
      </c>
      <c r="T456" s="13">
        <v>9.3342981361248703E-2</v>
      </c>
      <c r="U456" s="73">
        <v>27715</v>
      </c>
      <c r="V456" s="13">
        <v>0.43803638317712695</v>
      </c>
      <c r="W456" s="73">
        <v>33519.639797943353</v>
      </c>
      <c r="X456" s="22"/>
      <c r="Y456" s="143"/>
      <c r="Z456" s="168"/>
      <c r="AA456" s="168"/>
      <c r="AB456" s="168"/>
      <c r="AC456" s="168"/>
      <c r="AD456" s="168"/>
      <c r="AE456" s="168"/>
      <c r="AF456" s="168"/>
      <c r="AG456" s="168"/>
      <c r="AH456" s="168"/>
      <c r="AI456" s="168"/>
      <c r="AJ456" s="168"/>
      <c r="AK456" s="168"/>
      <c r="AL456" s="168"/>
      <c r="AM456" s="168"/>
      <c r="AN456" s="168"/>
      <c r="AO456" s="168"/>
      <c r="AP456" s="168"/>
      <c r="AQ456" s="168"/>
      <c r="AR456" s="168"/>
      <c r="AS456" s="168"/>
      <c r="AT456" s="168"/>
      <c r="AU456" s="168"/>
      <c r="AV456" s="168"/>
      <c r="AW456" s="168"/>
      <c r="AX456" s="168"/>
      <c r="AY456" s="168"/>
      <c r="AZ456" s="168"/>
      <c r="BA456" s="168"/>
      <c r="BB456" s="168"/>
      <c r="BC456" s="168"/>
      <c r="BD456" s="20"/>
      <c r="BE456" s="20"/>
      <c r="BF456" s="20"/>
      <c r="BG456" s="20"/>
      <c r="BH456" s="20"/>
      <c r="BI456" s="20"/>
      <c r="BJ456" s="20"/>
      <c r="BK456" s="20"/>
      <c r="BL456" s="20"/>
      <c r="BM456" s="20"/>
      <c r="BN456" s="20"/>
      <c r="BO456" s="20"/>
      <c r="BP456" s="20"/>
      <c r="BQ456" s="20"/>
      <c r="BR456" s="20"/>
      <c r="BS456" s="20"/>
      <c r="BT456" s="20"/>
      <c r="BU456" s="20"/>
      <c r="BV456" s="20"/>
      <c r="BW456" s="20"/>
      <c r="BX456" s="20"/>
      <c r="BY456" s="20"/>
      <c r="BZ456" s="20"/>
      <c r="CA456" s="20"/>
      <c r="CB456" s="20"/>
      <c r="CC456" s="20"/>
      <c r="CD456" s="20"/>
      <c r="CE456" s="20"/>
      <c r="CF456" s="20"/>
      <c r="CG456" s="20"/>
      <c r="CH456" s="20"/>
      <c r="CI456" s="20"/>
    </row>
    <row r="457" spans="2:87" ht="13.5" customHeight="1">
      <c r="B457" s="228"/>
      <c r="C457" s="228"/>
      <c r="D457" s="230"/>
      <c r="E457" s="173" t="s">
        <v>71</v>
      </c>
      <c r="F457" s="116" t="s">
        <v>72</v>
      </c>
      <c r="G457" s="174">
        <v>1743603983</v>
      </c>
      <c r="H457" s="11">
        <f t="shared" ref="H457" si="948">IFERROR(G457/G465,"-")</f>
        <v>0.16943847570126128</v>
      </c>
      <c r="I457" s="71">
        <v>43010</v>
      </c>
      <c r="J457" s="11">
        <f t="shared" ref="J457" si="949">IFERROR(I457/D455,"-")</f>
        <v>0.64289985052316889</v>
      </c>
      <c r="K457" s="76">
        <f t="shared" si="942"/>
        <v>40539.502046035806</v>
      </c>
      <c r="L457" s="22"/>
      <c r="M457" s="20"/>
      <c r="N457" s="228"/>
      <c r="O457" s="228"/>
      <c r="P457" s="230"/>
      <c r="Q457" s="172" t="s">
        <v>71</v>
      </c>
      <c r="R457" s="92" t="s">
        <v>72</v>
      </c>
      <c r="S457" s="102">
        <v>1700459713</v>
      </c>
      <c r="T457" s="13">
        <v>0.17085739842326428</v>
      </c>
      <c r="U457" s="73">
        <v>40601</v>
      </c>
      <c r="V457" s="13">
        <v>0.64169998893647962</v>
      </c>
      <c r="W457" s="73">
        <v>41882.21258097091</v>
      </c>
      <c r="X457" s="22"/>
      <c r="Y457" s="143"/>
      <c r="Z457" s="168"/>
      <c r="AA457" s="168"/>
      <c r="AB457" s="168"/>
      <c r="AC457" s="168"/>
      <c r="AD457" s="168"/>
      <c r="AE457" s="168"/>
      <c r="AF457" s="168"/>
      <c r="AG457" s="168"/>
      <c r="AH457" s="168"/>
      <c r="AI457" s="168"/>
      <c r="AJ457" s="168"/>
      <c r="AK457" s="168"/>
      <c r="AL457" s="168"/>
      <c r="AM457" s="168"/>
      <c r="AN457" s="168"/>
      <c r="AO457" s="168"/>
      <c r="AP457" s="168"/>
      <c r="AQ457" s="168"/>
      <c r="AR457" s="168"/>
      <c r="AS457" s="168"/>
      <c r="AT457" s="168"/>
      <c r="AU457" s="168"/>
      <c r="AV457" s="168"/>
      <c r="AW457" s="168"/>
      <c r="AX457" s="168"/>
      <c r="AY457" s="168"/>
      <c r="AZ457" s="168"/>
      <c r="BA457" s="168"/>
      <c r="BB457" s="168"/>
      <c r="BC457" s="168"/>
      <c r="BD457" s="20"/>
      <c r="BE457" s="20"/>
      <c r="BF457" s="20"/>
      <c r="BG457" s="20"/>
      <c r="BH457" s="20"/>
      <c r="BI457" s="20"/>
      <c r="BJ457" s="20"/>
      <c r="BK457" s="20"/>
      <c r="BL457" s="20"/>
      <c r="BM457" s="20"/>
      <c r="BN457" s="20"/>
      <c r="BO457" s="20"/>
      <c r="BP457" s="20"/>
      <c r="BQ457" s="20"/>
      <c r="BR457" s="20"/>
      <c r="BS457" s="20"/>
      <c r="BT457" s="20"/>
      <c r="BU457" s="20"/>
      <c r="BV457" s="20"/>
      <c r="BW457" s="20"/>
      <c r="BX457" s="20"/>
      <c r="BY457" s="20"/>
      <c r="BZ457" s="20"/>
      <c r="CA457" s="20"/>
      <c r="CB457" s="20"/>
      <c r="CC457" s="20"/>
      <c r="CD457" s="20"/>
      <c r="CE457" s="20"/>
      <c r="CF457" s="20"/>
      <c r="CG457" s="20"/>
      <c r="CH457" s="20"/>
      <c r="CI457" s="20"/>
    </row>
    <row r="458" spans="2:87" ht="13.5" customHeight="1">
      <c r="B458" s="228"/>
      <c r="C458" s="228"/>
      <c r="D458" s="230"/>
      <c r="E458" s="173" t="s">
        <v>73</v>
      </c>
      <c r="F458" s="116" t="s">
        <v>74</v>
      </c>
      <c r="G458" s="174">
        <v>917699471</v>
      </c>
      <c r="H458" s="11">
        <f t="shared" ref="H458" si="950">IFERROR(G458/G465,"-")</f>
        <v>8.9179424361348139E-2</v>
      </c>
      <c r="I458" s="71">
        <v>15589</v>
      </c>
      <c r="J458" s="11">
        <f t="shared" ref="J458" si="951">IFERROR(I458/D455,"-")</f>
        <v>0.23301943198804184</v>
      </c>
      <c r="K458" s="76">
        <f t="shared" si="942"/>
        <v>58868.398935146579</v>
      </c>
      <c r="L458" s="22"/>
      <c r="M458" s="20"/>
      <c r="N458" s="228"/>
      <c r="O458" s="228"/>
      <c r="P458" s="230"/>
      <c r="Q458" s="172" t="s">
        <v>73</v>
      </c>
      <c r="R458" s="92" t="s">
        <v>74</v>
      </c>
      <c r="S458" s="102">
        <v>903188164</v>
      </c>
      <c r="T458" s="13">
        <v>9.0749800661537081E-2</v>
      </c>
      <c r="U458" s="73">
        <v>15331</v>
      </c>
      <c r="V458" s="13">
        <v>0.24230690205623429</v>
      </c>
      <c r="W458" s="73">
        <v>58912.540864914226</v>
      </c>
      <c r="X458" s="22"/>
      <c r="Y458" s="143"/>
      <c r="Z458" s="168"/>
      <c r="AA458" s="168"/>
      <c r="AB458" s="168"/>
      <c r="AC458" s="168"/>
      <c r="AD458" s="168"/>
      <c r="AE458" s="168"/>
      <c r="AF458" s="168"/>
      <c r="AG458" s="168"/>
      <c r="AH458" s="168"/>
      <c r="AI458" s="168"/>
      <c r="AJ458" s="168"/>
      <c r="AK458" s="168"/>
      <c r="AL458" s="168"/>
      <c r="AM458" s="168"/>
      <c r="AN458" s="168"/>
      <c r="AO458" s="168"/>
      <c r="AP458" s="168"/>
      <c r="AQ458" s="168"/>
      <c r="AR458" s="168"/>
      <c r="AS458" s="168"/>
      <c r="AT458" s="168"/>
      <c r="AU458" s="168"/>
      <c r="AV458" s="168"/>
      <c r="AW458" s="168"/>
      <c r="AX458" s="168"/>
      <c r="AY458" s="168"/>
      <c r="AZ458" s="168"/>
      <c r="BA458" s="168"/>
      <c r="BB458" s="168"/>
      <c r="BC458" s="168"/>
      <c r="BD458" s="20"/>
      <c r="BE458" s="20"/>
      <c r="BF458" s="20"/>
      <c r="BG458" s="20"/>
      <c r="BH458" s="20"/>
      <c r="BI458" s="20"/>
      <c r="BJ458" s="20"/>
      <c r="BK458" s="20"/>
      <c r="BL458" s="20"/>
      <c r="BM458" s="20"/>
      <c r="BN458" s="20"/>
      <c r="BO458" s="20"/>
      <c r="BP458" s="20"/>
      <c r="BQ458" s="20"/>
      <c r="BR458" s="20"/>
      <c r="BS458" s="20"/>
      <c r="BT458" s="20"/>
      <c r="BU458" s="20"/>
      <c r="BV458" s="20"/>
      <c r="BW458" s="20"/>
      <c r="BX458" s="20"/>
      <c r="BY458" s="20"/>
      <c r="BZ458" s="20"/>
      <c r="CA458" s="20"/>
      <c r="CB458" s="20"/>
      <c r="CC458" s="20"/>
      <c r="CD458" s="20"/>
      <c r="CE458" s="20"/>
      <c r="CF458" s="20"/>
      <c r="CG458" s="20"/>
      <c r="CH458" s="20"/>
      <c r="CI458" s="20"/>
    </row>
    <row r="459" spans="2:87" ht="13.5" customHeight="1">
      <c r="B459" s="228"/>
      <c r="C459" s="228"/>
      <c r="D459" s="230"/>
      <c r="E459" s="173" t="s">
        <v>75</v>
      </c>
      <c r="F459" s="116" t="s">
        <v>76</v>
      </c>
      <c r="G459" s="174">
        <v>94899743</v>
      </c>
      <c r="H459" s="11">
        <f t="shared" ref="H459" si="952">IFERROR(G459/G465,"-")</f>
        <v>9.2220870995575379E-3</v>
      </c>
      <c r="I459" s="71">
        <v>240</v>
      </c>
      <c r="J459" s="11">
        <f t="shared" ref="J459" si="953">IFERROR(I459/D455,"-")</f>
        <v>3.5874439461883408E-3</v>
      </c>
      <c r="K459" s="76">
        <f t="shared" si="942"/>
        <v>395415.59583333333</v>
      </c>
      <c r="L459" s="22"/>
      <c r="M459" s="20"/>
      <c r="N459" s="228"/>
      <c r="O459" s="228"/>
      <c r="P459" s="230"/>
      <c r="Q459" s="172" t="s">
        <v>75</v>
      </c>
      <c r="R459" s="92" t="s">
        <v>76</v>
      </c>
      <c r="S459" s="102">
        <v>83657594</v>
      </c>
      <c r="T459" s="13">
        <v>8.4056792171645425E-3</v>
      </c>
      <c r="U459" s="73">
        <v>250</v>
      </c>
      <c r="V459" s="13">
        <v>3.9512572900697006E-3</v>
      </c>
      <c r="W459" s="73">
        <v>334630.37599999999</v>
      </c>
      <c r="X459" s="22"/>
      <c r="Y459" s="143"/>
      <c r="Z459" s="168"/>
      <c r="AA459" s="168"/>
      <c r="AB459" s="168"/>
      <c r="AC459" s="168"/>
      <c r="AD459" s="168"/>
      <c r="AE459" s="168"/>
      <c r="AF459" s="168"/>
      <c r="AG459" s="168"/>
      <c r="AH459" s="168"/>
      <c r="AI459" s="168"/>
      <c r="AJ459" s="168"/>
      <c r="AK459" s="168"/>
      <c r="AL459" s="168"/>
      <c r="AM459" s="168"/>
      <c r="AN459" s="168"/>
      <c r="AO459" s="168"/>
      <c r="AP459" s="168"/>
      <c r="AQ459" s="168"/>
      <c r="AR459" s="168"/>
      <c r="AS459" s="168"/>
      <c r="AT459" s="168"/>
      <c r="AU459" s="168"/>
      <c r="AV459" s="168"/>
      <c r="AW459" s="168"/>
      <c r="AX459" s="168"/>
      <c r="AY459" s="168"/>
      <c r="AZ459" s="168"/>
      <c r="BA459" s="168"/>
      <c r="BB459" s="168"/>
      <c r="BC459" s="168"/>
      <c r="BD459" s="20"/>
      <c r="BE459" s="20"/>
      <c r="BF459" s="20"/>
      <c r="BG459" s="20"/>
      <c r="BH459" s="20"/>
      <c r="BI459" s="20"/>
      <c r="BJ459" s="20"/>
      <c r="BK459" s="20"/>
      <c r="BL459" s="20"/>
      <c r="BM459" s="20"/>
      <c r="BN459" s="20"/>
      <c r="BO459" s="20"/>
      <c r="BP459" s="20"/>
      <c r="BQ459" s="20"/>
      <c r="BR459" s="20"/>
      <c r="BS459" s="20"/>
      <c r="BT459" s="20"/>
      <c r="BU459" s="20"/>
      <c r="BV459" s="20"/>
      <c r="BW459" s="20"/>
      <c r="BX459" s="20"/>
      <c r="BY459" s="20"/>
      <c r="BZ459" s="20"/>
      <c r="CA459" s="20"/>
      <c r="CB459" s="20"/>
      <c r="CC459" s="20"/>
      <c r="CD459" s="20"/>
      <c r="CE459" s="20"/>
      <c r="CF459" s="20"/>
      <c r="CG459" s="20"/>
      <c r="CH459" s="20"/>
      <c r="CI459" s="20"/>
    </row>
    <row r="460" spans="2:87" ht="13.5" customHeight="1">
      <c r="B460" s="228"/>
      <c r="C460" s="228"/>
      <c r="D460" s="230"/>
      <c r="E460" s="173" t="s">
        <v>77</v>
      </c>
      <c r="F460" s="116" t="s">
        <v>78</v>
      </c>
      <c r="G460" s="174">
        <v>407018777</v>
      </c>
      <c r="H460" s="11">
        <f t="shared" ref="H460" si="954">IFERROR(G460/G465,"-")</f>
        <v>3.9552927057446154E-2</v>
      </c>
      <c r="I460" s="71">
        <v>1917</v>
      </c>
      <c r="J460" s="11">
        <f t="shared" ref="J460" si="955">IFERROR(I460/D455,"-")</f>
        <v>2.8654708520179373E-2</v>
      </c>
      <c r="K460" s="76">
        <f t="shared" si="942"/>
        <v>212320.69744392281</v>
      </c>
      <c r="L460" s="22"/>
      <c r="M460" s="20"/>
      <c r="N460" s="228"/>
      <c r="O460" s="228"/>
      <c r="P460" s="230"/>
      <c r="Q460" s="172" t="s">
        <v>77</v>
      </c>
      <c r="R460" s="92" t="s">
        <v>78</v>
      </c>
      <c r="S460" s="102">
        <v>370834989</v>
      </c>
      <c r="T460" s="13">
        <v>3.7260454323306762E-2</v>
      </c>
      <c r="U460" s="73">
        <v>1843</v>
      </c>
      <c r="V460" s="13">
        <v>2.912866874239383E-2</v>
      </c>
      <c r="W460" s="73">
        <v>201212.69072164947</v>
      </c>
      <c r="X460" s="22"/>
      <c r="Y460" s="143"/>
      <c r="Z460" s="168"/>
      <c r="AA460" s="168"/>
      <c r="AB460" s="168"/>
      <c r="AC460" s="168"/>
      <c r="AD460" s="168"/>
      <c r="AE460" s="168"/>
      <c r="AF460" s="168"/>
      <c r="AG460" s="168"/>
      <c r="AH460" s="168"/>
      <c r="AI460" s="168"/>
      <c r="AJ460" s="168"/>
      <c r="AK460" s="168"/>
      <c r="AL460" s="168"/>
      <c r="AM460" s="168"/>
      <c r="AN460" s="168"/>
      <c r="AO460" s="168"/>
      <c r="AP460" s="168"/>
      <c r="AQ460" s="168"/>
      <c r="AR460" s="168"/>
      <c r="AS460" s="168"/>
      <c r="AT460" s="168"/>
      <c r="AU460" s="168"/>
      <c r="AV460" s="168"/>
      <c r="AW460" s="168"/>
      <c r="AX460" s="168"/>
      <c r="AY460" s="168"/>
      <c r="AZ460" s="168"/>
      <c r="BA460" s="168"/>
      <c r="BB460" s="168"/>
      <c r="BC460" s="168"/>
      <c r="BD460" s="20"/>
      <c r="BE460" s="20"/>
      <c r="BF460" s="20"/>
      <c r="BG460" s="20"/>
      <c r="BH460" s="20"/>
      <c r="BI460" s="20"/>
      <c r="BJ460" s="20"/>
      <c r="BK460" s="20"/>
      <c r="BL460" s="20"/>
      <c r="BM460" s="20"/>
      <c r="BN460" s="20"/>
      <c r="BO460" s="20"/>
      <c r="BP460" s="20"/>
      <c r="BQ460" s="20"/>
      <c r="BR460" s="20"/>
      <c r="BS460" s="20"/>
      <c r="BT460" s="20"/>
      <c r="BU460" s="20"/>
      <c r="BV460" s="20"/>
      <c r="BW460" s="20"/>
      <c r="BX460" s="20"/>
      <c r="BY460" s="20"/>
      <c r="BZ460" s="20"/>
      <c r="CA460" s="20"/>
      <c r="CB460" s="20"/>
      <c r="CC460" s="20"/>
      <c r="CD460" s="20"/>
      <c r="CE460" s="20"/>
      <c r="CF460" s="20"/>
      <c r="CG460" s="20"/>
      <c r="CH460" s="20"/>
      <c r="CI460" s="20"/>
    </row>
    <row r="461" spans="2:87" ht="13.5" customHeight="1">
      <c r="B461" s="228"/>
      <c r="C461" s="228"/>
      <c r="D461" s="230"/>
      <c r="E461" s="173" t="s">
        <v>79</v>
      </c>
      <c r="F461" s="116" t="s">
        <v>80</v>
      </c>
      <c r="G461" s="174">
        <v>1700115626</v>
      </c>
      <c r="H461" s="11">
        <f t="shared" ref="H461" si="956">IFERROR(G461/G465,"-")</f>
        <v>0.16521240086277988</v>
      </c>
      <c r="I461" s="71">
        <v>13364</v>
      </c>
      <c r="J461" s="11">
        <f t="shared" ref="J461" si="957">IFERROR(I461/D455,"-")</f>
        <v>0.1997608370702541</v>
      </c>
      <c r="K461" s="76">
        <f t="shared" si="942"/>
        <v>127216.07497755163</v>
      </c>
      <c r="L461" s="22"/>
      <c r="M461" s="20"/>
      <c r="N461" s="228"/>
      <c r="O461" s="228"/>
      <c r="P461" s="230"/>
      <c r="Q461" s="172" t="s">
        <v>79</v>
      </c>
      <c r="R461" s="92" t="s">
        <v>80</v>
      </c>
      <c r="S461" s="102">
        <v>1657464730</v>
      </c>
      <c r="T461" s="13">
        <v>0.16653738373284127</v>
      </c>
      <c r="U461" s="73">
        <v>12995</v>
      </c>
      <c r="V461" s="13">
        <v>0.20538635393782301</v>
      </c>
      <c r="W461" s="73">
        <v>127546.34320892651</v>
      </c>
      <c r="X461" s="22"/>
      <c r="Y461" s="143"/>
      <c r="Z461" s="168"/>
      <c r="AA461" s="168"/>
      <c r="AB461" s="168"/>
      <c r="AC461" s="168"/>
      <c r="AD461" s="168"/>
      <c r="AE461" s="168"/>
      <c r="AF461" s="168"/>
      <c r="AG461" s="168"/>
      <c r="AH461" s="168"/>
      <c r="AI461" s="168"/>
      <c r="AJ461" s="168"/>
      <c r="AK461" s="168"/>
      <c r="AL461" s="168"/>
      <c r="AM461" s="168"/>
      <c r="AN461" s="168"/>
      <c r="AO461" s="168"/>
      <c r="AP461" s="168"/>
      <c r="AQ461" s="168"/>
      <c r="AR461" s="168"/>
      <c r="AS461" s="168"/>
      <c r="AT461" s="168"/>
      <c r="AU461" s="168"/>
      <c r="AV461" s="168"/>
      <c r="AW461" s="168"/>
      <c r="AX461" s="168"/>
      <c r="AY461" s="168"/>
      <c r="AZ461" s="168"/>
      <c r="BA461" s="168"/>
      <c r="BB461" s="168"/>
      <c r="BC461" s="168"/>
      <c r="BD461" s="20"/>
      <c r="BE461" s="20"/>
      <c r="BF461" s="20"/>
      <c r="BG461" s="20"/>
      <c r="BH461" s="20"/>
      <c r="BI461" s="20"/>
      <c r="BJ461" s="20"/>
      <c r="BK461" s="20"/>
      <c r="BL461" s="20"/>
      <c r="BM461" s="20"/>
      <c r="BN461" s="20"/>
      <c r="BO461" s="20"/>
      <c r="BP461" s="20"/>
      <c r="BQ461" s="20"/>
      <c r="BR461" s="20"/>
      <c r="BS461" s="20"/>
      <c r="BT461" s="20"/>
      <c r="BU461" s="20"/>
      <c r="BV461" s="20"/>
      <c r="BW461" s="20"/>
      <c r="BX461" s="20"/>
      <c r="BY461" s="20"/>
      <c r="BZ461" s="20"/>
      <c r="CA461" s="20"/>
      <c r="CB461" s="20"/>
      <c r="CC461" s="20"/>
      <c r="CD461" s="20"/>
      <c r="CE461" s="20"/>
      <c r="CF461" s="20"/>
      <c r="CG461" s="20"/>
      <c r="CH461" s="20"/>
      <c r="CI461" s="20"/>
    </row>
    <row r="462" spans="2:87" ht="13.5" customHeight="1">
      <c r="B462" s="228"/>
      <c r="C462" s="228"/>
      <c r="D462" s="230"/>
      <c r="E462" s="173" t="s">
        <v>81</v>
      </c>
      <c r="F462" s="116" t="s">
        <v>82</v>
      </c>
      <c r="G462" s="174">
        <v>582779</v>
      </c>
      <c r="H462" s="11">
        <f t="shared" ref="H462" si="958">IFERROR(G462/G465,"-")</f>
        <v>5.6632805610369697E-5</v>
      </c>
      <c r="I462" s="71">
        <v>106</v>
      </c>
      <c r="J462" s="11">
        <f t="shared" ref="J462" si="959">IFERROR(I462/D455,"-")</f>
        <v>1.5844544095665171E-3</v>
      </c>
      <c r="K462" s="76">
        <f t="shared" si="942"/>
        <v>5497.9150943396226</v>
      </c>
      <c r="L462" s="22"/>
      <c r="M462" s="20"/>
      <c r="N462" s="228"/>
      <c r="O462" s="228"/>
      <c r="P462" s="230"/>
      <c r="Q462" s="172" t="s">
        <v>81</v>
      </c>
      <c r="R462" s="92" t="s">
        <v>82</v>
      </c>
      <c r="S462" s="102">
        <v>905609</v>
      </c>
      <c r="T462" s="13">
        <v>9.0993039438561481E-5</v>
      </c>
      <c r="U462" s="73">
        <v>119</v>
      </c>
      <c r="V462" s="13">
        <v>1.8807984700731774E-3</v>
      </c>
      <c r="W462" s="73">
        <v>7610.1596638655465</v>
      </c>
      <c r="X462" s="22"/>
      <c r="Y462" s="143"/>
      <c r="Z462" s="168"/>
      <c r="AA462" s="168"/>
      <c r="AB462" s="168"/>
      <c r="AC462" s="168"/>
      <c r="AD462" s="168"/>
      <c r="AE462" s="168"/>
      <c r="AF462" s="168"/>
      <c r="AG462" s="168"/>
      <c r="AH462" s="168"/>
      <c r="AI462" s="168"/>
      <c r="AJ462" s="168"/>
      <c r="AK462" s="168"/>
      <c r="AL462" s="168"/>
      <c r="AM462" s="168"/>
      <c r="AN462" s="168"/>
      <c r="AO462" s="168"/>
      <c r="AP462" s="168"/>
      <c r="AQ462" s="168"/>
      <c r="AR462" s="168"/>
      <c r="AS462" s="168"/>
      <c r="AT462" s="168"/>
      <c r="AU462" s="168"/>
      <c r="AV462" s="168"/>
      <c r="AW462" s="168"/>
      <c r="AX462" s="168"/>
      <c r="AY462" s="168"/>
      <c r="AZ462" s="168"/>
      <c r="BA462" s="168"/>
      <c r="BB462" s="168"/>
      <c r="BC462" s="168"/>
      <c r="BD462" s="20"/>
      <c r="BE462" s="20"/>
      <c r="BF462" s="20"/>
      <c r="BG462" s="20"/>
      <c r="BH462" s="20"/>
      <c r="BI462" s="20"/>
      <c r="BJ462" s="20"/>
      <c r="BK462" s="20"/>
      <c r="BL462" s="20"/>
      <c r="BM462" s="20"/>
      <c r="BN462" s="20"/>
      <c r="BO462" s="20"/>
      <c r="BP462" s="20"/>
      <c r="BQ462" s="20"/>
      <c r="BR462" s="20"/>
      <c r="BS462" s="20"/>
      <c r="BT462" s="20"/>
      <c r="BU462" s="20"/>
      <c r="BV462" s="20"/>
      <c r="BW462" s="20"/>
      <c r="BX462" s="20"/>
      <c r="BY462" s="20"/>
      <c r="BZ462" s="20"/>
      <c r="CA462" s="20"/>
      <c r="CB462" s="20"/>
      <c r="CC462" s="20"/>
      <c r="CD462" s="20"/>
      <c r="CE462" s="20"/>
      <c r="CF462" s="20"/>
      <c r="CG462" s="20"/>
      <c r="CH462" s="20"/>
      <c r="CI462" s="20"/>
    </row>
    <row r="463" spans="2:87" ht="13.5" customHeight="1">
      <c r="B463" s="228"/>
      <c r="C463" s="228"/>
      <c r="D463" s="230"/>
      <c r="E463" s="173" t="s">
        <v>83</v>
      </c>
      <c r="F463" s="116" t="s">
        <v>84</v>
      </c>
      <c r="G463" s="174">
        <v>242702629</v>
      </c>
      <c r="H463" s="11">
        <f t="shared" ref="H463" si="960">IFERROR(G463/G465,"-")</f>
        <v>2.3585151162417786E-2</v>
      </c>
      <c r="I463" s="71">
        <v>6977</v>
      </c>
      <c r="J463" s="11">
        <f t="shared" ref="J463" si="961">IFERROR(I463/D455,"-")</f>
        <v>0.10428998505231689</v>
      </c>
      <c r="K463" s="76">
        <f t="shared" si="942"/>
        <v>34786.101332951126</v>
      </c>
      <c r="L463" s="22"/>
      <c r="M463" s="20"/>
      <c r="N463" s="228"/>
      <c r="O463" s="228"/>
      <c r="P463" s="230"/>
      <c r="Q463" s="172" t="s">
        <v>83</v>
      </c>
      <c r="R463" s="92" t="s">
        <v>84</v>
      </c>
      <c r="S463" s="102">
        <v>181524128</v>
      </c>
      <c r="T463" s="13">
        <v>1.8239032671003141E-2</v>
      </c>
      <c r="U463" s="73">
        <v>6738</v>
      </c>
      <c r="V463" s="13">
        <v>0.10649428648195856</v>
      </c>
      <c r="W463" s="73">
        <v>26940.357376075986</v>
      </c>
      <c r="X463" s="22"/>
      <c r="Y463" s="143"/>
      <c r="Z463" s="168"/>
      <c r="AA463" s="168"/>
      <c r="AB463" s="168"/>
      <c r="AC463" s="168"/>
      <c r="AD463" s="168"/>
      <c r="AE463" s="168"/>
      <c r="AF463" s="168"/>
      <c r="AG463" s="168"/>
      <c r="AH463" s="168"/>
      <c r="AI463" s="168"/>
      <c r="AJ463" s="168"/>
      <c r="AK463" s="168"/>
      <c r="AL463" s="168"/>
      <c r="AM463" s="168"/>
      <c r="AN463" s="168"/>
      <c r="AO463" s="168"/>
      <c r="AP463" s="168"/>
      <c r="AQ463" s="168"/>
      <c r="AR463" s="168"/>
      <c r="AS463" s="168"/>
      <c r="AT463" s="168"/>
      <c r="AU463" s="168"/>
      <c r="AV463" s="168"/>
      <c r="AW463" s="168"/>
      <c r="AX463" s="168"/>
      <c r="AY463" s="168"/>
      <c r="AZ463" s="168"/>
      <c r="BA463" s="168"/>
      <c r="BB463" s="168"/>
      <c r="BC463" s="168"/>
      <c r="BD463" s="20"/>
      <c r="BE463" s="20"/>
      <c r="BF463" s="20"/>
      <c r="BG463" s="20"/>
      <c r="BH463" s="20"/>
      <c r="BI463" s="20"/>
      <c r="BJ463" s="20"/>
      <c r="BK463" s="20"/>
      <c r="BL463" s="20"/>
      <c r="BM463" s="20"/>
      <c r="BN463" s="20"/>
      <c r="BO463" s="20"/>
      <c r="BP463" s="20"/>
      <c r="BQ463" s="20"/>
      <c r="BR463" s="20"/>
      <c r="BS463" s="20"/>
      <c r="BT463" s="20"/>
      <c r="BU463" s="20"/>
      <c r="BV463" s="20"/>
      <c r="BW463" s="20"/>
      <c r="BX463" s="20"/>
      <c r="BY463" s="20"/>
      <c r="BZ463" s="20"/>
      <c r="CA463" s="20"/>
      <c r="CB463" s="20"/>
      <c r="CC463" s="20"/>
      <c r="CD463" s="20"/>
      <c r="CE463" s="20"/>
      <c r="CF463" s="20"/>
      <c r="CG463" s="20"/>
      <c r="CH463" s="20"/>
      <c r="CI463" s="20"/>
    </row>
    <row r="464" spans="2:87" ht="13.5" customHeight="1">
      <c r="B464" s="228"/>
      <c r="C464" s="228"/>
      <c r="D464" s="230"/>
      <c r="E464" s="175" t="s">
        <v>85</v>
      </c>
      <c r="F464" s="117" t="s">
        <v>86</v>
      </c>
      <c r="G464" s="176">
        <v>2535533526</v>
      </c>
      <c r="H464" s="12">
        <f t="shared" ref="H464" si="962">IFERROR(G464/G465,"-")</f>
        <v>0.24639593618941874</v>
      </c>
      <c r="I464" s="72">
        <v>5554</v>
      </c>
      <c r="J464" s="12">
        <f t="shared" ref="J464" si="963">IFERROR(I464/D455,"-")</f>
        <v>8.3019431988041847E-2</v>
      </c>
      <c r="K464" s="77">
        <f t="shared" si="942"/>
        <v>456523.86136118113</v>
      </c>
      <c r="L464" s="22"/>
      <c r="M464" s="20"/>
      <c r="N464" s="228"/>
      <c r="O464" s="228"/>
      <c r="P464" s="230"/>
      <c r="Q464" s="172" t="s">
        <v>85</v>
      </c>
      <c r="R464" s="92" t="s">
        <v>86</v>
      </c>
      <c r="S464" s="102">
        <v>2480405775</v>
      </c>
      <c r="T464" s="13">
        <v>0.24922418009119901</v>
      </c>
      <c r="U464" s="73">
        <v>4957</v>
      </c>
      <c r="V464" s="13">
        <v>7.8345529547502013E-2</v>
      </c>
      <c r="W464" s="73">
        <v>500384.46136776276</v>
      </c>
      <c r="X464" s="22"/>
      <c r="Y464" s="143"/>
      <c r="Z464" s="168"/>
      <c r="AA464" s="168"/>
      <c r="AB464" s="168"/>
      <c r="AC464" s="168"/>
      <c r="AD464" s="168"/>
      <c r="AE464" s="168"/>
      <c r="AF464" s="168"/>
      <c r="AG464" s="168"/>
      <c r="AH464" s="168"/>
      <c r="AI464" s="168"/>
      <c r="AJ464" s="168"/>
      <c r="AK464" s="168"/>
      <c r="AL464" s="168"/>
      <c r="AM464" s="168"/>
      <c r="AN464" s="168"/>
      <c r="AO464" s="168"/>
      <c r="AP464" s="168"/>
      <c r="AQ464" s="168"/>
      <c r="AR464" s="168"/>
      <c r="AS464" s="168"/>
      <c r="AT464" s="168"/>
      <c r="AU464" s="168"/>
      <c r="AV464" s="168"/>
      <c r="AW464" s="168"/>
      <c r="AX464" s="168"/>
      <c r="AY464" s="168"/>
      <c r="AZ464" s="168"/>
      <c r="BA464" s="168"/>
      <c r="BB464" s="168"/>
      <c r="BC464" s="168"/>
      <c r="BD464" s="20"/>
      <c r="BE464" s="20"/>
      <c r="BF464" s="20"/>
      <c r="BG464" s="20"/>
      <c r="BH464" s="20"/>
      <c r="BI464" s="20"/>
      <c r="BJ464" s="20"/>
      <c r="BK464" s="20"/>
      <c r="BL464" s="20"/>
      <c r="BM464" s="20"/>
      <c r="BN464" s="20"/>
      <c r="BO464" s="20"/>
      <c r="BP464" s="20"/>
      <c r="BQ464" s="20"/>
      <c r="BR464" s="20"/>
      <c r="BS464" s="20"/>
      <c r="BT464" s="20"/>
      <c r="BU464" s="20"/>
      <c r="BV464" s="20"/>
      <c r="BW464" s="20"/>
      <c r="BX464" s="20"/>
      <c r="BY464" s="20"/>
      <c r="BZ464" s="20"/>
      <c r="CA464" s="20"/>
      <c r="CB464" s="20"/>
      <c r="CC464" s="20"/>
      <c r="CD464" s="20"/>
      <c r="CE464" s="20"/>
      <c r="CF464" s="20"/>
      <c r="CG464" s="20"/>
      <c r="CH464" s="20"/>
      <c r="CI464" s="20"/>
    </row>
    <row r="465" spans="2:87" ht="13.5" customHeight="1">
      <c r="B465" s="192"/>
      <c r="C465" s="192"/>
      <c r="D465" s="231"/>
      <c r="E465" s="177" t="s">
        <v>115</v>
      </c>
      <c r="F465" s="178"/>
      <c r="G465" s="102">
        <f>SUM(G455:G464)</f>
        <v>10290484353</v>
      </c>
      <c r="H465" s="13" t="s">
        <v>131</v>
      </c>
      <c r="I465" s="73">
        <v>55075</v>
      </c>
      <c r="J465" s="13">
        <f t="shared" ref="J465" si="964">IFERROR(I465/D455,"-")</f>
        <v>0.82324364723467858</v>
      </c>
      <c r="K465" s="78">
        <f t="shared" si="942"/>
        <v>186844.9269723105</v>
      </c>
      <c r="L465" s="22"/>
      <c r="M465" s="20"/>
      <c r="N465" s="192"/>
      <c r="O465" s="192"/>
      <c r="P465" s="231"/>
      <c r="Q465" s="179" t="s">
        <v>115</v>
      </c>
      <c r="R465" s="179"/>
      <c r="S465" s="102">
        <v>9952508517</v>
      </c>
      <c r="T465" s="13" t="s">
        <v>131</v>
      </c>
      <c r="U465" s="73">
        <v>52236</v>
      </c>
      <c r="V465" s="13">
        <v>0.82559150321632346</v>
      </c>
      <c r="W465" s="73">
        <v>190529.6829198254</v>
      </c>
      <c r="X465" s="22"/>
      <c r="Y465" s="143"/>
      <c r="Z465" s="168"/>
      <c r="AA465" s="168"/>
      <c r="AB465" s="168"/>
      <c r="AC465" s="168"/>
      <c r="AD465" s="168"/>
      <c r="AE465" s="168"/>
      <c r="AF465" s="168"/>
      <c r="AG465" s="168"/>
      <c r="AH465" s="168"/>
      <c r="AI465" s="168"/>
      <c r="AJ465" s="168"/>
      <c r="AK465" s="168"/>
      <c r="AL465" s="168"/>
      <c r="AM465" s="168"/>
      <c r="AN465" s="168"/>
      <c r="AO465" s="168"/>
      <c r="AP465" s="168"/>
      <c r="AQ465" s="168"/>
      <c r="AR465" s="168"/>
      <c r="AS465" s="168"/>
      <c r="AT465" s="168"/>
      <c r="AU465" s="168"/>
      <c r="AV465" s="168"/>
      <c r="AW465" s="168"/>
      <c r="AX465" s="168"/>
      <c r="AY465" s="168"/>
      <c r="AZ465" s="168"/>
      <c r="BA465" s="168"/>
      <c r="BB465" s="168"/>
      <c r="BC465" s="168"/>
      <c r="BD465" s="20"/>
      <c r="BE465" s="20"/>
      <c r="BF465" s="20"/>
      <c r="BG465" s="20"/>
      <c r="BH465" s="20"/>
      <c r="BI465" s="20"/>
      <c r="BJ465" s="20"/>
      <c r="BK465" s="20"/>
      <c r="BL465" s="20"/>
      <c r="BM465" s="20"/>
      <c r="BN465" s="20"/>
      <c r="BO465" s="20"/>
      <c r="BP465" s="20"/>
      <c r="BQ465" s="20"/>
      <c r="BR465" s="20"/>
      <c r="BS465" s="20"/>
      <c r="BT465" s="20"/>
      <c r="BU465" s="20"/>
      <c r="BV465" s="20"/>
      <c r="BW465" s="20"/>
      <c r="BX465" s="20"/>
      <c r="BY465" s="20"/>
      <c r="BZ465" s="20"/>
      <c r="CA465" s="20"/>
      <c r="CB465" s="20"/>
      <c r="CC465" s="20"/>
      <c r="CD465" s="20"/>
      <c r="CE465" s="20"/>
      <c r="CF465" s="20"/>
      <c r="CG465" s="20"/>
      <c r="CH465" s="20"/>
      <c r="CI465" s="20"/>
    </row>
    <row r="466" spans="2:87" ht="13.5" customHeight="1">
      <c r="B466" s="191">
        <v>43</v>
      </c>
      <c r="C466" s="191" t="s">
        <v>8</v>
      </c>
      <c r="D466" s="229">
        <f>VLOOKUP(C466,市区町村別_生活習慣病の状況!$C$5:$D$78,2,FALSE)</f>
        <v>41176</v>
      </c>
      <c r="E466" s="169" t="s">
        <v>67</v>
      </c>
      <c r="F466" s="114" t="s">
        <v>68</v>
      </c>
      <c r="G466" s="170">
        <v>1174482009</v>
      </c>
      <c r="H466" s="10">
        <f t="shared" ref="H466" si="965">IFERROR(G466/G476,"-")</f>
        <v>0.1897797642792575</v>
      </c>
      <c r="I466" s="171">
        <v>21508</v>
      </c>
      <c r="J466" s="10">
        <f t="shared" ref="J466" si="966">IFERROR(I466/D466,"-")</f>
        <v>0.52234311249271426</v>
      </c>
      <c r="K466" s="75">
        <f t="shared" si="942"/>
        <v>54606.751394829829</v>
      </c>
      <c r="L466" s="22"/>
      <c r="M466" s="20"/>
      <c r="N466" s="191">
        <v>43</v>
      </c>
      <c r="O466" s="191" t="s">
        <v>8</v>
      </c>
      <c r="P466" s="229">
        <v>38793</v>
      </c>
      <c r="Q466" s="172" t="s">
        <v>67</v>
      </c>
      <c r="R466" s="92" t="s">
        <v>68</v>
      </c>
      <c r="S466" s="102">
        <v>1107654607</v>
      </c>
      <c r="T466" s="13">
        <v>0.18330200020438853</v>
      </c>
      <c r="U466" s="73">
        <v>19503</v>
      </c>
      <c r="V466" s="13">
        <v>0.5027453406542417</v>
      </c>
      <c r="W466" s="73">
        <v>56794.062810849609</v>
      </c>
      <c r="X466" s="22"/>
      <c r="Y466" s="143"/>
      <c r="Z466" s="168"/>
      <c r="AA466" s="168"/>
      <c r="AB466" s="168"/>
      <c r="AC466" s="168"/>
      <c r="AD466" s="168"/>
      <c r="AE466" s="168"/>
      <c r="AF466" s="168"/>
      <c r="AG466" s="168"/>
      <c r="AH466" s="168"/>
      <c r="AI466" s="168"/>
      <c r="AJ466" s="168"/>
      <c r="AK466" s="168"/>
      <c r="AL466" s="168"/>
      <c r="AM466" s="168"/>
      <c r="AN466" s="168"/>
      <c r="AO466" s="168"/>
      <c r="AP466" s="168"/>
      <c r="AQ466" s="168"/>
      <c r="AR466" s="168"/>
      <c r="AS466" s="168"/>
      <c r="AT466" s="168"/>
      <c r="AU466" s="168"/>
      <c r="AV466" s="168"/>
      <c r="AW466" s="168"/>
      <c r="AX466" s="168"/>
      <c r="AY466" s="168"/>
      <c r="AZ466" s="168"/>
      <c r="BA466" s="168"/>
      <c r="BB466" s="168"/>
      <c r="BC466" s="168"/>
      <c r="BD466" s="20"/>
      <c r="BE466" s="20"/>
      <c r="BF466" s="20"/>
      <c r="BG466" s="20"/>
      <c r="BH466" s="20"/>
      <c r="BI466" s="20"/>
      <c r="BJ466" s="20"/>
      <c r="BK466" s="20"/>
      <c r="BL466" s="20"/>
      <c r="BM466" s="20"/>
      <c r="BN466" s="20"/>
      <c r="BO466" s="20"/>
      <c r="BP466" s="20"/>
      <c r="BQ466" s="20"/>
      <c r="BR466" s="20"/>
      <c r="BS466" s="20"/>
      <c r="BT466" s="20"/>
      <c r="BU466" s="20"/>
      <c r="BV466" s="20"/>
      <c r="BW466" s="20"/>
      <c r="BX466" s="20"/>
      <c r="BY466" s="20"/>
      <c r="BZ466" s="20"/>
      <c r="CA466" s="20"/>
      <c r="CB466" s="20"/>
      <c r="CC466" s="20"/>
      <c r="CD466" s="20"/>
      <c r="CE466" s="20"/>
      <c r="CF466" s="20"/>
      <c r="CG466" s="20"/>
      <c r="CH466" s="20"/>
      <c r="CI466" s="20"/>
    </row>
    <row r="467" spans="2:87" ht="13.5" customHeight="1">
      <c r="B467" s="228"/>
      <c r="C467" s="228"/>
      <c r="D467" s="230"/>
      <c r="E467" s="173" t="s">
        <v>69</v>
      </c>
      <c r="F467" s="115" t="s">
        <v>70</v>
      </c>
      <c r="G467" s="174">
        <v>609882168</v>
      </c>
      <c r="H467" s="11">
        <f t="shared" ref="H467" si="967">IFERROR(G467/G476,"-")</f>
        <v>9.8548375534258617E-2</v>
      </c>
      <c r="I467" s="71">
        <v>17982</v>
      </c>
      <c r="J467" s="11">
        <f t="shared" ref="J467" si="968">IFERROR(I467/D466,"-")</f>
        <v>0.43671070526520306</v>
      </c>
      <c r="K467" s="76">
        <f t="shared" si="942"/>
        <v>33916.258925592258</v>
      </c>
      <c r="L467" s="22"/>
      <c r="M467" s="20"/>
      <c r="N467" s="228"/>
      <c r="O467" s="228"/>
      <c r="P467" s="230"/>
      <c r="Q467" s="172" t="s">
        <v>69</v>
      </c>
      <c r="R467" s="92" t="s">
        <v>70</v>
      </c>
      <c r="S467" s="102">
        <v>628822467</v>
      </c>
      <c r="T467" s="13">
        <v>0.10406169508628975</v>
      </c>
      <c r="U467" s="73">
        <v>16580</v>
      </c>
      <c r="V467" s="13">
        <v>0.42739669528007629</v>
      </c>
      <c r="W467" s="73">
        <v>37926.566164053074</v>
      </c>
      <c r="X467" s="22"/>
      <c r="Y467" s="143"/>
      <c r="Z467" s="168"/>
      <c r="AA467" s="168"/>
      <c r="AB467" s="168"/>
      <c r="AC467" s="168"/>
      <c r="AD467" s="168"/>
      <c r="AE467" s="168"/>
      <c r="AF467" s="168"/>
      <c r="AG467" s="168"/>
      <c r="AH467" s="168"/>
      <c r="AI467" s="168"/>
      <c r="AJ467" s="168"/>
      <c r="AK467" s="168"/>
      <c r="AL467" s="168"/>
      <c r="AM467" s="168"/>
      <c r="AN467" s="168"/>
      <c r="AO467" s="168"/>
      <c r="AP467" s="168"/>
      <c r="AQ467" s="168"/>
      <c r="AR467" s="168"/>
      <c r="AS467" s="168"/>
      <c r="AT467" s="168"/>
      <c r="AU467" s="168"/>
      <c r="AV467" s="168"/>
      <c r="AW467" s="168"/>
      <c r="AX467" s="168"/>
      <c r="AY467" s="168"/>
      <c r="AZ467" s="168"/>
      <c r="BA467" s="168"/>
      <c r="BB467" s="168"/>
      <c r="BC467" s="168"/>
      <c r="BD467" s="20"/>
      <c r="BE467" s="20"/>
      <c r="BF467" s="20"/>
      <c r="BG467" s="20"/>
      <c r="BH467" s="20"/>
      <c r="BI467" s="20"/>
      <c r="BJ467" s="20"/>
      <c r="BK467" s="20"/>
      <c r="BL467" s="20"/>
      <c r="BM467" s="20"/>
      <c r="BN467" s="20"/>
      <c r="BO467" s="20"/>
      <c r="BP467" s="20"/>
      <c r="BQ467" s="20"/>
      <c r="BR467" s="20"/>
      <c r="BS467" s="20"/>
      <c r="BT467" s="20"/>
      <c r="BU467" s="20"/>
      <c r="BV467" s="20"/>
      <c r="BW467" s="20"/>
      <c r="BX467" s="20"/>
      <c r="BY467" s="20"/>
      <c r="BZ467" s="20"/>
      <c r="CA467" s="20"/>
      <c r="CB467" s="20"/>
      <c r="CC467" s="20"/>
      <c r="CD467" s="20"/>
      <c r="CE467" s="20"/>
      <c r="CF467" s="20"/>
      <c r="CG467" s="20"/>
      <c r="CH467" s="20"/>
      <c r="CI467" s="20"/>
    </row>
    <row r="468" spans="2:87" ht="13.5" customHeight="1">
      <c r="B468" s="228"/>
      <c r="C468" s="228"/>
      <c r="D468" s="230"/>
      <c r="E468" s="173" t="s">
        <v>71</v>
      </c>
      <c r="F468" s="116" t="s">
        <v>72</v>
      </c>
      <c r="G468" s="174">
        <v>1027875294</v>
      </c>
      <c r="H468" s="11">
        <f t="shared" ref="H468" si="969">IFERROR(G468/G476,"-")</f>
        <v>0.16609018231780551</v>
      </c>
      <c r="I468" s="71">
        <v>25559</v>
      </c>
      <c r="J468" s="11">
        <f t="shared" ref="J468" si="970">IFERROR(I468/D466,"-")</f>
        <v>0.62072566543617647</v>
      </c>
      <c r="K468" s="76">
        <f t="shared" si="942"/>
        <v>40215.786767870421</v>
      </c>
      <c r="L468" s="22"/>
      <c r="M468" s="20"/>
      <c r="N468" s="228"/>
      <c r="O468" s="228"/>
      <c r="P468" s="230"/>
      <c r="Q468" s="172" t="s">
        <v>71</v>
      </c>
      <c r="R468" s="92" t="s">
        <v>72</v>
      </c>
      <c r="S468" s="102">
        <v>1020633147</v>
      </c>
      <c r="T468" s="13">
        <v>0.16890111424418036</v>
      </c>
      <c r="U468" s="73">
        <v>23810</v>
      </c>
      <c r="V468" s="13">
        <v>0.61377052561029055</v>
      </c>
      <c r="W468" s="73">
        <v>42865.734859302815</v>
      </c>
      <c r="X468" s="22"/>
      <c r="Y468" s="143"/>
      <c r="Z468" s="168"/>
      <c r="AA468" s="168"/>
      <c r="AB468" s="168"/>
      <c r="AC468" s="168"/>
      <c r="AD468" s="168"/>
      <c r="AE468" s="168"/>
      <c r="AF468" s="168"/>
      <c r="AG468" s="168"/>
      <c r="AH468" s="168"/>
      <c r="AI468" s="168"/>
      <c r="AJ468" s="168"/>
      <c r="AK468" s="168"/>
      <c r="AL468" s="168"/>
      <c r="AM468" s="168"/>
      <c r="AN468" s="168"/>
      <c r="AO468" s="168"/>
      <c r="AP468" s="168"/>
      <c r="AQ468" s="168"/>
      <c r="AR468" s="168"/>
      <c r="AS468" s="168"/>
      <c r="AT468" s="168"/>
      <c r="AU468" s="168"/>
      <c r="AV468" s="168"/>
      <c r="AW468" s="168"/>
      <c r="AX468" s="168"/>
      <c r="AY468" s="168"/>
      <c r="AZ468" s="168"/>
      <c r="BA468" s="168"/>
      <c r="BB468" s="168"/>
      <c r="BC468" s="168"/>
      <c r="BD468" s="20"/>
      <c r="BE468" s="20"/>
      <c r="BF468" s="20"/>
      <c r="BG468" s="20"/>
      <c r="BH468" s="20"/>
      <c r="BI468" s="20"/>
      <c r="BJ468" s="20"/>
      <c r="BK468" s="20"/>
      <c r="BL468" s="20"/>
      <c r="BM468" s="20"/>
      <c r="BN468" s="20"/>
      <c r="BO468" s="20"/>
      <c r="BP468" s="20"/>
      <c r="BQ468" s="20"/>
      <c r="BR468" s="20"/>
      <c r="BS468" s="20"/>
      <c r="BT468" s="20"/>
      <c r="BU468" s="20"/>
      <c r="BV468" s="20"/>
      <c r="BW468" s="20"/>
      <c r="BX468" s="20"/>
      <c r="BY468" s="20"/>
      <c r="BZ468" s="20"/>
      <c r="CA468" s="20"/>
      <c r="CB468" s="20"/>
      <c r="CC468" s="20"/>
      <c r="CD468" s="20"/>
      <c r="CE468" s="20"/>
      <c r="CF468" s="20"/>
      <c r="CG468" s="20"/>
      <c r="CH468" s="20"/>
      <c r="CI468" s="20"/>
    </row>
    <row r="469" spans="2:87" ht="13.5" customHeight="1">
      <c r="B469" s="228"/>
      <c r="C469" s="228"/>
      <c r="D469" s="230"/>
      <c r="E469" s="173" t="s">
        <v>73</v>
      </c>
      <c r="F469" s="116" t="s">
        <v>74</v>
      </c>
      <c r="G469" s="174">
        <v>569620843</v>
      </c>
      <c r="H469" s="11">
        <f t="shared" ref="H469" si="971">IFERROR(G469/G476,"-")</f>
        <v>9.2042712008108707E-2</v>
      </c>
      <c r="I469" s="71">
        <v>8913</v>
      </c>
      <c r="J469" s="11">
        <f t="shared" ref="J469" si="972">IFERROR(I469/D466,"-")</f>
        <v>0.2164610452690888</v>
      </c>
      <c r="K469" s="76">
        <f t="shared" si="942"/>
        <v>63908.991697520476</v>
      </c>
      <c r="L469" s="22"/>
      <c r="M469" s="20"/>
      <c r="N469" s="228"/>
      <c r="O469" s="228"/>
      <c r="P469" s="230"/>
      <c r="Q469" s="172" t="s">
        <v>73</v>
      </c>
      <c r="R469" s="92" t="s">
        <v>74</v>
      </c>
      <c r="S469" s="102">
        <v>527049300</v>
      </c>
      <c r="T469" s="13">
        <v>8.7219599219635471E-2</v>
      </c>
      <c r="U469" s="73">
        <v>8573</v>
      </c>
      <c r="V469" s="13">
        <v>0.22099347820483076</v>
      </c>
      <c r="W469" s="73">
        <v>61477.814067420972</v>
      </c>
      <c r="X469" s="22"/>
      <c r="Y469" s="143"/>
      <c r="Z469" s="168"/>
      <c r="AA469" s="168"/>
      <c r="AB469" s="168"/>
      <c r="AC469" s="168"/>
      <c r="AD469" s="168"/>
      <c r="AE469" s="168"/>
      <c r="AF469" s="168"/>
      <c r="AG469" s="168"/>
      <c r="AH469" s="168"/>
      <c r="AI469" s="168"/>
      <c r="AJ469" s="168"/>
      <c r="AK469" s="168"/>
      <c r="AL469" s="168"/>
      <c r="AM469" s="168"/>
      <c r="AN469" s="168"/>
      <c r="AO469" s="168"/>
      <c r="AP469" s="168"/>
      <c r="AQ469" s="168"/>
      <c r="AR469" s="168"/>
      <c r="AS469" s="168"/>
      <c r="AT469" s="168"/>
      <c r="AU469" s="168"/>
      <c r="AV469" s="168"/>
      <c r="AW469" s="168"/>
      <c r="AX469" s="168"/>
      <c r="AY469" s="168"/>
      <c r="AZ469" s="168"/>
      <c r="BA469" s="168"/>
      <c r="BB469" s="168"/>
      <c r="BC469" s="168"/>
      <c r="BD469" s="20"/>
      <c r="BE469" s="20"/>
      <c r="BF469" s="20"/>
      <c r="BG469" s="20"/>
      <c r="BH469" s="20"/>
      <c r="BI469" s="20"/>
      <c r="BJ469" s="20"/>
      <c r="BK469" s="20"/>
      <c r="BL469" s="20"/>
      <c r="BM469" s="20"/>
      <c r="BN469" s="20"/>
      <c r="BO469" s="20"/>
      <c r="BP469" s="20"/>
      <c r="BQ469" s="20"/>
      <c r="BR469" s="20"/>
      <c r="BS469" s="20"/>
      <c r="BT469" s="20"/>
      <c r="BU469" s="20"/>
      <c r="BV469" s="20"/>
      <c r="BW469" s="20"/>
      <c r="BX469" s="20"/>
      <c r="BY469" s="20"/>
      <c r="BZ469" s="20"/>
      <c r="CA469" s="20"/>
      <c r="CB469" s="20"/>
      <c r="CC469" s="20"/>
      <c r="CD469" s="20"/>
      <c r="CE469" s="20"/>
      <c r="CF469" s="20"/>
      <c r="CG469" s="20"/>
      <c r="CH469" s="20"/>
      <c r="CI469" s="20"/>
    </row>
    <row r="470" spans="2:87" ht="13.5" customHeight="1">
      <c r="B470" s="228"/>
      <c r="C470" s="228"/>
      <c r="D470" s="230"/>
      <c r="E470" s="173" t="s">
        <v>75</v>
      </c>
      <c r="F470" s="116" t="s">
        <v>76</v>
      </c>
      <c r="G470" s="174">
        <v>29211489</v>
      </c>
      <c r="H470" s="11">
        <f t="shared" ref="H470" si="973">IFERROR(G470/G476,"-")</f>
        <v>4.7201655318554331E-3</v>
      </c>
      <c r="I470" s="71">
        <v>288</v>
      </c>
      <c r="J470" s="11">
        <f t="shared" ref="J470" si="974">IFERROR(I470/D466,"-")</f>
        <v>6.9943656498931417E-3</v>
      </c>
      <c r="K470" s="76">
        <f t="shared" si="942"/>
        <v>101428.78125</v>
      </c>
      <c r="L470" s="22"/>
      <c r="M470" s="20"/>
      <c r="N470" s="228"/>
      <c r="O470" s="228"/>
      <c r="P470" s="230"/>
      <c r="Q470" s="172" t="s">
        <v>75</v>
      </c>
      <c r="R470" s="92" t="s">
        <v>76</v>
      </c>
      <c r="S470" s="102">
        <v>47343208</v>
      </c>
      <c r="T470" s="13">
        <v>7.8346667522978201E-3</v>
      </c>
      <c r="U470" s="73">
        <v>264</v>
      </c>
      <c r="V470" s="13">
        <v>6.8053514809372825E-3</v>
      </c>
      <c r="W470" s="73">
        <v>179330.33333333334</v>
      </c>
      <c r="X470" s="22"/>
      <c r="Y470" s="143"/>
      <c r="Z470" s="168"/>
      <c r="AA470" s="168"/>
      <c r="AB470" s="168"/>
      <c r="AC470" s="168"/>
      <c r="AD470" s="168"/>
      <c r="AE470" s="168"/>
      <c r="AF470" s="168"/>
      <c r="AG470" s="168"/>
      <c r="AH470" s="168"/>
      <c r="AI470" s="168"/>
      <c r="AJ470" s="168"/>
      <c r="AK470" s="168"/>
      <c r="AL470" s="168"/>
      <c r="AM470" s="168"/>
      <c r="AN470" s="168"/>
      <c r="AO470" s="168"/>
      <c r="AP470" s="168"/>
      <c r="AQ470" s="168"/>
      <c r="AR470" s="168"/>
      <c r="AS470" s="168"/>
      <c r="AT470" s="168"/>
      <c r="AU470" s="168"/>
      <c r="AV470" s="168"/>
      <c r="AW470" s="168"/>
      <c r="AX470" s="168"/>
      <c r="AY470" s="168"/>
      <c r="AZ470" s="168"/>
      <c r="BA470" s="168"/>
      <c r="BB470" s="168"/>
      <c r="BC470" s="168"/>
      <c r="BD470" s="20"/>
      <c r="BE470" s="20"/>
      <c r="BF470" s="20"/>
      <c r="BG470" s="20"/>
      <c r="BH470" s="20"/>
      <c r="BI470" s="20"/>
      <c r="BJ470" s="20"/>
      <c r="BK470" s="20"/>
      <c r="BL470" s="20"/>
      <c r="BM470" s="20"/>
      <c r="BN470" s="20"/>
      <c r="BO470" s="20"/>
      <c r="BP470" s="20"/>
      <c r="BQ470" s="20"/>
      <c r="BR470" s="20"/>
      <c r="BS470" s="20"/>
      <c r="BT470" s="20"/>
      <c r="BU470" s="20"/>
      <c r="BV470" s="20"/>
      <c r="BW470" s="20"/>
      <c r="BX470" s="20"/>
      <c r="BY470" s="20"/>
      <c r="BZ470" s="20"/>
      <c r="CA470" s="20"/>
      <c r="CB470" s="20"/>
      <c r="CC470" s="20"/>
      <c r="CD470" s="20"/>
      <c r="CE470" s="20"/>
      <c r="CF470" s="20"/>
      <c r="CG470" s="20"/>
      <c r="CH470" s="20"/>
      <c r="CI470" s="20"/>
    </row>
    <row r="471" spans="2:87" ht="13.5" customHeight="1">
      <c r="B471" s="228"/>
      <c r="C471" s="228"/>
      <c r="D471" s="230"/>
      <c r="E471" s="173" t="s">
        <v>77</v>
      </c>
      <c r="F471" s="116" t="s">
        <v>78</v>
      </c>
      <c r="G471" s="174">
        <v>278815528</v>
      </c>
      <c r="H471" s="11">
        <f t="shared" ref="H471" si="975">IFERROR(G471/G476,"-")</f>
        <v>4.5052665580028239E-2</v>
      </c>
      <c r="I471" s="71">
        <v>1210</v>
      </c>
      <c r="J471" s="11">
        <f t="shared" ref="J471" si="976">IFERROR(I471/D466,"-")</f>
        <v>2.9386050126287158E-2</v>
      </c>
      <c r="K471" s="76">
        <f t="shared" si="942"/>
        <v>230426.0561983471</v>
      </c>
      <c r="L471" s="22"/>
      <c r="M471" s="20"/>
      <c r="N471" s="228"/>
      <c r="O471" s="228"/>
      <c r="P471" s="230"/>
      <c r="Q471" s="172" t="s">
        <v>77</v>
      </c>
      <c r="R471" s="92" t="s">
        <v>78</v>
      </c>
      <c r="S471" s="102">
        <v>263999348</v>
      </c>
      <c r="T471" s="13">
        <v>4.3688355770143461E-2</v>
      </c>
      <c r="U471" s="73">
        <v>1180</v>
      </c>
      <c r="V471" s="13">
        <v>3.0417858892068158E-2</v>
      </c>
      <c r="W471" s="73">
        <v>223728.26101694914</v>
      </c>
      <c r="X471" s="22"/>
      <c r="Y471" s="143"/>
      <c r="Z471" s="168"/>
      <c r="AA471" s="168"/>
      <c r="AB471" s="168"/>
      <c r="AC471" s="168"/>
      <c r="AD471" s="168"/>
      <c r="AE471" s="168"/>
      <c r="AF471" s="168"/>
      <c r="AG471" s="168"/>
      <c r="AH471" s="168"/>
      <c r="AI471" s="168"/>
      <c r="AJ471" s="168"/>
      <c r="AK471" s="168"/>
      <c r="AL471" s="168"/>
      <c r="AM471" s="168"/>
      <c r="AN471" s="168"/>
      <c r="AO471" s="168"/>
      <c r="AP471" s="168"/>
      <c r="AQ471" s="168"/>
      <c r="AR471" s="168"/>
      <c r="AS471" s="168"/>
      <c r="AT471" s="168"/>
      <c r="AU471" s="168"/>
      <c r="AV471" s="168"/>
      <c r="AW471" s="168"/>
      <c r="AX471" s="168"/>
      <c r="AY471" s="168"/>
      <c r="AZ471" s="168"/>
      <c r="BA471" s="168"/>
      <c r="BB471" s="168"/>
      <c r="BC471" s="168"/>
      <c r="BD471" s="20"/>
      <c r="BE471" s="20"/>
      <c r="BF471" s="20"/>
      <c r="BG471" s="20"/>
      <c r="BH471" s="20"/>
      <c r="BI471" s="20"/>
      <c r="BJ471" s="20"/>
      <c r="BK471" s="20"/>
      <c r="BL471" s="20"/>
      <c r="BM471" s="20"/>
      <c r="BN471" s="20"/>
      <c r="BO471" s="20"/>
      <c r="BP471" s="20"/>
      <c r="BQ471" s="20"/>
      <c r="BR471" s="20"/>
      <c r="BS471" s="20"/>
      <c r="BT471" s="20"/>
      <c r="BU471" s="20"/>
      <c r="BV471" s="20"/>
      <c r="BW471" s="20"/>
      <c r="BX471" s="20"/>
      <c r="BY471" s="20"/>
      <c r="BZ471" s="20"/>
      <c r="CA471" s="20"/>
      <c r="CB471" s="20"/>
      <c r="CC471" s="20"/>
      <c r="CD471" s="20"/>
      <c r="CE471" s="20"/>
      <c r="CF471" s="20"/>
      <c r="CG471" s="20"/>
      <c r="CH471" s="20"/>
      <c r="CI471" s="20"/>
    </row>
    <row r="472" spans="2:87" ht="13.5" customHeight="1">
      <c r="B472" s="228"/>
      <c r="C472" s="228"/>
      <c r="D472" s="230"/>
      <c r="E472" s="173" t="s">
        <v>79</v>
      </c>
      <c r="F472" s="116" t="s">
        <v>80</v>
      </c>
      <c r="G472" s="174">
        <v>994693117</v>
      </c>
      <c r="H472" s="11">
        <f t="shared" ref="H472" si="977">IFERROR(G472/G476,"-")</f>
        <v>0.16072840948426984</v>
      </c>
      <c r="I472" s="71">
        <v>8086</v>
      </c>
      <c r="J472" s="11">
        <f t="shared" ref="J472" si="978">IFERROR(I472/D466,"-")</f>
        <v>0.19637653001748592</v>
      </c>
      <c r="K472" s="76">
        <f t="shared" si="942"/>
        <v>123014.23658174623</v>
      </c>
      <c r="L472" s="22"/>
      <c r="M472" s="20"/>
      <c r="N472" s="228"/>
      <c r="O472" s="228"/>
      <c r="P472" s="230"/>
      <c r="Q472" s="172" t="s">
        <v>79</v>
      </c>
      <c r="R472" s="92" t="s">
        <v>80</v>
      </c>
      <c r="S472" s="102">
        <v>982752664</v>
      </c>
      <c r="T472" s="13">
        <v>0.16263240172429616</v>
      </c>
      <c r="U472" s="73">
        <v>8001</v>
      </c>
      <c r="V472" s="13">
        <v>0.20624854999613332</v>
      </c>
      <c r="W472" s="73">
        <v>122828.7294088239</v>
      </c>
      <c r="X472" s="22"/>
      <c r="Y472" s="143"/>
      <c r="Z472" s="168"/>
      <c r="AA472" s="168"/>
      <c r="AB472" s="168"/>
      <c r="AC472" s="168"/>
      <c r="AD472" s="168"/>
      <c r="AE472" s="168"/>
      <c r="AF472" s="168"/>
      <c r="AG472" s="168"/>
      <c r="AH472" s="168"/>
      <c r="AI472" s="168"/>
      <c r="AJ472" s="168"/>
      <c r="AK472" s="168"/>
      <c r="AL472" s="168"/>
      <c r="AM472" s="168"/>
      <c r="AN472" s="168"/>
      <c r="AO472" s="168"/>
      <c r="AP472" s="168"/>
      <c r="AQ472" s="168"/>
      <c r="AR472" s="168"/>
      <c r="AS472" s="168"/>
      <c r="AT472" s="168"/>
      <c r="AU472" s="168"/>
      <c r="AV472" s="168"/>
      <c r="AW472" s="168"/>
      <c r="AX472" s="168"/>
      <c r="AY472" s="168"/>
      <c r="AZ472" s="168"/>
      <c r="BA472" s="168"/>
      <c r="BB472" s="168"/>
      <c r="BC472" s="168"/>
      <c r="BD472" s="20"/>
      <c r="BE472" s="20"/>
      <c r="BF472" s="20"/>
      <c r="BG472" s="20"/>
      <c r="BH472" s="20"/>
      <c r="BI472" s="20"/>
      <c r="BJ472" s="20"/>
      <c r="BK472" s="20"/>
      <c r="BL472" s="20"/>
      <c r="BM472" s="20"/>
      <c r="BN472" s="20"/>
      <c r="BO472" s="20"/>
      <c r="BP472" s="20"/>
      <c r="BQ472" s="20"/>
      <c r="BR472" s="20"/>
      <c r="BS472" s="20"/>
      <c r="BT472" s="20"/>
      <c r="BU472" s="20"/>
      <c r="BV472" s="20"/>
      <c r="BW472" s="20"/>
      <c r="BX472" s="20"/>
      <c r="BY472" s="20"/>
      <c r="BZ472" s="20"/>
      <c r="CA472" s="20"/>
      <c r="CB472" s="20"/>
      <c r="CC472" s="20"/>
      <c r="CD472" s="20"/>
      <c r="CE472" s="20"/>
      <c r="CF472" s="20"/>
      <c r="CG472" s="20"/>
      <c r="CH472" s="20"/>
      <c r="CI472" s="20"/>
    </row>
    <row r="473" spans="2:87" ht="13.5" customHeight="1">
      <c r="B473" s="228"/>
      <c r="C473" s="228"/>
      <c r="D473" s="230"/>
      <c r="E473" s="173" t="s">
        <v>81</v>
      </c>
      <c r="F473" s="116" t="s">
        <v>82</v>
      </c>
      <c r="G473" s="174">
        <v>1236481</v>
      </c>
      <c r="H473" s="11">
        <f t="shared" ref="H473" si="979">IFERROR(G473/G476,"-")</f>
        <v>1.9979792871887284E-4</v>
      </c>
      <c r="I473" s="71">
        <v>118</v>
      </c>
      <c r="J473" s="11">
        <f t="shared" ref="J473" si="980">IFERROR(I473/D466,"-")</f>
        <v>2.8657470371089956E-3</v>
      </c>
      <c r="K473" s="76">
        <f t="shared" si="942"/>
        <v>10478.652542372882</v>
      </c>
      <c r="L473" s="22"/>
      <c r="M473" s="20"/>
      <c r="N473" s="228"/>
      <c r="O473" s="228"/>
      <c r="P473" s="230"/>
      <c r="Q473" s="172" t="s">
        <v>81</v>
      </c>
      <c r="R473" s="92" t="s">
        <v>82</v>
      </c>
      <c r="S473" s="102">
        <v>870459</v>
      </c>
      <c r="T473" s="13">
        <v>1.4404930452829493E-4</v>
      </c>
      <c r="U473" s="73">
        <v>119</v>
      </c>
      <c r="V473" s="13">
        <v>3.0675637357255175E-3</v>
      </c>
      <c r="W473" s="73">
        <v>7314.7815126050418</v>
      </c>
      <c r="X473" s="22"/>
      <c r="Y473" s="143"/>
      <c r="Z473" s="168"/>
      <c r="AA473" s="168"/>
      <c r="AB473" s="168"/>
      <c r="AC473" s="168"/>
      <c r="AD473" s="168"/>
      <c r="AE473" s="168"/>
      <c r="AF473" s="168"/>
      <c r="AG473" s="168"/>
      <c r="AH473" s="168"/>
      <c r="AI473" s="168"/>
      <c r="AJ473" s="168"/>
      <c r="AK473" s="168"/>
      <c r="AL473" s="168"/>
      <c r="AM473" s="168"/>
      <c r="AN473" s="168"/>
      <c r="AO473" s="168"/>
      <c r="AP473" s="168"/>
      <c r="AQ473" s="168"/>
      <c r="AR473" s="168"/>
      <c r="AS473" s="168"/>
      <c r="AT473" s="168"/>
      <c r="AU473" s="168"/>
      <c r="AV473" s="168"/>
      <c r="AW473" s="168"/>
      <c r="AX473" s="168"/>
      <c r="AY473" s="168"/>
      <c r="AZ473" s="168"/>
      <c r="BA473" s="168"/>
      <c r="BB473" s="168"/>
      <c r="BC473" s="168"/>
      <c r="BD473" s="20"/>
      <c r="BE473" s="20"/>
      <c r="BF473" s="20"/>
      <c r="BG473" s="20"/>
      <c r="BH473" s="20"/>
      <c r="BI473" s="20"/>
      <c r="BJ473" s="20"/>
      <c r="BK473" s="20"/>
      <c r="BL473" s="20"/>
      <c r="BM473" s="20"/>
      <c r="BN473" s="20"/>
      <c r="BO473" s="20"/>
      <c r="BP473" s="20"/>
      <c r="BQ473" s="20"/>
      <c r="BR473" s="20"/>
      <c r="BS473" s="20"/>
      <c r="BT473" s="20"/>
      <c r="BU473" s="20"/>
      <c r="BV473" s="20"/>
      <c r="BW473" s="20"/>
      <c r="BX473" s="20"/>
      <c r="BY473" s="20"/>
      <c r="BZ473" s="20"/>
      <c r="CA473" s="20"/>
      <c r="CB473" s="20"/>
      <c r="CC473" s="20"/>
      <c r="CD473" s="20"/>
      <c r="CE473" s="20"/>
      <c r="CF473" s="20"/>
      <c r="CG473" s="20"/>
      <c r="CH473" s="20"/>
      <c r="CI473" s="20"/>
    </row>
    <row r="474" spans="2:87" ht="13.5" customHeight="1">
      <c r="B474" s="228"/>
      <c r="C474" s="228"/>
      <c r="D474" s="230"/>
      <c r="E474" s="173" t="s">
        <v>83</v>
      </c>
      <c r="F474" s="116" t="s">
        <v>84</v>
      </c>
      <c r="G474" s="174">
        <v>123173141</v>
      </c>
      <c r="H474" s="11">
        <f t="shared" ref="H474" si="981">IFERROR(G474/G476,"-")</f>
        <v>1.9903046181540738E-2</v>
      </c>
      <c r="I474" s="71">
        <v>4684</v>
      </c>
      <c r="J474" s="11">
        <f t="shared" ref="J474" si="982">IFERROR(I474/D466,"-")</f>
        <v>0.11375558577812318</v>
      </c>
      <c r="K474" s="76">
        <f t="shared" si="942"/>
        <v>26296.571520068319</v>
      </c>
      <c r="L474" s="22"/>
      <c r="M474" s="20"/>
      <c r="N474" s="228"/>
      <c r="O474" s="228"/>
      <c r="P474" s="230"/>
      <c r="Q474" s="172" t="s">
        <v>83</v>
      </c>
      <c r="R474" s="92" t="s">
        <v>84</v>
      </c>
      <c r="S474" s="102">
        <v>101009862</v>
      </c>
      <c r="T474" s="13">
        <v>1.6715779113776807E-2</v>
      </c>
      <c r="U474" s="73">
        <v>4608</v>
      </c>
      <c r="V474" s="13">
        <v>0.11878431675817802</v>
      </c>
      <c r="W474" s="73">
        <v>21920.54296875</v>
      </c>
      <c r="X474" s="22"/>
      <c r="Y474" s="143"/>
      <c r="Z474" s="168"/>
      <c r="AA474" s="168"/>
      <c r="AB474" s="168"/>
      <c r="AC474" s="168"/>
      <c r="AD474" s="168"/>
      <c r="AE474" s="168"/>
      <c r="AF474" s="168"/>
      <c r="AG474" s="168"/>
      <c r="AH474" s="168"/>
      <c r="AI474" s="168"/>
      <c r="AJ474" s="168"/>
      <c r="AK474" s="168"/>
      <c r="AL474" s="168"/>
      <c r="AM474" s="168"/>
      <c r="AN474" s="168"/>
      <c r="AO474" s="168"/>
      <c r="AP474" s="168"/>
      <c r="AQ474" s="168"/>
      <c r="AR474" s="168"/>
      <c r="AS474" s="168"/>
      <c r="AT474" s="168"/>
      <c r="AU474" s="168"/>
      <c r="AV474" s="168"/>
      <c r="AW474" s="168"/>
      <c r="AX474" s="168"/>
      <c r="AY474" s="168"/>
      <c r="AZ474" s="168"/>
      <c r="BA474" s="168"/>
      <c r="BB474" s="168"/>
      <c r="BC474" s="168"/>
      <c r="BD474" s="20"/>
      <c r="BE474" s="20"/>
      <c r="BF474" s="20"/>
      <c r="BG474" s="20"/>
      <c r="BH474" s="20"/>
      <c r="BI474" s="20"/>
      <c r="BJ474" s="20"/>
      <c r="BK474" s="20"/>
      <c r="BL474" s="20"/>
      <c r="BM474" s="20"/>
      <c r="BN474" s="20"/>
      <c r="BO474" s="20"/>
      <c r="BP474" s="20"/>
      <c r="BQ474" s="20"/>
      <c r="BR474" s="20"/>
      <c r="BS474" s="20"/>
      <c r="BT474" s="20"/>
      <c r="BU474" s="20"/>
      <c r="BV474" s="20"/>
      <c r="BW474" s="20"/>
      <c r="BX474" s="20"/>
      <c r="BY474" s="20"/>
      <c r="BZ474" s="20"/>
      <c r="CA474" s="20"/>
      <c r="CB474" s="20"/>
      <c r="CC474" s="20"/>
      <c r="CD474" s="20"/>
      <c r="CE474" s="20"/>
      <c r="CF474" s="20"/>
      <c r="CG474" s="20"/>
      <c r="CH474" s="20"/>
      <c r="CI474" s="20"/>
    </row>
    <row r="475" spans="2:87" ht="13.5" customHeight="1">
      <c r="B475" s="228"/>
      <c r="C475" s="228"/>
      <c r="D475" s="230"/>
      <c r="E475" s="175" t="s">
        <v>85</v>
      </c>
      <c r="F475" s="117" t="s">
        <v>86</v>
      </c>
      <c r="G475" s="176">
        <v>1379667680</v>
      </c>
      <c r="H475" s="12">
        <f t="shared" ref="H475" si="983">IFERROR(G475/G476,"-")</f>
        <v>0.22293488115415658</v>
      </c>
      <c r="I475" s="72">
        <v>3618</v>
      </c>
      <c r="J475" s="12">
        <f t="shared" ref="J475" si="984">IFERROR(I475/D466,"-")</f>
        <v>8.7866718476782596E-2</v>
      </c>
      <c r="K475" s="77">
        <f t="shared" si="942"/>
        <v>381334.35046987288</v>
      </c>
      <c r="L475" s="22"/>
      <c r="M475" s="20"/>
      <c r="N475" s="228"/>
      <c r="O475" s="228"/>
      <c r="P475" s="230"/>
      <c r="Q475" s="172" t="s">
        <v>85</v>
      </c>
      <c r="R475" s="92" t="s">
        <v>86</v>
      </c>
      <c r="S475" s="102">
        <v>1362650100</v>
      </c>
      <c r="T475" s="13">
        <v>0.22550033858046334</v>
      </c>
      <c r="U475" s="73">
        <v>3202</v>
      </c>
      <c r="V475" s="13">
        <v>8.2540664552883253E-2</v>
      </c>
      <c r="W475" s="73">
        <v>425562.17988757027</v>
      </c>
      <c r="X475" s="22"/>
      <c r="Y475" s="143"/>
      <c r="Z475" s="168"/>
      <c r="AA475" s="168"/>
      <c r="AB475" s="168"/>
      <c r="AC475" s="168"/>
      <c r="AD475" s="168"/>
      <c r="AE475" s="168"/>
      <c r="AF475" s="168"/>
      <c r="AG475" s="168"/>
      <c r="AH475" s="168"/>
      <c r="AI475" s="168"/>
      <c r="AJ475" s="168"/>
      <c r="AK475" s="168"/>
      <c r="AL475" s="168"/>
      <c r="AM475" s="168"/>
      <c r="AN475" s="168"/>
      <c r="AO475" s="168"/>
      <c r="AP475" s="168"/>
      <c r="AQ475" s="168"/>
      <c r="AR475" s="168"/>
      <c r="AS475" s="168"/>
      <c r="AT475" s="168"/>
      <c r="AU475" s="168"/>
      <c r="AV475" s="168"/>
      <c r="AW475" s="168"/>
      <c r="AX475" s="168"/>
      <c r="AY475" s="168"/>
      <c r="AZ475" s="168"/>
      <c r="BA475" s="168"/>
      <c r="BB475" s="168"/>
      <c r="BC475" s="168"/>
      <c r="BD475" s="20"/>
      <c r="BE475" s="20"/>
      <c r="BF475" s="20"/>
      <c r="BG475" s="20"/>
      <c r="BH475" s="20"/>
      <c r="BI475" s="20"/>
      <c r="BJ475" s="20"/>
      <c r="BK475" s="20"/>
      <c r="BL475" s="20"/>
      <c r="BM475" s="20"/>
      <c r="BN475" s="20"/>
      <c r="BO475" s="20"/>
      <c r="BP475" s="20"/>
      <c r="BQ475" s="20"/>
      <c r="BR475" s="20"/>
      <c r="BS475" s="20"/>
      <c r="BT475" s="20"/>
      <c r="BU475" s="20"/>
      <c r="BV475" s="20"/>
      <c r="BW475" s="20"/>
      <c r="BX475" s="20"/>
      <c r="BY475" s="20"/>
      <c r="BZ475" s="20"/>
      <c r="CA475" s="20"/>
      <c r="CB475" s="20"/>
      <c r="CC475" s="20"/>
      <c r="CD475" s="20"/>
      <c r="CE475" s="20"/>
      <c r="CF475" s="20"/>
      <c r="CG475" s="20"/>
      <c r="CH475" s="20"/>
      <c r="CI475" s="20"/>
    </row>
    <row r="476" spans="2:87" ht="13.5" customHeight="1">
      <c r="B476" s="192"/>
      <c r="C476" s="192"/>
      <c r="D476" s="231"/>
      <c r="E476" s="177" t="s">
        <v>115</v>
      </c>
      <c r="F476" s="178"/>
      <c r="G476" s="102">
        <f>SUM(G466:G475)</f>
        <v>6188657750</v>
      </c>
      <c r="H476" s="13" t="s">
        <v>131</v>
      </c>
      <c r="I476" s="73">
        <v>33305</v>
      </c>
      <c r="J476" s="13">
        <f t="shared" ref="J476" si="985">IFERROR(I476/D466,"-")</f>
        <v>0.80884495822809399</v>
      </c>
      <c r="K476" s="78">
        <f t="shared" si="942"/>
        <v>185817.67752589702</v>
      </c>
      <c r="L476" s="22"/>
      <c r="M476" s="20"/>
      <c r="N476" s="192"/>
      <c r="O476" s="192"/>
      <c r="P476" s="231"/>
      <c r="Q476" s="179" t="s">
        <v>115</v>
      </c>
      <c r="R476" s="179"/>
      <c r="S476" s="102">
        <v>6042785162</v>
      </c>
      <c r="T476" s="13" t="s">
        <v>131</v>
      </c>
      <c r="U476" s="73">
        <v>31209</v>
      </c>
      <c r="V476" s="13">
        <v>0.80450081200216539</v>
      </c>
      <c r="W476" s="73">
        <v>193623.15876830401</v>
      </c>
      <c r="X476" s="22"/>
      <c r="Y476" s="143"/>
      <c r="Z476" s="168"/>
      <c r="AA476" s="168"/>
      <c r="AB476" s="168"/>
      <c r="AC476" s="168"/>
      <c r="AD476" s="168"/>
      <c r="AE476" s="168"/>
      <c r="AF476" s="168"/>
      <c r="AG476" s="168"/>
      <c r="AH476" s="168"/>
      <c r="AI476" s="168"/>
      <c r="AJ476" s="168"/>
      <c r="AK476" s="168"/>
      <c r="AL476" s="168"/>
      <c r="AM476" s="168"/>
      <c r="AN476" s="168"/>
      <c r="AO476" s="168"/>
      <c r="AP476" s="168"/>
      <c r="AQ476" s="168"/>
      <c r="AR476" s="168"/>
      <c r="AS476" s="168"/>
      <c r="AT476" s="168"/>
      <c r="AU476" s="168"/>
      <c r="AV476" s="168"/>
      <c r="AW476" s="168"/>
      <c r="AX476" s="168"/>
      <c r="AY476" s="168"/>
      <c r="AZ476" s="168"/>
      <c r="BA476" s="168"/>
      <c r="BB476" s="168"/>
      <c r="BC476" s="168"/>
      <c r="BD476" s="20"/>
      <c r="BE476" s="20"/>
      <c r="BF476" s="20"/>
      <c r="BG476" s="20"/>
      <c r="BH476" s="20"/>
      <c r="BI476" s="20"/>
      <c r="BJ476" s="20"/>
      <c r="BK476" s="20"/>
      <c r="BL476" s="20"/>
      <c r="BM476" s="20"/>
      <c r="BN476" s="20"/>
      <c r="BO476" s="20"/>
      <c r="BP476" s="20"/>
      <c r="BQ476" s="20"/>
      <c r="BR476" s="20"/>
      <c r="BS476" s="20"/>
      <c r="BT476" s="20"/>
      <c r="BU476" s="20"/>
      <c r="BV476" s="20"/>
      <c r="BW476" s="20"/>
      <c r="BX476" s="20"/>
      <c r="BY476" s="20"/>
      <c r="BZ476" s="20"/>
      <c r="CA476" s="20"/>
      <c r="CB476" s="20"/>
      <c r="CC476" s="20"/>
      <c r="CD476" s="20"/>
      <c r="CE476" s="20"/>
      <c r="CF476" s="20"/>
      <c r="CG476" s="20"/>
      <c r="CH476" s="20"/>
      <c r="CI476" s="20"/>
    </row>
    <row r="477" spans="2:87" ht="13.5" customHeight="1">
      <c r="B477" s="191">
        <v>44</v>
      </c>
      <c r="C477" s="191" t="s">
        <v>18</v>
      </c>
      <c r="D477" s="229">
        <f>VLOOKUP(C477,市区町村別_生活習慣病の状況!$C$5:$D$78,2,FALSE)</f>
        <v>44796</v>
      </c>
      <c r="E477" s="169" t="s">
        <v>67</v>
      </c>
      <c r="F477" s="114" t="s">
        <v>68</v>
      </c>
      <c r="G477" s="170">
        <v>1246074853</v>
      </c>
      <c r="H477" s="10">
        <f t="shared" ref="H477" si="986">IFERROR(G477/G487,"-")</f>
        <v>0.1797588315646266</v>
      </c>
      <c r="I477" s="171">
        <v>23406</v>
      </c>
      <c r="J477" s="10">
        <f t="shared" ref="J477" si="987">IFERROR(I477/D477,"-")</f>
        <v>0.52250200910795608</v>
      </c>
      <c r="K477" s="75">
        <f t="shared" si="942"/>
        <v>53237.411475689994</v>
      </c>
      <c r="L477" s="22"/>
      <c r="M477" s="20"/>
      <c r="N477" s="191">
        <v>44</v>
      </c>
      <c r="O477" s="191" t="s">
        <v>18</v>
      </c>
      <c r="P477" s="229">
        <v>42898</v>
      </c>
      <c r="Q477" s="172" t="s">
        <v>67</v>
      </c>
      <c r="R477" s="92" t="s">
        <v>68</v>
      </c>
      <c r="S477" s="102">
        <v>1205051877</v>
      </c>
      <c r="T477" s="13">
        <v>0.17920164505298428</v>
      </c>
      <c r="U477" s="73">
        <v>22210</v>
      </c>
      <c r="V477" s="13">
        <v>0.51773975476712197</v>
      </c>
      <c r="W477" s="73">
        <v>54257.175911751467</v>
      </c>
      <c r="X477" s="22"/>
      <c r="Y477" s="143"/>
      <c r="Z477" s="168"/>
      <c r="AA477" s="168"/>
      <c r="AB477" s="168"/>
      <c r="AC477" s="168"/>
      <c r="AD477" s="168"/>
      <c r="AE477" s="168"/>
      <c r="AF477" s="168"/>
      <c r="AG477" s="168"/>
      <c r="AH477" s="168"/>
      <c r="AI477" s="168"/>
      <c r="AJ477" s="168"/>
      <c r="AK477" s="168"/>
      <c r="AL477" s="168"/>
      <c r="AM477" s="168"/>
      <c r="AN477" s="168"/>
      <c r="AO477" s="168"/>
      <c r="AP477" s="168"/>
      <c r="AQ477" s="168"/>
      <c r="AR477" s="168"/>
      <c r="AS477" s="168"/>
      <c r="AT477" s="168"/>
      <c r="AU477" s="168"/>
      <c r="AV477" s="168"/>
      <c r="AW477" s="168"/>
      <c r="AX477" s="168"/>
      <c r="AY477" s="168"/>
      <c r="AZ477" s="168"/>
      <c r="BA477" s="168"/>
      <c r="BB477" s="168"/>
      <c r="BC477" s="168"/>
      <c r="BD477" s="20"/>
      <c r="BE477" s="20"/>
      <c r="BF477" s="20"/>
      <c r="BG477" s="20"/>
      <c r="BH477" s="20"/>
      <c r="BI477" s="20"/>
      <c r="BJ477" s="20"/>
      <c r="BK477" s="20"/>
      <c r="BL477" s="20"/>
      <c r="BM477" s="20"/>
      <c r="BN477" s="20"/>
      <c r="BO477" s="20"/>
      <c r="BP477" s="20"/>
      <c r="BQ477" s="20"/>
      <c r="BR477" s="20"/>
      <c r="BS477" s="20"/>
      <c r="BT477" s="20"/>
      <c r="BU477" s="20"/>
      <c r="BV477" s="20"/>
      <c r="BW477" s="20"/>
      <c r="BX477" s="20"/>
      <c r="BY477" s="20"/>
      <c r="BZ477" s="20"/>
      <c r="CA477" s="20"/>
      <c r="CB477" s="20"/>
      <c r="CC477" s="20"/>
      <c r="CD477" s="20"/>
      <c r="CE477" s="20"/>
      <c r="CF477" s="20"/>
      <c r="CG477" s="20"/>
      <c r="CH477" s="20"/>
      <c r="CI477" s="20"/>
    </row>
    <row r="478" spans="2:87" ht="13.5" customHeight="1">
      <c r="B478" s="228"/>
      <c r="C478" s="228"/>
      <c r="D478" s="230"/>
      <c r="E478" s="173" t="s">
        <v>69</v>
      </c>
      <c r="F478" s="115" t="s">
        <v>70</v>
      </c>
      <c r="G478" s="174">
        <v>592551137</v>
      </c>
      <c r="H478" s="11">
        <f t="shared" ref="H478" si="988">IFERROR(G478/G487,"-")</f>
        <v>8.5481461866409231E-2</v>
      </c>
      <c r="I478" s="71">
        <v>18660</v>
      </c>
      <c r="J478" s="11">
        <f t="shared" ref="J478" si="989">IFERROR(I478/D477,"-")</f>
        <v>0.41655504955799627</v>
      </c>
      <c r="K478" s="76">
        <f t="shared" si="942"/>
        <v>31755.152036441585</v>
      </c>
      <c r="L478" s="22"/>
      <c r="M478" s="20"/>
      <c r="N478" s="228"/>
      <c r="O478" s="228"/>
      <c r="P478" s="230"/>
      <c r="Q478" s="172" t="s">
        <v>69</v>
      </c>
      <c r="R478" s="92" t="s">
        <v>70</v>
      </c>
      <c r="S478" s="102">
        <v>623054978</v>
      </c>
      <c r="T478" s="13">
        <v>9.2653668399747188E-2</v>
      </c>
      <c r="U478" s="73">
        <v>17624</v>
      </c>
      <c r="V478" s="13">
        <v>0.41083500396288869</v>
      </c>
      <c r="W478" s="73">
        <v>35352.642873354518</v>
      </c>
      <c r="X478" s="22"/>
      <c r="Y478" s="143"/>
      <c r="Z478" s="168"/>
      <c r="AA478" s="168"/>
      <c r="AB478" s="168"/>
      <c r="AC478" s="168"/>
      <c r="AD478" s="168"/>
      <c r="AE478" s="168"/>
      <c r="AF478" s="168"/>
      <c r="AG478" s="168"/>
      <c r="AH478" s="168"/>
      <c r="AI478" s="168"/>
      <c r="AJ478" s="168"/>
      <c r="AK478" s="168"/>
      <c r="AL478" s="168"/>
      <c r="AM478" s="168"/>
      <c r="AN478" s="168"/>
      <c r="AO478" s="168"/>
      <c r="AP478" s="168"/>
      <c r="AQ478" s="168"/>
      <c r="AR478" s="168"/>
      <c r="AS478" s="168"/>
      <c r="AT478" s="168"/>
      <c r="AU478" s="168"/>
      <c r="AV478" s="168"/>
      <c r="AW478" s="168"/>
      <c r="AX478" s="168"/>
      <c r="AY478" s="168"/>
      <c r="AZ478" s="168"/>
      <c r="BA478" s="168"/>
      <c r="BB478" s="168"/>
      <c r="BC478" s="168"/>
      <c r="BD478" s="20"/>
      <c r="BE478" s="20"/>
      <c r="BF478" s="20"/>
      <c r="BG478" s="20"/>
      <c r="BH478" s="20"/>
      <c r="BI478" s="20"/>
      <c r="BJ478" s="20"/>
      <c r="BK478" s="20"/>
      <c r="BL478" s="20"/>
      <c r="BM478" s="20"/>
      <c r="BN478" s="20"/>
      <c r="BO478" s="20"/>
      <c r="BP478" s="20"/>
      <c r="BQ478" s="20"/>
      <c r="BR478" s="20"/>
      <c r="BS478" s="20"/>
      <c r="BT478" s="20"/>
      <c r="BU478" s="20"/>
      <c r="BV478" s="20"/>
      <c r="BW478" s="20"/>
      <c r="BX478" s="20"/>
      <c r="BY478" s="20"/>
      <c r="BZ478" s="20"/>
      <c r="CA478" s="20"/>
      <c r="CB478" s="20"/>
      <c r="CC478" s="20"/>
      <c r="CD478" s="20"/>
      <c r="CE478" s="20"/>
      <c r="CF478" s="20"/>
      <c r="CG478" s="20"/>
      <c r="CH478" s="20"/>
      <c r="CI478" s="20"/>
    </row>
    <row r="479" spans="2:87" ht="13.5" customHeight="1">
      <c r="B479" s="228"/>
      <c r="C479" s="228"/>
      <c r="D479" s="230"/>
      <c r="E479" s="173" t="s">
        <v>71</v>
      </c>
      <c r="F479" s="116" t="s">
        <v>72</v>
      </c>
      <c r="G479" s="174">
        <v>1249131558</v>
      </c>
      <c r="H479" s="11">
        <f t="shared" ref="H479" si="990">IFERROR(G479/G487,"-")</f>
        <v>0.18019979200766489</v>
      </c>
      <c r="I479" s="71">
        <v>29431</v>
      </c>
      <c r="J479" s="11">
        <f t="shared" ref="J479" si="991">IFERROR(I479/D477,"-")</f>
        <v>0.65700062505580858</v>
      </c>
      <c r="K479" s="76">
        <f t="shared" si="942"/>
        <v>42442.715436104787</v>
      </c>
      <c r="L479" s="22"/>
      <c r="M479" s="20"/>
      <c r="N479" s="228"/>
      <c r="O479" s="228"/>
      <c r="P479" s="230"/>
      <c r="Q479" s="172" t="s">
        <v>71</v>
      </c>
      <c r="R479" s="92" t="s">
        <v>72</v>
      </c>
      <c r="S479" s="102">
        <v>1227679685</v>
      </c>
      <c r="T479" s="13">
        <v>0.18256659596915392</v>
      </c>
      <c r="U479" s="73">
        <v>28174</v>
      </c>
      <c r="V479" s="13">
        <v>0.65676721525479043</v>
      </c>
      <c r="W479" s="73">
        <v>43574.916057357848</v>
      </c>
      <c r="X479" s="22"/>
      <c r="Y479" s="143"/>
      <c r="Z479" s="168"/>
      <c r="AA479" s="168"/>
      <c r="AB479" s="168"/>
      <c r="AC479" s="168"/>
      <c r="AD479" s="168"/>
      <c r="AE479" s="168"/>
      <c r="AF479" s="168"/>
      <c r="AG479" s="168"/>
      <c r="AH479" s="168"/>
      <c r="AI479" s="168"/>
      <c r="AJ479" s="168"/>
      <c r="AK479" s="168"/>
      <c r="AL479" s="168"/>
      <c r="AM479" s="168"/>
      <c r="AN479" s="168"/>
      <c r="AO479" s="168"/>
      <c r="AP479" s="168"/>
      <c r="AQ479" s="168"/>
      <c r="AR479" s="168"/>
      <c r="AS479" s="168"/>
      <c r="AT479" s="168"/>
      <c r="AU479" s="168"/>
      <c r="AV479" s="168"/>
      <c r="AW479" s="168"/>
      <c r="AX479" s="168"/>
      <c r="AY479" s="168"/>
      <c r="AZ479" s="168"/>
      <c r="BA479" s="168"/>
      <c r="BB479" s="168"/>
      <c r="BC479" s="168"/>
      <c r="BD479" s="20"/>
      <c r="BE479" s="20"/>
      <c r="BF479" s="20"/>
      <c r="BG479" s="20"/>
      <c r="BH479" s="20"/>
      <c r="BI479" s="20"/>
      <c r="BJ479" s="20"/>
      <c r="BK479" s="20"/>
      <c r="BL479" s="20"/>
      <c r="BM479" s="20"/>
      <c r="BN479" s="20"/>
      <c r="BO479" s="20"/>
      <c r="BP479" s="20"/>
      <c r="BQ479" s="20"/>
      <c r="BR479" s="20"/>
      <c r="BS479" s="20"/>
      <c r="BT479" s="20"/>
      <c r="BU479" s="20"/>
      <c r="BV479" s="20"/>
      <c r="BW479" s="20"/>
      <c r="BX479" s="20"/>
      <c r="BY479" s="20"/>
      <c r="BZ479" s="20"/>
      <c r="CA479" s="20"/>
      <c r="CB479" s="20"/>
      <c r="CC479" s="20"/>
      <c r="CD479" s="20"/>
      <c r="CE479" s="20"/>
      <c r="CF479" s="20"/>
      <c r="CG479" s="20"/>
      <c r="CH479" s="20"/>
      <c r="CI479" s="20"/>
    </row>
    <row r="480" spans="2:87" ht="13.5" customHeight="1">
      <c r="B480" s="228"/>
      <c r="C480" s="228"/>
      <c r="D480" s="230"/>
      <c r="E480" s="173" t="s">
        <v>73</v>
      </c>
      <c r="F480" s="116" t="s">
        <v>74</v>
      </c>
      <c r="G480" s="174">
        <v>853063082</v>
      </c>
      <c r="H480" s="11">
        <f t="shared" ref="H480" si="992">IFERROR(G480/G487,"-")</f>
        <v>0.12306293037055556</v>
      </c>
      <c r="I480" s="71">
        <v>10572</v>
      </c>
      <c r="J480" s="11">
        <f t="shared" ref="J480" si="993">IFERROR(I480/D477,"-")</f>
        <v>0.23600321457272971</v>
      </c>
      <c r="K480" s="76">
        <f t="shared" si="942"/>
        <v>80690.794740824815</v>
      </c>
      <c r="L480" s="22"/>
      <c r="M480" s="20"/>
      <c r="N480" s="228"/>
      <c r="O480" s="228"/>
      <c r="P480" s="230"/>
      <c r="Q480" s="172" t="s">
        <v>73</v>
      </c>
      <c r="R480" s="92" t="s">
        <v>74</v>
      </c>
      <c r="S480" s="102">
        <v>731010913</v>
      </c>
      <c r="T480" s="13">
        <v>0.10870765040207807</v>
      </c>
      <c r="U480" s="73">
        <v>10140</v>
      </c>
      <c r="V480" s="13">
        <v>0.23637465616112641</v>
      </c>
      <c r="W480" s="73">
        <v>72091.80601577909</v>
      </c>
      <c r="X480" s="22"/>
      <c r="Y480" s="143"/>
      <c r="Z480" s="168"/>
      <c r="AA480" s="168"/>
      <c r="AB480" s="168"/>
      <c r="AC480" s="168"/>
      <c r="AD480" s="168"/>
      <c r="AE480" s="168"/>
      <c r="AF480" s="168"/>
      <c r="AG480" s="168"/>
      <c r="AH480" s="168"/>
      <c r="AI480" s="168"/>
      <c r="AJ480" s="168"/>
      <c r="AK480" s="168"/>
      <c r="AL480" s="168"/>
      <c r="AM480" s="168"/>
      <c r="AN480" s="168"/>
      <c r="AO480" s="168"/>
      <c r="AP480" s="168"/>
      <c r="AQ480" s="168"/>
      <c r="AR480" s="168"/>
      <c r="AS480" s="168"/>
      <c r="AT480" s="168"/>
      <c r="AU480" s="168"/>
      <c r="AV480" s="168"/>
      <c r="AW480" s="168"/>
      <c r="AX480" s="168"/>
      <c r="AY480" s="168"/>
      <c r="AZ480" s="168"/>
      <c r="BA480" s="168"/>
      <c r="BB480" s="168"/>
      <c r="BC480" s="168"/>
      <c r="BD480" s="20"/>
      <c r="BE480" s="20"/>
      <c r="BF480" s="20"/>
      <c r="BG480" s="20"/>
      <c r="BH480" s="20"/>
      <c r="BI480" s="20"/>
      <c r="BJ480" s="20"/>
      <c r="BK480" s="20"/>
      <c r="BL480" s="20"/>
      <c r="BM480" s="20"/>
      <c r="BN480" s="20"/>
      <c r="BO480" s="20"/>
      <c r="BP480" s="20"/>
      <c r="BQ480" s="20"/>
      <c r="BR480" s="20"/>
      <c r="BS480" s="20"/>
      <c r="BT480" s="20"/>
      <c r="BU480" s="20"/>
      <c r="BV480" s="20"/>
      <c r="BW480" s="20"/>
      <c r="BX480" s="20"/>
      <c r="BY480" s="20"/>
      <c r="BZ480" s="20"/>
      <c r="CA480" s="20"/>
      <c r="CB480" s="20"/>
      <c r="CC480" s="20"/>
      <c r="CD480" s="20"/>
      <c r="CE480" s="20"/>
      <c r="CF480" s="20"/>
      <c r="CG480" s="20"/>
      <c r="CH480" s="20"/>
      <c r="CI480" s="20"/>
    </row>
    <row r="481" spans="2:87" ht="13.5" customHeight="1">
      <c r="B481" s="228"/>
      <c r="C481" s="228"/>
      <c r="D481" s="230"/>
      <c r="E481" s="173" t="s">
        <v>75</v>
      </c>
      <c r="F481" s="116" t="s">
        <v>76</v>
      </c>
      <c r="G481" s="174">
        <v>45776446</v>
      </c>
      <c r="H481" s="11">
        <f t="shared" ref="H481" si="994">IFERROR(G481/G487,"-")</f>
        <v>6.6037127916754659E-3</v>
      </c>
      <c r="I481" s="71">
        <v>137</v>
      </c>
      <c r="J481" s="11">
        <f t="shared" ref="J481" si="995">IFERROR(I481/D477,"-")</f>
        <v>3.058308777569426E-3</v>
      </c>
      <c r="K481" s="76">
        <f t="shared" si="942"/>
        <v>334134.6423357664</v>
      </c>
      <c r="L481" s="22"/>
      <c r="M481" s="20"/>
      <c r="N481" s="228"/>
      <c r="O481" s="228"/>
      <c r="P481" s="230"/>
      <c r="Q481" s="172" t="s">
        <v>75</v>
      </c>
      <c r="R481" s="92" t="s">
        <v>76</v>
      </c>
      <c r="S481" s="102">
        <v>56925970</v>
      </c>
      <c r="T481" s="13">
        <v>8.4653844908594185E-3</v>
      </c>
      <c r="U481" s="73">
        <v>142</v>
      </c>
      <c r="V481" s="13">
        <v>3.3101776306587718E-3</v>
      </c>
      <c r="W481" s="73">
        <v>400887.11267605633</v>
      </c>
      <c r="X481" s="22"/>
      <c r="Y481" s="143"/>
      <c r="Z481" s="168"/>
      <c r="AA481" s="168"/>
      <c r="AB481" s="168"/>
      <c r="AC481" s="168"/>
      <c r="AD481" s="168"/>
      <c r="AE481" s="168"/>
      <c r="AF481" s="168"/>
      <c r="AG481" s="168"/>
      <c r="AH481" s="168"/>
      <c r="AI481" s="168"/>
      <c r="AJ481" s="168"/>
      <c r="AK481" s="168"/>
      <c r="AL481" s="168"/>
      <c r="AM481" s="168"/>
      <c r="AN481" s="168"/>
      <c r="AO481" s="168"/>
      <c r="AP481" s="168"/>
      <c r="AQ481" s="168"/>
      <c r="AR481" s="168"/>
      <c r="AS481" s="168"/>
      <c r="AT481" s="168"/>
      <c r="AU481" s="168"/>
      <c r="AV481" s="168"/>
      <c r="AW481" s="168"/>
      <c r="AX481" s="168"/>
      <c r="AY481" s="168"/>
      <c r="AZ481" s="168"/>
      <c r="BA481" s="168"/>
      <c r="BB481" s="168"/>
      <c r="BC481" s="168"/>
      <c r="BD481" s="20"/>
      <c r="BE481" s="20"/>
      <c r="BF481" s="20"/>
      <c r="BG481" s="20"/>
      <c r="BH481" s="20"/>
      <c r="BI481" s="20"/>
      <c r="BJ481" s="20"/>
      <c r="BK481" s="20"/>
      <c r="BL481" s="20"/>
      <c r="BM481" s="20"/>
      <c r="BN481" s="20"/>
      <c r="BO481" s="20"/>
      <c r="BP481" s="20"/>
      <c r="BQ481" s="20"/>
      <c r="BR481" s="20"/>
      <c r="BS481" s="20"/>
      <c r="BT481" s="20"/>
      <c r="BU481" s="20"/>
      <c r="BV481" s="20"/>
      <c r="BW481" s="20"/>
      <c r="BX481" s="20"/>
      <c r="BY481" s="20"/>
      <c r="BZ481" s="20"/>
      <c r="CA481" s="20"/>
      <c r="CB481" s="20"/>
      <c r="CC481" s="20"/>
      <c r="CD481" s="20"/>
      <c r="CE481" s="20"/>
      <c r="CF481" s="20"/>
      <c r="CG481" s="20"/>
      <c r="CH481" s="20"/>
      <c r="CI481" s="20"/>
    </row>
    <row r="482" spans="2:87" ht="13.5" customHeight="1">
      <c r="B482" s="228"/>
      <c r="C482" s="228"/>
      <c r="D482" s="230"/>
      <c r="E482" s="173" t="s">
        <v>77</v>
      </c>
      <c r="F482" s="116" t="s">
        <v>78</v>
      </c>
      <c r="G482" s="174">
        <v>234403733</v>
      </c>
      <c r="H482" s="11">
        <f t="shared" ref="H482" si="996">IFERROR(G482/G487,"-")</f>
        <v>3.3815096305828997E-2</v>
      </c>
      <c r="I482" s="71">
        <v>1631</v>
      </c>
      <c r="J482" s="11">
        <f t="shared" ref="J482" si="997">IFERROR(I482/D477,"-")</f>
        <v>3.6409500848290026E-2</v>
      </c>
      <c r="K482" s="76">
        <f t="shared" si="942"/>
        <v>143717.80073574494</v>
      </c>
      <c r="L482" s="22"/>
      <c r="M482" s="20"/>
      <c r="N482" s="228"/>
      <c r="O482" s="228"/>
      <c r="P482" s="230"/>
      <c r="Q482" s="172" t="s">
        <v>77</v>
      </c>
      <c r="R482" s="92" t="s">
        <v>78</v>
      </c>
      <c r="S482" s="102">
        <v>218507845</v>
      </c>
      <c r="T482" s="13">
        <v>3.2494007957951591E-2</v>
      </c>
      <c r="U482" s="73">
        <v>1520</v>
      </c>
      <c r="V482" s="13">
        <v>3.54328873140939E-2</v>
      </c>
      <c r="W482" s="73">
        <v>143755.16118421053</v>
      </c>
      <c r="X482" s="22"/>
      <c r="Y482" s="143"/>
      <c r="Z482" s="168"/>
      <c r="AA482" s="168"/>
      <c r="AB482" s="168"/>
      <c r="AC482" s="168"/>
      <c r="AD482" s="168"/>
      <c r="AE482" s="168"/>
      <c r="AF482" s="168"/>
      <c r="AG482" s="168"/>
      <c r="AH482" s="168"/>
      <c r="AI482" s="168"/>
      <c r="AJ482" s="168"/>
      <c r="AK482" s="168"/>
      <c r="AL482" s="168"/>
      <c r="AM482" s="168"/>
      <c r="AN482" s="168"/>
      <c r="AO482" s="168"/>
      <c r="AP482" s="168"/>
      <c r="AQ482" s="168"/>
      <c r="AR482" s="168"/>
      <c r="AS482" s="168"/>
      <c r="AT482" s="168"/>
      <c r="AU482" s="168"/>
      <c r="AV482" s="168"/>
      <c r="AW482" s="168"/>
      <c r="AX482" s="168"/>
      <c r="AY482" s="168"/>
      <c r="AZ482" s="168"/>
      <c r="BA482" s="168"/>
      <c r="BB482" s="168"/>
      <c r="BC482" s="168"/>
      <c r="BD482" s="20"/>
      <c r="BE482" s="20"/>
      <c r="BF482" s="20"/>
      <c r="BG482" s="20"/>
      <c r="BH482" s="20"/>
      <c r="BI482" s="20"/>
      <c r="BJ482" s="20"/>
      <c r="BK482" s="20"/>
      <c r="BL482" s="20"/>
      <c r="BM482" s="20"/>
      <c r="BN482" s="20"/>
      <c r="BO482" s="20"/>
      <c r="BP482" s="20"/>
      <c r="BQ482" s="20"/>
      <c r="BR482" s="20"/>
      <c r="BS482" s="20"/>
      <c r="BT482" s="20"/>
      <c r="BU482" s="20"/>
      <c r="BV482" s="20"/>
      <c r="BW482" s="20"/>
      <c r="BX482" s="20"/>
      <c r="BY482" s="20"/>
      <c r="BZ482" s="20"/>
      <c r="CA482" s="20"/>
      <c r="CB482" s="20"/>
      <c r="CC482" s="20"/>
      <c r="CD482" s="20"/>
      <c r="CE482" s="20"/>
      <c r="CF482" s="20"/>
      <c r="CG482" s="20"/>
      <c r="CH482" s="20"/>
      <c r="CI482" s="20"/>
    </row>
    <row r="483" spans="2:87" ht="13.5" customHeight="1">
      <c r="B483" s="228"/>
      <c r="C483" s="228"/>
      <c r="D483" s="230"/>
      <c r="E483" s="173" t="s">
        <v>79</v>
      </c>
      <c r="F483" s="116" t="s">
        <v>80</v>
      </c>
      <c r="G483" s="174">
        <v>830618201</v>
      </c>
      <c r="H483" s="11">
        <f t="shared" ref="H483" si="998">IFERROR(G483/G487,"-")</f>
        <v>0.11982503051770692</v>
      </c>
      <c r="I483" s="71">
        <v>7203</v>
      </c>
      <c r="J483" s="11">
        <f t="shared" ref="J483" si="999">IFERROR(I483/D477,"-")</f>
        <v>0.16079560675060273</v>
      </c>
      <c r="K483" s="76">
        <f t="shared" si="942"/>
        <v>115315.59086491739</v>
      </c>
      <c r="L483" s="22"/>
      <c r="M483" s="20"/>
      <c r="N483" s="228"/>
      <c r="O483" s="228"/>
      <c r="P483" s="230"/>
      <c r="Q483" s="172" t="s">
        <v>79</v>
      </c>
      <c r="R483" s="92" t="s">
        <v>80</v>
      </c>
      <c r="S483" s="102">
        <v>808528857</v>
      </c>
      <c r="T483" s="13">
        <v>0.12023523967110429</v>
      </c>
      <c r="U483" s="73">
        <v>6916</v>
      </c>
      <c r="V483" s="13">
        <v>0.16121963727912722</v>
      </c>
      <c r="W483" s="73">
        <v>116907.00650665125</v>
      </c>
      <c r="X483" s="22"/>
      <c r="Y483" s="143"/>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8"/>
      <c r="AY483" s="168"/>
      <c r="AZ483" s="168"/>
      <c r="BA483" s="168"/>
      <c r="BB483" s="168"/>
      <c r="BC483" s="168"/>
      <c r="BD483" s="20"/>
      <c r="BE483" s="20"/>
      <c r="BF483" s="20"/>
      <c r="BG483" s="20"/>
      <c r="BH483" s="20"/>
      <c r="BI483" s="20"/>
      <c r="BJ483" s="20"/>
      <c r="BK483" s="20"/>
      <c r="BL483" s="20"/>
      <c r="BM483" s="20"/>
      <c r="BN483" s="20"/>
      <c r="BO483" s="20"/>
      <c r="BP483" s="20"/>
      <c r="BQ483" s="20"/>
      <c r="BR483" s="20"/>
      <c r="BS483" s="20"/>
      <c r="BT483" s="20"/>
      <c r="BU483" s="20"/>
      <c r="BV483" s="20"/>
      <c r="BW483" s="20"/>
      <c r="BX483" s="20"/>
      <c r="BY483" s="20"/>
      <c r="BZ483" s="20"/>
      <c r="CA483" s="20"/>
      <c r="CB483" s="20"/>
      <c r="CC483" s="20"/>
      <c r="CD483" s="20"/>
      <c r="CE483" s="20"/>
      <c r="CF483" s="20"/>
      <c r="CG483" s="20"/>
      <c r="CH483" s="20"/>
      <c r="CI483" s="20"/>
    </row>
    <row r="484" spans="2:87" ht="13.5" customHeight="1">
      <c r="B484" s="228"/>
      <c r="C484" s="228"/>
      <c r="D484" s="230"/>
      <c r="E484" s="173" t="s">
        <v>81</v>
      </c>
      <c r="F484" s="116" t="s">
        <v>82</v>
      </c>
      <c r="G484" s="174">
        <v>1493994</v>
      </c>
      <c r="H484" s="11">
        <f t="shared" ref="H484" si="1000">IFERROR(G484/G487,"-")</f>
        <v>2.1552366228881978E-4</v>
      </c>
      <c r="I484" s="71">
        <v>157</v>
      </c>
      <c r="J484" s="11">
        <f t="shared" ref="J484" si="1001">IFERROR(I484/D477,"-")</f>
        <v>3.504777212251094E-3</v>
      </c>
      <c r="K484" s="76">
        <f t="shared" si="942"/>
        <v>9515.885350318471</v>
      </c>
      <c r="L484" s="22"/>
      <c r="M484" s="20"/>
      <c r="N484" s="228"/>
      <c r="O484" s="228"/>
      <c r="P484" s="230"/>
      <c r="Q484" s="172" t="s">
        <v>81</v>
      </c>
      <c r="R484" s="92" t="s">
        <v>82</v>
      </c>
      <c r="S484" s="102">
        <v>1953470</v>
      </c>
      <c r="T484" s="13">
        <v>2.9049789825907489E-4</v>
      </c>
      <c r="U484" s="73">
        <v>164</v>
      </c>
      <c r="V484" s="13">
        <v>3.8230220523101312E-3</v>
      </c>
      <c r="W484" s="73">
        <v>11911.40243902439</v>
      </c>
      <c r="X484" s="22"/>
      <c r="Y484" s="143"/>
      <c r="Z484" s="168"/>
      <c r="AA484" s="168"/>
      <c r="AB484" s="168"/>
      <c r="AC484" s="168"/>
      <c r="AD484" s="168"/>
      <c r="AE484" s="168"/>
      <c r="AF484" s="168"/>
      <c r="AG484" s="168"/>
      <c r="AH484" s="168"/>
      <c r="AI484" s="168"/>
      <c r="AJ484" s="168"/>
      <c r="AK484" s="168"/>
      <c r="AL484" s="168"/>
      <c r="AM484" s="168"/>
      <c r="AN484" s="168"/>
      <c r="AO484" s="168"/>
      <c r="AP484" s="168"/>
      <c r="AQ484" s="168"/>
      <c r="AR484" s="168"/>
      <c r="AS484" s="168"/>
      <c r="AT484" s="168"/>
      <c r="AU484" s="168"/>
      <c r="AV484" s="168"/>
      <c r="AW484" s="168"/>
      <c r="AX484" s="168"/>
      <c r="AY484" s="168"/>
      <c r="AZ484" s="168"/>
      <c r="BA484" s="168"/>
      <c r="BB484" s="168"/>
      <c r="BC484" s="168"/>
      <c r="BD484" s="20"/>
      <c r="BE484" s="20"/>
      <c r="BF484" s="20"/>
      <c r="BG484" s="20"/>
      <c r="BH484" s="20"/>
      <c r="BI484" s="20"/>
      <c r="BJ484" s="20"/>
      <c r="BK484" s="20"/>
      <c r="BL484" s="20"/>
      <c r="BM484" s="20"/>
      <c r="BN484" s="20"/>
      <c r="BO484" s="20"/>
      <c r="BP484" s="20"/>
      <c r="BQ484" s="20"/>
      <c r="BR484" s="20"/>
      <c r="BS484" s="20"/>
      <c r="BT484" s="20"/>
      <c r="BU484" s="20"/>
      <c r="BV484" s="20"/>
      <c r="BW484" s="20"/>
      <c r="BX484" s="20"/>
      <c r="BY484" s="20"/>
      <c r="BZ484" s="20"/>
      <c r="CA484" s="20"/>
      <c r="CB484" s="20"/>
      <c r="CC484" s="20"/>
      <c r="CD484" s="20"/>
      <c r="CE484" s="20"/>
      <c r="CF484" s="20"/>
      <c r="CG484" s="20"/>
      <c r="CH484" s="20"/>
      <c r="CI484" s="20"/>
    </row>
    <row r="485" spans="2:87" ht="13.5" customHeight="1">
      <c r="B485" s="228"/>
      <c r="C485" s="228"/>
      <c r="D485" s="230"/>
      <c r="E485" s="173" t="s">
        <v>83</v>
      </c>
      <c r="F485" s="116" t="s">
        <v>84</v>
      </c>
      <c r="G485" s="174">
        <v>192292027</v>
      </c>
      <c r="H485" s="11">
        <f t="shared" ref="H485" si="1002">IFERROR(G485/G487,"-")</f>
        <v>2.774005912204508E-2</v>
      </c>
      <c r="I485" s="71">
        <v>5840</v>
      </c>
      <c r="J485" s="11">
        <f t="shared" ref="J485" si="1003">IFERROR(I485/D477,"-")</f>
        <v>0.13036878292704707</v>
      </c>
      <c r="K485" s="76">
        <f t="shared" si="942"/>
        <v>32926.716952054798</v>
      </c>
      <c r="L485" s="22"/>
      <c r="M485" s="20"/>
      <c r="N485" s="228"/>
      <c r="O485" s="228"/>
      <c r="P485" s="230"/>
      <c r="Q485" s="172" t="s">
        <v>83</v>
      </c>
      <c r="R485" s="92" t="s">
        <v>84</v>
      </c>
      <c r="S485" s="102">
        <v>193252246</v>
      </c>
      <c r="T485" s="13">
        <v>2.8738281773892461E-2</v>
      </c>
      <c r="U485" s="73">
        <v>5656</v>
      </c>
      <c r="V485" s="13">
        <v>0.1318476385845494</v>
      </c>
      <c r="W485" s="73">
        <v>34167.653111739746</v>
      </c>
      <c r="X485" s="22"/>
      <c r="Y485" s="143"/>
      <c r="Z485" s="168"/>
      <c r="AA485" s="168"/>
      <c r="AB485" s="168"/>
      <c r="AC485" s="168"/>
      <c r="AD485" s="168"/>
      <c r="AE485" s="168"/>
      <c r="AF485" s="168"/>
      <c r="AG485" s="168"/>
      <c r="AH485" s="168"/>
      <c r="AI485" s="168"/>
      <c r="AJ485" s="168"/>
      <c r="AK485" s="168"/>
      <c r="AL485" s="168"/>
      <c r="AM485" s="168"/>
      <c r="AN485" s="168"/>
      <c r="AO485" s="168"/>
      <c r="AP485" s="168"/>
      <c r="AQ485" s="168"/>
      <c r="AR485" s="168"/>
      <c r="AS485" s="168"/>
      <c r="AT485" s="168"/>
      <c r="AU485" s="168"/>
      <c r="AV485" s="168"/>
      <c r="AW485" s="168"/>
      <c r="AX485" s="168"/>
      <c r="AY485" s="168"/>
      <c r="AZ485" s="168"/>
      <c r="BA485" s="168"/>
      <c r="BB485" s="168"/>
      <c r="BC485" s="168"/>
      <c r="BD485" s="20"/>
      <c r="BE485" s="20"/>
      <c r="BF485" s="20"/>
      <c r="BG485" s="20"/>
      <c r="BH485" s="20"/>
      <c r="BI485" s="20"/>
      <c r="BJ485" s="20"/>
      <c r="BK485" s="20"/>
      <c r="BL485" s="20"/>
      <c r="BM485" s="20"/>
      <c r="BN485" s="20"/>
      <c r="BO485" s="20"/>
      <c r="BP485" s="20"/>
      <c r="BQ485" s="20"/>
      <c r="BR485" s="20"/>
      <c r="BS485" s="20"/>
      <c r="BT485" s="20"/>
      <c r="BU485" s="20"/>
      <c r="BV485" s="20"/>
      <c r="BW485" s="20"/>
      <c r="BX485" s="20"/>
      <c r="BY485" s="20"/>
      <c r="BZ485" s="20"/>
      <c r="CA485" s="20"/>
      <c r="CB485" s="20"/>
      <c r="CC485" s="20"/>
      <c r="CD485" s="20"/>
      <c r="CE485" s="20"/>
      <c r="CF485" s="20"/>
      <c r="CG485" s="20"/>
      <c r="CH485" s="20"/>
      <c r="CI485" s="20"/>
    </row>
    <row r="486" spans="2:87" ht="13.5" customHeight="1">
      <c r="B486" s="228"/>
      <c r="C486" s="228"/>
      <c r="D486" s="230"/>
      <c r="E486" s="175" t="s">
        <v>85</v>
      </c>
      <c r="F486" s="117" t="s">
        <v>86</v>
      </c>
      <c r="G486" s="176">
        <v>1686520606</v>
      </c>
      <c r="H486" s="12">
        <f t="shared" ref="H486" si="1004">IFERROR(G486/G487,"-")</f>
        <v>0.24329756179119844</v>
      </c>
      <c r="I486" s="72">
        <v>3935</v>
      </c>
      <c r="J486" s="12">
        <f t="shared" ref="J486" si="1005">IFERROR(I486/D477,"-")</f>
        <v>8.7842664523618177E-2</v>
      </c>
      <c r="K486" s="77">
        <f t="shared" si="942"/>
        <v>428594.81728081324</v>
      </c>
      <c r="L486" s="22"/>
      <c r="M486" s="20"/>
      <c r="N486" s="228"/>
      <c r="O486" s="228"/>
      <c r="P486" s="230"/>
      <c r="Q486" s="172" t="s">
        <v>85</v>
      </c>
      <c r="R486" s="92" t="s">
        <v>86</v>
      </c>
      <c r="S486" s="102">
        <v>1658592277</v>
      </c>
      <c r="T486" s="13">
        <v>0.24664702838396971</v>
      </c>
      <c r="U486" s="73">
        <v>3571</v>
      </c>
      <c r="V486" s="13">
        <v>8.3243974078045596E-2</v>
      </c>
      <c r="W486" s="73">
        <v>464461.57294875383</v>
      </c>
      <c r="X486" s="22"/>
      <c r="Y486" s="143"/>
      <c r="Z486" s="168"/>
      <c r="AA486" s="168"/>
      <c r="AB486" s="168"/>
      <c r="AC486" s="168"/>
      <c r="AD486" s="168"/>
      <c r="AE486" s="168"/>
      <c r="AF486" s="168"/>
      <c r="AG486" s="168"/>
      <c r="AH486" s="168"/>
      <c r="AI486" s="168"/>
      <c r="AJ486" s="168"/>
      <c r="AK486" s="168"/>
      <c r="AL486" s="168"/>
      <c r="AM486" s="168"/>
      <c r="AN486" s="168"/>
      <c r="AO486" s="168"/>
      <c r="AP486" s="168"/>
      <c r="AQ486" s="168"/>
      <c r="AR486" s="168"/>
      <c r="AS486" s="168"/>
      <c r="AT486" s="168"/>
      <c r="AU486" s="168"/>
      <c r="AV486" s="168"/>
      <c r="AW486" s="168"/>
      <c r="AX486" s="168"/>
      <c r="AY486" s="168"/>
      <c r="AZ486" s="168"/>
      <c r="BA486" s="168"/>
      <c r="BB486" s="168"/>
      <c r="BC486" s="168"/>
      <c r="BD486" s="20"/>
      <c r="BE486" s="20"/>
      <c r="BF486" s="20"/>
      <c r="BG486" s="20"/>
      <c r="BH486" s="20"/>
      <c r="BI486" s="20"/>
      <c r="BJ486" s="20"/>
      <c r="BK486" s="20"/>
      <c r="BL486" s="20"/>
      <c r="BM486" s="20"/>
      <c r="BN486" s="20"/>
      <c r="BO486" s="20"/>
      <c r="BP486" s="20"/>
      <c r="BQ486" s="20"/>
      <c r="BR486" s="20"/>
      <c r="BS486" s="20"/>
      <c r="BT486" s="20"/>
      <c r="BU486" s="20"/>
      <c r="BV486" s="20"/>
      <c r="BW486" s="20"/>
      <c r="BX486" s="20"/>
      <c r="BY486" s="20"/>
      <c r="BZ486" s="20"/>
      <c r="CA486" s="20"/>
      <c r="CB486" s="20"/>
      <c r="CC486" s="20"/>
      <c r="CD486" s="20"/>
      <c r="CE486" s="20"/>
      <c r="CF486" s="20"/>
      <c r="CG486" s="20"/>
      <c r="CH486" s="20"/>
      <c r="CI486" s="20"/>
    </row>
    <row r="487" spans="2:87" ht="13.5" customHeight="1">
      <c r="B487" s="192"/>
      <c r="C487" s="192"/>
      <c r="D487" s="231"/>
      <c r="E487" s="177" t="s">
        <v>115</v>
      </c>
      <c r="F487" s="178"/>
      <c r="G487" s="102">
        <f>SUM(G477:G486)</f>
        <v>6931925637</v>
      </c>
      <c r="H487" s="13" t="s">
        <v>131</v>
      </c>
      <c r="I487" s="73">
        <v>36810</v>
      </c>
      <c r="J487" s="13">
        <f t="shared" ref="J487" si="1006">IFERROR(I487/D477,"-")</f>
        <v>0.82172515403160995</v>
      </c>
      <c r="K487" s="78">
        <f t="shared" si="942"/>
        <v>188316.3715566422</v>
      </c>
      <c r="L487" s="22"/>
      <c r="M487" s="20"/>
      <c r="N487" s="192"/>
      <c r="O487" s="192"/>
      <c r="P487" s="231"/>
      <c r="Q487" s="179" t="s">
        <v>115</v>
      </c>
      <c r="R487" s="179"/>
      <c r="S487" s="102">
        <v>6724558118</v>
      </c>
      <c r="T487" s="13" t="s">
        <v>131</v>
      </c>
      <c r="U487" s="73">
        <v>35347</v>
      </c>
      <c r="V487" s="13">
        <v>0.82397780782320851</v>
      </c>
      <c r="W487" s="73">
        <v>190244.09760375705</v>
      </c>
      <c r="X487" s="22"/>
      <c r="Y487" s="143"/>
      <c r="Z487" s="168"/>
      <c r="AA487" s="168"/>
      <c r="AB487" s="168"/>
      <c r="AC487" s="168"/>
      <c r="AD487" s="168"/>
      <c r="AE487" s="168"/>
      <c r="AF487" s="168"/>
      <c r="AG487" s="168"/>
      <c r="AH487" s="168"/>
      <c r="AI487" s="168"/>
      <c r="AJ487" s="168"/>
      <c r="AK487" s="168"/>
      <c r="AL487" s="168"/>
      <c r="AM487" s="168"/>
      <c r="AN487" s="168"/>
      <c r="AO487" s="168"/>
      <c r="AP487" s="168"/>
      <c r="AQ487" s="168"/>
      <c r="AR487" s="168"/>
      <c r="AS487" s="168"/>
      <c r="AT487" s="168"/>
      <c r="AU487" s="168"/>
      <c r="AV487" s="168"/>
      <c r="AW487" s="168"/>
      <c r="AX487" s="168"/>
      <c r="AY487" s="168"/>
      <c r="AZ487" s="168"/>
      <c r="BA487" s="168"/>
      <c r="BB487" s="168"/>
      <c r="BC487" s="168"/>
      <c r="BD487" s="20"/>
      <c r="BE487" s="20"/>
      <c r="BF487" s="20"/>
      <c r="BG487" s="20"/>
      <c r="BH487" s="20"/>
      <c r="BI487" s="20"/>
      <c r="BJ487" s="20"/>
      <c r="BK487" s="20"/>
      <c r="BL487" s="20"/>
      <c r="BM487" s="20"/>
      <c r="BN487" s="20"/>
      <c r="BO487" s="20"/>
      <c r="BP487" s="20"/>
      <c r="BQ487" s="20"/>
      <c r="BR487" s="20"/>
      <c r="BS487" s="20"/>
      <c r="BT487" s="20"/>
      <c r="BU487" s="20"/>
      <c r="BV487" s="20"/>
      <c r="BW487" s="20"/>
      <c r="BX487" s="20"/>
      <c r="BY487" s="20"/>
      <c r="BZ487" s="20"/>
      <c r="CA487" s="20"/>
      <c r="CB487" s="20"/>
      <c r="CC487" s="20"/>
      <c r="CD487" s="20"/>
      <c r="CE487" s="20"/>
      <c r="CF487" s="20"/>
      <c r="CG487" s="20"/>
      <c r="CH487" s="20"/>
      <c r="CI487" s="20"/>
    </row>
    <row r="488" spans="2:87" ht="13.5" customHeight="1">
      <c r="B488" s="191">
        <v>45</v>
      </c>
      <c r="C488" s="191" t="s">
        <v>41</v>
      </c>
      <c r="D488" s="229">
        <f>VLOOKUP(C488,市区町村別_生活習慣病の状況!$C$5:$D$78,2,FALSE)</f>
        <v>15681</v>
      </c>
      <c r="E488" s="169" t="s">
        <v>67</v>
      </c>
      <c r="F488" s="114" t="s">
        <v>68</v>
      </c>
      <c r="G488" s="170">
        <v>428289450</v>
      </c>
      <c r="H488" s="10">
        <f t="shared" ref="H488" si="1007">IFERROR(G488/G498,"-")</f>
        <v>0.16260042320234186</v>
      </c>
      <c r="I488" s="171">
        <v>8226</v>
      </c>
      <c r="J488" s="10">
        <f t="shared" ref="J488" si="1008">IFERROR(I488/D488,"-")</f>
        <v>0.52458389133346084</v>
      </c>
      <c r="K488" s="75">
        <f t="shared" si="942"/>
        <v>52065.33552151714</v>
      </c>
      <c r="L488" s="22"/>
      <c r="M488" s="20"/>
      <c r="N488" s="191">
        <v>45</v>
      </c>
      <c r="O488" s="191" t="s">
        <v>41</v>
      </c>
      <c r="P488" s="229">
        <v>14920</v>
      </c>
      <c r="Q488" s="172" t="s">
        <v>67</v>
      </c>
      <c r="R488" s="92" t="s">
        <v>68</v>
      </c>
      <c r="S488" s="102">
        <v>450319717</v>
      </c>
      <c r="T488" s="13">
        <v>0.16573991727000265</v>
      </c>
      <c r="U488" s="73">
        <v>7700</v>
      </c>
      <c r="V488" s="13">
        <v>0.51608579088471851</v>
      </c>
      <c r="W488" s="73">
        <v>58483.080129870126</v>
      </c>
      <c r="X488" s="22"/>
      <c r="Y488" s="143"/>
      <c r="Z488" s="168"/>
      <c r="AA488" s="168"/>
      <c r="AB488" s="168"/>
      <c r="AC488" s="168"/>
      <c r="AD488" s="168"/>
      <c r="AE488" s="168"/>
      <c r="AF488" s="168"/>
      <c r="AG488" s="168"/>
      <c r="AH488" s="168"/>
      <c r="AI488" s="168"/>
      <c r="AJ488" s="168"/>
      <c r="AK488" s="168"/>
      <c r="AL488" s="168"/>
      <c r="AM488" s="168"/>
      <c r="AN488" s="168"/>
      <c r="AO488" s="168"/>
      <c r="AP488" s="168"/>
      <c r="AQ488" s="168"/>
      <c r="AR488" s="168"/>
      <c r="AS488" s="168"/>
      <c r="AT488" s="168"/>
      <c r="AU488" s="168"/>
      <c r="AV488" s="168"/>
      <c r="AW488" s="168"/>
      <c r="AX488" s="168"/>
      <c r="AY488" s="168"/>
      <c r="AZ488" s="168"/>
      <c r="BA488" s="168"/>
      <c r="BB488" s="168"/>
      <c r="BC488" s="168"/>
      <c r="BD488" s="20"/>
      <c r="BE488" s="20"/>
      <c r="BF488" s="20"/>
      <c r="BG488" s="20"/>
      <c r="BH488" s="20"/>
      <c r="BI488" s="20"/>
      <c r="BJ488" s="20"/>
      <c r="BK488" s="20"/>
      <c r="BL488" s="20"/>
      <c r="BM488" s="20"/>
      <c r="BN488" s="20"/>
      <c r="BO488" s="20"/>
      <c r="BP488" s="20"/>
      <c r="BQ488" s="20"/>
      <c r="BR488" s="20"/>
      <c r="BS488" s="20"/>
      <c r="BT488" s="20"/>
      <c r="BU488" s="20"/>
      <c r="BV488" s="20"/>
      <c r="BW488" s="20"/>
      <c r="BX488" s="20"/>
      <c r="BY488" s="20"/>
      <c r="BZ488" s="20"/>
      <c r="CA488" s="20"/>
      <c r="CB488" s="20"/>
      <c r="CC488" s="20"/>
      <c r="CD488" s="20"/>
      <c r="CE488" s="20"/>
      <c r="CF488" s="20"/>
      <c r="CG488" s="20"/>
      <c r="CH488" s="20"/>
      <c r="CI488" s="20"/>
    </row>
    <row r="489" spans="2:87" ht="13.5" customHeight="1">
      <c r="B489" s="228"/>
      <c r="C489" s="228"/>
      <c r="D489" s="230"/>
      <c r="E489" s="173" t="s">
        <v>69</v>
      </c>
      <c r="F489" s="115" t="s">
        <v>70</v>
      </c>
      <c r="G489" s="174">
        <v>225249981</v>
      </c>
      <c r="H489" s="11">
        <f t="shared" ref="H489" si="1009">IFERROR(G489/G498,"-")</f>
        <v>8.5516330689255737E-2</v>
      </c>
      <c r="I489" s="71">
        <v>7156</v>
      </c>
      <c r="J489" s="11">
        <f t="shared" ref="J489" si="1010">IFERROR(I489/D488,"-")</f>
        <v>0.45634844716535933</v>
      </c>
      <c r="K489" s="76">
        <f t="shared" si="942"/>
        <v>31477.0795136948</v>
      </c>
      <c r="L489" s="22"/>
      <c r="M489" s="20"/>
      <c r="N489" s="228"/>
      <c r="O489" s="228"/>
      <c r="P489" s="230"/>
      <c r="Q489" s="172" t="s">
        <v>69</v>
      </c>
      <c r="R489" s="92" t="s">
        <v>70</v>
      </c>
      <c r="S489" s="102">
        <v>226630044</v>
      </c>
      <c r="T489" s="13">
        <v>8.341105957716051E-2</v>
      </c>
      <c r="U489" s="73">
        <v>6744</v>
      </c>
      <c r="V489" s="13">
        <v>0.45201072386058982</v>
      </c>
      <c r="W489" s="73">
        <v>33604.692170818504</v>
      </c>
      <c r="X489" s="22"/>
      <c r="Y489" s="143"/>
      <c r="Z489" s="168"/>
      <c r="AA489" s="168"/>
      <c r="AB489" s="168"/>
      <c r="AC489" s="168"/>
      <c r="AD489" s="168"/>
      <c r="AE489" s="168"/>
      <c r="AF489" s="168"/>
      <c r="AG489" s="168"/>
      <c r="AH489" s="168"/>
      <c r="AI489" s="168"/>
      <c r="AJ489" s="168"/>
      <c r="AK489" s="168"/>
      <c r="AL489" s="168"/>
      <c r="AM489" s="168"/>
      <c r="AN489" s="168"/>
      <c r="AO489" s="168"/>
      <c r="AP489" s="168"/>
      <c r="AQ489" s="168"/>
      <c r="AR489" s="168"/>
      <c r="AS489" s="168"/>
      <c r="AT489" s="168"/>
      <c r="AU489" s="168"/>
      <c r="AV489" s="168"/>
      <c r="AW489" s="168"/>
      <c r="AX489" s="168"/>
      <c r="AY489" s="168"/>
      <c r="AZ489" s="168"/>
      <c r="BA489" s="168"/>
      <c r="BB489" s="168"/>
      <c r="BC489" s="168"/>
      <c r="BD489" s="20"/>
      <c r="BE489" s="20"/>
      <c r="BF489" s="20"/>
      <c r="BG489" s="20"/>
      <c r="BH489" s="20"/>
      <c r="BI489" s="20"/>
      <c r="BJ489" s="20"/>
      <c r="BK489" s="20"/>
      <c r="BL489" s="20"/>
      <c r="BM489" s="20"/>
      <c r="BN489" s="20"/>
      <c r="BO489" s="20"/>
      <c r="BP489" s="20"/>
      <c r="BQ489" s="20"/>
      <c r="BR489" s="20"/>
      <c r="BS489" s="20"/>
      <c r="BT489" s="20"/>
      <c r="BU489" s="20"/>
      <c r="BV489" s="20"/>
      <c r="BW489" s="20"/>
      <c r="BX489" s="20"/>
      <c r="BY489" s="20"/>
      <c r="BZ489" s="20"/>
      <c r="CA489" s="20"/>
      <c r="CB489" s="20"/>
      <c r="CC489" s="20"/>
      <c r="CD489" s="20"/>
      <c r="CE489" s="20"/>
      <c r="CF489" s="20"/>
      <c r="CG489" s="20"/>
      <c r="CH489" s="20"/>
      <c r="CI489" s="20"/>
    </row>
    <row r="490" spans="2:87" ht="13.5" customHeight="1">
      <c r="B490" s="228"/>
      <c r="C490" s="228"/>
      <c r="D490" s="230"/>
      <c r="E490" s="173" t="s">
        <v>71</v>
      </c>
      <c r="F490" s="116" t="s">
        <v>72</v>
      </c>
      <c r="G490" s="174">
        <v>461962631</v>
      </c>
      <c r="H490" s="11">
        <f t="shared" ref="H490" si="1011">IFERROR(G490/G498,"-")</f>
        <v>0.17538447259036449</v>
      </c>
      <c r="I490" s="71">
        <v>10703</v>
      </c>
      <c r="J490" s="11">
        <f t="shared" ref="J490" si="1012">IFERROR(I490/D488,"-")</f>
        <v>0.68254575601045853</v>
      </c>
      <c r="K490" s="76">
        <f t="shared" si="942"/>
        <v>43161.97617490423</v>
      </c>
      <c r="L490" s="22"/>
      <c r="M490" s="20"/>
      <c r="N490" s="228"/>
      <c r="O490" s="228"/>
      <c r="P490" s="230"/>
      <c r="Q490" s="172" t="s">
        <v>71</v>
      </c>
      <c r="R490" s="92" t="s">
        <v>72</v>
      </c>
      <c r="S490" s="102">
        <v>464745589</v>
      </c>
      <c r="T490" s="13">
        <v>0.17104935130446144</v>
      </c>
      <c r="U490" s="73">
        <v>10187</v>
      </c>
      <c r="V490" s="13">
        <v>0.68277479892761395</v>
      </c>
      <c r="W490" s="73">
        <v>45621.438009227444</v>
      </c>
      <c r="X490" s="22"/>
      <c r="Y490" s="143"/>
      <c r="Z490" s="168"/>
      <c r="AA490" s="168"/>
      <c r="AB490" s="168"/>
      <c r="AC490" s="168"/>
      <c r="AD490" s="168"/>
      <c r="AE490" s="168"/>
      <c r="AF490" s="168"/>
      <c r="AG490" s="168"/>
      <c r="AH490" s="168"/>
      <c r="AI490" s="168"/>
      <c r="AJ490" s="168"/>
      <c r="AK490" s="168"/>
      <c r="AL490" s="168"/>
      <c r="AM490" s="168"/>
      <c r="AN490" s="168"/>
      <c r="AO490" s="168"/>
      <c r="AP490" s="168"/>
      <c r="AQ490" s="168"/>
      <c r="AR490" s="168"/>
      <c r="AS490" s="168"/>
      <c r="AT490" s="168"/>
      <c r="AU490" s="168"/>
      <c r="AV490" s="168"/>
      <c r="AW490" s="168"/>
      <c r="AX490" s="168"/>
      <c r="AY490" s="168"/>
      <c r="AZ490" s="168"/>
      <c r="BA490" s="168"/>
      <c r="BB490" s="168"/>
      <c r="BC490" s="168"/>
      <c r="BD490" s="20"/>
      <c r="BE490" s="20"/>
      <c r="BF490" s="20"/>
      <c r="BG490" s="20"/>
      <c r="BH490" s="20"/>
      <c r="BI490" s="20"/>
      <c r="BJ490" s="20"/>
      <c r="BK490" s="20"/>
      <c r="BL490" s="20"/>
      <c r="BM490" s="20"/>
      <c r="BN490" s="20"/>
      <c r="BO490" s="20"/>
      <c r="BP490" s="20"/>
      <c r="BQ490" s="20"/>
      <c r="BR490" s="20"/>
      <c r="BS490" s="20"/>
      <c r="BT490" s="20"/>
      <c r="BU490" s="20"/>
      <c r="BV490" s="20"/>
      <c r="BW490" s="20"/>
      <c r="BX490" s="20"/>
      <c r="BY490" s="20"/>
      <c r="BZ490" s="20"/>
      <c r="CA490" s="20"/>
      <c r="CB490" s="20"/>
      <c r="CC490" s="20"/>
      <c r="CD490" s="20"/>
      <c r="CE490" s="20"/>
      <c r="CF490" s="20"/>
      <c r="CG490" s="20"/>
      <c r="CH490" s="20"/>
      <c r="CI490" s="20"/>
    </row>
    <row r="491" spans="2:87" ht="13.5" customHeight="1">
      <c r="B491" s="228"/>
      <c r="C491" s="228"/>
      <c r="D491" s="230"/>
      <c r="E491" s="173" t="s">
        <v>73</v>
      </c>
      <c r="F491" s="116" t="s">
        <v>74</v>
      </c>
      <c r="G491" s="174">
        <v>243488965</v>
      </c>
      <c r="H491" s="11">
        <f t="shared" ref="H491" si="1013">IFERROR(G491/G498,"-")</f>
        <v>9.2440775167588654E-2</v>
      </c>
      <c r="I491" s="71">
        <v>4064</v>
      </c>
      <c r="J491" s="11">
        <f t="shared" ref="J491" si="1014">IFERROR(I491/D488,"-")</f>
        <v>0.25916714495249027</v>
      </c>
      <c r="K491" s="76">
        <f t="shared" si="942"/>
        <v>59913.623277559054</v>
      </c>
      <c r="L491" s="22"/>
      <c r="M491" s="20"/>
      <c r="N491" s="228"/>
      <c r="O491" s="228"/>
      <c r="P491" s="230"/>
      <c r="Q491" s="172" t="s">
        <v>73</v>
      </c>
      <c r="R491" s="92" t="s">
        <v>74</v>
      </c>
      <c r="S491" s="102">
        <v>232891253</v>
      </c>
      <c r="T491" s="13">
        <v>8.5715494010064092E-2</v>
      </c>
      <c r="U491" s="73">
        <v>3860</v>
      </c>
      <c r="V491" s="13">
        <v>0.25871313672922253</v>
      </c>
      <c r="W491" s="73">
        <v>60334.521502590673</v>
      </c>
      <c r="X491" s="22"/>
      <c r="Y491" s="143"/>
      <c r="Z491" s="168"/>
      <c r="AA491" s="168"/>
      <c r="AB491" s="168"/>
      <c r="AC491" s="168"/>
      <c r="AD491" s="168"/>
      <c r="AE491" s="168"/>
      <c r="AF491" s="168"/>
      <c r="AG491" s="168"/>
      <c r="AH491" s="168"/>
      <c r="AI491" s="168"/>
      <c r="AJ491" s="168"/>
      <c r="AK491" s="168"/>
      <c r="AL491" s="168"/>
      <c r="AM491" s="168"/>
      <c r="AN491" s="168"/>
      <c r="AO491" s="168"/>
      <c r="AP491" s="168"/>
      <c r="AQ491" s="168"/>
      <c r="AR491" s="168"/>
      <c r="AS491" s="168"/>
      <c r="AT491" s="168"/>
      <c r="AU491" s="168"/>
      <c r="AV491" s="168"/>
      <c r="AW491" s="168"/>
      <c r="AX491" s="168"/>
      <c r="AY491" s="168"/>
      <c r="AZ491" s="168"/>
      <c r="BA491" s="168"/>
      <c r="BB491" s="168"/>
      <c r="BC491" s="168"/>
      <c r="BD491" s="20"/>
      <c r="BE491" s="20"/>
      <c r="BF491" s="20"/>
      <c r="BG491" s="20"/>
      <c r="BH491" s="20"/>
      <c r="BI491" s="20"/>
      <c r="BJ491" s="20"/>
      <c r="BK491" s="20"/>
      <c r="BL491" s="20"/>
      <c r="BM491" s="20"/>
      <c r="BN491" s="20"/>
      <c r="BO491" s="20"/>
      <c r="BP491" s="20"/>
      <c r="BQ491" s="20"/>
      <c r="BR491" s="20"/>
      <c r="BS491" s="20"/>
      <c r="BT491" s="20"/>
      <c r="BU491" s="20"/>
      <c r="BV491" s="20"/>
      <c r="BW491" s="20"/>
      <c r="BX491" s="20"/>
      <c r="BY491" s="20"/>
      <c r="BZ491" s="20"/>
      <c r="CA491" s="20"/>
      <c r="CB491" s="20"/>
      <c r="CC491" s="20"/>
      <c r="CD491" s="20"/>
      <c r="CE491" s="20"/>
      <c r="CF491" s="20"/>
      <c r="CG491" s="20"/>
      <c r="CH491" s="20"/>
      <c r="CI491" s="20"/>
    </row>
    <row r="492" spans="2:87" ht="13.5" customHeight="1">
      <c r="B492" s="228"/>
      <c r="C492" s="228"/>
      <c r="D492" s="230"/>
      <c r="E492" s="173" t="s">
        <v>75</v>
      </c>
      <c r="F492" s="116" t="s">
        <v>76</v>
      </c>
      <c r="G492" s="174">
        <v>28446331</v>
      </c>
      <c r="H492" s="11">
        <f t="shared" ref="H492" si="1015">IFERROR(G492/G498,"-")</f>
        <v>1.0799671715364214E-2</v>
      </c>
      <c r="I492" s="71">
        <v>68</v>
      </c>
      <c r="J492" s="11">
        <f t="shared" ref="J492" si="1016">IFERROR(I492/D488,"-")</f>
        <v>4.3364581340475739E-3</v>
      </c>
      <c r="K492" s="76">
        <f t="shared" si="942"/>
        <v>418328.39705882355</v>
      </c>
      <c r="L492" s="22"/>
      <c r="M492" s="20"/>
      <c r="N492" s="228"/>
      <c r="O492" s="228"/>
      <c r="P492" s="230"/>
      <c r="Q492" s="172" t="s">
        <v>75</v>
      </c>
      <c r="R492" s="92" t="s">
        <v>76</v>
      </c>
      <c r="S492" s="102">
        <v>38448926</v>
      </c>
      <c r="T492" s="13">
        <v>1.4151105478600339E-2</v>
      </c>
      <c r="U492" s="73">
        <v>62</v>
      </c>
      <c r="V492" s="13">
        <v>4.1554959785522786E-3</v>
      </c>
      <c r="W492" s="73">
        <v>620143.96774193551</v>
      </c>
      <c r="X492" s="22"/>
      <c r="Y492" s="143"/>
      <c r="Z492" s="168"/>
      <c r="AA492" s="168"/>
      <c r="AB492" s="168"/>
      <c r="AC492" s="168"/>
      <c r="AD492" s="168"/>
      <c r="AE492" s="168"/>
      <c r="AF492" s="168"/>
      <c r="AG492" s="168"/>
      <c r="AH492" s="168"/>
      <c r="AI492" s="168"/>
      <c r="AJ492" s="168"/>
      <c r="AK492" s="168"/>
      <c r="AL492" s="168"/>
      <c r="AM492" s="168"/>
      <c r="AN492" s="168"/>
      <c r="AO492" s="168"/>
      <c r="AP492" s="168"/>
      <c r="AQ492" s="168"/>
      <c r="AR492" s="168"/>
      <c r="AS492" s="168"/>
      <c r="AT492" s="168"/>
      <c r="AU492" s="168"/>
      <c r="AV492" s="168"/>
      <c r="AW492" s="168"/>
      <c r="AX492" s="168"/>
      <c r="AY492" s="168"/>
      <c r="AZ492" s="168"/>
      <c r="BA492" s="168"/>
      <c r="BB492" s="168"/>
      <c r="BC492" s="168"/>
      <c r="BD492" s="20"/>
      <c r="BE492" s="20"/>
      <c r="BF492" s="20"/>
      <c r="BG492" s="20"/>
      <c r="BH492" s="20"/>
      <c r="BI492" s="20"/>
      <c r="BJ492" s="20"/>
      <c r="BK492" s="20"/>
      <c r="BL492" s="20"/>
      <c r="BM492" s="20"/>
      <c r="BN492" s="20"/>
      <c r="BO492" s="20"/>
      <c r="BP492" s="20"/>
      <c r="BQ492" s="20"/>
      <c r="BR492" s="20"/>
      <c r="BS492" s="20"/>
      <c r="BT492" s="20"/>
      <c r="BU492" s="20"/>
      <c r="BV492" s="20"/>
      <c r="BW492" s="20"/>
      <c r="BX492" s="20"/>
      <c r="BY492" s="20"/>
      <c r="BZ492" s="20"/>
      <c r="CA492" s="20"/>
      <c r="CB492" s="20"/>
      <c r="CC492" s="20"/>
      <c r="CD492" s="20"/>
      <c r="CE492" s="20"/>
      <c r="CF492" s="20"/>
      <c r="CG492" s="20"/>
      <c r="CH492" s="20"/>
      <c r="CI492" s="20"/>
    </row>
    <row r="493" spans="2:87" ht="13.5" customHeight="1">
      <c r="B493" s="228"/>
      <c r="C493" s="228"/>
      <c r="D493" s="230"/>
      <c r="E493" s="173" t="s">
        <v>77</v>
      </c>
      <c r="F493" s="116" t="s">
        <v>78</v>
      </c>
      <c r="G493" s="174">
        <v>108460630</v>
      </c>
      <c r="H493" s="11">
        <f t="shared" ref="H493" si="1017">IFERROR(G493/G498,"-")</f>
        <v>4.1177162638007109E-2</v>
      </c>
      <c r="I493" s="71">
        <v>587</v>
      </c>
      <c r="J493" s="11">
        <f t="shared" ref="J493" si="1018">IFERROR(I493/D488,"-")</f>
        <v>3.7433837127734203E-2</v>
      </c>
      <c r="K493" s="76">
        <f t="shared" si="942"/>
        <v>184771.09028960817</v>
      </c>
      <c r="L493" s="22"/>
      <c r="M493" s="20"/>
      <c r="N493" s="228"/>
      <c r="O493" s="228"/>
      <c r="P493" s="230"/>
      <c r="Q493" s="172" t="s">
        <v>77</v>
      </c>
      <c r="R493" s="92" t="s">
        <v>78</v>
      </c>
      <c r="S493" s="102">
        <v>112582724</v>
      </c>
      <c r="T493" s="13">
        <v>4.1436007923658251E-2</v>
      </c>
      <c r="U493" s="73">
        <v>631</v>
      </c>
      <c r="V493" s="13">
        <v>4.2292225201072384E-2</v>
      </c>
      <c r="W493" s="73">
        <v>178419.53090332806</v>
      </c>
      <c r="X493" s="22"/>
      <c r="Y493" s="143"/>
      <c r="Z493" s="168"/>
      <c r="AA493" s="168"/>
      <c r="AB493" s="168"/>
      <c r="AC493" s="168"/>
      <c r="AD493" s="168"/>
      <c r="AE493" s="168"/>
      <c r="AF493" s="168"/>
      <c r="AG493" s="168"/>
      <c r="AH493" s="168"/>
      <c r="AI493" s="168"/>
      <c r="AJ493" s="168"/>
      <c r="AK493" s="168"/>
      <c r="AL493" s="168"/>
      <c r="AM493" s="168"/>
      <c r="AN493" s="168"/>
      <c r="AO493" s="168"/>
      <c r="AP493" s="168"/>
      <c r="AQ493" s="168"/>
      <c r="AR493" s="168"/>
      <c r="AS493" s="168"/>
      <c r="AT493" s="168"/>
      <c r="AU493" s="168"/>
      <c r="AV493" s="168"/>
      <c r="AW493" s="168"/>
      <c r="AX493" s="168"/>
      <c r="AY493" s="168"/>
      <c r="AZ493" s="168"/>
      <c r="BA493" s="168"/>
      <c r="BB493" s="168"/>
      <c r="BC493" s="168"/>
      <c r="BD493" s="20"/>
      <c r="BE493" s="20"/>
      <c r="BF493" s="20"/>
      <c r="BG493" s="20"/>
      <c r="BH493" s="20"/>
      <c r="BI493" s="20"/>
      <c r="BJ493" s="20"/>
      <c r="BK493" s="20"/>
      <c r="BL493" s="20"/>
      <c r="BM493" s="20"/>
      <c r="BN493" s="20"/>
      <c r="BO493" s="20"/>
      <c r="BP493" s="20"/>
      <c r="BQ493" s="20"/>
      <c r="BR493" s="20"/>
      <c r="BS493" s="20"/>
      <c r="BT493" s="20"/>
      <c r="BU493" s="20"/>
      <c r="BV493" s="20"/>
      <c r="BW493" s="20"/>
      <c r="BX493" s="20"/>
      <c r="BY493" s="20"/>
      <c r="BZ493" s="20"/>
      <c r="CA493" s="20"/>
      <c r="CB493" s="20"/>
      <c r="CC493" s="20"/>
      <c r="CD493" s="20"/>
      <c r="CE493" s="20"/>
      <c r="CF493" s="20"/>
      <c r="CG493" s="20"/>
      <c r="CH493" s="20"/>
      <c r="CI493" s="20"/>
    </row>
    <row r="494" spans="2:87" ht="13.5" customHeight="1">
      <c r="B494" s="228"/>
      <c r="C494" s="228"/>
      <c r="D494" s="230"/>
      <c r="E494" s="173" t="s">
        <v>79</v>
      </c>
      <c r="F494" s="116" t="s">
        <v>80</v>
      </c>
      <c r="G494" s="174">
        <v>397942034</v>
      </c>
      <c r="H494" s="11">
        <f t="shared" ref="H494" si="1019">IFERROR(G494/G498,"-")</f>
        <v>0.15107900308634897</v>
      </c>
      <c r="I494" s="71">
        <v>2855</v>
      </c>
      <c r="J494" s="11">
        <f t="shared" ref="J494" si="1020">IFERROR(I494/D488,"-")</f>
        <v>0.18206747018685032</v>
      </c>
      <c r="K494" s="76">
        <f t="shared" si="942"/>
        <v>139384.25008756568</v>
      </c>
      <c r="L494" s="22"/>
      <c r="M494" s="20"/>
      <c r="N494" s="228"/>
      <c r="O494" s="228"/>
      <c r="P494" s="230"/>
      <c r="Q494" s="172" t="s">
        <v>79</v>
      </c>
      <c r="R494" s="92" t="s">
        <v>80</v>
      </c>
      <c r="S494" s="102">
        <v>426817458</v>
      </c>
      <c r="T494" s="13">
        <v>0.15708992413119863</v>
      </c>
      <c r="U494" s="73">
        <v>2956</v>
      </c>
      <c r="V494" s="13">
        <v>0.19812332439678285</v>
      </c>
      <c r="W494" s="73">
        <v>144390.2090663058</v>
      </c>
      <c r="X494" s="22"/>
      <c r="Y494" s="143"/>
      <c r="Z494" s="168"/>
      <c r="AA494" s="168"/>
      <c r="AB494" s="168"/>
      <c r="AC494" s="168"/>
      <c r="AD494" s="168"/>
      <c r="AE494" s="168"/>
      <c r="AF494" s="168"/>
      <c r="AG494" s="168"/>
      <c r="AH494" s="168"/>
      <c r="AI494" s="168"/>
      <c r="AJ494" s="168"/>
      <c r="AK494" s="168"/>
      <c r="AL494" s="168"/>
      <c r="AM494" s="168"/>
      <c r="AN494" s="168"/>
      <c r="AO494" s="168"/>
      <c r="AP494" s="168"/>
      <c r="AQ494" s="168"/>
      <c r="AR494" s="168"/>
      <c r="AS494" s="168"/>
      <c r="AT494" s="168"/>
      <c r="AU494" s="168"/>
      <c r="AV494" s="168"/>
      <c r="AW494" s="168"/>
      <c r="AX494" s="168"/>
      <c r="AY494" s="168"/>
      <c r="AZ494" s="168"/>
      <c r="BA494" s="168"/>
      <c r="BB494" s="168"/>
      <c r="BC494" s="168"/>
      <c r="BD494" s="20"/>
      <c r="BE494" s="20"/>
      <c r="BF494" s="20"/>
      <c r="BG494" s="20"/>
      <c r="BH494" s="20"/>
      <c r="BI494" s="20"/>
      <c r="BJ494" s="20"/>
      <c r="BK494" s="20"/>
      <c r="BL494" s="20"/>
      <c r="BM494" s="20"/>
      <c r="BN494" s="20"/>
      <c r="BO494" s="20"/>
      <c r="BP494" s="20"/>
      <c r="BQ494" s="20"/>
      <c r="BR494" s="20"/>
      <c r="BS494" s="20"/>
      <c r="BT494" s="20"/>
      <c r="BU494" s="20"/>
      <c r="BV494" s="20"/>
      <c r="BW494" s="20"/>
      <c r="BX494" s="20"/>
      <c r="BY494" s="20"/>
      <c r="BZ494" s="20"/>
      <c r="CA494" s="20"/>
      <c r="CB494" s="20"/>
      <c r="CC494" s="20"/>
      <c r="CD494" s="20"/>
      <c r="CE494" s="20"/>
      <c r="CF494" s="20"/>
      <c r="CG494" s="20"/>
      <c r="CH494" s="20"/>
      <c r="CI494" s="20"/>
    </row>
    <row r="495" spans="2:87" ht="13.5" customHeight="1">
      <c r="B495" s="228"/>
      <c r="C495" s="228"/>
      <c r="D495" s="230"/>
      <c r="E495" s="173" t="s">
        <v>81</v>
      </c>
      <c r="F495" s="116" t="s">
        <v>82</v>
      </c>
      <c r="G495" s="174">
        <v>348426</v>
      </c>
      <c r="H495" s="11">
        <f t="shared" ref="H495" si="1021">IFERROR(G495/G498,"-")</f>
        <v>1.3228020222001536E-4</v>
      </c>
      <c r="I495" s="71">
        <v>18</v>
      </c>
      <c r="J495" s="11">
        <f t="shared" ref="J495" si="1022">IFERROR(I495/D488,"-")</f>
        <v>1.1478859766596518E-3</v>
      </c>
      <c r="K495" s="76">
        <f t="shared" si="942"/>
        <v>19357</v>
      </c>
      <c r="L495" s="22"/>
      <c r="M495" s="20"/>
      <c r="N495" s="228"/>
      <c r="O495" s="228"/>
      <c r="P495" s="230"/>
      <c r="Q495" s="172" t="s">
        <v>81</v>
      </c>
      <c r="R495" s="92" t="s">
        <v>82</v>
      </c>
      <c r="S495" s="102">
        <v>1038544</v>
      </c>
      <c r="T495" s="13">
        <v>3.8223553209698261E-4</v>
      </c>
      <c r="U495" s="73">
        <v>20</v>
      </c>
      <c r="V495" s="13">
        <v>1.3404825737265416E-3</v>
      </c>
      <c r="W495" s="73">
        <v>51927.199999999997</v>
      </c>
      <c r="X495" s="22"/>
      <c r="Y495" s="143"/>
      <c r="Z495" s="168"/>
      <c r="AA495" s="168"/>
      <c r="AB495" s="168"/>
      <c r="AC495" s="168"/>
      <c r="AD495" s="168"/>
      <c r="AE495" s="168"/>
      <c r="AF495" s="168"/>
      <c r="AG495" s="168"/>
      <c r="AH495" s="168"/>
      <c r="AI495" s="168"/>
      <c r="AJ495" s="168"/>
      <c r="AK495" s="168"/>
      <c r="AL495" s="168"/>
      <c r="AM495" s="168"/>
      <c r="AN495" s="168"/>
      <c r="AO495" s="168"/>
      <c r="AP495" s="168"/>
      <c r="AQ495" s="168"/>
      <c r="AR495" s="168"/>
      <c r="AS495" s="168"/>
      <c r="AT495" s="168"/>
      <c r="AU495" s="168"/>
      <c r="AV495" s="168"/>
      <c r="AW495" s="168"/>
      <c r="AX495" s="168"/>
      <c r="AY495" s="168"/>
      <c r="AZ495" s="168"/>
      <c r="BA495" s="168"/>
      <c r="BB495" s="168"/>
      <c r="BC495" s="168"/>
      <c r="BD495" s="20"/>
      <c r="BE495" s="20"/>
      <c r="BF495" s="20"/>
      <c r="BG495" s="20"/>
      <c r="BH495" s="20"/>
      <c r="BI495" s="20"/>
      <c r="BJ495" s="20"/>
      <c r="BK495" s="20"/>
      <c r="BL495" s="20"/>
      <c r="BM495" s="20"/>
      <c r="BN495" s="20"/>
      <c r="BO495" s="20"/>
      <c r="BP495" s="20"/>
      <c r="BQ495" s="20"/>
      <c r="BR495" s="20"/>
      <c r="BS495" s="20"/>
      <c r="BT495" s="20"/>
      <c r="BU495" s="20"/>
      <c r="BV495" s="20"/>
      <c r="BW495" s="20"/>
      <c r="BX495" s="20"/>
      <c r="BY495" s="20"/>
      <c r="BZ495" s="20"/>
      <c r="CA495" s="20"/>
      <c r="CB495" s="20"/>
      <c r="CC495" s="20"/>
      <c r="CD495" s="20"/>
      <c r="CE495" s="20"/>
      <c r="CF495" s="20"/>
      <c r="CG495" s="20"/>
      <c r="CH495" s="20"/>
      <c r="CI495" s="20"/>
    </row>
    <row r="496" spans="2:87" ht="13.5" customHeight="1">
      <c r="B496" s="228"/>
      <c r="C496" s="228"/>
      <c r="D496" s="230"/>
      <c r="E496" s="173" t="s">
        <v>83</v>
      </c>
      <c r="F496" s="116" t="s">
        <v>84</v>
      </c>
      <c r="G496" s="174">
        <v>60716063</v>
      </c>
      <c r="H496" s="11">
        <f t="shared" ref="H496" si="1023">IFERROR(G496/G498,"-")</f>
        <v>2.3050900597668351E-2</v>
      </c>
      <c r="I496" s="71">
        <v>2383</v>
      </c>
      <c r="J496" s="11">
        <f t="shared" ref="J496" si="1024">IFERROR(I496/D488,"-")</f>
        <v>0.15196734902110834</v>
      </c>
      <c r="K496" s="76">
        <f t="shared" si="942"/>
        <v>25478.834662190515</v>
      </c>
      <c r="L496" s="22"/>
      <c r="M496" s="20"/>
      <c r="N496" s="228"/>
      <c r="O496" s="228"/>
      <c r="P496" s="230"/>
      <c r="Q496" s="172" t="s">
        <v>83</v>
      </c>
      <c r="R496" s="92" t="s">
        <v>84</v>
      </c>
      <c r="S496" s="102">
        <v>62525911</v>
      </c>
      <c r="T496" s="13">
        <v>2.3012626196803967E-2</v>
      </c>
      <c r="U496" s="73">
        <v>2379</v>
      </c>
      <c r="V496" s="13">
        <v>0.15945040214477213</v>
      </c>
      <c r="W496" s="73">
        <v>26282.434216057169</v>
      </c>
      <c r="X496" s="22"/>
      <c r="Y496" s="143"/>
      <c r="Z496" s="168"/>
      <c r="AA496" s="168"/>
      <c r="AB496" s="168"/>
      <c r="AC496" s="168"/>
      <c r="AD496" s="168"/>
      <c r="AE496" s="168"/>
      <c r="AF496" s="168"/>
      <c r="AG496" s="168"/>
      <c r="AH496" s="168"/>
      <c r="AI496" s="168"/>
      <c r="AJ496" s="168"/>
      <c r="AK496" s="168"/>
      <c r="AL496" s="168"/>
      <c r="AM496" s="168"/>
      <c r="AN496" s="168"/>
      <c r="AO496" s="168"/>
      <c r="AP496" s="168"/>
      <c r="AQ496" s="168"/>
      <c r="AR496" s="168"/>
      <c r="AS496" s="168"/>
      <c r="AT496" s="168"/>
      <c r="AU496" s="168"/>
      <c r="AV496" s="168"/>
      <c r="AW496" s="168"/>
      <c r="AX496" s="168"/>
      <c r="AY496" s="168"/>
      <c r="AZ496" s="168"/>
      <c r="BA496" s="168"/>
      <c r="BB496" s="168"/>
      <c r="BC496" s="168"/>
      <c r="BD496" s="20"/>
      <c r="BE496" s="20"/>
      <c r="BF496" s="20"/>
      <c r="BG496" s="20"/>
      <c r="BH496" s="20"/>
      <c r="BI496" s="20"/>
      <c r="BJ496" s="20"/>
      <c r="BK496" s="20"/>
      <c r="BL496" s="20"/>
      <c r="BM496" s="20"/>
      <c r="BN496" s="20"/>
      <c r="BO496" s="20"/>
      <c r="BP496" s="20"/>
      <c r="BQ496" s="20"/>
      <c r="BR496" s="20"/>
      <c r="BS496" s="20"/>
      <c r="BT496" s="20"/>
      <c r="BU496" s="20"/>
      <c r="BV496" s="20"/>
      <c r="BW496" s="20"/>
      <c r="BX496" s="20"/>
      <c r="BY496" s="20"/>
      <c r="BZ496" s="20"/>
      <c r="CA496" s="20"/>
      <c r="CB496" s="20"/>
      <c r="CC496" s="20"/>
      <c r="CD496" s="20"/>
      <c r="CE496" s="20"/>
      <c r="CF496" s="20"/>
      <c r="CG496" s="20"/>
      <c r="CH496" s="20"/>
      <c r="CI496" s="20"/>
    </row>
    <row r="497" spans="2:87" ht="13.5" customHeight="1">
      <c r="B497" s="228"/>
      <c r="C497" s="228"/>
      <c r="D497" s="230"/>
      <c r="E497" s="175" t="s">
        <v>85</v>
      </c>
      <c r="F497" s="117" t="s">
        <v>86</v>
      </c>
      <c r="G497" s="176">
        <v>679095091</v>
      </c>
      <c r="H497" s="12">
        <f t="shared" ref="H497" si="1025">IFERROR(G497/G498,"-")</f>
        <v>0.25781898011084059</v>
      </c>
      <c r="I497" s="72">
        <v>1763</v>
      </c>
      <c r="J497" s="12">
        <f t="shared" ref="J497" si="1026">IFERROR(I497/D488,"-")</f>
        <v>0.11242905426949812</v>
      </c>
      <c r="K497" s="77">
        <f t="shared" si="942"/>
        <v>385192.9047078843</v>
      </c>
      <c r="L497" s="22"/>
      <c r="M497" s="20"/>
      <c r="N497" s="228"/>
      <c r="O497" s="228"/>
      <c r="P497" s="230"/>
      <c r="Q497" s="172" t="s">
        <v>85</v>
      </c>
      <c r="R497" s="92" t="s">
        <v>86</v>
      </c>
      <c r="S497" s="102">
        <v>701026151</v>
      </c>
      <c r="T497" s="13">
        <v>0.25801227857595316</v>
      </c>
      <c r="U497" s="73">
        <v>1613</v>
      </c>
      <c r="V497" s="13">
        <v>0.10810991957104557</v>
      </c>
      <c r="W497" s="73">
        <v>434610.1370117793</v>
      </c>
      <c r="X497" s="22"/>
      <c r="Y497" s="143"/>
      <c r="Z497" s="168"/>
      <c r="AA497" s="168"/>
      <c r="AB497" s="168"/>
      <c r="AC497" s="168"/>
      <c r="AD497" s="168"/>
      <c r="AE497" s="168"/>
      <c r="AF497" s="168"/>
      <c r="AG497" s="168"/>
      <c r="AH497" s="168"/>
      <c r="AI497" s="168"/>
      <c r="AJ497" s="168"/>
      <c r="AK497" s="168"/>
      <c r="AL497" s="168"/>
      <c r="AM497" s="168"/>
      <c r="AN497" s="168"/>
      <c r="AO497" s="168"/>
      <c r="AP497" s="168"/>
      <c r="AQ497" s="168"/>
      <c r="AR497" s="168"/>
      <c r="AS497" s="168"/>
      <c r="AT497" s="168"/>
      <c r="AU497" s="168"/>
      <c r="AV497" s="168"/>
      <c r="AW497" s="168"/>
      <c r="AX497" s="168"/>
      <c r="AY497" s="168"/>
      <c r="AZ497" s="168"/>
      <c r="BA497" s="168"/>
      <c r="BB497" s="168"/>
      <c r="BC497" s="168"/>
      <c r="BD497" s="20"/>
      <c r="BE497" s="20"/>
      <c r="BF497" s="20"/>
      <c r="BG497" s="20"/>
      <c r="BH497" s="20"/>
      <c r="BI497" s="20"/>
      <c r="BJ497" s="20"/>
      <c r="BK497" s="20"/>
      <c r="BL497" s="20"/>
      <c r="BM497" s="20"/>
      <c r="BN497" s="20"/>
      <c r="BO497" s="20"/>
      <c r="BP497" s="20"/>
      <c r="BQ497" s="20"/>
      <c r="BR497" s="20"/>
      <c r="BS497" s="20"/>
      <c r="BT497" s="20"/>
      <c r="BU497" s="20"/>
      <c r="BV497" s="20"/>
      <c r="BW497" s="20"/>
      <c r="BX497" s="20"/>
      <c r="BY497" s="20"/>
      <c r="BZ497" s="20"/>
      <c r="CA497" s="20"/>
      <c r="CB497" s="20"/>
      <c r="CC497" s="20"/>
      <c r="CD497" s="20"/>
      <c r="CE497" s="20"/>
      <c r="CF497" s="20"/>
      <c r="CG497" s="20"/>
      <c r="CH497" s="20"/>
      <c r="CI497" s="20"/>
    </row>
    <row r="498" spans="2:87" ht="13.5" customHeight="1">
      <c r="B498" s="192"/>
      <c r="C498" s="192"/>
      <c r="D498" s="231"/>
      <c r="E498" s="177" t="s">
        <v>115</v>
      </c>
      <c r="F498" s="178"/>
      <c r="G498" s="102">
        <f>SUM(G488:G497)</f>
        <v>2633999602</v>
      </c>
      <c r="H498" s="13" t="s">
        <v>131</v>
      </c>
      <c r="I498" s="73">
        <v>13088</v>
      </c>
      <c r="J498" s="13">
        <f t="shared" ref="J498" si="1027">IFERROR(I498/D488,"-")</f>
        <v>0.83464064791786241</v>
      </c>
      <c r="K498" s="78">
        <f t="shared" si="942"/>
        <v>201253.02582518337</v>
      </c>
      <c r="L498" s="22"/>
      <c r="M498" s="20"/>
      <c r="N498" s="192"/>
      <c r="O498" s="192"/>
      <c r="P498" s="231"/>
      <c r="Q498" s="179" t="s">
        <v>115</v>
      </c>
      <c r="R498" s="179"/>
      <c r="S498" s="102">
        <v>2717026317</v>
      </c>
      <c r="T498" s="13" t="s">
        <v>131</v>
      </c>
      <c r="U498" s="73">
        <v>12536</v>
      </c>
      <c r="V498" s="13">
        <v>0.84021447721179621</v>
      </c>
      <c r="W498" s="73">
        <v>216737.90020740268</v>
      </c>
      <c r="X498" s="22"/>
      <c r="Y498" s="143"/>
      <c r="Z498" s="168"/>
      <c r="AA498" s="168"/>
      <c r="AB498" s="168"/>
      <c r="AC498" s="168"/>
      <c r="AD498" s="168"/>
      <c r="AE498" s="168"/>
      <c r="AF498" s="168"/>
      <c r="AG498" s="168"/>
      <c r="AH498" s="168"/>
      <c r="AI498" s="168"/>
      <c r="AJ498" s="168"/>
      <c r="AK498" s="168"/>
      <c r="AL498" s="168"/>
      <c r="AM498" s="168"/>
      <c r="AN498" s="168"/>
      <c r="AO498" s="168"/>
      <c r="AP498" s="168"/>
      <c r="AQ498" s="168"/>
      <c r="AR498" s="168"/>
      <c r="AS498" s="168"/>
      <c r="AT498" s="168"/>
      <c r="AU498" s="168"/>
      <c r="AV498" s="168"/>
      <c r="AW498" s="168"/>
      <c r="AX498" s="168"/>
      <c r="AY498" s="168"/>
      <c r="AZ498" s="168"/>
      <c r="BA498" s="168"/>
      <c r="BB498" s="168"/>
      <c r="BC498" s="168"/>
      <c r="BD498" s="20"/>
      <c r="BE498" s="20"/>
      <c r="BF498" s="20"/>
      <c r="BG498" s="20"/>
      <c r="BH498" s="20"/>
      <c r="BI498" s="20"/>
      <c r="BJ498" s="20"/>
      <c r="BK498" s="20"/>
      <c r="BL498" s="20"/>
      <c r="BM498" s="20"/>
      <c r="BN498" s="20"/>
      <c r="BO498" s="20"/>
      <c r="BP498" s="20"/>
      <c r="BQ498" s="20"/>
      <c r="BR498" s="20"/>
      <c r="BS498" s="20"/>
      <c r="BT498" s="20"/>
      <c r="BU498" s="20"/>
      <c r="BV498" s="20"/>
      <c r="BW498" s="20"/>
      <c r="BX498" s="20"/>
      <c r="BY498" s="20"/>
      <c r="BZ498" s="20"/>
      <c r="CA498" s="20"/>
      <c r="CB498" s="20"/>
      <c r="CC498" s="20"/>
      <c r="CD498" s="20"/>
      <c r="CE498" s="20"/>
      <c r="CF498" s="20"/>
      <c r="CG498" s="20"/>
      <c r="CH498" s="20"/>
      <c r="CI498" s="20"/>
    </row>
    <row r="499" spans="2:87" ht="13.5" customHeight="1">
      <c r="B499" s="191">
        <v>46</v>
      </c>
      <c r="C499" s="191" t="s">
        <v>21</v>
      </c>
      <c r="D499" s="229">
        <f>VLOOKUP(C499,市区町村別_生活習慣病の状況!$C$5:$D$78,2,FALSE)</f>
        <v>20155</v>
      </c>
      <c r="E499" s="169" t="s">
        <v>67</v>
      </c>
      <c r="F499" s="114" t="s">
        <v>68</v>
      </c>
      <c r="G499" s="170">
        <v>512039805</v>
      </c>
      <c r="H499" s="10">
        <f t="shared" ref="H499" si="1028">IFERROR(G499/G509,"-")</f>
        <v>0.16583116157091193</v>
      </c>
      <c r="I499" s="171">
        <v>9161</v>
      </c>
      <c r="J499" s="10">
        <f t="shared" ref="J499" si="1029">IFERROR(I499/D499,"-")</f>
        <v>0.45452741255271645</v>
      </c>
      <c r="K499" s="75">
        <f t="shared" si="942"/>
        <v>55893.440126623733</v>
      </c>
      <c r="L499" s="22"/>
      <c r="M499" s="20"/>
      <c r="N499" s="191">
        <v>46</v>
      </c>
      <c r="O499" s="191" t="s">
        <v>21</v>
      </c>
      <c r="P499" s="229">
        <v>19066</v>
      </c>
      <c r="Q499" s="172" t="s">
        <v>67</v>
      </c>
      <c r="R499" s="92" t="s">
        <v>68</v>
      </c>
      <c r="S499" s="102">
        <v>487692200</v>
      </c>
      <c r="T499" s="13">
        <v>0.16142594247575467</v>
      </c>
      <c r="U499" s="73">
        <v>8630</v>
      </c>
      <c r="V499" s="13">
        <v>0.45263820413301165</v>
      </c>
      <c r="W499" s="73">
        <v>56511.263035921205</v>
      </c>
      <c r="X499" s="22"/>
      <c r="Y499" s="143"/>
      <c r="Z499" s="168"/>
      <c r="AA499" s="168"/>
      <c r="AB499" s="168"/>
      <c r="AC499" s="168"/>
      <c r="AD499" s="168"/>
      <c r="AE499" s="168"/>
      <c r="AF499" s="168"/>
      <c r="AG499" s="168"/>
      <c r="AH499" s="168"/>
      <c r="AI499" s="168"/>
      <c r="AJ499" s="168"/>
      <c r="AK499" s="168"/>
      <c r="AL499" s="168"/>
      <c r="AM499" s="168"/>
      <c r="AN499" s="168"/>
      <c r="AO499" s="168"/>
      <c r="AP499" s="168"/>
      <c r="AQ499" s="168"/>
      <c r="AR499" s="168"/>
      <c r="AS499" s="168"/>
      <c r="AT499" s="168"/>
      <c r="AU499" s="168"/>
      <c r="AV499" s="168"/>
      <c r="AW499" s="168"/>
      <c r="AX499" s="168"/>
      <c r="AY499" s="168"/>
      <c r="AZ499" s="168"/>
      <c r="BA499" s="168"/>
      <c r="BB499" s="168"/>
      <c r="BC499" s="168"/>
      <c r="BD499" s="20"/>
      <c r="BE499" s="20"/>
      <c r="BF499" s="20"/>
      <c r="BG499" s="20"/>
      <c r="BH499" s="20"/>
      <c r="BI499" s="20"/>
      <c r="BJ499" s="20"/>
      <c r="BK499" s="20"/>
      <c r="BL499" s="20"/>
      <c r="BM499" s="20"/>
      <c r="BN499" s="20"/>
      <c r="BO499" s="20"/>
      <c r="BP499" s="20"/>
      <c r="BQ499" s="20"/>
      <c r="BR499" s="20"/>
      <c r="BS499" s="20"/>
      <c r="BT499" s="20"/>
      <c r="BU499" s="20"/>
      <c r="BV499" s="20"/>
      <c r="BW499" s="20"/>
      <c r="BX499" s="20"/>
      <c r="BY499" s="20"/>
      <c r="BZ499" s="20"/>
      <c r="CA499" s="20"/>
      <c r="CB499" s="20"/>
      <c r="CC499" s="20"/>
      <c r="CD499" s="20"/>
      <c r="CE499" s="20"/>
      <c r="CF499" s="20"/>
      <c r="CG499" s="20"/>
      <c r="CH499" s="20"/>
      <c r="CI499" s="20"/>
    </row>
    <row r="500" spans="2:87" ht="13.5" customHeight="1">
      <c r="B500" s="228"/>
      <c r="C500" s="228"/>
      <c r="D500" s="230"/>
      <c r="E500" s="173" t="s">
        <v>69</v>
      </c>
      <c r="F500" s="115" t="s">
        <v>70</v>
      </c>
      <c r="G500" s="174">
        <v>258216488</v>
      </c>
      <c r="H500" s="11">
        <f t="shared" ref="H500" si="1030">IFERROR(G500/G509,"-")</f>
        <v>8.362697533212568E-2</v>
      </c>
      <c r="I500" s="71">
        <v>8428</v>
      </c>
      <c r="J500" s="11">
        <f t="shared" ref="J500" si="1031">IFERROR(I500/D499,"-")</f>
        <v>0.41815926569089557</v>
      </c>
      <c r="K500" s="76">
        <f t="shared" si="942"/>
        <v>30637.931656383484</v>
      </c>
      <c r="L500" s="22"/>
      <c r="M500" s="20"/>
      <c r="N500" s="228"/>
      <c r="O500" s="228"/>
      <c r="P500" s="230"/>
      <c r="Q500" s="172" t="s">
        <v>69</v>
      </c>
      <c r="R500" s="92" t="s">
        <v>70</v>
      </c>
      <c r="S500" s="102">
        <v>269975806</v>
      </c>
      <c r="T500" s="13">
        <v>8.9361894508875689E-2</v>
      </c>
      <c r="U500" s="73">
        <v>7987</v>
      </c>
      <c r="V500" s="13">
        <v>0.41891324871499003</v>
      </c>
      <c r="W500" s="73">
        <v>33801.903843746084</v>
      </c>
      <c r="X500" s="22"/>
      <c r="Y500" s="143"/>
      <c r="Z500" s="168"/>
      <c r="AA500" s="168"/>
      <c r="AB500" s="168"/>
      <c r="AC500" s="168"/>
      <c r="AD500" s="168"/>
      <c r="AE500" s="168"/>
      <c r="AF500" s="168"/>
      <c r="AG500" s="168"/>
      <c r="AH500" s="168"/>
      <c r="AI500" s="168"/>
      <c r="AJ500" s="168"/>
      <c r="AK500" s="168"/>
      <c r="AL500" s="168"/>
      <c r="AM500" s="168"/>
      <c r="AN500" s="168"/>
      <c r="AO500" s="168"/>
      <c r="AP500" s="168"/>
      <c r="AQ500" s="168"/>
      <c r="AR500" s="168"/>
      <c r="AS500" s="168"/>
      <c r="AT500" s="168"/>
      <c r="AU500" s="168"/>
      <c r="AV500" s="168"/>
      <c r="AW500" s="168"/>
      <c r="AX500" s="168"/>
      <c r="AY500" s="168"/>
      <c r="AZ500" s="168"/>
      <c r="BA500" s="168"/>
      <c r="BB500" s="168"/>
      <c r="BC500" s="168"/>
      <c r="BD500" s="20"/>
      <c r="BE500" s="20"/>
      <c r="BF500" s="20"/>
      <c r="BG500" s="20"/>
      <c r="BH500" s="20"/>
      <c r="BI500" s="20"/>
      <c r="BJ500" s="20"/>
      <c r="BK500" s="20"/>
      <c r="BL500" s="20"/>
      <c r="BM500" s="20"/>
      <c r="BN500" s="20"/>
      <c r="BO500" s="20"/>
      <c r="BP500" s="20"/>
      <c r="BQ500" s="20"/>
      <c r="BR500" s="20"/>
      <c r="BS500" s="20"/>
      <c r="BT500" s="20"/>
      <c r="BU500" s="20"/>
      <c r="BV500" s="20"/>
      <c r="BW500" s="20"/>
      <c r="BX500" s="20"/>
      <c r="BY500" s="20"/>
      <c r="BZ500" s="20"/>
      <c r="CA500" s="20"/>
      <c r="CB500" s="20"/>
      <c r="CC500" s="20"/>
      <c r="CD500" s="20"/>
      <c r="CE500" s="20"/>
      <c r="CF500" s="20"/>
      <c r="CG500" s="20"/>
      <c r="CH500" s="20"/>
      <c r="CI500" s="20"/>
    </row>
    <row r="501" spans="2:87" ht="13.5" customHeight="1">
      <c r="B501" s="228"/>
      <c r="C501" s="228"/>
      <c r="D501" s="230"/>
      <c r="E501" s="173" t="s">
        <v>71</v>
      </c>
      <c r="F501" s="116" t="s">
        <v>72</v>
      </c>
      <c r="G501" s="174">
        <v>531083209</v>
      </c>
      <c r="H501" s="11">
        <f t="shared" ref="H501" si="1032">IFERROR(G501/G509,"-")</f>
        <v>0.17199863092533868</v>
      </c>
      <c r="I501" s="71">
        <v>12909</v>
      </c>
      <c r="J501" s="11">
        <f t="shared" ref="J501" si="1033">IFERROR(I501/D499,"-")</f>
        <v>0.64048623170429175</v>
      </c>
      <c r="K501" s="76">
        <f t="shared" si="942"/>
        <v>41140.538306607792</v>
      </c>
      <c r="L501" s="22"/>
      <c r="M501" s="20"/>
      <c r="N501" s="228"/>
      <c r="O501" s="228"/>
      <c r="P501" s="230"/>
      <c r="Q501" s="172" t="s">
        <v>71</v>
      </c>
      <c r="R501" s="92" t="s">
        <v>72</v>
      </c>
      <c r="S501" s="102">
        <v>530554985</v>
      </c>
      <c r="T501" s="13">
        <v>0.17561350886652458</v>
      </c>
      <c r="U501" s="73">
        <v>12307</v>
      </c>
      <c r="V501" s="13">
        <v>0.64549459771320672</v>
      </c>
      <c r="W501" s="73">
        <v>43110.017469732673</v>
      </c>
      <c r="X501" s="22"/>
      <c r="Y501" s="143"/>
      <c r="Z501" s="168"/>
      <c r="AA501" s="168"/>
      <c r="AB501" s="168"/>
      <c r="AC501" s="168"/>
      <c r="AD501" s="168"/>
      <c r="AE501" s="168"/>
      <c r="AF501" s="168"/>
      <c r="AG501" s="168"/>
      <c r="AH501" s="168"/>
      <c r="AI501" s="168"/>
      <c r="AJ501" s="168"/>
      <c r="AK501" s="168"/>
      <c r="AL501" s="168"/>
      <c r="AM501" s="168"/>
      <c r="AN501" s="168"/>
      <c r="AO501" s="168"/>
      <c r="AP501" s="168"/>
      <c r="AQ501" s="168"/>
      <c r="AR501" s="168"/>
      <c r="AS501" s="168"/>
      <c r="AT501" s="168"/>
      <c r="AU501" s="168"/>
      <c r="AV501" s="168"/>
      <c r="AW501" s="168"/>
      <c r="AX501" s="168"/>
      <c r="AY501" s="168"/>
      <c r="AZ501" s="168"/>
      <c r="BA501" s="168"/>
      <c r="BB501" s="168"/>
      <c r="BC501" s="168"/>
      <c r="BD501" s="20"/>
      <c r="BE501" s="20"/>
      <c r="BF501" s="20"/>
      <c r="BG501" s="20"/>
      <c r="BH501" s="20"/>
      <c r="BI501" s="20"/>
      <c r="BJ501" s="20"/>
      <c r="BK501" s="20"/>
      <c r="BL501" s="20"/>
      <c r="BM501" s="20"/>
      <c r="BN501" s="20"/>
      <c r="BO501" s="20"/>
      <c r="BP501" s="20"/>
      <c r="BQ501" s="20"/>
      <c r="BR501" s="20"/>
      <c r="BS501" s="20"/>
      <c r="BT501" s="20"/>
      <c r="BU501" s="20"/>
      <c r="BV501" s="20"/>
      <c r="BW501" s="20"/>
      <c r="BX501" s="20"/>
      <c r="BY501" s="20"/>
      <c r="BZ501" s="20"/>
      <c r="CA501" s="20"/>
      <c r="CB501" s="20"/>
      <c r="CC501" s="20"/>
      <c r="CD501" s="20"/>
      <c r="CE501" s="20"/>
      <c r="CF501" s="20"/>
      <c r="CG501" s="20"/>
      <c r="CH501" s="20"/>
      <c r="CI501" s="20"/>
    </row>
    <row r="502" spans="2:87" ht="13.5" customHeight="1">
      <c r="B502" s="228"/>
      <c r="C502" s="228"/>
      <c r="D502" s="230"/>
      <c r="E502" s="173" t="s">
        <v>73</v>
      </c>
      <c r="F502" s="116" t="s">
        <v>74</v>
      </c>
      <c r="G502" s="174">
        <v>286095625</v>
      </c>
      <c r="H502" s="11">
        <f t="shared" ref="H502" si="1034">IFERROR(G502/G509,"-")</f>
        <v>9.2656018830618123E-2</v>
      </c>
      <c r="I502" s="71">
        <v>3690</v>
      </c>
      <c r="J502" s="11">
        <f t="shared" ref="J502" si="1035">IFERROR(I502/D499,"-")</f>
        <v>0.18308112130984866</v>
      </c>
      <c r="K502" s="76">
        <f t="shared" si="942"/>
        <v>77532.689701897019</v>
      </c>
      <c r="L502" s="22"/>
      <c r="M502" s="20"/>
      <c r="N502" s="228"/>
      <c r="O502" s="228"/>
      <c r="P502" s="230"/>
      <c r="Q502" s="172" t="s">
        <v>73</v>
      </c>
      <c r="R502" s="92" t="s">
        <v>74</v>
      </c>
      <c r="S502" s="102">
        <v>267033766</v>
      </c>
      <c r="T502" s="13">
        <v>8.8388080328945462E-2</v>
      </c>
      <c r="U502" s="73">
        <v>3629</v>
      </c>
      <c r="V502" s="13">
        <v>0.19033882303577049</v>
      </c>
      <c r="W502" s="73">
        <v>73583.291815927252</v>
      </c>
      <c r="X502" s="22"/>
      <c r="Y502" s="143"/>
      <c r="Z502" s="168"/>
      <c r="AA502" s="168"/>
      <c r="AB502" s="168"/>
      <c r="AC502" s="168"/>
      <c r="AD502" s="168"/>
      <c r="AE502" s="168"/>
      <c r="AF502" s="168"/>
      <c r="AG502" s="168"/>
      <c r="AH502" s="168"/>
      <c r="AI502" s="168"/>
      <c r="AJ502" s="168"/>
      <c r="AK502" s="168"/>
      <c r="AL502" s="168"/>
      <c r="AM502" s="168"/>
      <c r="AN502" s="168"/>
      <c r="AO502" s="168"/>
      <c r="AP502" s="168"/>
      <c r="AQ502" s="168"/>
      <c r="AR502" s="168"/>
      <c r="AS502" s="168"/>
      <c r="AT502" s="168"/>
      <c r="AU502" s="168"/>
      <c r="AV502" s="168"/>
      <c r="AW502" s="168"/>
      <c r="AX502" s="168"/>
      <c r="AY502" s="168"/>
      <c r="AZ502" s="168"/>
      <c r="BA502" s="168"/>
      <c r="BB502" s="168"/>
      <c r="BC502" s="168"/>
      <c r="BD502" s="20"/>
      <c r="BE502" s="20"/>
      <c r="BF502" s="20"/>
      <c r="BG502" s="20"/>
      <c r="BH502" s="20"/>
      <c r="BI502" s="20"/>
      <c r="BJ502" s="20"/>
      <c r="BK502" s="20"/>
      <c r="BL502" s="20"/>
      <c r="BM502" s="20"/>
      <c r="BN502" s="20"/>
      <c r="BO502" s="20"/>
      <c r="BP502" s="20"/>
      <c r="BQ502" s="20"/>
      <c r="BR502" s="20"/>
      <c r="BS502" s="20"/>
      <c r="BT502" s="20"/>
      <c r="BU502" s="20"/>
      <c r="BV502" s="20"/>
      <c r="BW502" s="20"/>
      <c r="BX502" s="20"/>
      <c r="BY502" s="20"/>
      <c r="BZ502" s="20"/>
      <c r="CA502" s="20"/>
      <c r="CB502" s="20"/>
      <c r="CC502" s="20"/>
      <c r="CD502" s="20"/>
      <c r="CE502" s="20"/>
      <c r="CF502" s="20"/>
      <c r="CG502" s="20"/>
      <c r="CH502" s="20"/>
      <c r="CI502" s="20"/>
    </row>
    <row r="503" spans="2:87" ht="13.5" customHeight="1">
      <c r="B503" s="228"/>
      <c r="C503" s="228"/>
      <c r="D503" s="230"/>
      <c r="E503" s="173" t="s">
        <v>75</v>
      </c>
      <c r="F503" s="116" t="s">
        <v>76</v>
      </c>
      <c r="G503" s="174">
        <v>23091937</v>
      </c>
      <c r="H503" s="11">
        <f t="shared" ref="H503" si="1036">IFERROR(G503/G509,"-")</f>
        <v>7.4786426723842678E-3</v>
      </c>
      <c r="I503" s="71">
        <v>75</v>
      </c>
      <c r="J503" s="11">
        <f t="shared" ref="J503" si="1037">IFERROR(I503/D499,"-")</f>
        <v>3.7211610022326964E-3</v>
      </c>
      <c r="K503" s="76">
        <f t="shared" si="942"/>
        <v>307892.49333333335</v>
      </c>
      <c r="L503" s="22"/>
      <c r="M503" s="20"/>
      <c r="N503" s="228"/>
      <c r="O503" s="228"/>
      <c r="P503" s="230"/>
      <c r="Q503" s="172" t="s">
        <v>75</v>
      </c>
      <c r="R503" s="92" t="s">
        <v>76</v>
      </c>
      <c r="S503" s="102">
        <v>22297692</v>
      </c>
      <c r="T503" s="13">
        <v>7.3805280177417134E-3</v>
      </c>
      <c r="U503" s="73">
        <v>68</v>
      </c>
      <c r="V503" s="13">
        <v>3.5665582712682263E-3</v>
      </c>
      <c r="W503" s="73">
        <v>327907.23529411765</v>
      </c>
      <c r="X503" s="22"/>
      <c r="Y503" s="143"/>
      <c r="Z503" s="168"/>
      <c r="AA503" s="168"/>
      <c r="AB503" s="168"/>
      <c r="AC503" s="168"/>
      <c r="AD503" s="168"/>
      <c r="AE503" s="168"/>
      <c r="AF503" s="168"/>
      <c r="AG503" s="168"/>
      <c r="AH503" s="168"/>
      <c r="AI503" s="168"/>
      <c r="AJ503" s="168"/>
      <c r="AK503" s="168"/>
      <c r="AL503" s="168"/>
      <c r="AM503" s="168"/>
      <c r="AN503" s="168"/>
      <c r="AO503" s="168"/>
      <c r="AP503" s="168"/>
      <c r="AQ503" s="168"/>
      <c r="AR503" s="168"/>
      <c r="AS503" s="168"/>
      <c r="AT503" s="168"/>
      <c r="AU503" s="168"/>
      <c r="AV503" s="168"/>
      <c r="AW503" s="168"/>
      <c r="AX503" s="168"/>
      <c r="AY503" s="168"/>
      <c r="AZ503" s="168"/>
      <c r="BA503" s="168"/>
      <c r="BB503" s="168"/>
      <c r="BC503" s="168"/>
      <c r="BD503" s="20"/>
      <c r="BE503" s="20"/>
      <c r="BF503" s="20"/>
      <c r="BG503" s="20"/>
      <c r="BH503" s="20"/>
      <c r="BI503" s="20"/>
      <c r="BJ503" s="20"/>
      <c r="BK503" s="20"/>
      <c r="BL503" s="20"/>
      <c r="BM503" s="20"/>
      <c r="BN503" s="20"/>
      <c r="BO503" s="20"/>
      <c r="BP503" s="20"/>
      <c r="BQ503" s="20"/>
      <c r="BR503" s="20"/>
      <c r="BS503" s="20"/>
      <c r="BT503" s="20"/>
      <c r="BU503" s="20"/>
      <c r="BV503" s="20"/>
      <c r="BW503" s="20"/>
      <c r="BX503" s="20"/>
      <c r="BY503" s="20"/>
      <c r="BZ503" s="20"/>
      <c r="CA503" s="20"/>
      <c r="CB503" s="20"/>
      <c r="CC503" s="20"/>
      <c r="CD503" s="20"/>
      <c r="CE503" s="20"/>
      <c r="CF503" s="20"/>
      <c r="CG503" s="20"/>
      <c r="CH503" s="20"/>
      <c r="CI503" s="20"/>
    </row>
    <row r="504" spans="2:87" ht="13.5" customHeight="1">
      <c r="B504" s="228"/>
      <c r="C504" s="228"/>
      <c r="D504" s="230"/>
      <c r="E504" s="173" t="s">
        <v>77</v>
      </c>
      <c r="F504" s="116" t="s">
        <v>78</v>
      </c>
      <c r="G504" s="174">
        <v>111773970</v>
      </c>
      <c r="H504" s="11">
        <f t="shared" ref="H504" si="1038">IFERROR(G504/G509,"-")</f>
        <v>3.6199543663392078E-2</v>
      </c>
      <c r="I504" s="71">
        <v>536</v>
      </c>
      <c r="J504" s="11">
        <f t="shared" ref="J504" si="1039">IFERROR(I504/D499,"-")</f>
        <v>2.6593897295956338E-2</v>
      </c>
      <c r="K504" s="76">
        <f t="shared" si="942"/>
        <v>208533.52611940299</v>
      </c>
      <c r="L504" s="22"/>
      <c r="M504" s="20"/>
      <c r="N504" s="228"/>
      <c r="O504" s="228"/>
      <c r="P504" s="230"/>
      <c r="Q504" s="172" t="s">
        <v>77</v>
      </c>
      <c r="R504" s="92" t="s">
        <v>78</v>
      </c>
      <c r="S504" s="102">
        <v>97101736</v>
      </c>
      <c r="T504" s="13">
        <v>3.2140639628503213E-2</v>
      </c>
      <c r="U504" s="73">
        <v>478</v>
      </c>
      <c r="V504" s="13">
        <v>2.5070806671561943E-2</v>
      </c>
      <c r="W504" s="73">
        <v>203141.7071129707</v>
      </c>
      <c r="X504" s="22"/>
      <c r="Y504" s="143"/>
      <c r="Z504" s="168"/>
      <c r="AA504" s="168"/>
      <c r="AB504" s="168"/>
      <c r="AC504" s="168"/>
      <c r="AD504" s="168"/>
      <c r="AE504" s="168"/>
      <c r="AF504" s="168"/>
      <c r="AG504" s="168"/>
      <c r="AH504" s="168"/>
      <c r="AI504" s="168"/>
      <c r="AJ504" s="168"/>
      <c r="AK504" s="168"/>
      <c r="AL504" s="168"/>
      <c r="AM504" s="168"/>
      <c r="AN504" s="168"/>
      <c r="AO504" s="168"/>
      <c r="AP504" s="168"/>
      <c r="AQ504" s="168"/>
      <c r="AR504" s="168"/>
      <c r="AS504" s="168"/>
      <c r="AT504" s="168"/>
      <c r="AU504" s="168"/>
      <c r="AV504" s="168"/>
      <c r="AW504" s="168"/>
      <c r="AX504" s="168"/>
      <c r="AY504" s="168"/>
      <c r="AZ504" s="168"/>
      <c r="BA504" s="168"/>
      <c r="BB504" s="168"/>
      <c r="BC504" s="168"/>
      <c r="BD504" s="20"/>
      <c r="BE504" s="20"/>
      <c r="BF504" s="20"/>
      <c r="BG504" s="20"/>
      <c r="BH504" s="20"/>
      <c r="BI504" s="20"/>
      <c r="BJ504" s="20"/>
      <c r="BK504" s="20"/>
      <c r="BL504" s="20"/>
      <c r="BM504" s="20"/>
      <c r="BN504" s="20"/>
      <c r="BO504" s="20"/>
      <c r="BP504" s="20"/>
      <c r="BQ504" s="20"/>
      <c r="BR504" s="20"/>
      <c r="BS504" s="20"/>
      <c r="BT504" s="20"/>
      <c r="BU504" s="20"/>
      <c r="BV504" s="20"/>
      <c r="BW504" s="20"/>
      <c r="BX504" s="20"/>
      <c r="BY504" s="20"/>
      <c r="BZ504" s="20"/>
      <c r="CA504" s="20"/>
      <c r="CB504" s="20"/>
      <c r="CC504" s="20"/>
      <c r="CD504" s="20"/>
      <c r="CE504" s="20"/>
      <c r="CF504" s="20"/>
      <c r="CG504" s="20"/>
      <c r="CH504" s="20"/>
      <c r="CI504" s="20"/>
    </row>
    <row r="505" spans="2:87" ht="13.5" customHeight="1">
      <c r="B505" s="228"/>
      <c r="C505" s="228"/>
      <c r="D505" s="230"/>
      <c r="E505" s="173" t="s">
        <v>79</v>
      </c>
      <c r="F505" s="116" t="s">
        <v>80</v>
      </c>
      <c r="G505" s="174">
        <v>482019370</v>
      </c>
      <c r="H505" s="11">
        <f t="shared" ref="H505" si="1040">IFERROR(G505/G509,"-")</f>
        <v>0.15610862914608598</v>
      </c>
      <c r="I505" s="71">
        <v>3367</v>
      </c>
      <c r="J505" s="11">
        <f t="shared" ref="J505" si="1041">IFERROR(I505/D499,"-")</f>
        <v>0.1670553212602332</v>
      </c>
      <c r="K505" s="76">
        <f t="shared" si="942"/>
        <v>143159.89604989605</v>
      </c>
      <c r="L505" s="22"/>
      <c r="M505" s="20"/>
      <c r="N505" s="228"/>
      <c r="O505" s="228"/>
      <c r="P505" s="230"/>
      <c r="Q505" s="172" t="s">
        <v>79</v>
      </c>
      <c r="R505" s="92" t="s">
        <v>80</v>
      </c>
      <c r="S505" s="102">
        <v>487702730</v>
      </c>
      <c r="T505" s="13">
        <v>0.16142942790196052</v>
      </c>
      <c r="U505" s="73">
        <v>3314</v>
      </c>
      <c r="V505" s="13">
        <v>0.17381726633798383</v>
      </c>
      <c r="W505" s="73">
        <v>147164.37235968618</v>
      </c>
      <c r="X505" s="22"/>
      <c r="Y505" s="143"/>
      <c r="Z505" s="168"/>
      <c r="AA505" s="168"/>
      <c r="AB505" s="168"/>
      <c r="AC505" s="168"/>
      <c r="AD505" s="168"/>
      <c r="AE505" s="168"/>
      <c r="AF505" s="168"/>
      <c r="AG505" s="168"/>
      <c r="AH505" s="168"/>
      <c r="AI505" s="168"/>
      <c r="AJ505" s="168"/>
      <c r="AK505" s="168"/>
      <c r="AL505" s="168"/>
      <c r="AM505" s="168"/>
      <c r="AN505" s="168"/>
      <c r="AO505" s="168"/>
      <c r="AP505" s="168"/>
      <c r="AQ505" s="168"/>
      <c r="AR505" s="168"/>
      <c r="AS505" s="168"/>
      <c r="AT505" s="168"/>
      <c r="AU505" s="168"/>
      <c r="AV505" s="168"/>
      <c r="AW505" s="168"/>
      <c r="AX505" s="168"/>
      <c r="AY505" s="168"/>
      <c r="AZ505" s="168"/>
      <c r="BA505" s="168"/>
      <c r="BB505" s="168"/>
      <c r="BC505" s="168"/>
      <c r="BD505" s="20"/>
      <c r="BE505" s="20"/>
      <c r="BF505" s="20"/>
      <c r="BG505" s="20"/>
      <c r="BH505" s="20"/>
      <c r="BI505" s="20"/>
      <c r="BJ505" s="20"/>
      <c r="BK505" s="20"/>
      <c r="BL505" s="20"/>
      <c r="BM505" s="20"/>
      <c r="BN505" s="20"/>
      <c r="BO505" s="20"/>
      <c r="BP505" s="20"/>
      <c r="BQ505" s="20"/>
      <c r="BR505" s="20"/>
      <c r="BS505" s="20"/>
      <c r="BT505" s="20"/>
      <c r="BU505" s="20"/>
      <c r="BV505" s="20"/>
      <c r="BW505" s="20"/>
      <c r="BX505" s="20"/>
      <c r="BY505" s="20"/>
      <c r="BZ505" s="20"/>
      <c r="CA505" s="20"/>
      <c r="CB505" s="20"/>
      <c r="CC505" s="20"/>
      <c r="CD505" s="20"/>
      <c r="CE505" s="20"/>
      <c r="CF505" s="20"/>
      <c r="CG505" s="20"/>
      <c r="CH505" s="20"/>
      <c r="CI505" s="20"/>
    </row>
    <row r="506" spans="2:87" ht="13.5" customHeight="1">
      <c r="B506" s="228"/>
      <c r="C506" s="228"/>
      <c r="D506" s="230"/>
      <c r="E506" s="173" t="s">
        <v>81</v>
      </c>
      <c r="F506" s="116" t="s">
        <v>82</v>
      </c>
      <c r="G506" s="174">
        <v>1955004</v>
      </c>
      <c r="H506" s="11">
        <f t="shared" ref="H506" si="1042">IFERROR(G506/G509,"-")</f>
        <v>6.3315504191276519E-4</v>
      </c>
      <c r="I506" s="71">
        <v>29</v>
      </c>
      <c r="J506" s="11">
        <f t="shared" ref="J506" si="1043">IFERROR(I506/D499,"-")</f>
        <v>1.4388489208633094E-3</v>
      </c>
      <c r="K506" s="76">
        <f t="shared" si="942"/>
        <v>67413.931034482754</v>
      </c>
      <c r="L506" s="22"/>
      <c r="M506" s="20"/>
      <c r="N506" s="228"/>
      <c r="O506" s="228"/>
      <c r="P506" s="230"/>
      <c r="Q506" s="172" t="s">
        <v>81</v>
      </c>
      <c r="R506" s="92" t="s">
        <v>82</v>
      </c>
      <c r="S506" s="102">
        <v>1236870</v>
      </c>
      <c r="T506" s="13">
        <v>4.0940352433355847E-4</v>
      </c>
      <c r="U506" s="73">
        <v>30</v>
      </c>
      <c r="V506" s="13">
        <v>1.5734815902653939E-3</v>
      </c>
      <c r="W506" s="73">
        <v>41229</v>
      </c>
      <c r="X506" s="22"/>
      <c r="Y506" s="143"/>
      <c r="Z506" s="168"/>
      <c r="AA506" s="168"/>
      <c r="AB506" s="168"/>
      <c r="AC506" s="168"/>
      <c r="AD506" s="168"/>
      <c r="AE506" s="168"/>
      <c r="AF506" s="168"/>
      <c r="AG506" s="168"/>
      <c r="AH506" s="168"/>
      <c r="AI506" s="168"/>
      <c r="AJ506" s="168"/>
      <c r="AK506" s="168"/>
      <c r="AL506" s="168"/>
      <c r="AM506" s="168"/>
      <c r="AN506" s="168"/>
      <c r="AO506" s="168"/>
      <c r="AP506" s="168"/>
      <c r="AQ506" s="168"/>
      <c r="AR506" s="168"/>
      <c r="AS506" s="168"/>
      <c r="AT506" s="168"/>
      <c r="AU506" s="168"/>
      <c r="AV506" s="168"/>
      <c r="AW506" s="168"/>
      <c r="AX506" s="168"/>
      <c r="AY506" s="168"/>
      <c r="AZ506" s="168"/>
      <c r="BA506" s="168"/>
      <c r="BB506" s="168"/>
      <c r="BC506" s="168"/>
      <c r="BD506" s="20"/>
      <c r="BE506" s="20"/>
      <c r="BF506" s="20"/>
      <c r="BG506" s="20"/>
      <c r="BH506" s="20"/>
      <c r="BI506" s="20"/>
      <c r="BJ506" s="20"/>
      <c r="BK506" s="20"/>
      <c r="BL506" s="20"/>
      <c r="BM506" s="20"/>
      <c r="BN506" s="20"/>
      <c r="BO506" s="20"/>
      <c r="BP506" s="20"/>
      <c r="BQ506" s="20"/>
      <c r="BR506" s="20"/>
      <c r="BS506" s="20"/>
      <c r="BT506" s="20"/>
      <c r="BU506" s="20"/>
      <c r="BV506" s="20"/>
      <c r="BW506" s="20"/>
      <c r="BX506" s="20"/>
      <c r="BY506" s="20"/>
      <c r="BZ506" s="20"/>
      <c r="CA506" s="20"/>
      <c r="CB506" s="20"/>
      <c r="CC506" s="20"/>
      <c r="CD506" s="20"/>
      <c r="CE506" s="20"/>
      <c r="CF506" s="20"/>
      <c r="CG506" s="20"/>
      <c r="CH506" s="20"/>
      <c r="CI506" s="20"/>
    </row>
    <row r="507" spans="2:87" ht="13.5" customHeight="1">
      <c r="B507" s="228"/>
      <c r="C507" s="228"/>
      <c r="D507" s="230"/>
      <c r="E507" s="173" t="s">
        <v>83</v>
      </c>
      <c r="F507" s="116" t="s">
        <v>84</v>
      </c>
      <c r="G507" s="174">
        <v>67991499</v>
      </c>
      <c r="H507" s="11">
        <f t="shared" ref="H507" si="1044">IFERROR(G507/G509,"-")</f>
        <v>2.2019985840978706E-2</v>
      </c>
      <c r="I507" s="71">
        <v>1726</v>
      </c>
      <c r="J507" s="11">
        <f t="shared" ref="J507" si="1045">IFERROR(I507/D499,"-")</f>
        <v>8.5636318531381789E-2</v>
      </c>
      <c r="K507" s="76">
        <f t="shared" si="942"/>
        <v>39392.525492468136</v>
      </c>
      <c r="L507" s="22"/>
      <c r="M507" s="20"/>
      <c r="N507" s="228"/>
      <c r="O507" s="228"/>
      <c r="P507" s="230"/>
      <c r="Q507" s="172" t="s">
        <v>83</v>
      </c>
      <c r="R507" s="92" t="s">
        <v>84</v>
      </c>
      <c r="S507" s="102">
        <v>59588972</v>
      </c>
      <c r="T507" s="13">
        <v>1.9723928261024794E-2</v>
      </c>
      <c r="U507" s="73">
        <v>1674</v>
      </c>
      <c r="V507" s="13">
        <v>8.7800272736808974E-2</v>
      </c>
      <c r="W507" s="73">
        <v>35596.757467144562</v>
      </c>
      <c r="X507" s="22"/>
      <c r="Y507" s="143"/>
      <c r="Z507" s="168"/>
      <c r="AA507" s="168"/>
      <c r="AB507" s="168"/>
      <c r="AC507" s="168"/>
      <c r="AD507" s="168"/>
      <c r="AE507" s="168"/>
      <c r="AF507" s="168"/>
      <c r="AG507" s="168"/>
      <c r="AH507" s="168"/>
      <c r="AI507" s="168"/>
      <c r="AJ507" s="168"/>
      <c r="AK507" s="168"/>
      <c r="AL507" s="168"/>
      <c r="AM507" s="168"/>
      <c r="AN507" s="168"/>
      <c r="AO507" s="168"/>
      <c r="AP507" s="168"/>
      <c r="AQ507" s="168"/>
      <c r="AR507" s="168"/>
      <c r="AS507" s="168"/>
      <c r="AT507" s="168"/>
      <c r="AU507" s="168"/>
      <c r="AV507" s="168"/>
      <c r="AW507" s="168"/>
      <c r="AX507" s="168"/>
      <c r="AY507" s="168"/>
      <c r="AZ507" s="168"/>
      <c r="BA507" s="168"/>
      <c r="BB507" s="168"/>
      <c r="BC507" s="168"/>
      <c r="BD507" s="20"/>
      <c r="BE507" s="20"/>
      <c r="BF507" s="20"/>
      <c r="BG507" s="20"/>
      <c r="BH507" s="20"/>
      <c r="BI507" s="20"/>
      <c r="BJ507" s="20"/>
      <c r="BK507" s="20"/>
      <c r="BL507" s="20"/>
      <c r="BM507" s="20"/>
      <c r="BN507" s="20"/>
      <c r="BO507" s="20"/>
      <c r="BP507" s="20"/>
      <c r="BQ507" s="20"/>
      <c r="BR507" s="20"/>
      <c r="BS507" s="20"/>
      <c r="BT507" s="20"/>
      <c r="BU507" s="20"/>
      <c r="BV507" s="20"/>
      <c r="BW507" s="20"/>
      <c r="BX507" s="20"/>
      <c r="BY507" s="20"/>
      <c r="BZ507" s="20"/>
      <c r="CA507" s="20"/>
      <c r="CB507" s="20"/>
      <c r="CC507" s="20"/>
      <c r="CD507" s="20"/>
      <c r="CE507" s="20"/>
      <c r="CF507" s="20"/>
      <c r="CG507" s="20"/>
      <c r="CH507" s="20"/>
      <c r="CI507" s="20"/>
    </row>
    <row r="508" spans="2:87" ht="13.5" customHeight="1">
      <c r="B508" s="228"/>
      <c r="C508" s="228"/>
      <c r="D508" s="230"/>
      <c r="E508" s="175" t="s">
        <v>85</v>
      </c>
      <c r="F508" s="117" t="s">
        <v>86</v>
      </c>
      <c r="G508" s="176">
        <v>813450746</v>
      </c>
      <c r="H508" s="12">
        <f t="shared" ref="H508" si="1046">IFERROR(G508/G509,"-")</f>
        <v>0.26344725697625176</v>
      </c>
      <c r="I508" s="72">
        <v>1500</v>
      </c>
      <c r="J508" s="12">
        <f t="shared" ref="J508" si="1047">IFERROR(I508/D499,"-")</f>
        <v>7.4423220044653932E-2</v>
      </c>
      <c r="K508" s="77">
        <f t="shared" si="942"/>
        <v>542300.49733333336</v>
      </c>
      <c r="L508" s="22"/>
      <c r="M508" s="20"/>
      <c r="N508" s="228"/>
      <c r="O508" s="228"/>
      <c r="P508" s="230"/>
      <c r="Q508" s="172" t="s">
        <v>85</v>
      </c>
      <c r="R508" s="92" t="s">
        <v>86</v>
      </c>
      <c r="S508" s="102">
        <v>797966568</v>
      </c>
      <c r="T508" s="13">
        <v>0.26412664648633583</v>
      </c>
      <c r="U508" s="73">
        <v>1401</v>
      </c>
      <c r="V508" s="13">
        <v>7.3481590265393901E-2</v>
      </c>
      <c r="W508" s="73">
        <v>569569.28479657392</v>
      </c>
      <c r="X508" s="22"/>
      <c r="Y508" s="143"/>
      <c r="Z508" s="168"/>
      <c r="AA508" s="168"/>
      <c r="AB508" s="168"/>
      <c r="AC508" s="168"/>
      <c r="AD508" s="168"/>
      <c r="AE508" s="168"/>
      <c r="AF508" s="168"/>
      <c r="AG508" s="168"/>
      <c r="AH508" s="168"/>
      <c r="AI508" s="168"/>
      <c r="AJ508" s="168"/>
      <c r="AK508" s="168"/>
      <c r="AL508" s="168"/>
      <c r="AM508" s="168"/>
      <c r="AN508" s="168"/>
      <c r="AO508" s="168"/>
      <c r="AP508" s="168"/>
      <c r="AQ508" s="168"/>
      <c r="AR508" s="168"/>
      <c r="AS508" s="168"/>
      <c r="AT508" s="168"/>
      <c r="AU508" s="168"/>
      <c r="AV508" s="168"/>
      <c r="AW508" s="168"/>
      <c r="AX508" s="168"/>
      <c r="AY508" s="168"/>
      <c r="AZ508" s="168"/>
      <c r="BA508" s="168"/>
      <c r="BB508" s="168"/>
      <c r="BC508" s="168"/>
      <c r="BD508" s="20"/>
      <c r="BE508" s="20"/>
      <c r="BF508" s="20"/>
      <c r="BG508" s="20"/>
      <c r="BH508" s="20"/>
      <c r="BI508" s="20"/>
      <c r="BJ508" s="20"/>
      <c r="BK508" s="20"/>
      <c r="BL508" s="20"/>
      <c r="BM508" s="20"/>
      <c r="BN508" s="20"/>
      <c r="BO508" s="20"/>
      <c r="BP508" s="20"/>
      <c r="BQ508" s="20"/>
      <c r="BR508" s="20"/>
      <c r="BS508" s="20"/>
      <c r="BT508" s="20"/>
      <c r="BU508" s="20"/>
      <c r="BV508" s="20"/>
      <c r="BW508" s="20"/>
      <c r="BX508" s="20"/>
      <c r="BY508" s="20"/>
      <c r="BZ508" s="20"/>
      <c r="CA508" s="20"/>
      <c r="CB508" s="20"/>
      <c r="CC508" s="20"/>
      <c r="CD508" s="20"/>
      <c r="CE508" s="20"/>
      <c r="CF508" s="20"/>
      <c r="CG508" s="20"/>
      <c r="CH508" s="20"/>
      <c r="CI508" s="20"/>
    </row>
    <row r="509" spans="2:87" ht="13.5" customHeight="1">
      <c r="B509" s="192"/>
      <c r="C509" s="192"/>
      <c r="D509" s="231"/>
      <c r="E509" s="177" t="s">
        <v>115</v>
      </c>
      <c r="F509" s="178"/>
      <c r="G509" s="102">
        <f>SUM(G499:G508)</f>
        <v>3087717653</v>
      </c>
      <c r="H509" s="13" t="s">
        <v>131</v>
      </c>
      <c r="I509" s="73">
        <v>16220</v>
      </c>
      <c r="J509" s="13">
        <f t="shared" ref="J509" si="1048">IFERROR(I509/D499,"-")</f>
        <v>0.80476308608285785</v>
      </c>
      <c r="K509" s="78">
        <f t="shared" si="942"/>
        <v>190364.83680641183</v>
      </c>
      <c r="L509" s="22"/>
      <c r="M509" s="20"/>
      <c r="N509" s="192"/>
      <c r="O509" s="192"/>
      <c r="P509" s="231"/>
      <c r="Q509" s="179" t="s">
        <v>115</v>
      </c>
      <c r="R509" s="179"/>
      <c r="S509" s="102">
        <v>3021151325</v>
      </c>
      <c r="T509" s="13" t="s">
        <v>131</v>
      </c>
      <c r="U509" s="73">
        <v>15441</v>
      </c>
      <c r="V509" s="13">
        <v>0.80987097450959822</v>
      </c>
      <c r="W509" s="73">
        <v>195657.75046952919</v>
      </c>
      <c r="X509" s="22"/>
      <c r="Y509" s="143"/>
      <c r="Z509" s="168"/>
      <c r="AA509" s="168"/>
      <c r="AB509" s="168"/>
      <c r="AC509" s="168"/>
      <c r="AD509" s="168"/>
      <c r="AE509" s="168"/>
      <c r="AF509" s="168"/>
      <c r="AG509" s="168"/>
      <c r="AH509" s="168"/>
      <c r="AI509" s="168"/>
      <c r="AJ509" s="168"/>
      <c r="AK509" s="168"/>
      <c r="AL509" s="168"/>
      <c r="AM509" s="168"/>
      <c r="AN509" s="168"/>
      <c r="AO509" s="168"/>
      <c r="AP509" s="168"/>
      <c r="AQ509" s="168"/>
      <c r="AR509" s="168"/>
      <c r="AS509" s="168"/>
      <c r="AT509" s="168"/>
      <c r="AU509" s="168"/>
      <c r="AV509" s="168"/>
      <c r="AW509" s="168"/>
      <c r="AX509" s="168"/>
      <c r="AY509" s="168"/>
      <c r="AZ509" s="168"/>
      <c r="BA509" s="168"/>
      <c r="BB509" s="168"/>
      <c r="BC509" s="168"/>
      <c r="BD509" s="20"/>
      <c r="BE509" s="20"/>
      <c r="BF509" s="20"/>
      <c r="BG509" s="20"/>
      <c r="BH509" s="20"/>
      <c r="BI509" s="20"/>
      <c r="BJ509" s="20"/>
      <c r="BK509" s="20"/>
      <c r="BL509" s="20"/>
      <c r="BM509" s="20"/>
      <c r="BN509" s="20"/>
      <c r="BO509" s="20"/>
      <c r="BP509" s="20"/>
      <c r="BQ509" s="20"/>
      <c r="BR509" s="20"/>
      <c r="BS509" s="20"/>
      <c r="BT509" s="20"/>
      <c r="BU509" s="20"/>
      <c r="BV509" s="20"/>
      <c r="BW509" s="20"/>
      <c r="BX509" s="20"/>
      <c r="BY509" s="20"/>
      <c r="BZ509" s="20"/>
      <c r="CA509" s="20"/>
      <c r="CB509" s="20"/>
      <c r="CC509" s="20"/>
      <c r="CD509" s="20"/>
      <c r="CE509" s="20"/>
      <c r="CF509" s="20"/>
      <c r="CG509" s="20"/>
      <c r="CH509" s="20"/>
      <c r="CI509" s="20"/>
    </row>
    <row r="510" spans="2:87" ht="13.5" customHeight="1">
      <c r="B510" s="191">
        <v>47</v>
      </c>
      <c r="C510" s="191" t="s">
        <v>13</v>
      </c>
      <c r="D510" s="229">
        <f>VLOOKUP(C510,市区町村別_生活習慣病の状況!$C$5:$D$78,2,FALSE)</f>
        <v>40830</v>
      </c>
      <c r="E510" s="169" t="s">
        <v>67</v>
      </c>
      <c r="F510" s="114" t="s">
        <v>68</v>
      </c>
      <c r="G510" s="170">
        <v>1155334724</v>
      </c>
      <c r="H510" s="10">
        <f t="shared" ref="H510" si="1049">IFERROR(G510/G520,"-")</f>
        <v>0.17819276804739928</v>
      </c>
      <c r="I510" s="171">
        <v>20873</v>
      </c>
      <c r="J510" s="10">
        <f t="shared" ref="J510" si="1050">IFERROR(I510/D510,"-")</f>
        <v>0.51121724222385501</v>
      </c>
      <c r="K510" s="75">
        <f t="shared" si="942"/>
        <v>55350.679059071525</v>
      </c>
      <c r="L510" s="22"/>
      <c r="M510" s="20"/>
      <c r="N510" s="191">
        <v>47</v>
      </c>
      <c r="O510" s="191" t="s">
        <v>13</v>
      </c>
      <c r="P510" s="229">
        <v>38675</v>
      </c>
      <c r="Q510" s="172" t="s">
        <v>67</v>
      </c>
      <c r="R510" s="92" t="s">
        <v>68</v>
      </c>
      <c r="S510" s="102">
        <v>1073700919</v>
      </c>
      <c r="T510" s="13">
        <v>0.17092733548220751</v>
      </c>
      <c r="U510" s="73">
        <v>19230</v>
      </c>
      <c r="V510" s="13">
        <v>0.49722042663219135</v>
      </c>
      <c r="W510" s="73">
        <v>55834.681175247009</v>
      </c>
      <c r="X510" s="22"/>
      <c r="Y510" s="143"/>
      <c r="Z510" s="168"/>
      <c r="AA510" s="168"/>
      <c r="AB510" s="168"/>
      <c r="AC510" s="168"/>
      <c r="AD510" s="168"/>
      <c r="AE510" s="168"/>
      <c r="AF510" s="168"/>
      <c r="AG510" s="168"/>
      <c r="AH510" s="168"/>
      <c r="AI510" s="168"/>
      <c r="AJ510" s="168"/>
      <c r="AK510" s="168"/>
      <c r="AL510" s="168"/>
      <c r="AM510" s="168"/>
      <c r="AN510" s="168"/>
      <c r="AO510" s="168"/>
      <c r="AP510" s="168"/>
      <c r="AQ510" s="168"/>
      <c r="AR510" s="168"/>
      <c r="AS510" s="168"/>
      <c r="AT510" s="168"/>
      <c r="AU510" s="168"/>
      <c r="AV510" s="168"/>
      <c r="AW510" s="168"/>
      <c r="AX510" s="168"/>
      <c r="AY510" s="168"/>
      <c r="AZ510" s="168"/>
      <c r="BA510" s="168"/>
      <c r="BB510" s="168"/>
      <c r="BC510" s="168"/>
      <c r="BD510" s="20"/>
      <c r="BE510" s="20"/>
      <c r="BF510" s="20"/>
      <c r="BG510" s="20"/>
      <c r="BH510" s="20"/>
      <c r="BI510" s="20"/>
      <c r="BJ510" s="20"/>
      <c r="BK510" s="20"/>
      <c r="BL510" s="20"/>
      <c r="BM510" s="20"/>
      <c r="BN510" s="20"/>
      <c r="BO510" s="20"/>
      <c r="BP510" s="20"/>
      <c r="BQ510" s="20"/>
      <c r="BR510" s="20"/>
      <c r="BS510" s="20"/>
      <c r="BT510" s="20"/>
      <c r="BU510" s="20"/>
      <c r="BV510" s="20"/>
      <c r="BW510" s="20"/>
      <c r="BX510" s="20"/>
      <c r="BY510" s="20"/>
      <c r="BZ510" s="20"/>
      <c r="CA510" s="20"/>
      <c r="CB510" s="20"/>
      <c r="CC510" s="20"/>
      <c r="CD510" s="20"/>
      <c r="CE510" s="20"/>
      <c r="CF510" s="20"/>
      <c r="CG510" s="20"/>
      <c r="CH510" s="20"/>
      <c r="CI510" s="20"/>
    </row>
    <row r="511" spans="2:87" ht="13.5" customHeight="1">
      <c r="B511" s="228"/>
      <c r="C511" s="228"/>
      <c r="D511" s="230"/>
      <c r="E511" s="173" t="s">
        <v>69</v>
      </c>
      <c r="F511" s="115" t="s">
        <v>70</v>
      </c>
      <c r="G511" s="174">
        <v>581961043</v>
      </c>
      <c r="H511" s="11">
        <f t="shared" ref="H511" si="1051">IFERROR(G511/G520,"-")</f>
        <v>8.9758618860590528E-2</v>
      </c>
      <c r="I511" s="71">
        <v>17982</v>
      </c>
      <c r="J511" s="11">
        <f t="shared" ref="J511" si="1052">IFERROR(I511/D510,"-")</f>
        <v>0.44041146216017635</v>
      </c>
      <c r="K511" s="76">
        <f t="shared" si="942"/>
        <v>32363.532588143698</v>
      </c>
      <c r="L511" s="22"/>
      <c r="M511" s="20"/>
      <c r="N511" s="228"/>
      <c r="O511" s="228"/>
      <c r="P511" s="230"/>
      <c r="Q511" s="172" t="s">
        <v>69</v>
      </c>
      <c r="R511" s="92" t="s">
        <v>70</v>
      </c>
      <c r="S511" s="102">
        <v>603882905</v>
      </c>
      <c r="T511" s="13">
        <v>9.6134867790780981E-2</v>
      </c>
      <c r="U511" s="73">
        <v>16730</v>
      </c>
      <c r="V511" s="13">
        <v>0.43257918552036201</v>
      </c>
      <c r="W511" s="73">
        <v>36095.810221159591</v>
      </c>
      <c r="X511" s="22"/>
      <c r="Y511" s="143"/>
      <c r="Z511" s="168"/>
      <c r="AA511" s="168"/>
      <c r="AB511" s="168"/>
      <c r="AC511" s="168"/>
      <c r="AD511" s="168"/>
      <c r="AE511" s="168"/>
      <c r="AF511" s="168"/>
      <c r="AG511" s="168"/>
      <c r="AH511" s="168"/>
      <c r="AI511" s="168"/>
      <c r="AJ511" s="168"/>
      <c r="AK511" s="168"/>
      <c r="AL511" s="168"/>
      <c r="AM511" s="168"/>
      <c r="AN511" s="168"/>
      <c r="AO511" s="168"/>
      <c r="AP511" s="168"/>
      <c r="AQ511" s="168"/>
      <c r="AR511" s="168"/>
      <c r="AS511" s="168"/>
      <c r="AT511" s="168"/>
      <c r="AU511" s="168"/>
      <c r="AV511" s="168"/>
      <c r="AW511" s="168"/>
      <c r="AX511" s="168"/>
      <c r="AY511" s="168"/>
      <c r="AZ511" s="168"/>
      <c r="BA511" s="168"/>
      <c r="BB511" s="168"/>
      <c r="BC511" s="168"/>
      <c r="BD511" s="20"/>
      <c r="BE511" s="20"/>
      <c r="BF511" s="20"/>
      <c r="BG511" s="20"/>
      <c r="BH511" s="20"/>
      <c r="BI511" s="20"/>
      <c r="BJ511" s="20"/>
      <c r="BK511" s="20"/>
      <c r="BL511" s="20"/>
      <c r="BM511" s="20"/>
      <c r="BN511" s="20"/>
      <c r="BO511" s="20"/>
      <c r="BP511" s="20"/>
      <c r="BQ511" s="20"/>
      <c r="BR511" s="20"/>
      <c r="BS511" s="20"/>
      <c r="BT511" s="20"/>
      <c r="BU511" s="20"/>
      <c r="BV511" s="20"/>
      <c r="BW511" s="20"/>
      <c r="BX511" s="20"/>
      <c r="BY511" s="20"/>
      <c r="BZ511" s="20"/>
      <c r="CA511" s="20"/>
      <c r="CB511" s="20"/>
      <c r="CC511" s="20"/>
      <c r="CD511" s="20"/>
      <c r="CE511" s="20"/>
      <c r="CF511" s="20"/>
      <c r="CG511" s="20"/>
      <c r="CH511" s="20"/>
      <c r="CI511" s="20"/>
    </row>
    <row r="512" spans="2:87" ht="13.5" customHeight="1">
      <c r="B512" s="228"/>
      <c r="C512" s="228"/>
      <c r="D512" s="230"/>
      <c r="E512" s="173" t="s">
        <v>71</v>
      </c>
      <c r="F512" s="116" t="s">
        <v>72</v>
      </c>
      <c r="G512" s="174">
        <v>1041950420</v>
      </c>
      <c r="H512" s="11">
        <f t="shared" ref="H512" si="1053">IFERROR(G512/G520,"-")</f>
        <v>0.16070496770419085</v>
      </c>
      <c r="I512" s="71">
        <v>26246</v>
      </c>
      <c r="J512" s="11">
        <f t="shared" ref="J512" si="1054">IFERROR(I512/D510,"-")</f>
        <v>0.64281165809453833</v>
      </c>
      <c r="K512" s="76">
        <f t="shared" si="942"/>
        <v>39699.398765526174</v>
      </c>
      <c r="L512" s="22"/>
      <c r="M512" s="20"/>
      <c r="N512" s="228"/>
      <c r="O512" s="228"/>
      <c r="P512" s="230"/>
      <c r="Q512" s="172" t="s">
        <v>71</v>
      </c>
      <c r="R512" s="92" t="s">
        <v>72</v>
      </c>
      <c r="S512" s="102">
        <v>1026610209</v>
      </c>
      <c r="T512" s="13">
        <v>0.16343075105741076</v>
      </c>
      <c r="U512" s="73">
        <v>24714</v>
      </c>
      <c r="V512" s="13">
        <v>0.63901745313510017</v>
      </c>
      <c r="W512" s="73">
        <v>41539.621631463946</v>
      </c>
      <c r="X512" s="22"/>
      <c r="Y512" s="143"/>
      <c r="Z512" s="168"/>
      <c r="AA512" s="168"/>
      <c r="AB512" s="168"/>
      <c r="AC512" s="168"/>
      <c r="AD512" s="168"/>
      <c r="AE512" s="168"/>
      <c r="AF512" s="168"/>
      <c r="AG512" s="168"/>
      <c r="AH512" s="168"/>
      <c r="AI512" s="168"/>
      <c r="AJ512" s="168"/>
      <c r="AK512" s="168"/>
      <c r="AL512" s="168"/>
      <c r="AM512" s="168"/>
      <c r="AN512" s="168"/>
      <c r="AO512" s="168"/>
      <c r="AP512" s="168"/>
      <c r="AQ512" s="168"/>
      <c r="AR512" s="168"/>
      <c r="AS512" s="168"/>
      <c r="AT512" s="168"/>
      <c r="AU512" s="168"/>
      <c r="AV512" s="168"/>
      <c r="AW512" s="168"/>
      <c r="AX512" s="168"/>
      <c r="AY512" s="168"/>
      <c r="AZ512" s="168"/>
      <c r="BA512" s="168"/>
      <c r="BB512" s="168"/>
      <c r="BC512" s="168"/>
      <c r="BD512" s="20"/>
      <c r="BE512" s="20"/>
      <c r="BF512" s="20"/>
      <c r="BG512" s="20"/>
      <c r="BH512" s="20"/>
      <c r="BI512" s="20"/>
      <c r="BJ512" s="20"/>
      <c r="BK512" s="20"/>
      <c r="BL512" s="20"/>
      <c r="BM512" s="20"/>
      <c r="BN512" s="20"/>
      <c r="BO512" s="20"/>
      <c r="BP512" s="20"/>
      <c r="BQ512" s="20"/>
      <c r="BR512" s="20"/>
      <c r="BS512" s="20"/>
      <c r="BT512" s="20"/>
      <c r="BU512" s="20"/>
      <c r="BV512" s="20"/>
      <c r="BW512" s="20"/>
      <c r="BX512" s="20"/>
      <c r="BY512" s="20"/>
      <c r="BZ512" s="20"/>
      <c r="CA512" s="20"/>
      <c r="CB512" s="20"/>
      <c r="CC512" s="20"/>
      <c r="CD512" s="20"/>
      <c r="CE512" s="20"/>
      <c r="CF512" s="20"/>
      <c r="CG512" s="20"/>
      <c r="CH512" s="20"/>
      <c r="CI512" s="20"/>
    </row>
    <row r="513" spans="2:87" ht="13.5" customHeight="1">
      <c r="B513" s="228"/>
      <c r="C513" s="228"/>
      <c r="D513" s="230"/>
      <c r="E513" s="173" t="s">
        <v>73</v>
      </c>
      <c r="F513" s="116" t="s">
        <v>74</v>
      </c>
      <c r="G513" s="174">
        <v>580893841</v>
      </c>
      <c r="H513" s="11">
        <f t="shared" ref="H513" si="1055">IFERROR(G513/G520,"-")</f>
        <v>8.9594019221632806E-2</v>
      </c>
      <c r="I513" s="71">
        <v>9020</v>
      </c>
      <c r="J513" s="11">
        <f t="shared" ref="J513" si="1056">IFERROR(I513/D510,"-")</f>
        <v>0.22091599314229732</v>
      </c>
      <c r="K513" s="76">
        <f t="shared" si="942"/>
        <v>64400.647560975609</v>
      </c>
      <c r="L513" s="22"/>
      <c r="M513" s="20"/>
      <c r="N513" s="228"/>
      <c r="O513" s="228"/>
      <c r="P513" s="230"/>
      <c r="Q513" s="172" t="s">
        <v>73</v>
      </c>
      <c r="R513" s="92" t="s">
        <v>74</v>
      </c>
      <c r="S513" s="102">
        <v>565370583</v>
      </c>
      <c r="T513" s="13">
        <v>9.0003915990140113E-2</v>
      </c>
      <c r="U513" s="73">
        <v>8788</v>
      </c>
      <c r="V513" s="13">
        <v>0.22722689075630251</v>
      </c>
      <c r="W513" s="73">
        <v>64334.385867091485</v>
      </c>
      <c r="X513" s="22"/>
      <c r="Y513" s="143"/>
      <c r="Z513" s="168"/>
      <c r="AA513" s="168"/>
      <c r="AB513" s="168"/>
      <c r="AC513" s="168"/>
      <c r="AD513" s="168"/>
      <c r="AE513" s="168"/>
      <c r="AF513" s="168"/>
      <c r="AG513" s="168"/>
      <c r="AH513" s="168"/>
      <c r="AI513" s="168"/>
      <c r="AJ513" s="168"/>
      <c r="AK513" s="168"/>
      <c r="AL513" s="168"/>
      <c r="AM513" s="168"/>
      <c r="AN513" s="168"/>
      <c r="AO513" s="168"/>
      <c r="AP513" s="168"/>
      <c r="AQ513" s="168"/>
      <c r="AR513" s="168"/>
      <c r="AS513" s="168"/>
      <c r="AT513" s="168"/>
      <c r="AU513" s="168"/>
      <c r="AV513" s="168"/>
      <c r="AW513" s="168"/>
      <c r="AX513" s="168"/>
      <c r="AY513" s="168"/>
      <c r="AZ513" s="168"/>
      <c r="BA513" s="168"/>
      <c r="BB513" s="168"/>
      <c r="BC513" s="168"/>
      <c r="BD513" s="20"/>
      <c r="BE513" s="20"/>
      <c r="BF513" s="20"/>
      <c r="BG513" s="20"/>
      <c r="BH513" s="20"/>
      <c r="BI513" s="20"/>
      <c r="BJ513" s="20"/>
      <c r="BK513" s="20"/>
      <c r="BL513" s="20"/>
      <c r="BM513" s="20"/>
      <c r="BN513" s="20"/>
      <c r="BO513" s="20"/>
      <c r="BP513" s="20"/>
      <c r="BQ513" s="20"/>
      <c r="BR513" s="20"/>
      <c r="BS513" s="20"/>
      <c r="BT513" s="20"/>
      <c r="BU513" s="20"/>
      <c r="BV513" s="20"/>
      <c r="BW513" s="20"/>
      <c r="BX513" s="20"/>
      <c r="BY513" s="20"/>
      <c r="BZ513" s="20"/>
      <c r="CA513" s="20"/>
      <c r="CB513" s="20"/>
      <c r="CC513" s="20"/>
      <c r="CD513" s="20"/>
      <c r="CE513" s="20"/>
      <c r="CF513" s="20"/>
      <c r="CG513" s="20"/>
      <c r="CH513" s="20"/>
      <c r="CI513" s="20"/>
    </row>
    <row r="514" spans="2:87" ht="13.5" customHeight="1">
      <c r="B514" s="228"/>
      <c r="C514" s="228"/>
      <c r="D514" s="230"/>
      <c r="E514" s="173" t="s">
        <v>75</v>
      </c>
      <c r="F514" s="116" t="s">
        <v>76</v>
      </c>
      <c r="G514" s="174">
        <v>53166754</v>
      </c>
      <c r="H514" s="11">
        <f t="shared" ref="H514" si="1057">IFERROR(G514/G520,"-")</f>
        <v>8.2001612749545792E-3</v>
      </c>
      <c r="I514" s="71">
        <v>104</v>
      </c>
      <c r="J514" s="11">
        <f t="shared" ref="J514" si="1058">IFERROR(I514/D510,"-")</f>
        <v>2.5471467058535389E-3</v>
      </c>
      <c r="K514" s="76">
        <f t="shared" si="942"/>
        <v>511218.78846153844</v>
      </c>
      <c r="L514" s="22"/>
      <c r="M514" s="20"/>
      <c r="N514" s="228"/>
      <c r="O514" s="228"/>
      <c r="P514" s="230"/>
      <c r="Q514" s="172" t="s">
        <v>75</v>
      </c>
      <c r="R514" s="92" t="s">
        <v>76</v>
      </c>
      <c r="S514" s="102">
        <v>75814601</v>
      </c>
      <c r="T514" s="13">
        <v>1.2069271349461055E-2</v>
      </c>
      <c r="U514" s="73">
        <v>122</v>
      </c>
      <c r="V514" s="13">
        <v>3.154492566257272E-3</v>
      </c>
      <c r="W514" s="73">
        <v>621431.15573770495</v>
      </c>
      <c r="X514" s="22"/>
      <c r="Y514" s="143"/>
      <c r="Z514" s="168"/>
      <c r="AA514" s="168"/>
      <c r="AB514" s="168"/>
      <c r="AC514" s="168"/>
      <c r="AD514" s="168"/>
      <c r="AE514" s="168"/>
      <c r="AF514" s="168"/>
      <c r="AG514" s="168"/>
      <c r="AH514" s="168"/>
      <c r="AI514" s="168"/>
      <c r="AJ514" s="168"/>
      <c r="AK514" s="168"/>
      <c r="AL514" s="168"/>
      <c r="AM514" s="168"/>
      <c r="AN514" s="168"/>
      <c r="AO514" s="168"/>
      <c r="AP514" s="168"/>
      <c r="AQ514" s="168"/>
      <c r="AR514" s="168"/>
      <c r="AS514" s="168"/>
      <c r="AT514" s="168"/>
      <c r="AU514" s="168"/>
      <c r="AV514" s="168"/>
      <c r="AW514" s="168"/>
      <c r="AX514" s="168"/>
      <c r="AY514" s="168"/>
      <c r="AZ514" s="168"/>
      <c r="BA514" s="168"/>
      <c r="BB514" s="168"/>
      <c r="BC514" s="168"/>
      <c r="BD514" s="20"/>
      <c r="BE514" s="20"/>
      <c r="BF514" s="20"/>
      <c r="BG514" s="20"/>
      <c r="BH514" s="20"/>
      <c r="BI514" s="20"/>
      <c r="BJ514" s="20"/>
      <c r="BK514" s="20"/>
      <c r="BL514" s="20"/>
      <c r="BM514" s="20"/>
      <c r="BN514" s="20"/>
      <c r="BO514" s="20"/>
      <c r="BP514" s="20"/>
      <c r="BQ514" s="20"/>
      <c r="BR514" s="20"/>
      <c r="BS514" s="20"/>
      <c r="BT514" s="20"/>
      <c r="BU514" s="20"/>
      <c r="BV514" s="20"/>
      <c r="BW514" s="20"/>
      <c r="BX514" s="20"/>
      <c r="BY514" s="20"/>
      <c r="BZ514" s="20"/>
      <c r="CA514" s="20"/>
      <c r="CB514" s="20"/>
      <c r="CC514" s="20"/>
      <c r="CD514" s="20"/>
      <c r="CE514" s="20"/>
      <c r="CF514" s="20"/>
      <c r="CG514" s="20"/>
      <c r="CH514" s="20"/>
      <c r="CI514" s="20"/>
    </row>
    <row r="515" spans="2:87" ht="13.5" customHeight="1">
      <c r="B515" s="228"/>
      <c r="C515" s="228"/>
      <c r="D515" s="230"/>
      <c r="E515" s="173" t="s">
        <v>77</v>
      </c>
      <c r="F515" s="116" t="s">
        <v>78</v>
      </c>
      <c r="G515" s="174">
        <v>277266368</v>
      </c>
      <c r="H515" s="11">
        <f t="shared" ref="H515" si="1059">IFERROR(G515/G520,"-")</f>
        <v>4.2764110325804461E-2</v>
      </c>
      <c r="I515" s="71">
        <v>1250</v>
      </c>
      <c r="J515" s="11">
        <f t="shared" ref="J515" si="1060">IFERROR(I515/D510,"-")</f>
        <v>3.0614744060739652E-2</v>
      </c>
      <c r="K515" s="76">
        <f t="shared" si="942"/>
        <v>221813.0944</v>
      </c>
      <c r="L515" s="22"/>
      <c r="M515" s="20"/>
      <c r="N515" s="228"/>
      <c r="O515" s="228"/>
      <c r="P515" s="230"/>
      <c r="Q515" s="172" t="s">
        <v>77</v>
      </c>
      <c r="R515" s="92" t="s">
        <v>78</v>
      </c>
      <c r="S515" s="102">
        <v>192995419</v>
      </c>
      <c r="T515" s="13">
        <v>3.0723819032087651E-2</v>
      </c>
      <c r="U515" s="73">
        <v>1169</v>
      </c>
      <c r="V515" s="13">
        <v>3.0226244343891404E-2</v>
      </c>
      <c r="W515" s="73">
        <v>165094.45594525235</v>
      </c>
      <c r="X515" s="22"/>
      <c r="Y515" s="143"/>
      <c r="Z515" s="168"/>
      <c r="AA515" s="168"/>
      <c r="AB515" s="168"/>
      <c r="AC515" s="168"/>
      <c r="AD515" s="168"/>
      <c r="AE515" s="168"/>
      <c r="AF515" s="168"/>
      <c r="AG515" s="168"/>
      <c r="AH515" s="168"/>
      <c r="AI515" s="168"/>
      <c r="AJ515" s="168"/>
      <c r="AK515" s="168"/>
      <c r="AL515" s="168"/>
      <c r="AM515" s="168"/>
      <c r="AN515" s="168"/>
      <c r="AO515" s="168"/>
      <c r="AP515" s="168"/>
      <c r="AQ515" s="168"/>
      <c r="AR515" s="168"/>
      <c r="AS515" s="168"/>
      <c r="AT515" s="168"/>
      <c r="AU515" s="168"/>
      <c r="AV515" s="168"/>
      <c r="AW515" s="168"/>
      <c r="AX515" s="168"/>
      <c r="AY515" s="168"/>
      <c r="AZ515" s="168"/>
      <c r="BA515" s="168"/>
      <c r="BB515" s="168"/>
      <c r="BC515" s="168"/>
      <c r="BD515" s="20"/>
      <c r="BE515" s="20"/>
      <c r="BF515" s="20"/>
      <c r="BG515" s="20"/>
      <c r="BH515" s="20"/>
      <c r="BI515" s="20"/>
      <c r="BJ515" s="20"/>
      <c r="BK515" s="20"/>
      <c r="BL515" s="20"/>
      <c r="BM515" s="20"/>
      <c r="BN515" s="20"/>
      <c r="BO515" s="20"/>
      <c r="BP515" s="20"/>
      <c r="BQ515" s="20"/>
      <c r="BR515" s="20"/>
      <c r="BS515" s="20"/>
      <c r="BT515" s="20"/>
      <c r="BU515" s="20"/>
      <c r="BV515" s="20"/>
      <c r="BW515" s="20"/>
      <c r="BX515" s="20"/>
      <c r="BY515" s="20"/>
      <c r="BZ515" s="20"/>
      <c r="CA515" s="20"/>
      <c r="CB515" s="20"/>
      <c r="CC515" s="20"/>
      <c r="CD515" s="20"/>
      <c r="CE515" s="20"/>
      <c r="CF515" s="20"/>
      <c r="CG515" s="20"/>
      <c r="CH515" s="20"/>
      <c r="CI515" s="20"/>
    </row>
    <row r="516" spans="2:87" ht="13.5" customHeight="1">
      <c r="B516" s="228"/>
      <c r="C516" s="228"/>
      <c r="D516" s="230"/>
      <c r="E516" s="173" t="s">
        <v>79</v>
      </c>
      <c r="F516" s="116" t="s">
        <v>80</v>
      </c>
      <c r="G516" s="174">
        <v>940439995</v>
      </c>
      <c r="H516" s="11">
        <f t="shared" ref="H516" si="1061">IFERROR(G516/G520,"-")</f>
        <v>0.14504853217891539</v>
      </c>
      <c r="I516" s="71">
        <v>6963</v>
      </c>
      <c r="J516" s="11">
        <f t="shared" ref="J516" si="1062">IFERROR(I516/D510,"-")</f>
        <v>0.17053637031594415</v>
      </c>
      <c r="K516" s="76">
        <f t="shared" si="942"/>
        <v>135062.47235387046</v>
      </c>
      <c r="L516" s="22"/>
      <c r="M516" s="20"/>
      <c r="N516" s="228"/>
      <c r="O516" s="228"/>
      <c r="P516" s="230"/>
      <c r="Q516" s="172" t="s">
        <v>79</v>
      </c>
      <c r="R516" s="92" t="s">
        <v>80</v>
      </c>
      <c r="S516" s="102">
        <v>969359957</v>
      </c>
      <c r="T516" s="13">
        <v>0.15431682290769952</v>
      </c>
      <c r="U516" s="73">
        <v>6841</v>
      </c>
      <c r="V516" s="13">
        <v>0.17688429217840981</v>
      </c>
      <c r="W516" s="73">
        <v>141698.57579301271</v>
      </c>
      <c r="X516" s="22"/>
      <c r="Y516" s="143"/>
      <c r="Z516" s="168"/>
      <c r="AA516" s="168"/>
      <c r="AB516" s="168"/>
      <c r="AC516" s="168"/>
      <c r="AD516" s="168"/>
      <c r="AE516" s="168"/>
      <c r="AF516" s="168"/>
      <c r="AG516" s="168"/>
      <c r="AH516" s="168"/>
      <c r="AI516" s="168"/>
      <c r="AJ516" s="168"/>
      <c r="AK516" s="168"/>
      <c r="AL516" s="168"/>
      <c r="AM516" s="168"/>
      <c r="AN516" s="168"/>
      <c r="AO516" s="168"/>
      <c r="AP516" s="168"/>
      <c r="AQ516" s="168"/>
      <c r="AR516" s="168"/>
      <c r="AS516" s="168"/>
      <c r="AT516" s="168"/>
      <c r="AU516" s="168"/>
      <c r="AV516" s="168"/>
      <c r="AW516" s="168"/>
      <c r="AX516" s="168"/>
      <c r="AY516" s="168"/>
      <c r="AZ516" s="168"/>
      <c r="BA516" s="168"/>
      <c r="BB516" s="168"/>
      <c r="BC516" s="168"/>
      <c r="BD516" s="20"/>
      <c r="BE516" s="20"/>
      <c r="BF516" s="20"/>
      <c r="BG516" s="20"/>
      <c r="BH516" s="20"/>
      <c r="BI516" s="20"/>
      <c r="BJ516" s="20"/>
      <c r="BK516" s="20"/>
      <c r="BL516" s="20"/>
      <c r="BM516" s="20"/>
      <c r="BN516" s="20"/>
      <c r="BO516" s="20"/>
      <c r="BP516" s="20"/>
      <c r="BQ516" s="20"/>
      <c r="BR516" s="20"/>
      <c r="BS516" s="20"/>
      <c r="BT516" s="20"/>
      <c r="BU516" s="20"/>
      <c r="BV516" s="20"/>
      <c r="BW516" s="20"/>
      <c r="BX516" s="20"/>
      <c r="BY516" s="20"/>
      <c r="BZ516" s="20"/>
      <c r="CA516" s="20"/>
      <c r="CB516" s="20"/>
      <c r="CC516" s="20"/>
      <c r="CD516" s="20"/>
      <c r="CE516" s="20"/>
      <c r="CF516" s="20"/>
      <c r="CG516" s="20"/>
      <c r="CH516" s="20"/>
      <c r="CI516" s="20"/>
    </row>
    <row r="517" spans="2:87" ht="13.5" customHeight="1">
      <c r="B517" s="228"/>
      <c r="C517" s="228"/>
      <c r="D517" s="230"/>
      <c r="E517" s="173" t="s">
        <v>81</v>
      </c>
      <c r="F517" s="116" t="s">
        <v>82</v>
      </c>
      <c r="G517" s="174">
        <v>762644</v>
      </c>
      <c r="H517" s="11">
        <f t="shared" ref="H517" si="1063">IFERROR(G517/G520,"-")</f>
        <v>1.1762621045807049E-4</v>
      </c>
      <c r="I517" s="71">
        <v>101</v>
      </c>
      <c r="J517" s="11">
        <f t="shared" ref="J517" si="1064">IFERROR(I517/D510,"-")</f>
        <v>2.4736713201077638E-3</v>
      </c>
      <c r="K517" s="76">
        <f t="shared" ref="K517:K580" si="1065">IFERROR(G517/I517,"-")</f>
        <v>7550.9306930693074</v>
      </c>
      <c r="L517" s="22"/>
      <c r="M517" s="20"/>
      <c r="N517" s="228"/>
      <c r="O517" s="228"/>
      <c r="P517" s="230"/>
      <c r="Q517" s="172" t="s">
        <v>81</v>
      </c>
      <c r="R517" s="92" t="s">
        <v>82</v>
      </c>
      <c r="S517" s="102">
        <v>1108845</v>
      </c>
      <c r="T517" s="13">
        <v>1.7652208166990343E-4</v>
      </c>
      <c r="U517" s="73">
        <v>97</v>
      </c>
      <c r="V517" s="13">
        <v>2.5080801551389787E-3</v>
      </c>
      <c r="W517" s="73">
        <v>11431.391752577319</v>
      </c>
      <c r="X517" s="22"/>
      <c r="Y517" s="143"/>
      <c r="Z517" s="168"/>
      <c r="AA517" s="168"/>
      <c r="AB517" s="168"/>
      <c r="AC517" s="168"/>
      <c r="AD517" s="168"/>
      <c r="AE517" s="168"/>
      <c r="AF517" s="168"/>
      <c r="AG517" s="168"/>
      <c r="AH517" s="168"/>
      <c r="AI517" s="168"/>
      <c r="AJ517" s="168"/>
      <c r="AK517" s="168"/>
      <c r="AL517" s="168"/>
      <c r="AM517" s="168"/>
      <c r="AN517" s="168"/>
      <c r="AO517" s="168"/>
      <c r="AP517" s="168"/>
      <c r="AQ517" s="168"/>
      <c r="AR517" s="168"/>
      <c r="AS517" s="168"/>
      <c r="AT517" s="168"/>
      <c r="AU517" s="168"/>
      <c r="AV517" s="168"/>
      <c r="AW517" s="168"/>
      <c r="AX517" s="168"/>
      <c r="AY517" s="168"/>
      <c r="AZ517" s="168"/>
      <c r="BA517" s="168"/>
      <c r="BB517" s="168"/>
      <c r="BC517" s="168"/>
      <c r="BD517" s="20"/>
      <c r="BE517" s="20"/>
      <c r="BF517" s="20"/>
      <c r="BG517" s="20"/>
      <c r="BH517" s="20"/>
      <c r="BI517" s="20"/>
      <c r="BJ517" s="20"/>
      <c r="BK517" s="20"/>
      <c r="BL517" s="20"/>
      <c r="BM517" s="20"/>
      <c r="BN517" s="20"/>
      <c r="BO517" s="20"/>
      <c r="BP517" s="20"/>
      <c r="BQ517" s="20"/>
      <c r="BR517" s="20"/>
      <c r="BS517" s="20"/>
      <c r="BT517" s="20"/>
      <c r="BU517" s="20"/>
      <c r="BV517" s="20"/>
      <c r="BW517" s="20"/>
      <c r="BX517" s="20"/>
      <c r="BY517" s="20"/>
      <c r="BZ517" s="20"/>
      <c r="CA517" s="20"/>
      <c r="CB517" s="20"/>
      <c r="CC517" s="20"/>
      <c r="CD517" s="20"/>
      <c r="CE517" s="20"/>
      <c r="CF517" s="20"/>
      <c r="CG517" s="20"/>
      <c r="CH517" s="20"/>
      <c r="CI517" s="20"/>
    </row>
    <row r="518" spans="2:87" ht="13.5" customHeight="1">
      <c r="B518" s="228"/>
      <c r="C518" s="228"/>
      <c r="D518" s="230"/>
      <c r="E518" s="173" t="s">
        <v>83</v>
      </c>
      <c r="F518" s="116" t="s">
        <v>84</v>
      </c>
      <c r="G518" s="174">
        <v>117344415</v>
      </c>
      <c r="H518" s="11">
        <f t="shared" ref="H518" si="1066">IFERROR(G518/G520,"-")</f>
        <v>1.8098587092888901E-2</v>
      </c>
      <c r="I518" s="71">
        <v>4396</v>
      </c>
      <c r="J518" s="11">
        <f t="shared" ref="J518" si="1067">IFERROR(I518/D510,"-")</f>
        <v>0.10766593191280921</v>
      </c>
      <c r="K518" s="76">
        <f t="shared" si="1065"/>
        <v>26693.452001819835</v>
      </c>
      <c r="L518" s="22"/>
      <c r="M518" s="20"/>
      <c r="N518" s="228"/>
      <c r="O518" s="228"/>
      <c r="P518" s="230"/>
      <c r="Q518" s="172" t="s">
        <v>83</v>
      </c>
      <c r="R518" s="92" t="s">
        <v>84</v>
      </c>
      <c r="S518" s="102">
        <v>118854029</v>
      </c>
      <c r="T518" s="13">
        <v>1.8920913756147226E-2</v>
      </c>
      <c r="U518" s="73">
        <v>4216</v>
      </c>
      <c r="V518" s="13">
        <v>0.10901098901098902</v>
      </c>
      <c r="W518" s="73">
        <v>28191.183349146111</v>
      </c>
      <c r="X518" s="22"/>
      <c r="Y518" s="143"/>
      <c r="Z518" s="168"/>
      <c r="AA518" s="168"/>
      <c r="AB518" s="168"/>
      <c r="AC518" s="168"/>
      <c r="AD518" s="168"/>
      <c r="AE518" s="168"/>
      <c r="AF518" s="168"/>
      <c r="AG518" s="168"/>
      <c r="AH518" s="168"/>
      <c r="AI518" s="168"/>
      <c r="AJ518" s="168"/>
      <c r="AK518" s="168"/>
      <c r="AL518" s="168"/>
      <c r="AM518" s="168"/>
      <c r="AN518" s="168"/>
      <c r="AO518" s="168"/>
      <c r="AP518" s="168"/>
      <c r="AQ518" s="168"/>
      <c r="AR518" s="168"/>
      <c r="AS518" s="168"/>
      <c r="AT518" s="168"/>
      <c r="AU518" s="168"/>
      <c r="AV518" s="168"/>
      <c r="AW518" s="168"/>
      <c r="AX518" s="168"/>
      <c r="AY518" s="168"/>
      <c r="AZ518" s="168"/>
      <c r="BA518" s="168"/>
      <c r="BB518" s="168"/>
      <c r="BC518" s="168"/>
      <c r="BD518" s="20"/>
      <c r="BE518" s="20"/>
      <c r="BF518" s="20"/>
      <c r="BG518" s="20"/>
      <c r="BH518" s="20"/>
      <c r="BI518" s="20"/>
      <c r="BJ518" s="20"/>
      <c r="BK518" s="20"/>
      <c r="BL518" s="20"/>
      <c r="BM518" s="20"/>
      <c r="BN518" s="20"/>
      <c r="BO518" s="20"/>
      <c r="BP518" s="20"/>
      <c r="BQ518" s="20"/>
      <c r="BR518" s="20"/>
      <c r="BS518" s="20"/>
      <c r="BT518" s="20"/>
      <c r="BU518" s="20"/>
      <c r="BV518" s="20"/>
      <c r="BW518" s="20"/>
      <c r="BX518" s="20"/>
      <c r="BY518" s="20"/>
      <c r="BZ518" s="20"/>
      <c r="CA518" s="20"/>
      <c r="CB518" s="20"/>
      <c r="CC518" s="20"/>
      <c r="CD518" s="20"/>
      <c r="CE518" s="20"/>
      <c r="CF518" s="20"/>
      <c r="CG518" s="20"/>
      <c r="CH518" s="20"/>
      <c r="CI518" s="20"/>
    </row>
    <row r="519" spans="2:87" ht="13.5" customHeight="1">
      <c r="B519" s="228"/>
      <c r="C519" s="228"/>
      <c r="D519" s="230"/>
      <c r="E519" s="175" t="s">
        <v>85</v>
      </c>
      <c r="F519" s="117" t="s">
        <v>86</v>
      </c>
      <c r="G519" s="176">
        <v>1734502766</v>
      </c>
      <c r="H519" s="12">
        <f t="shared" ref="H519" si="1068">IFERROR(G519/G520,"-")</f>
        <v>0.26752060908316511</v>
      </c>
      <c r="I519" s="72">
        <v>3807</v>
      </c>
      <c r="J519" s="12">
        <f t="shared" ref="J519" si="1069">IFERROR(I519/D510,"-")</f>
        <v>9.3240264511388685E-2</v>
      </c>
      <c r="K519" s="77">
        <f t="shared" si="1065"/>
        <v>455608.81691620697</v>
      </c>
      <c r="L519" s="22"/>
      <c r="M519" s="20"/>
      <c r="N519" s="228"/>
      <c r="O519" s="228"/>
      <c r="P519" s="230"/>
      <c r="Q519" s="172" t="s">
        <v>85</v>
      </c>
      <c r="R519" s="92" t="s">
        <v>86</v>
      </c>
      <c r="S519" s="102">
        <v>1653924580</v>
      </c>
      <c r="T519" s="13">
        <v>0.26329578055239528</v>
      </c>
      <c r="U519" s="73">
        <v>3511</v>
      </c>
      <c r="V519" s="13">
        <v>9.0782159017453137E-2</v>
      </c>
      <c r="W519" s="73">
        <v>471069.37624608376</v>
      </c>
      <c r="X519" s="22"/>
      <c r="Y519" s="143"/>
      <c r="Z519" s="168"/>
      <c r="AA519" s="168"/>
      <c r="AB519" s="168"/>
      <c r="AC519" s="168"/>
      <c r="AD519" s="168"/>
      <c r="AE519" s="168"/>
      <c r="AF519" s="168"/>
      <c r="AG519" s="168"/>
      <c r="AH519" s="168"/>
      <c r="AI519" s="168"/>
      <c r="AJ519" s="168"/>
      <c r="AK519" s="168"/>
      <c r="AL519" s="168"/>
      <c r="AM519" s="168"/>
      <c r="AN519" s="168"/>
      <c r="AO519" s="168"/>
      <c r="AP519" s="168"/>
      <c r="AQ519" s="168"/>
      <c r="AR519" s="168"/>
      <c r="AS519" s="168"/>
      <c r="AT519" s="168"/>
      <c r="AU519" s="168"/>
      <c r="AV519" s="168"/>
      <c r="AW519" s="168"/>
      <c r="AX519" s="168"/>
      <c r="AY519" s="168"/>
      <c r="AZ519" s="168"/>
      <c r="BA519" s="168"/>
      <c r="BB519" s="168"/>
      <c r="BC519" s="168"/>
      <c r="BD519" s="20"/>
      <c r="BE519" s="20"/>
      <c r="BF519" s="20"/>
      <c r="BG519" s="20"/>
      <c r="BH519" s="20"/>
      <c r="BI519" s="20"/>
      <c r="BJ519" s="20"/>
      <c r="BK519" s="20"/>
      <c r="BL519" s="20"/>
      <c r="BM519" s="20"/>
      <c r="BN519" s="20"/>
      <c r="BO519" s="20"/>
      <c r="BP519" s="20"/>
      <c r="BQ519" s="20"/>
      <c r="BR519" s="20"/>
      <c r="BS519" s="20"/>
      <c r="BT519" s="20"/>
      <c r="BU519" s="20"/>
      <c r="BV519" s="20"/>
      <c r="BW519" s="20"/>
      <c r="BX519" s="20"/>
      <c r="BY519" s="20"/>
      <c r="BZ519" s="20"/>
      <c r="CA519" s="20"/>
      <c r="CB519" s="20"/>
      <c r="CC519" s="20"/>
      <c r="CD519" s="20"/>
      <c r="CE519" s="20"/>
      <c r="CF519" s="20"/>
      <c r="CG519" s="20"/>
      <c r="CH519" s="20"/>
      <c r="CI519" s="20"/>
    </row>
    <row r="520" spans="2:87" ht="13.5" customHeight="1">
      <c r="B520" s="192"/>
      <c r="C520" s="192"/>
      <c r="D520" s="231"/>
      <c r="E520" s="177" t="s">
        <v>115</v>
      </c>
      <c r="F520" s="178"/>
      <c r="G520" s="102">
        <f>SUM(G510:G519)</f>
        <v>6483622970</v>
      </c>
      <c r="H520" s="13" t="s">
        <v>131</v>
      </c>
      <c r="I520" s="73">
        <v>33065</v>
      </c>
      <c r="J520" s="13">
        <f t="shared" ref="J520" si="1070">IFERROR(I520/D510,"-")</f>
        <v>0.80982120989468531</v>
      </c>
      <c r="K520" s="78">
        <f t="shared" si="1065"/>
        <v>196087.19098744896</v>
      </c>
      <c r="L520" s="22"/>
      <c r="M520" s="20"/>
      <c r="N520" s="192"/>
      <c r="O520" s="192"/>
      <c r="P520" s="231"/>
      <c r="Q520" s="179" t="s">
        <v>115</v>
      </c>
      <c r="R520" s="179"/>
      <c r="S520" s="102">
        <v>6281622047</v>
      </c>
      <c r="T520" s="13" t="s">
        <v>131</v>
      </c>
      <c r="U520" s="73">
        <v>31356</v>
      </c>
      <c r="V520" s="13">
        <v>0.81075630252100839</v>
      </c>
      <c r="W520" s="73">
        <v>200332.37807756092</v>
      </c>
      <c r="X520" s="22"/>
      <c r="Y520" s="143"/>
      <c r="Z520" s="168"/>
      <c r="AA520" s="168"/>
      <c r="AB520" s="168"/>
      <c r="AC520" s="168"/>
      <c r="AD520" s="168"/>
      <c r="AE520" s="168"/>
      <c r="AF520" s="168"/>
      <c r="AG520" s="168"/>
      <c r="AH520" s="168"/>
      <c r="AI520" s="168"/>
      <c r="AJ520" s="168"/>
      <c r="AK520" s="168"/>
      <c r="AL520" s="168"/>
      <c r="AM520" s="168"/>
      <c r="AN520" s="168"/>
      <c r="AO520" s="168"/>
      <c r="AP520" s="168"/>
      <c r="AQ520" s="168"/>
      <c r="AR520" s="168"/>
      <c r="AS520" s="168"/>
      <c r="AT520" s="168"/>
      <c r="AU520" s="168"/>
      <c r="AV520" s="168"/>
      <c r="AW520" s="168"/>
      <c r="AX520" s="168"/>
      <c r="AY520" s="168"/>
      <c r="AZ520" s="168"/>
      <c r="BA520" s="168"/>
      <c r="BB520" s="168"/>
      <c r="BC520" s="168"/>
      <c r="BD520" s="20"/>
      <c r="BE520" s="20"/>
      <c r="BF520" s="20"/>
      <c r="BG520" s="20"/>
      <c r="BH520" s="20"/>
      <c r="BI520" s="20"/>
      <c r="BJ520" s="20"/>
      <c r="BK520" s="20"/>
      <c r="BL520" s="20"/>
      <c r="BM520" s="20"/>
      <c r="BN520" s="20"/>
      <c r="BO520" s="20"/>
      <c r="BP520" s="20"/>
      <c r="BQ520" s="20"/>
      <c r="BR520" s="20"/>
      <c r="BS520" s="20"/>
      <c r="BT520" s="20"/>
      <c r="BU520" s="20"/>
      <c r="BV520" s="20"/>
      <c r="BW520" s="20"/>
      <c r="BX520" s="20"/>
      <c r="BY520" s="20"/>
      <c r="BZ520" s="20"/>
      <c r="CA520" s="20"/>
      <c r="CB520" s="20"/>
      <c r="CC520" s="20"/>
      <c r="CD520" s="20"/>
      <c r="CE520" s="20"/>
      <c r="CF520" s="20"/>
      <c r="CG520" s="20"/>
      <c r="CH520" s="20"/>
      <c r="CI520" s="20"/>
    </row>
    <row r="521" spans="2:87" ht="13.5" customHeight="1">
      <c r="B521" s="191">
        <v>48</v>
      </c>
      <c r="C521" s="191" t="s">
        <v>22</v>
      </c>
      <c r="D521" s="229">
        <f>VLOOKUP(C521,市区町村別_生活習慣病の状況!$C$5:$D$78,2,FALSE)</f>
        <v>21923</v>
      </c>
      <c r="E521" s="169" t="s">
        <v>67</v>
      </c>
      <c r="F521" s="114" t="s">
        <v>68</v>
      </c>
      <c r="G521" s="170">
        <v>565648185</v>
      </c>
      <c r="H521" s="10">
        <f t="shared" ref="H521" si="1071">IFERROR(G521/G531,"-")</f>
        <v>0.17630263341493768</v>
      </c>
      <c r="I521" s="171">
        <v>10708</v>
      </c>
      <c r="J521" s="10">
        <f t="shared" ref="J521" si="1072">IFERROR(I521/D521,"-")</f>
        <v>0.48843680153263697</v>
      </c>
      <c r="K521" s="75">
        <f t="shared" si="1065"/>
        <v>52824.821161748223</v>
      </c>
      <c r="L521" s="22"/>
      <c r="M521" s="20"/>
      <c r="N521" s="191">
        <v>48</v>
      </c>
      <c r="O521" s="191" t="s">
        <v>22</v>
      </c>
      <c r="P521" s="229">
        <v>20759</v>
      </c>
      <c r="Q521" s="172" t="s">
        <v>67</v>
      </c>
      <c r="R521" s="92" t="s">
        <v>68</v>
      </c>
      <c r="S521" s="102">
        <v>545550442</v>
      </c>
      <c r="T521" s="13">
        <v>0.17102291731881739</v>
      </c>
      <c r="U521" s="73">
        <v>9860</v>
      </c>
      <c r="V521" s="13">
        <v>0.47497470976443951</v>
      </c>
      <c r="W521" s="73">
        <v>55329.659432048684</v>
      </c>
      <c r="X521" s="22"/>
      <c r="Y521" s="143"/>
      <c r="Z521" s="168"/>
      <c r="AA521" s="168"/>
      <c r="AB521" s="168"/>
      <c r="AC521" s="168"/>
      <c r="AD521" s="168"/>
      <c r="AE521" s="168"/>
      <c r="AF521" s="168"/>
      <c r="AG521" s="168"/>
      <c r="AH521" s="168"/>
      <c r="AI521" s="168"/>
      <c r="AJ521" s="168"/>
      <c r="AK521" s="168"/>
      <c r="AL521" s="168"/>
      <c r="AM521" s="168"/>
      <c r="AN521" s="168"/>
      <c r="AO521" s="168"/>
      <c r="AP521" s="168"/>
      <c r="AQ521" s="168"/>
      <c r="AR521" s="168"/>
      <c r="AS521" s="168"/>
      <c r="AT521" s="168"/>
      <c r="AU521" s="168"/>
      <c r="AV521" s="168"/>
      <c r="AW521" s="168"/>
      <c r="AX521" s="168"/>
      <c r="AY521" s="168"/>
      <c r="AZ521" s="168"/>
      <c r="BA521" s="168"/>
      <c r="BB521" s="168"/>
      <c r="BC521" s="168"/>
      <c r="BD521" s="20"/>
      <c r="BE521" s="20"/>
      <c r="BF521" s="20"/>
      <c r="BG521" s="20"/>
      <c r="BH521" s="20"/>
      <c r="BI521" s="20"/>
      <c r="BJ521" s="20"/>
      <c r="BK521" s="20"/>
      <c r="BL521" s="20"/>
      <c r="BM521" s="20"/>
      <c r="BN521" s="20"/>
      <c r="BO521" s="20"/>
      <c r="BP521" s="20"/>
      <c r="BQ521" s="20"/>
      <c r="BR521" s="20"/>
      <c r="BS521" s="20"/>
      <c r="BT521" s="20"/>
      <c r="BU521" s="20"/>
      <c r="BV521" s="20"/>
      <c r="BW521" s="20"/>
      <c r="BX521" s="20"/>
      <c r="BY521" s="20"/>
      <c r="BZ521" s="20"/>
      <c r="CA521" s="20"/>
      <c r="CB521" s="20"/>
      <c r="CC521" s="20"/>
      <c r="CD521" s="20"/>
      <c r="CE521" s="20"/>
      <c r="CF521" s="20"/>
      <c r="CG521" s="20"/>
      <c r="CH521" s="20"/>
      <c r="CI521" s="20"/>
    </row>
    <row r="522" spans="2:87" ht="13.5" customHeight="1">
      <c r="B522" s="228"/>
      <c r="C522" s="228"/>
      <c r="D522" s="230"/>
      <c r="E522" s="173" t="s">
        <v>69</v>
      </c>
      <c r="F522" s="115" t="s">
        <v>70</v>
      </c>
      <c r="G522" s="174">
        <v>281690457</v>
      </c>
      <c r="H522" s="11">
        <f t="shared" ref="H522" si="1073">IFERROR(G522/G531,"-")</f>
        <v>8.7797982374781702E-2</v>
      </c>
      <c r="I522" s="71">
        <v>9129</v>
      </c>
      <c r="J522" s="11">
        <f t="shared" ref="J522" si="1074">IFERROR(I522/D521,"-")</f>
        <v>0.41641198741048213</v>
      </c>
      <c r="K522" s="76">
        <f t="shared" si="1065"/>
        <v>30856.660860992441</v>
      </c>
      <c r="L522" s="22"/>
      <c r="M522" s="20"/>
      <c r="N522" s="228"/>
      <c r="O522" s="228"/>
      <c r="P522" s="230"/>
      <c r="Q522" s="172" t="s">
        <v>69</v>
      </c>
      <c r="R522" s="92" t="s">
        <v>70</v>
      </c>
      <c r="S522" s="102">
        <v>295850752</v>
      </c>
      <c r="T522" s="13">
        <v>9.2745335358019834E-2</v>
      </c>
      <c r="U522" s="73">
        <v>8603</v>
      </c>
      <c r="V522" s="13">
        <v>0.41442266005106221</v>
      </c>
      <c r="W522" s="73">
        <v>34389.253981169357</v>
      </c>
      <c r="X522" s="22"/>
      <c r="Y522" s="143"/>
      <c r="Z522" s="168"/>
      <c r="AA522" s="168"/>
      <c r="AB522" s="168"/>
      <c r="AC522" s="168"/>
      <c r="AD522" s="168"/>
      <c r="AE522" s="168"/>
      <c r="AF522" s="168"/>
      <c r="AG522" s="168"/>
      <c r="AH522" s="168"/>
      <c r="AI522" s="168"/>
      <c r="AJ522" s="168"/>
      <c r="AK522" s="168"/>
      <c r="AL522" s="168"/>
      <c r="AM522" s="168"/>
      <c r="AN522" s="168"/>
      <c r="AO522" s="168"/>
      <c r="AP522" s="168"/>
      <c r="AQ522" s="168"/>
      <c r="AR522" s="168"/>
      <c r="AS522" s="168"/>
      <c r="AT522" s="168"/>
      <c r="AU522" s="168"/>
      <c r="AV522" s="168"/>
      <c r="AW522" s="168"/>
      <c r="AX522" s="168"/>
      <c r="AY522" s="168"/>
      <c r="AZ522" s="168"/>
      <c r="BA522" s="168"/>
      <c r="BB522" s="168"/>
      <c r="BC522" s="168"/>
      <c r="BD522" s="20"/>
      <c r="BE522" s="20"/>
      <c r="BF522" s="20"/>
      <c r="BG522" s="20"/>
      <c r="BH522" s="20"/>
      <c r="BI522" s="20"/>
      <c r="BJ522" s="20"/>
      <c r="BK522" s="20"/>
      <c r="BL522" s="20"/>
      <c r="BM522" s="20"/>
      <c r="BN522" s="20"/>
      <c r="BO522" s="20"/>
      <c r="BP522" s="20"/>
      <c r="BQ522" s="20"/>
      <c r="BR522" s="20"/>
      <c r="BS522" s="20"/>
      <c r="BT522" s="20"/>
      <c r="BU522" s="20"/>
      <c r="BV522" s="20"/>
      <c r="BW522" s="20"/>
      <c r="BX522" s="20"/>
      <c r="BY522" s="20"/>
      <c r="BZ522" s="20"/>
      <c r="CA522" s="20"/>
      <c r="CB522" s="20"/>
      <c r="CC522" s="20"/>
      <c r="CD522" s="20"/>
      <c r="CE522" s="20"/>
      <c r="CF522" s="20"/>
      <c r="CG522" s="20"/>
      <c r="CH522" s="20"/>
      <c r="CI522" s="20"/>
    </row>
    <row r="523" spans="2:87" ht="13.5" customHeight="1">
      <c r="B523" s="228"/>
      <c r="C523" s="228"/>
      <c r="D523" s="230"/>
      <c r="E523" s="173" t="s">
        <v>71</v>
      </c>
      <c r="F523" s="116" t="s">
        <v>72</v>
      </c>
      <c r="G523" s="174">
        <v>550709456</v>
      </c>
      <c r="H523" s="11">
        <f t="shared" ref="H523" si="1075">IFERROR(G523/G531,"-")</f>
        <v>0.17164649319843173</v>
      </c>
      <c r="I523" s="71">
        <v>13756</v>
      </c>
      <c r="J523" s="11">
        <f t="shared" ref="J523" si="1076">IFERROR(I523/D521,"-")</f>
        <v>0.62746886831181858</v>
      </c>
      <c r="K523" s="76">
        <f t="shared" si="1065"/>
        <v>40034.12736260541</v>
      </c>
      <c r="L523" s="22"/>
      <c r="M523" s="20"/>
      <c r="N523" s="228"/>
      <c r="O523" s="228"/>
      <c r="P523" s="230"/>
      <c r="Q523" s="172" t="s">
        <v>71</v>
      </c>
      <c r="R523" s="92" t="s">
        <v>72</v>
      </c>
      <c r="S523" s="102">
        <v>551571019</v>
      </c>
      <c r="T523" s="13">
        <v>0.17291028934386393</v>
      </c>
      <c r="U523" s="73">
        <v>13022</v>
      </c>
      <c r="V523" s="13">
        <v>0.62729418565441497</v>
      </c>
      <c r="W523" s="73">
        <v>42356.859084626019</v>
      </c>
      <c r="X523" s="22"/>
      <c r="Y523" s="143"/>
      <c r="Z523" s="168"/>
      <c r="AA523" s="168"/>
      <c r="AB523" s="168"/>
      <c r="AC523" s="168"/>
      <c r="AD523" s="168"/>
      <c r="AE523" s="168"/>
      <c r="AF523" s="168"/>
      <c r="AG523" s="168"/>
      <c r="AH523" s="168"/>
      <c r="AI523" s="168"/>
      <c r="AJ523" s="168"/>
      <c r="AK523" s="168"/>
      <c r="AL523" s="168"/>
      <c r="AM523" s="168"/>
      <c r="AN523" s="168"/>
      <c r="AO523" s="168"/>
      <c r="AP523" s="168"/>
      <c r="AQ523" s="168"/>
      <c r="AR523" s="168"/>
      <c r="AS523" s="168"/>
      <c r="AT523" s="168"/>
      <c r="AU523" s="168"/>
      <c r="AV523" s="168"/>
      <c r="AW523" s="168"/>
      <c r="AX523" s="168"/>
      <c r="AY523" s="168"/>
      <c r="AZ523" s="168"/>
      <c r="BA523" s="168"/>
      <c r="BB523" s="168"/>
      <c r="BC523" s="168"/>
      <c r="BD523" s="20"/>
      <c r="BE523" s="20"/>
      <c r="BF523" s="20"/>
      <c r="BG523" s="20"/>
      <c r="BH523" s="20"/>
      <c r="BI523" s="20"/>
      <c r="BJ523" s="20"/>
      <c r="BK523" s="20"/>
      <c r="BL523" s="20"/>
      <c r="BM523" s="20"/>
      <c r="BN523" s="20"/>
      <c r="BO523" s="20"/>
      <c r="BP523" s="20"/>
      <c r="BQ523" s="20"/>
      <c r="BR523" s="20"/>
      <c r="BS523" s="20"/>
      <c r="BT523" s="20"/>
      <c r="BU523" s="20"/>
      <c r="BV523" s="20"/>
      <c r="BW523" s="20"/>
      <c r="BX523" s="20"/>
      <c r="BY523" s="20"/>
      <c r="BZ523" s="20"/>
      <c r="CA523" s="20"/>
      <c r="CB523" s="20"/>
      <c r="CC523" s="20"/>
      <c r="CD523" s="20"/>
      <c r="CE523" s="20"/>
      <c r="CF523" s="20"/>
      <c r="CG523" s="20"/>
      <c r="CH523" s="20"/>
      <c r="CI523" s="20"/>
    </row>
    <row r="524" spans="2:87" ht="13.5" customHeight="1">
      <c r="B524" s="228"/>
      <c r="C524" s="228"/>
      <c r="D524" s="230"/>
      <c r="E524" s="173" t="s">
        <v>73</v>
      </c>
      <c r="F524" s="116" t="s">
        <v>74</v>
      </c>
      <c r="G524" s="174">
        <v>266002483</v>
      </c>
      <c r="H524" s="11">
        <f t="shared" ref="H524" si="1077">IFERROR(G524/G531,"-")</f>
        <v>8.2908315612843675E-2</v>
      </c>
      <c r="I524" s="71">
        <v>4350</v>
      </c>
      <c r="J524" s="11">
        <f t="shared" ref="J524" si="1078">IFERROR(I524/D521,"-")</f>
        <v>0.19842174884824157</v>
      </c>
      <c r="K524" s="76">
        <f t="shared" si="1065"/>
        <v>61149.996091954024</v>
      </c>
      <c r="L524" s="22"/>
      <c r="M524" s="20"/>
      <c r="N524" s="228"/>
      <c r="O524" s="228"/>
      <c r="P524" s="230"/>
      <c r="Q524" s="172" t="s">
        <v>73</v>
      </c>
      <c r="R524" s="92" t="s">
        <v>74</v>
      </c>
      <c r="S524" s="102">
        <v>285451864</v>
      </c>
      <c r="T524" s="13">
        <v>8.9485420186634745E-2</v>
      </c>
      <c r="U524" s="73">
        <v>4265</v>
      </c>
      <c r="V524" s="13">
        <v>0.20545305650561202</v>
      </c>
      <c r="W524" s="73">
        <v>66928.92473622509</v>
      </c>
      <c r="X524" s="22"/>
      <c r="Y524" s="143"/>
      <c r="Z524" s="168"/>
      <c r="AA524" s="168"/>
      <c r="AB524" s="168"/>
      <c r="AC524" s="168"/>
      <c r="AD524" s="168"/>
      <c r="AE524" s="168"/>
      <c r="AF524" s="168"/>
      <c r="AG524" s="168"/>
      <c r="AH524" s="168"/>
      <c r="AI524" s="168"/>
      <c r="AJ524" s="168"/>
      <c r="AK524" s="168"/>
      <c r="AL524" s="168"/>
      <c r="AM524" s="168"/>
      <c r="AN524" s="168"/>
      <c r="AO524" s="168"/>
      <c r="AP524" s="168"/>
      <c r="AQ524" s="168"/>
      <c r="AR524" s="168"/>
      <c r="AS524" s="168"/>
      <c r="AT524" s="168"/>
      <c r="AU524" s="168"/>
      <c r="AV524" s="168"/>
      <c r="AW524" s="168"/>
      <c r="AX524" s="168"/>
      <c r="AY524" s="168"/>
      <c r="AZ524" s="168"/>
      <c r="BA524" s="168"/>
      <c r="BB524" s="168"/>
      <c r="BC524" s="168"/>
      <c r="BD524" s="20"/>
      <c r="BE524" s="20"/>
      <c r="BF524" s="20"/>
      <c r="BG524" s="20"/>
      <c r="BH524" s="20"/>
      <c r="BI524" s="20"/>
      <c r="BJ524" s="20"/>
      <c r="BK524" s="20"/>
      <c r="BL524" s="20"/>
      <c r="BM524" s="20"/>
      <c r="BN524" s="20"/>
      <c r="BO524" s="20"/>
      <c r="BP524" s="20"/>
      <c r="BQ524" s="20"/>
      <c r="BR524" s="20"/>
      <c r="BS524" s="20"/>
      <c r="BT524" s="20"/>
      <c r="BU524" s="20"/>
      <c r="BV524" s="20"/>
      <c r="BW524" s="20"/>
      <c r="BX524" s="20"/>
      <c r="BY524" s="20"/>
      <c r="BZ524" s="20"/>
      <c r="CA524" s="20"/>
      <c r="CB524" s="20"/>
      <c r="CC524" s="20"/>
      <c r="CD524" s="20"/>
      <c r="CE524" s="20"/>
      <c r="CF524" s="20"/>
      <c r="CG524" s="20"/>
      <c r="CH524" s="20"/>
      <c r="CI524" s="20"/>
    </row>
    <row r="525" spans="2:87" ht="13.5" customHeight="1">
      <c r="B525" s="228"/>
      <c r="C525" s="228"/>
      <c r="D525" s="230"/>
      <c r="E525" s="173" t="s">
        <v>75</v>
      </c>
      <c r="F525" s="116" t="s">
        <v>76</v>
      </c>
      <c r="G525" s="174">
        <v>36132882</v>
      </c>
      <c r="H525" s="11">
        <f t="shared" ref="H525" si="1079">IFERROR(G525/G531,"-")</f>
        <v>1.1261986546409938E-2</v>
      </c>
      <c r="I525" s="71">
        <v>76</v>
      </c>
      <c r="J525" s="11">
        <f t="shared" ref="J525" si="1080">IFERROR(I525/D521,"-")</f>
        <v>3.4666788304520365E-3</v>
      </c>
      <c r="K525" s="76">
        <f t="shared" si="1065"/>
        <v>475432.65789473685</v>
      </c>
      <c r="L525" s="22"/>
      <c r="M525" s="20"/>
      <c r="N525" s="228"/>
      <c r="O525" s="228"/>
      <c r="P525" s="230"/>
      <c r="Q525" s="172" t="s">
        <v>75</v>
      </c>
      <c r="R525" s="92" t="s">
        <v>76</v>
      </c>
      <c r="S525" s="102">
        <v>40993167</v>
      </c>
      <c r="T525" s="13">
        <v>1.2850820878773064E-2</v>
      </c>
      <c r="U525" s="73">
        <v>61</v>
      </c>
      <c r="V525" s="13">
        <v>2.9384845127414616E-3</v>
      </c>
      <c r="W525" s="73">
        <v>672019.13114754099</v>
      </c>
      <c r="X525" s="22"/>
      <c r="Y525" s="143"/>
      <c r="Z525" s="168"/>
      <c r="AA525" s="168"/>
      <c r="AB525" s="168"/>
      <c r="AC525" s="168"/>
      <c r="AD525" s="168"/>
      <c r="AE525" s="168"/>
      <c r="AF525" s="168"/>
      <c r="AG525" s="168"/>
      <c r="AH525" s="168"/>
      <c r="AI525" s="168"/>
      <c r="AJ525" s="168"/>
      <c r="AK525" s="168"/>
      <c r="AL525" s="168"/>
      <c r="AM525" s="168"/>
      <c r="AN525" s="168"/>
      <c r="AO525" s="168"/>
      <c r="AP525" s="168"/>
      <c r="AQ525" s="168"/>
      <c r="AR525" s="168"/>
      <c r="AS525" s="168"/>
      <c r="AT525" s="168"/>
      <c r="AU525" s="168"/>
      <c r="AV525" s="168"/>
      <c r="AW525" s="168"/>
      <c r="AX525" s="168"/>
      <c r="AY525" s="168"/>
      <c r="AZ525" s="168"/>
      <c r="BA525" s="168"/>
      <c r="BB525" s="168"/>
      <c r="BC525" s="168"/>
      <c r="BD525" s="20"/>
      <c r="BE525" s="20"/>
      <c r="BF525" s="20"/>
      <c r="BG525" s="20"/>
      <c r="BH525" s="20"/>
      <c r="BI525" s="20"/>
      <c r="BJ525" s="20"/>
      <c r="BK525" s="20"/>
      <c r="BL525" s="20"/>
      <c r="BM525" s="20"/>
      <c r="BN525" s="20"/>
      <c r="BO525" s="20"/>
      <c r="BP525" s="20"/>
      <c r="BQ525" s="20"/>
      <c r="BR525" s="20"/>
      <c r="BS525" s="20"/>
      <c r="BT525" s="20"/>
      <c r="BU525" s="20"/>
      <c r="BV525" s="20"/>
      <c r="BW525" s="20"/>
      <c r="BX525" s="20"/>
      <c r="BY525" s="20"/>
      <c r="BZ525" s="20"/>
      <c r="CA525" s="20"/>
      <c r="CB525" s="20"/>
      <c r="CC525" s="20"/>
      <c r="CD525" s="20"/>
      <c r="CE525" s="20"/>
      <c r="CF525" s="20"/>
      <c r="CG525" s="20"/>
      <c r="CH525" s="20"/>
      <c r="CI525" s="20"/>
    </row>
    <row r="526" spans="2:87" ht="13.5" customHeight="1">
      <c r="B526" s="228"/>
      <c r="C526" s="228"/>
      <c r="D526" s="230"/>
      <c r="E526" s="173" t="s">
        <v>77</v>
      </c>
      <c r="F526" s="116" t="s">
        <v>78</v>
      </c>
      <c r="G526" s="174">
        <v>180678871</v>
      </c>
      <c r="H526" s="11">
        <f t="shared" ref="H526" si="1081">IFERROR(G526/G531,"-")</f>
        <v>5.6314439972503072E-2</v>
      </c>
      <c r="I526" s="71">
        <v>527</v>
      </c>
      <c r="J526" s="11">
        <f t="shared" ref="J526" si="1082">IFERROR(I526/D521,"-")</f>
        <v>2.4038680837476623E-2</v>
      </c>
      <c r="K526" s="76">
        <f t="shared" si="1065"/>
        <v>342844.15749525616</v>
      </c>
      <c r="L526" s="22"/>
      <c r="M526" s="20"/>
      <c r="N526" s="228"/>
      <c r="O526" s="228"/>
      <c r="P526" s="230"/>
      <c r="Q526" s="172" t="s">
        <v>77</v>
      </c>
      <c r="R526" s="92" t="s">
        <v>78</v>
      </c>
      <c r="S526" s="102">
        <v>167841369</v>
      </c>
      <c r="T526" s="13">
        <v>5.2616070601889678E-2</v>
      </c>
      <c r="U526" s="73">
        <v>520</v>
      </c>
      <c r="V526" s="13">
        <v>2.5049376174189508E-2</v>
      </c>
      <c r="W526" s="73">
        <v>322771.86346153845</v>
      </c>
      <c r="X526" s="22"/>
      <c r="Y526" s="143"/>
      <c r="Z526" s="168"/>
      <c r="AA526" s="168"/>
      <c r="AB526" s="168"/>
      <c r="AC526" s="168"/>
      <c r="AD526" s="168"/>
      <c r="AE526" s="168"/>
      <c r="AF526" s="168"/>
      <c r="AG526" s="168"/>
      <c r="AH526" s="168"/>
      <c r="AI526" s="168"/>
      <c r="AJ526" s="168"/>
      <c r="AK526" s="168"/>
      <c r="AL526" s="168"/>
      <c r="AM526" s="168"/>
      <c r="AN526" s="168"/>
      <c r="AO526" s="168"/>
      <c r="AP526" s="168"/>
      <c r="AQ526" s="168"/>
      <c r="AR526" s="168"/>
      <c r="AS526" s="168"/>
      <c r="AT526" s="168"/>
      <c r="AU526" s="168"/>
      <c r="AV526" s="168"/>
      <c r="AW526" s="168"/>
      <c r="AX526" s="168"/>
      <c r="AY526" s="168"/>
      <c r="AZ526" s="168"/>
      <c r="BA526" s="168"/>
      <c r="BB526" s="168"/>
      <c r="BC526" s="168"/>
      <c r="BD526" s="20"/>
      <c r="BE526" s="20"/>
      <c r="BF526" s="20"/>
      <c r="BG526" s="20"/>
      <c r="BH526" s="20"/>
      <c r="BI526" s="20"/>
      <c r="BJ526" s="20"/>
      <c r="BK526" s="20"/>
      <c r="BL526" s="20"/>
      <c r="BM526" s="20"/>
      <c r="BN526" s="20"/>
      <c r="BO526" s="20"/>
      <c r="BP526" s="20"/>
      <c r="BQ526" s="20"/>
      <c r="BR526" s="20"/>
      <c r="BS526" s="20"/>
      <c r="BT526" s="20"/>
      <c r="BU526" s="20"/>
      <c r="BV526" s="20"/>
      <c r="BW526" s="20"/>
      <c r="BX526" s="20"/>
      <c r="BY526" s="20"/>
      <c r="BZ526" s="20"/>
      <c r="CA526" s="20"/>
      <c r="CB526" s="20"/>
      <c r="CC526" s="20"/>
      <c r="CD526" s="20"/>
      <c r="CE526" s="20"/>
      <c r="CF526" s="20"/>
      <c r="CG526" s="20"/>
      <c r="CH526" s="20"/>
      <c r="CI526" s="20"/>
    </row>
    <row r="527" spans="2:87" ht="13.5" customHeight="1">
      <c r="B527" s="228"/>
      <c r="C527" s="228"/>
      <c r="D527" s="230"/>
      <c r="E527" s="173" t="s">
        <v>79</v>
      </c>
      <c r="F527" s="116" t="s">
        <v>80</v>
      </c>
      <c r="G527" s="174">
        <v>533281395</v>
      </c>
      <c r="H527" s="11">
        <f t="shared" ref="H527" si="1083">IFERROR(G527/G531,"-")</f>
        <v>0.16621447179166954</v>
      </c>
      <c r="I527" s="71">
        <v>3850</v>
      </c>
      <c r="J527" s="11">
        <f t="shared" ref="J527" si="1084">IFERROR(I527/D521,"-")</f>
        <v>0.17561465127947817</v>
      </c>
      <c r="K527" s="76">
        <f t="shared" si="1065"/>
        <v>138514.64805194805</v>
      </c>
      <c r="L527" s="22"/>
      <c r="M527" s="20"/>
      <c r="N527" s="228"/>
      <c r="O527" s="228"/>
      <c r="P527" s="230"/>
      <c r="Q527" s="172" t="s">
        <v>79</v>
      </c>
      <c r="R527" s="92" t="s">
        <v>80</v>
      </c>
      <c r="S527" s="102">
        <v>539401982</v>
      </c>
      <c r="T527" s="13">
        <v>0.1690954556484297</v>
      </c>
      <c r="U527" s="73">
        <v>3745</v>
      </c>
      <c r="V527" s="13">
        <v>0.18040368033142251</v>
      </c>
      <c r="W527" s="73">
        <v>144032.57196261681</v>
      </c>
      <c r="X527" s="22"/>
      <c r="Y527" s="143"/>
      <c r="Z527" s="168"/>
      <c r="AA527" s="168"/>
      <c r="AB527" s="168"/>
      <c r="AC527" s="168"/>
      <c r="AD527" s="168"/>
      <c r="AE527" s="168"/>
      <c r="AF527" s="168"/>
      <c r="AG527" s="168"/>
      <c r="AH527" s="168"/>
      <c r="AI527" s="168"/>
      <c r="AJ527" s="168"/>
      <c r="AK527" s="168"/>
      <c r="AL527" s="168"/>
      <c r="AM527" s="168"/>
      <c r="AN527" s="168"/>
      <c r="AO527" s="168"/>
      <c r="AP527" s="168"/>
      <c r="AQ527" s="168"/>
      <c r="AR527" s="168"/>
      <c r="AS527" s="168"/>
      <c r="AT527" s="168"/>
      <c r="AU527" s="168"/>
      <c r="AV527" s="168"/>
      <c r="AW527" s="168"/>
      <c r="AX527" s="168"/>
      <c r="AY527" s="168"/>
      <c r="AZ527" s="168"/>
      <c r="BA527" s="168"/>
      <c r="BB527" s="168"/>
      <c r="BC527" s="168"/>
      <c r="BD527" s="20"/>
      <c r="BE527" s="20"/>
      <c r="BF527" s="20"/>
      <c r="BG527" s="20"/>
      <c r="BH527" s="20"/>
      <c r="BI527" s="20"/>
      <c r="BJ527" s="20"/>
      <c r="BK527" s="20"/>
      <c r="BL527" s="20"/>
      <c r="BM527" s="20"/>
      <c r="BN527" s="20"/>
      <c r="BO527" s="20"/>
      <c r="BP527" s="20"/>
      <c r="BQ527" s="20"/>
      <c r="BR527" s="20"/>
      <c r="BS527" s="20"/>
      <c r="BT527" s="20"/>
      <c r="BU527" s="20"/>
      <c r="BV527" s="20"/>
      <c r="BW527" s="20"/>
      <c r="BX527" s="20"/>
      <c r="BY527" s="20"/>
      <c r="BZ527" s="20"/>
      <c r="CA527" s="20"/>
      <c r="CB527" s="20"/>
      <c r="CC527" s="20"/>
      <c r="CD527" s="20"/>
      <c r="CE527" s="20"/>
      <c r="CF527" s="20"/>
      <c r="CG527" s="20"/>
      <c r="CH527" s="20"/>
      <c r="CI527" s="20"/>
    </row>
    <row r="528" spans="2:87" ht="13.5" customHeight="1">
      <c r="B528" s="228"/>
      <c r="C528" s="228"/>
      <c r="D528" s="230"/>
      <c r="E528" s="173" t="s">
        <v>81</v>
      </c>
      <c r="F528" s="116" t="s">
        <v>82</v>
      </c>
      <c r="G528" s="174">
        <v>871615</v>
      </c>
      <c r="H528" s="11">
        <f t="shared" ref="H528" si="1085">IFERROR(G528/G531,"-")</f>
        <v>2.7166713144135857E-4</v>
      </c>
      <c r="I528" s="71">
        <v>76</v>
      </c>
      <c r="J528" s="11">
        <f t="shared" ref="J528" si="1086">IFERROR(I528/D521,"-")</f>
        <v>3.4666788304520365E-3</v>
      </c>
      <c r="K528" s="76">
        <f t="shared" si="1065"/>
        <v>11468.618421052632</v>
      </c>
      <c r="L528" s="22"/>
      <c r="M528" s="20"/>
      <c r="N528" s="228"/>
      <c r="O528" s="228"/>
      <c r="P528" s="230"/>
      <c r="Q528" s="172" t="s">
        <v>81</v>
      </c>
      <c r="R528" s="92" t="s">
        <v>82</v>
      </c>
      <c r="S528" s="102">
        <v>948004</v>
      </c>
      <c r="T528" s="13">
        <v>2.9718683595147407E-4</v>
      </c>
      <c r="U528" s="73">
        <v>83</v>
      </c>
      <c r="V528" s="13">
        <v>3.9982658124187095E-3</v>
      </c>
      <c r="W528" s="73">
        <v>11421.734939759037</v>
      </c>
      <c r="X528" s="22"/>
      <c r="Y528" s="143"/>
      <c r="Z528" s="168"/>
      <c r="AA528" s="168"/>
      <c r="AB528" s="168"/>
      <c r="AC528" s="168"/>
      <c r="AD528" s="168"/>
      <c r="AE528" s="168"/>
      <c r="AF528" s="168"/>
      <c r="AG528" s="168"/>
      <c r="AH528" s="168"/>
      <c r="AI528" s="168"/>
      <c r="AJ528" s="168"/>
      <c r="AK528" s="168"/>
      <c r="AL528" s="168"/>
      <c r="AM528" s="168"/>
      <c r="AN528" s="168"/>
      <c r="AO528" s="168"/>
      <c r="AP528" s="168"/>
      <c r="AQ528" s="168"/>
      <c r="AR528" s="168"/>
      <c r="AS528" s="168"/>
      <c r="AT528" s="168"/>
      <c r="AU528" s="168"/>
      <c r="AV528" s="168"/>
      <c r="AW528" s="168"/>
      <c r="AX528" s="168"/>
      <c r="AY528" s="168"/>
      <c r="AZ528" s="168"/>
      <c r="BA528" s="168"/>
      <c r="BB528" s="168"/>
      <c r="BC528" s="168"/>
      <c r="BD528" s="20"/>
      <c r="BE528" s="20"/>
      <c r="BF528" s="20"/>
      <c r="BG528" s="20"/>
      <c r="BH528" s="20"/>
      <c r="BI528" s="20"/>
      <c r="BJ528" s="20"/>
      <c r="BK528" s="20"/>
      <c r="BL528" s="20"/>
      <c r="BM528" s="20"/>
      <c r="BN528" s="20"/>
      <c r="BO528" s="20"/>
      <c r="BP528" s="20"/>
      <c r="BQ528" s="20"/>
      <c r="BR528" s="20"/>
      <c r="BS528" s="20"/>
      <c r="BT528" s="20"/>
      <c r="BU528" s="20"/>
      <c r="BV528" s="20"/>
      <c r="BW528" s="20"/>
      <c r="BX528" s="20"/>
      <c r="BY528" s="20"/>
      <c r="BZ528" s="20"/>
      <c r="CA528" s="20"/>
      <c r="CB528" s="20"/>
      <c r="CC528" s="20"/>
      <c r="CD528" s="20"/>
      <c r="CE528" s="20"/>
      <c r="CF528" s="20"/>
      <c r="CG528" s="20"/>
      <c r="CH528" s="20"/>
      <c r="CI528" s="20"/>
    </row>
    <row r="529" spans="2:87" ht="13.5" customHeight="1">
      <c r="B529" s="228"/>
      <c r="C529" s="228"/>
      <c r="D529" s="230"/>
      <c r="E529" s="173" t="s">
        <v>83</v>
      </c>
      <c r="F529" s="116" t="s">
        <v>84</v>
      </c>
      <c r="G529" s="174">
        <v>67892582</v>
      </c>
      <c r="H529" s="11">
        <f t="shared" ref="H529" si="1087">IFERROR(G529/G531,"-")</f>
        <v>2.1160928848272705E-2</v>
      </c>
      <c r="I529" s="71">
        <v>2524</v>
      </c>
      <c r="J529" s="11">
        <f t="shared" ref="J529" si="1088">IFERROR(I529/D521,"-")</f>
        <v>0.11513022852711764</v>
      </c>
      <c r="K529" s="76">
        <f t="shared" si="1065"/>
        <v>26898.804278922347</v>
      </c>
      <c r="L529" s="22"/>
      <c r="M529" s="20"/>
      <c r="N529" s="228"/>
      <c r="O529" s="228"/>
      <c r="P529" s="230"/>
      <c r="Q529" s="172" t="s">
        <v>83</v>
      </c>
      <c r="R529" s="92" t="s">
        <v>84</v>
      </c>
      <c r="S529" s="102">
        <v>57627822</v>
      </c>
      <c r="T529" s="13">
        <v>1.8065567321398166E-2</v>
      </c>
      <c r="U529" s="73">
        <v>2428</v>
      </c>
      <c r="V529" s="13">
        <v>0.11696131798256178</v>
      </c>
      <c r="W529" s="73">
        <v>23734.687808896211</v>
      </c>
      <c r="X529" s="22"/>
      <c r="Y529" s="143"/>
      <c r="Z529" s="168"/>
      <c r="AA529" s="168"/>
      <c r="AB529" s="168"/>
      <c r="AC529" s="168"/>
      <c r="AD529" s="168"/>
      <c r="AE529" s="168"/>
      <c r="AF529" s="168"/>
      <c r="AG529" s="168"/>
      <c r="AH529" s="168"/>
      <c r="AI529" s="168"/>
      <c r="AJ529" s="168"/>
      <c r="AK529" s="168"/>
      <c r="AL529" s="168"/>
      <c r="AM529" s="168"/>
      <c r="AN529" s="168"/>
      <c r="AO529" s="168"/>
      <c r="AP529" s="168"/>
      <c r="AQ529" s="168"/>
      <c r="AR529" s="168"/>
      <c r="AS529" s="168"/>
      <c r="AT529" s="168"/>
      <c r="AU529" s="168"/>
      <c r="AV529" s="168"/>
      <c r="AW529" s="168"/>
      <c r="AX529" s="168"/>
      <c r="AY529" s="168"/>
      <c r="AZ529" s="168"/>
      <c r="BA529" s="168"/>
      <c r="BB529" s="168"/>
      <c r="BC529" s="168"/>
      <c r="BD529" s="20"/>
      <c r="BE529" s="20"/>
      <c r="BF529" s="20"/>
      <c r="BG529" s="20"/>
      <c r="BH529" s="20"/>
      <c r="BI529" s="20"/>
      <c r="BJ529" s="20"/>
      <c r="BK529" s="20"/>
      <c r="BL529" s="20"/>
      <c r="BM529" s="20"/>
      <c r="BN529" s="20"/>
      <c r="BO529" s="20"/>
      <c r="BP529" s="20"/>
      <c r="BQ529" s="20"/>
      <c r="BR529" s="20"/>
      <c r="BS529" s="20"/>
      <c r="BT529" s="20"/>
      <c r="BU529" s="20"/>
      <c r="BV529" s="20"/>
      <c r="BW529" s="20"/>
      <c r="BX529" s="20"/>
      <c r="BY529" s="20"/>
      <c r="BZ529" s="20"/>
      <c r="CA529" s="20"/>
      <c r="CB529" s="20"/>
      <c r="CC529" s="20"/>
      <c r="CD529" s="20"/>
      <c r="CE529" s="20"/>
      <c r="CF529" s="20"/>
      <c r="CG529" s="20"/>
      <c r="CH529" s="20"/>
      <c r="CI529" s="20"/>
    </row>
    <row r="530" spans="2:87" ht="13.5" customHeight="1">
      <c r="B530" s="228"/>
      <c r="C530" s="228"/>
      <c r="D530" s="230"/>
      <c r="E530" s="175" t="s">
        <v>85</v>
      </c>
      <c r="F530" s="117" t="s">
        <v>86</v>
      </c>
      <c r="G530" s="176">
        <v>725485358</v>
      </c>
      <c r="H530" s="12">
        <f t="shared" ref="H530" si="1089">IFERROR(G530/G531,"-")</f>
        <v>0.22612108110870863</v>
      </c>
      <c r="I530" s="72">
        <v>1801</v>
      </c>
      <c r="J530" s="12">
        <f t="shared" ref="J530" si="1090">IFERROR(I530/D521,"-")</f>
        <v>8.2151165442685761E-2</v>
      </c>
      <c r="K530" s="77">
        <f t="shared" si="1065"/>
        <v>402823.63020544144</v>
      </c>
      <c r="L530" s="22"/>
      <c r="M530" s="20"/>
      <c r="N530" s="228"/>
      <c r="O530" s="228"/>
      <c r="P530" s="230"/>
      <c r="Q530" s="172" t="s">
        <v>85</v>
      </c>
      <c r="R530" s="92" t="s">
        <v>86</v>
      </c>
      <c r="S530" s="102">
        <v>704689529</v>
      </c>
      <c r="T530" s="13">
        <v>0.22091093650622204</v>
      </c>
      <c r="U530" s="73">
        <v>1605</v>
      </c>
      <c r="V530" s="13">
        <v>7.7315862999181084E-2</v>
      </c>
      <c r="W530" s="73">
        <v>439058.89657320874</v>
      </c>
      <c r="X530" s="22"/>
      <c r="Y530" s="143"/>
      <c r="Z530" s="168"/>
      <c r="AA530" s="168"/>
      <c r="AB530" s="168"/>
      <c r="AC530" s="168"/>
      <c r="AD530" s="168"/>
      <c r="AE530" s="168"/>
      <c r="AF530" s="168"/>
      <c r="AG530" s="168"/>
      <c r="AH530" s="168"/>
      <c r="AI530" s="168"/>
      <c r="AJ530" s="168"/>
      <c r="AK530" s="168"/>
      <c r="AL530" s="168"/>
      <c r="AM530" s="168"/>
      <c r="AN530" s="168"/>
      <c r="AO530" s="168"/>
      <c r="AP530" s="168"/>
      <c r="AQ530" s="168"/>
      <c r="AR530" s="168"/>
      <c r="AS530" s="168"/>
      <c r="AT530" s="168"/>
      <c r="AU530" s="168"/>
      <c r="AV530" s="168"/>
      <c r="AW530" s="168"/>
      <c r="AX530" s="168"/>
      <c r="AY530" s="168"/>
      <c r="AZ530" s="168"/>
      <c r="BA530" s="168"/>
      <c r="BB530" s="168"/>
      <c r="BC530" s="168"/>
      <c r="BD530" s="20"/>
      <c r="BE530" s="20"/>
      <c r="BF530" s="20"/>
      <c r="BG530" s="20"/>
      <c r="BH530" s="20"/>
      <c r="BI530" s="20"/>
      <c r="BJ530" s="20"/>
      <c r="BK530" s="20"/>
      <c r="BL530" s="20"/>
      <c r="BM530" s="20"/>
      <c r="BN530" s="20"/>
      <c r="BO530" s="20"/>
      <c r="BP530" s="20"/>
      <c r="BQ530" s="20"/>
      <c r="BR530" s="20"/>
      <c r="BS530" s="20"/>
      <c r="BT530" s="20"/>
      <c r="BU530" s="20"/>
      <c r="BV530" s="20"/>
      <c r="BW530" s="20"/>
      <c r="BX530" s="20"/>
      <c r="BY530" s="20"/>
      <c r="BZ530" s="20"/>
      <c r="CA530" s="20"/>
      <c r="CB530" s="20"/>
      <c r="CC530" s="20"/>
      <c r="CD530" s="20"/>
      <c r="CE530" s="20"/>
      <c r="CF530" s="20"/>
      <c r="CG530" s="20"/>
      <c r="CH530" s="20"/>
      <c r="CI530" s="20"/>
    </row>
    <row r="531" spans="2:87" ht="13.5" customHeight="1">
      <c r="B531" s="192"/>
      <c r="C531" s="192"/>
      <c r="D531" s="231"/>
      <c r="E531" s="177" t="s">
        <v>115</v>
      </c>
      <c r="F531" s="178"/>
      <c r="G531" s="102">
        <f>SUM(G521:G530)</f>
        <v>3208393284</v>
      </c>
      <c r="H531" s="13" t="s">
        <v>131</v>
      </c>
      <c r="I531" s="73">
        <v>17716</v>
      </c>
      <c r="J531" s="13">
        <f t="shared" ref="J531" si="1091">IFERROR(I531/D521,"-")</f>
        <v>0.80810108105642475</v>
      </c>
      <c r="K531" s="78">
        <f t="shared" si="1065"/>
        <v>181101.44976292618</v>
      </c>
      <c r="L531" s="22"/>
      <c r="M531" s="20"/>
      <c r="N531" s="192"/>
      <c r="O531" s="192"/>
      <c r="P531" s="231"/>
      <c r="Q531" s="179" t="s">
        <v>115</v>
      </c>
      <c r="R531" s="179"/>
      <c r="S531" s="102">
        <v>3189925950</v>
      </c>
      <c r="T531" s="13" t="s">
        <v>131</v>
      </c>
      <c r="U531" s="73">
        <v>16841</v>
      </c>
      <c r="V531" s="13">
        <v>0.81126258490293368</v>
      </c>
      <c r="W531" s="73">
        <v>189414.28359361083</v>
      </c>
      <c r="X531" s="22"/>
      <c r="Y531" s="143"/>
      <c r="Z531" s="168"/>
      <c r="AA531" s="168"/>
      <c r="AB531" s="168"/>
      <c r="AC531" s="168"/>
      <c r="AD531" s="168"/>
      <c r="AE531" s="168"/>
      <c r="AF531" s="168"/>
      <c r="AG531" s="168"/>
      <c r="AH531" s="168"/>
      <c r="AI531" s="168"/>
      <c r="AJ531" s="168"/>
      <c r="AK531" s="168"/>
      <c r="AL531" s="168"/>
      <c r="AM531" s="168"/>
      <c r="AN531" s="168"/>
      <c r="AO531" s="168"/>
      <c r="AP531" s="168"/>
      <c r="AQ531" s="168"/>
      <c r="AR531" s="168"/>
      <c r="AS531" s="168"/>
      <c r="AT531" s="168"/>
      <c r="AU531" s="168"/>
      <c r="AV531" s="168"/>
      <c r="AW531" s="168"/>
      <c r="AX531" s="168"/>
      <c r="AY531" s="168"/>
      <c r="AZ531" s="168"/>
      <c r="BA531" s="168"/>
      <c r="BB531" s="168"/>
      <c r="BC531" s="168"/>
      <c r="BD531" s="20"/>
      <c r="BE531" s="20"/>
      <c r="BF531" s="20"/>
      <c r="BG531" s="20"/>
      <c r="BH531" s="20"/>
      <c r="BI531" s="20"/>
      <c r="BJ531" s="20"/>
      <c r="BK531" s="20"/>
      <c r="BL531" s="20"/>
      <c r="BM531" s="20"/>
      <c r="BN531" s="20"/>
      <c r="BO531" s="20"/>
      <c r="BP531" s="20"/>
      <c r="BQ531" s="20"/>
      <c r="BR531" s="20"/>
      <c r="BS531" s="20"/>
      <c r="BT531" s="20"/>
      <c r="BU531" s="20"/>
      <c r="BV531" s="20"/>
      <c r="BW531" s="20"/>
      <c r="BX531" s="20"/>
      <c r="BY531" s="20"/>
      <c r="BZ531" s="20"/>
      <c r="CA531" s="20"/>
      <c r="CB531" s="20"/>
      <c r="CC531" s="20"/>
      <c r="CD531" s="20"/>
      <c r="CE531" s="20"/>
      <c r="CF531" s="20"/>
      <c r="CG531" s="20"/>
      <c r="CH531" s="20"/>
      <c r="CI531" s="20"/>
    </row>
    <row r="532" spans="2:87" ht="13.5" customHeight="1">
      <c r="B532" s="191">
        <v>49</v>
      </c>
      <c r="C532" s="191" t="s">
        <v>23</v>
      </c>
      <c r="D532" s="229">
        <f>VLOOKUP(C532,市区町村別_生活習慣病の状況!$C$5:$D$78,2,FALSE)</f>
        <v>21943</v>
      </c>
      <c r="E532" s="169" t="s">
        <v>67</v>
      </c>
      <c r="F532" s="114" t="s">
        <v>68</v>
      </c>
      <c r="G532" s="170">
        <v>591465893</v>
      </c>
      <c r="H532" s="10">
        <f t="shared" ref="H532" si="1092">IFERROR(G532/G542,"-")</f>
        <v>0.18625789167683887</v>
      </c>
      <c r="I532" s="171">
        <v>11467</v>
      </c>
      <c r="J532" s="10">
        <f t="shared" ref="J532" si="1093">IFERROR(I532/D532,"-")</f>
        <v>0.52258123319509642</v>
      </c>
      <c r="K532" s="75">
        <f t="shared" si="1065"/>
        <v>51579.828464288832</v>
      </c>
      <c r="L532" s="22"/>
      <c r="M532" s="20"/>
      <c r="N532" s="191">
        <v>49</v>
      </c>
      <c r="O532" s="191" t="s">
        <v>23</v>
      </c>
      <c r="P532" s="229">
        <v>20958</v>
      </c>
      <c r="Q532" s="172" t="s">
        <v>67</v>
      </c>
      <c r="R532" s="92" t="s">
        <v>68</v>
      </c>
      <c r="S532" s="102">
        <v>539035151</v>
      </c>
      <c r="T532" s="13">
        <v>0.16773948938946789</v>
      </c>
      <c r="U532" s="73">
        <v>10671</v>
      </c>
      <c r="V532" s="13">
        <v>0.50916117950186091</v>
      </c>
      <c r="W532" s="73">
        <v>50514.024083965887</v>
      </c>
      <c r="X532" s="22"/>
      <c r="Y532" s="143"/>
      <c r="Z532" s="168"/>
      <c r="AA532" s="168"/>
      <c r="AB532" s="168"/>
      <c r="AC532" s="168"/>
      <c r="AD532" s="168"/>
      <c r="AE532" s="168"/>
      <c r="AF532" s="168"/>
      <c r="AG532" s="168"/>
      <c r="AH532" s="168"/>
      <c r="AI532" s="168"/>
      <c r="AJ532" s="168"/>
      <c r="AK532" s="168"/>
      <c r="AL532" s="168"/>
      <c r="AM532" s="168"/>
      <c r="AN532" s="168"/>
      <c r="AO532" s="168"/>
      <c r="AP532" s="168"/>
      <c r="AQ532" s="168"/>
      <c r="AR532" s="168"/>
      <c r="AS532" s="168"/>
      <c r="AT532" s="168"/>
      <c r="AU532" s="168"/>
      <c r="AV532" s="168"/>
      <c r="AW532" s="168"/>
      <c r="AX532" s="168"/>
      <c r="AY532" s="168"/>
      <c r="AZ532" s="168"/>
      <c r="BA532" s="168"/>
      <c r="BB532" s="168"/>
      <c r="BC532" s="168"/>
      <c r="BD532" s="20"/>
      <c r="BE532" s="20"/>
      <c r="BF532" s="20"/>
      <c r="BG532" s="20"/>
      <c r="BH532" s="20"/>
      <c r="BI532" s="20"/>
      <c r="BJ532" s="20"/>
      <c r="BK532" s="20"/>
      <c r="BL532" s="20"/>
      <c r="BM532" s="20"/>
      <c r="BN532" s="20"/>
      <c r="BO532" s="20"/>
      <c r="BP532" s="20"/>
      <c r="BQ532" s="20"/>
      <c r="BR532" s="20"/>
      <c r="BS532" s="20"/>
      <c r="BT532" s="20"/>
      <c r="BU532" s="20"/>
      <c r="BV532" s="20"/>
      <c r="BW532" s="20"/>
      <c r="BX532" s="20"/>
      <c r="BY532" s="20"/>
      <c r="BZ532" s="20"/>
      <c r="CA532" s="20"/>
      <c r="CB532" s="20"/>
      <c r="CC532" s="20"/>
      <c r="CD532" s="20"/>
      <c r="CE532" s="20"/>
      <c r="CF532" s="20"/>
      <c r="CG532" s="20"/>
      <c r="CH532" s="20"/>
      <c r="CI532" s="20"/>
    </row>
    <row r="533" spans="2:87" ht="13.5" customHeight="1">
      <c r="B533" s="228"/>
      <c r="C533" s="228"/>
      <c r="D533" s="230"/>
      <c r="E533" s="173" t="s">
        <v>69</v>
      </c>
      <c r="F533" s="115" t="s">
        <v>70</v>
      </c>
      <c r="G533" s="174">
        <v>326807325</v>
      </c>
      <c r="H533" s="11">
        <f t="shared" ref="H533" si="1094">IFERROR(G533/G542,"-")</f>
        <v>0.1029145451317638</v>
      </c>
      <c r="I533" s="71">
        <v>9600</v>
      </c>
      <c r="J533" s="11">
        <f t="shared" ref="J533" si="1095">IFERROR(I533/D532,"-")</f>
        <v>0.43749715171125186</v>
      </c>
      <c r="K533" s="76">
        <f t="shared" si="1065"/>
        <v>34042.4296875</v>
      </c>
      <c r="L533" s="22"/>
      <c r="M533" s="20"/>
      <c r="N533" s="228"/>
      <c r="O533" s="228"/>
      <c r="P533" s="230"/>
      <c r="Q533" s="172" t="s">
        <v>69</v>
      </c>
      <c r="R533" s="92" t="s">
        <v>70</v>
      </c>
      <c r="S533" s="102">
        <v>335073817</v>
      </c>
      <c r="T533" s="13">
        <v>0.10426984375154416</v>
      </c>
      <c r="U533" s="73">
        <v>9074</v>
      </c>
      <c r="V533" s="13">
        <v>0.43296116041607025</v>
      </c>
      <c r="W533" s="73">
        <v>36926.803724928366</v>
      </c>
      <c r="X533" s="22"/>
      <c r="Y533" s="143"/>
      <c r="Z533" s="168"/>
      <c r="AA533" s="168"/>
      <c r="AB533" s="168"/>
      <c r="AC533" s="168"/>
      <c r="AD533" s="168"/>
      <c r="AE533" s="168"/>
      <c r="AF533" s="168"/>
      <c r="AG533" s="168"/>
      <c r="AH533" s="168"/>
      <c r="AI533" s="168"/>
      <c r="AJ533" s="168"/>
      <c r="AK533" s="168"/>
      <c r="AL533" s="168"/>
      <c r="AM533" s="168"/>
      <c r="AN533" s="168"/>
      <c r="AO533" s="168"/>
      <c r="AP533" s="168"/>
      <c r="AQ533" s="168"/>
      <c r="AR533" s="168"/>
      <c r="AS533" s="168"/>
      <c r="AT533" s="168"/>
      <c r="AU533" s="168"/>
      <c r="AV533" s="168"/>
      <c r="AW533" s="168"/>
      <c r="AX533" s="168"/>
      <c r="AY533" s="168"/>
      <c r="AZ533" s="168"/>
      <c r="BA533" s="168"/>
      <c r="BB533" s="168"/>
      <c r="BC533" s="168"/>
      <c r="BD533" s="20"/>
      <c r="BE533" s="20"/>
      <c r="BF533" s="20"/>
      <c r="BG533" s="20"/>
      <c r="BH533" s="20"/>
      <c r="BI533" s="20"/>
      <c r="BJ533" s="20"/>
      <c r="BK533" s="20"/>
      <c r="BL533" s="20"/>
      <c r="BM533" s="20"/>
      <c r="BN533" s="20"/>
      <c r="BO533" s="20"/>
      <c r="BP533" s="20"/>
      <c r="BQ533" s="20"/>
      <c r="BR533" s="20"/>
      <c r="BS533" s="20"/>
      <c r="BT533" s="20"/>
      <c r="BU533" s="20"/>
      <c r="BV533" s="20"/>
      <c r="BW533" s="20"/>
      <c r="BX533" s="20"/>
      <c r="BY533" s="20"/>
      <c r="BZ533" s="20"/>
      <c r="CA533" s="20"/>
      <c r="CB533" s="20"/>
      <c r="CC533" s="20"/>
      <c r="CD533" s="20"/>
      <c r="CE533" s="20"/>
      <c r="CF533" s="20"/>
      <c r="CG533" s="20"/>
      <c r="CH533" s="20"/>
      <c r="CI533" s="20"/>
    </row>
    <row r="534" spans="2:87" ht="13.5" customHeight="1">
      <c r="B534" s="228"/>
      <c r="C534" s="228"/>
      <c r="D534" s="230"/>
      <c r="E534" s="173" t="s">
        <v>71</v>
      </c>
      <c r="F534" s="116" t="s">
        <v>72</v>
      </c>
      <c r="G534" s="174">
        <v>620550602</v>
      </c>
      <c r="H534" s="11">
        <f t="shared" ref="H534" si="1096">IFERROR(G534/G542,"-")</f>
        <v>0.19541692627627669</v>
      </c>
      <c r="I534" s="71">
        <v>14568</v>
      </c>
      <c r="J534" s="11">
        <f t="shared" ref="J534" si="1097">IFERROR(I534/D532,"-")</f>
        <v>0.66390192772182477</v>
      </c>
      <c r="K534" s="76">
        <f t="shared" si="1065"/>
        <v>42596.828802855576</v>
      </c>
      <c r="L534" s="22"/>
      <c r="M534" s="20"/>
      <c r="N534" s="228"/>
      <c r="O534" s="228"/>
      <c r="P534" s="230"/>
      <c r="Q534" s="172" t="s">
        <v>71</v>
      </c>
      <c r="R534" s="92" t="s">
        <v>72</v>
      </c>
      <c r="S534" s="102">
        <v>616174600</v>
      </c>
      <c r="T534" s="13">
        <v>0.19174410534640557</v>
      </c>
      <c r="U534" s="73">
        <v>13908</v>
      </c>
      <c r="V534" s="13">
        <v>0.66361294016604633</v>
      </c>
      <c r="W534" s="73">
        <v>44303.609433419617</v>
      </c>
      <c r="X534" s="22"/>
      <c r="Y534" s="143"/>
      <c r="Z534" s="168"/>
      <c r="AA534" s="168"/>
      <c r="AB534" s="168"/>
      <c r="AC534" s="168"/>
      <c r="AD534" s="168"/>
      <c r="AE534" s="168"/>
      <c r="AF534" s="168"/>
      <c r="AG534" s="168"/>
      <c r="AH534" s="168"/>
      <c r="AI534" s="168"/>
      <c r="AJ534" s="168"/>
      <c r="AK534" s="168"/>
      <c r="AL534" s="168"/>
      <c r="AM534" s="168"/>
      <c r="AN534" s="168"/>
      <c r="AO534" s="168"/>
      <c r="AP534" s="168"/>
      <c r="AQ534" s="168"/>
      <c r="AR534" s="168"/>
      <c r="AS534" s="168"/>
      <c r="AT534" s="168"/>
      <c r="AU534" s="168"/>
      <c r="AV534" s="168"/>
      <c r="AW534" s="168"/>
      <c r="AX534" s="168"/>
      <c r="AY534" s="168"/>
      <c r="AZ534" s="168"/>
      <c r="BA534" s="168"/>
      <c r="BB534" s="168"/>
      <c r="BC534" s="168"/>
      <c r="BD534" s="20"/>
      <c r="BE534" s="20"/>
      <c r="BF534" s="20"/>
      <c r="BG534" s="20"/>
      <c r="BH534" s="20"/>
      <c r="BI534" s="20"/>
      <c r="BJ534" s="20"/>
      <c r="BK534" s="20"/>
      <c r="BL534" s="20"/>
      <c r="BM534" s="20"/>
      <c r="BN534" s="20"/>
      <c r="BO534" s="20"/>
      <c r="BP534" s="20"/>
      <c r="BQ534" s="20"/>
      <c r="BR534" s="20"/>
      <c r="BS534" s="20"/>
      <c r="BT534" s="20"/>
      <c r="BU534" s="20"/>
      <c r="BV534" s="20"/>
      <c r="BW534" s="20"/>
      <c r="BX534" s="20"/>
      <c r="BY534" s="20"/>
      <c r="BZ534" s="20"/>
      <c r="CA534" s="20"/>
      <c r="CB534" s="20"/>
      <c r="CC534" s="20"/>
      <c r="CD534" s="20"/>
      <c r="CE534" s="20"/>
      <c r="CF534" s="20"/>
      <c r="CG534" s="20"/>
      <c r="CH534" s="20"/>
      <c r="CI534" s="20"/>
    </row>
    <row r="535" spans="2:87" ht="13.5" customHeight="1">
      <c r="B535" s="228"/>
      <c r="C535" s="228"/>
      <c r="D535" s="230"/>
      <c r="E535" s="173" t="s">
        <v>73</v>
      </c>
      <c r="F535" s="116" t="s">
        <v>74</v>
      </c>
      <c r="G535" s="174">
        <v>225743174</v>
      </c>
      <c r="H535" s="11">
        <f t="shared" ref="H535" si="1098">IFERROR(G535/G542,"-")</f>
        <v>7.1088541448116591E-2</v>
      </c>
      <c r="I535" s="71">
        <v>5174</v>
      </c>
      <c r="J535" s="11">
        <f t="shared" ref="J535" si="1099">IFERROR(I535/D532,"-")</f>
        <v>0.23579273572437678</v>
      </c>
      <c r="K535" s="76">
        <f t="shared" si="1065"/>
        <v>43630.30034789331</v>
      </c>
      <c r="L535" s="22"/>
      <c r="M535" s="20"/>
      <c r="N535" s="228"/>
      <c r="O535" s="228"/>
      <c r="P535" s="230"/>
      <c r="Q535" s="172" t="s">
        <v>73</v>
      </c>
      <c r="R535" s="92" t="s">
        <v>74</v>
      </c>
      <c r="S535" s="102">
        <v>272180727</v>
      </c>
      <c r="T535" s="13">
        <v>8.4698476683636836E-2</v>
      </c>
      <c r="U535" s="73">
        <v>4942</v>
      </c>
      <c r="V535" s="13">
        <v>0.23580494321977288</v>
      </c>
      <c r="W535" s="73">
        <v>55075.015580736545</v>
      </c>
      <c r="X535" s="22"/>
      <c r="Y535" s="143"/>
      <c r="Z535" s="168"/>
      <c r="AA535" s="168"/>
      <c r="AB535" s="168"/>
      <c r="AC535" s="168"/>
      <c r="AD535" s="168"/>
      <c r="AE535" s="168"/>
      <c r="AF535" s="168"/>
      <c r="AG535" s="168"/>
      <c r="AH535" s="168"/>
      <c r="AI535" s="168"/>
      <c r="AJ535" s="168"/>
      <c r="AK535" s="168"/>
      <c r="AL535" s="168"/>
      <c r="AM535" s="168"/>
      <c r="AN535" s="168"/>
      <c r="AO535" s="168"/>
      <c r="AP535" s="168"/>
      <c r="AQ535" s="168"/>
      <c r="AR535" s="168"/>
      <c r="AS535" s="168"/>
      <c r="AT535" s="168"/>
      <c r="AU535" s="168"/>
      <c r="AV535" s="168"/>
      <c r="AW535" s="168"/>
      <c r="AX535" s="168"/>
      <c r="AY535" s="168"/>
      <c r="AZ535" s="168"/>
      <c r="BA535" s="168"/>
      <c r="BB535" s="168"/>
      <c r="BC535" s="168"/>
      <c r="BD535" s="20"/>
      <c r="BE535" s="20"/>
      <c r="BF535" s="20"/>
      <c r="BG535" s="20"/>
      <c r="BH535" s="20"/>
      <c r="BI535" s="20"/>
      <c r="BJ535" s="20"/>
      <c r="BK535" s="20"/>
      <c r="BL535" s="20"/>
      <c r="BM535" s="20"/>
      <c r="BN535" s="20"/>
      <c r="BO535" s="20"/>
      <c r="BP535" s="20"/>
      <c r="BQ535" s="20"/>
      <c r="BR535" s="20"/>
      <c r="BS535" s="20"/>
      <c r="BT535" s="20"/>
      <c r="BU535" s="20"/>
      <c r="BV535" s="20"/>
      <c r="BW535" s="20"/>
      <c r="BX535" s="20"/>
      <c r="BY535" s="20"/>
      <c r="BZ535" s="20"/>
      <c r="CA535" s="20"/>
      <c r="CB535" s="20"/>
      <c r="CC535" s="20"/>
      <c r="CD535" s="20"/>
      <c r="CE535" s="20"/>
      <c r="CF535" s="20"/>
      <c r="CG535" s="20"/>
      <c r="CH535" s="20"/>
      <c r="CI535" s="20"/>
    </row>
    <row r="536" spans="2:87" ht="13.5" customHeight="1">
      <c r="B536" s="228"/>
      <c r="C536" s="228"/>
      <c r="D536" s="230"/>
      <c r="E536" s="173" t="s">
        <v>75</v>
      </c>
      <c r="F536" s="116" t="s">
        <v>76</v>
      </c>
      <c r="G536" s="174">
        <v>25985139</v>
      </c>
      <c r="H536" s="11">
        <f t="shared" ref="H536" si="1100">IFERROR(G536/G542,"-")</f>
        <v>8.182952326330678E-3</v>
      </c>
      <c r="I536" s="71">
        <v>71</v>
      </c>
      <c r="J536" s="11">
        <f t="shared" ref="J536" si="1101">IFERROR(I536/D532,"-")</f>
        <v>3.2356560178644672E-3</v>
      </c>
      <c r="K536" s="76">
        <f t="shared" si="1065"/>
        <v>365987.87323943659</v>
      </c>
      <c r="L536" s="22"/>
      <c r="M536" s="20"/>
      <c r="N536" s="228"/>
      <c r="O536" s="228"/>
      <c r="P536" s="230"/>
      <c r="Q536" s="172" t="s">
        <v>75</v>
      </c>
      <c r="R536" s="92" t="s">
        <v>76</v>
      </c>
      <c r="S536" s="102">
        <v>28848835</v>
      </c>
      <c r="T536" s="13">
        <v>8.9773159383088365E-3</v>
      </c>
      <c r="U536" s="73">
        <v>90</v>
      </c>
      <c r="V536" s="13">
        <v>4.2943028914972804E-3</v>
      </c>
      <c r="W536" s="73">
        <v>320542.61111111112</v>
      </c>
      <c r="X536" s="22"/>
      <c r="Y536" s="143"/>
      <c r="Z536" s="168"/>
      <c r="AA536" s="168"/>
      <c r="AB536" s="168"/>
      <c r="AC536" s="168"/>
      <c r="AD536" s="168"/>
      <c r="AE536" s="168"/>
      <c r="AF536" s="168"/>
      <c r="AG536" s="168"/>
      <c r="AH536" s="168"/>
      <c r="AI536" s="168"/>
      <c r="AJ536" s="168"/>
      <c r="AK536" s="168"/>
      <c r="AL536" s="168"/>
      <c r="AM536" s="168"/>
      <c r="AN536" s="168"/>
      <c r="AO536" s="168"/>
      <c r="AP536" s="168"/>
      <c r="AQ536" s="168"/>
      <c r="AR536" s="168"/>
      <c r="AS536" s="168"/>
      <c r="AT536" s="168"/>
      <c r="AU536" s="168"/>
      <c r="AV536" s="168"/>
      <c r="AW536" s="168"/>
      <c r="AX536" s="168"/>
      <c r="AY536" s="168"/>
      <c r="AZ536" s="168"/>
      <c r="BA536" s="168"/>
      <c r="BB536" s="168"/>
      <c r="BC536" s="168"/>
      <c r="BD536" s="20"/>
      <c r="BE536" s="20"/>
      <c r="BF536" s="20"/>
      <c r="BG536" s="20"/>
      <c r="BH536" s="20"/>
      <c r="BI536" s="20"/>
      <c r="BJ536" s="20"/>
      <c r="BK536" s="20"/>
      <c r="BL536" s="20"/>
      <c r="BM536" s="20"/>
      <c r="BN536" s="20"/>
      <c r="BO536" s="20"/>
      <c r="BP536" s="20"/>
      <c r="BQ536" s="20"/>
      <c r="BR536" s="20"/>
      <c r="BS536" s="20"/>
      <c r="BT536" s="20"/>
      <c r="BU536" s="20"/>
      <c r="BV536" s="20"/>
      <c r="BW536" s="20"/>
      <c r="BX536" s="20"/>
      <c r="BY536" s="20"/>
      <c r="BZ536" s="20"/>
      <c r="CA536" s="20"/>
      <c r="CB536" s="20"/>
      <c r="CC536" s="20"/>
      <c r="CD536" s="20"/>
      <c r="CE536" s="20"/>
      <c r="CF536" s="20"/>
      <c r="CG536" s="20"/>
      <c r="CH536" s="20"/>
      <c r="CI536" s="20"/>
    </row>
    <row r="537" spans="2:87" ht="13.5" customHeight="1">
      <c r="B537" s="228"/>
      <c r="C537" s="228"/>
      <c r="D537" s="230"/>
      <c r="E537" s="173" t="s">
        <v>77</v>
      </c>
      <c r="F537" s="116" t="s">
        <v>78</v>
      </c>
      <c r="G537" s="174">
        <v>102254727</v>
      </c>
      <c r="H537" s="11">
        <f t="shared" ref="H537" si="1102">IFERROR(G537/G542,"-")</f>
        <v>3.2200926698254653E-2</v>
      </c>
      <c r="I537" s="71">
        <v>855</v>
      </c>
      <c r="J537" s="11">
        <f t="shared" ref="J537" si="1103">IFERROR(I537/D532,"-")</f>
        <v>3.8964590074283371E-2</v>
      </c>
      <c r="K537" s="76">
        <f t="shared" si="1065"/>
        <v>119596.17192982456</v>
      </c>
      <c r="L537" s="22"/>
      <c r="M537" s="20"/>
      <c r="N537" s="228"/>
      <c r="O537" s="228"/>
      <c r="P537" s="230"/>
      <c r="Q537" s="172" t="s">
        <v>77</v>
      </c>
      <c r="R537" s="92" t="s">
        <v>78</v>
      </c>
      <c r="S537" s="102">
        <v>129533348</v>
      </c>
      <c r="T537" s="13">
        <v>4.0308795469311154E-2</v>
      </c>
      <c r="U537" s="73">
        <v>683</v>
      </c>
      <c r="V537" s="13">
        <v>3.2588987498807141E-2</v>
      </c>
      <c r="W537" s="73">
        <v>189653.51098096633</v>
      </c>
      <c r="X537" s="22"/>
      <c r="Y537" s="143"/>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8"/>
      <c r="AY537" s="168"/>
      <c r="AZ537" s="168"/>
      <c r="BA537" s="168"/>
      <c r="BB537" s="168"/>
      <c r="BC537" s="168"/>
      <c r="BD537" s="20"/>
      <c r="BE537" s="20"/>
      <c r="BF537" s="20"/>
      <c r="BG537" s="20"/>
      <c r="BH537" s="20"/>
      <c r="BI537" s="20"/>
      <c r="BJ537" s="20"/>
      <c r="BK537" s="20"/>
      <c r="BL537" s="20"/>
      <c r="BM537" s="20"/>
      <c r="BN537" s="20"/>
      <c r="BO537" s="20"/>
      <c r="BP537" s="20"/>
      <c r="BQ537" s="20"/>
      <c r="BR537" s="20"/>
      <c r="BS537" s="20"/>
      <c r="BT537" s="20"/>
      <c r="BU537" s="20"/>
      <c r="BV537" s="20"/>
      <c r="BW537" s="20"/>
      <c r="BX537" s="20"/>
      <c r="BY537" s="20"/>
      <c r="BZ537" s="20"/>
      <c r="CA537" s="20"/>
      <c r="CB537" s="20"/>
      <c r="CC537" s="20"/>
      <c r="CD537" s="20"/>
      <c r="CE537" s="20"/>
      <c r="CF537" s="20"/>
      <c r="CG537" s="20"/>
      <c r="CH537" s="20"/>
      <c r="CI537" s="20"/>
    </row>
    <row r="538" spans="2:87" ht="13.5" customHeight="1">
      <c r="B538" s="228"/>
      <c r="C538" s="228"/>
      <c r="D538" s="230"/>
      <c r="E538" s="173" t="s">
        <v>79</v>
      </c>
      <c r="F538" s="116" t="s">
        <v>80</v>
      </c>
      <c r="G538" s="174">
        <v>429894385</v>
      </c>
      <c r="H538" s="11">
        <f t="shared" ref="H538" si="1104">IFERROR(G538/G542,"-")</f>
        <v>0.13537758092470645</v>
      </c>
      <c r="I538" s="71">
        <v>4409</v>
      </c>
      <c r="J538" s="11">
        <f t="shared" ref="J538" si="1105">IFERROR(I538/D532,"-")</f>
        <v>0.2009296814473864</v>
      </c>
      <c r="K538" s="76">
        <f t="shared" si="1065"/>
        <v>97503.82966659106</v>
      </c>
      <c r="L538" s="22"/>
      <c r="M538" s="20"/>
      <c r="N538" s="228"/>
      <c r="O538" s="228"/>
      <c r="P538" s="230"/>
      <c r="Q538" s="172" t="s">
        <v>79</v>
      </c>
      <c r="R538" s="92" t="s">
        <v>80</v>
      </c>
      <c r="S538" s="102">
        <v>457539849</v>
      </c>
      <c r="T538" s="13">
        <v>0.14237939864258362</v>
      </c>
      <c r="U538" s="73">
        <v>4345</v>
      </c>
      <c r="V538" s="13">
        <v>0.20731940070617424</v>
      </c>
      <c r="W538" s="73">
        <v>105302.61196777906</v>
      </c>
      <c r="X538" s="22"/>
      <c r="Y538" s="143"/>
      <c r="Z538" s="168"/>
      <c r="AA538" s="168"/>
      <c r="AB538" s="168"/>
      <c r="AC538" s="168"/>
      <c r="AD538" s="168"/>
      <c r="AE538" s="168"/>
      <c r="AF538" s="168"/>
      <c r="AG538" s="168"/>
      <c r="AH538" s="168"/>
      <c r="AI538" s="168"/>
      <c r="AJ538" s="168"/>
      <c r="AK538" s="168"/>
      <c r="AL538" s="168"/>
      <c r="AM538" s="168"/>
      <c r="AN538" s="168"/>
      <c r="AO538" s="168"/>
      <c r="AP538" s="168"/>
      <c r="AQ538" s="168"/>
      <c r="AR538" s="168"/>
      <c r="AS538" s="168"/>
      <c r="AT538" s="168"/>
      <c r="AU538" s="168"/>
      <c r="AV538" s="168"/>
      <c r="AW538" s="168"/>
      <c r="AX538" s="168"/>
      <c r="AY538" s="168"/>
      <c r="AZ538" s="168"/>
      <c r="BA538" s="168"/>
      <c r="BB538" s="168"/>
      <c r="BC538" s="168"/>
      <c r="BD538" s="20"/>
      <c r="BE538" s="20"/>
      <c r="BF538" s="20"/>
      <c r="BG538" s="20"/>
      <c r="BH538" s="20"/>
      <c r="BI538" s="20"/>
      <c r="BJ538" s="20"/>
      <c r="BK538" s="20"/>
      <c r="BL538" s="20"/>
      <c r="BM538" s="20"/>
      <c r="BN538" s="20"/>
      <c r="BO538" s="20"/>
      <c r="BP538" s="20"/>
      <c r="BQ538" s="20"/>
      <c r="BR538" s="20"/>
      <c r="BS538" s="20"/>
      <c r="BT538" s="20"/>
      <c r="BU538" s="20"/>
      <c r="BV538" s="20"/>
      <c r="BW538" s="20"/>
      <c r="BX538" s="20"/>
      <c r="BY538" s="20"/>
      <c r="BZ538" s="20"/>
      <c r="CA538" s="20"/>
      <c r="CB538" s="20"/>
      <c r="CC538" s="20"/>
      <c r="CD538" s="20"/>
      <c r="CE538" s="20"/>
      <c r="CF538" s="20"/>
      <c r="CG538" s="20"/>
      <c r="CH538" s="20"/>
      <c r="CI538" s="20"/>
    </row>
    <row r="539" spans="2:87" ht="13.5" customHeight="1">
      <c r="B539" s="228"/>
      <c r="C539" s="228"/>
      <c r="D539" s="230"/>
      <c r="E539" s="173" t="s">
        <v>81</v>
      </c>
      <c r="F539" s="116" t="s">
        <v>82</v>
      </c>
      <c r="G539" s="174">
        <v>1512976</v>
      </c>
      <c r="H539" s="11">
        <f t="shared" ref="H539" si="1106">IFERROR(G539/G542,"-")</f>
        <v>4.7644965373794935E-4</v>
      </c>
      <c r="I539" s="71">
        <v>44</v>
      </c>
      <c r="J539" s="11">
        <f t="shared" ref="J539" si="1107">IFERROR(I539/D532,"-")</f>
        <v>2.0051952786765709E-3</v>
      </c>
      <c r="K539" s="76">
        <f t="shared" si="1065"/>
        <v>34385.818181818184</v>
      </c>
      <c r="L539" s="22"/>
      <c r="M539" s="20"/>
      <c r="N539" s="228"/>
      <c r="O539" s="228"/>
      <c r="P539" s="230"/>
      <c r="Q539" s="172" t="s">
        <v>81</v>
      </c>
      <c r="R539" s="92" t="s">
        <v>82</v>
      </c>
      <c r="S539" s="102">
        <v>1947565</v>
      </c>
      <c r="T539" s="13">
        <v>6.0605242171451459E-4</v>
      </c>
      <c r="U539" s="73">
        <v>45</v>
      </c>
      <c r="V539" s="13">
        <v>2.1471514457486402E-3</v>
      </c>
      <c r="W539" s="73">
        <v>43279.222222222219</v>
      </c>
      <c r="X539" s="22"/>
      <c r="Y539" s="143"/>
      <c r="Z539" s="168"/>
      <c r="AA539" s="168"/>
      <c r="AB539" s="168"/>
      <c r="AC539" s="168"/>
      <c r="AD539" s="168"/>
      <c r="AE539" s="168"/>
      <c r="AF539" s="168"/>
      <c r="AG539" s="168"/>
      <c r="AH539" s="168"/>
      <c r="AI539" s="168"/>
      <c r="AJ539" s="168"/>
      <c r="AK539" s="168"/>
      <c r="AL539" s="168"/>
      <c r="AM539" s="168"/>
      <c r="AN539" s="168"/>
      <c r="AO539" s="168"/>
      <c r="AP539" s="168"/>
      <c r="AQ539" s="168"/>
      <c r="AR539" s="168"/>
      <c r="AS539" s="168"/>
      <c r="AT539" s="168"/>
      <c r="AU539" s="168"/>
      <c r="AV539" s="168"/>
      <c r="AW539" s="168"/>
      <c r="AX539" s="168"/>
      <c r="AY539" s="168"/>
      <c r="AZ539" s="168"/>
      <c r="BA539" s="168"/>
      <c r="BB539" s="168"/>
      <c r="BC539" s="168"/>
      <c r="BD539" s="20"/>
      <c r="BE539" s="20"/>
      <c r="BF539" s="20"/>
      <c r="BG539" s="20"/>
      <c r="BH539" s="20"/>
      <c r="BI539" s="20"/>
      <c r="BJ539" s="20"/>
      <c r="BK539" s="20"/>
      <c r="BL539" s="20"/>
      <c r="BM539" s="20"/>
      <c r="BN539" s="20"/>
      <c r="BO539" s="20"/>
      <c r="BP539" s="20"/>
      <c r="BQ539" s="20"/>
      <c r="BR539" s="20"/>
      <c r="BS539" s="20"/>
      <c r="BT539" s="20"/>
      <c r="BU539" s="20"/>
      <c r="BV539" s="20"/>
      <c r="BW539" s="20"/>
      <c r="BX539" s="20"/>
      <c r="BY539" s="20"/>
      <c r="BZ539" s="20"/>
      <c r="CA539" s="20"/>
      <c r="CB539" s="20"/>
      <c r="CC539" s="20"/>
      <c r="CD539" s="20"/>
      <c r="CE539" s="20"/>
      <c r="CF539" s="20"/>
      <c r="CG539" s="20"/>
      <c r="CH539" s="20"/>
      <c r="CI539" s="20"/>
    </row>
    <row r="540" spans="2:87" ht="13.5" customHeight="1">
      <c r="B540" s="228"/>
      <c r="C540" s="228"/>
      <c r="D540" s="230"/>
      <c r="E540" s="173" t="s">
        <v>83</v>
      </c>
      <c r="F540" s="116" t="s">
        <v>84</v>
      </c>
      <c r="G540" s="174">
        <v>62375840</v>
      </c>
      <c r="H540" s="11">
        <f t="shared" ref="H540" si="1108">IFERROR(G540/G542,"-")</f>
        <v>1.9642709051309291E-2</v>
      </c>
      <c r="I540" s="71">
        <v>2392</v>
      </c>
      <c r="J540" s="11">
        <f t="shared" ref="J540" si="1109">IFERROR(I540/D532,"-")</f>
        <v>0.10900970696805359</v>
      </c>
      <c r="K540" s="76">
        <f t="shared" si="1065"/>
        <v>26076.85618729097</v>
      </c>
      <c r="L540" s="22"/>
      <c r="M540" s="20"/>
      <c r="N540" s="228"/>
      <c r="O540" s="228"/>
      <c r="P540" s="230"/>
      <c r="Q540" s="172" t="s">
        <v>83</v>
      </c>
      <c r="R540" s="92" t="s">
        <v>84</v>
      </c>
      <c r="S540" s="102">
        <v>60845986</v>
      </c>
      <c r="T540" s="13">
        <v>1.8934339632776031E-2</v>
      </c>
      <c r="U540" s="73">
        <v>2365</v>
      </c>
      <c r="V540" s="13">
        <v>0.11284473709323409</v>
      </c>
      <c r="W540" s="73">
        <v>25727.689640591965</v>
      </c>
      <c r="X540" s="22"/>
      <c r="Y540" s="143"/>
      <c r="Z540" s="168"/>
      <c r="AA540" s="168"/>
      <c r="AB540" s="168"/>
      <c r="AC540" s="168"/>
      <c r="AD540" s="168"/>
      <c r="AE540" s="168"/>
      <c r="AF540" s="168"/>
      <c r="AG540" s="168"/>
      <c r="AH540" s="168"/>
      <c r="AI540" s="168"/>
      <c r="AJ540" s="168"/>
      <c r="AK540" s="168"/>
      <c r="AL540" s="168"/>
      <c r="AM540" s="168"/>
      <c r="AN540" s="168"/>
      <c r="AO540" s="168"/>
      <c r="AP540" s="168"/>
      <c r="AQ540" s="168"/>
      <c r="AR540" s="168"/>
      <c r="AS540" s="168"/>
      <c r="AT540" s="168"/>
      <c r="AU540" s="168"/>
      <c r="AV540" s="168"/>
      <c r="AW540" s="168"/>
      <c r="AX540" s="168"/>
      <c r="AY540" s="168"/>
      <c r="AZ540" s="168"/>
      <c r="BA540" s="168"/>
      <c r="BB540" s="168"/>
      <c r="BC540" s="168"/>
      <c r="BD540" s="20"/>
      <c r="BE540" s="20"/>
      <c r="BF540" s="20"/>
      <c r="BG540" s="20"/>
      <c r="BH540" s="20"/>
      <c r="BI540" s="20"/>
      <c r="BJ540" s="20"/>
      <c r="BK540" s="20"/>
      <c r="BL540" s="20"/>
      <c r="BM540" s="20"/>
      <c r="BN540" s="20"/>
      <c r="BO540" s="20"/>
      <c r="BP540" s="20"/>
      <c r="BQ540" s="20"/>
      <c r="BR540" s="20"/>
      <c r="BS540" s="20"/>
      <c r="BT540" s="20"/>
      <c r="BU540" s="20"/>
      <c r="BV540" s="20"/>
      <c r="BW540" s="20"/>
      <c r="BX540" s="20"/>
      <c r="BY540" s="20"/>
      <c r="BZ540" s="20"/>
      <c r="CA540" s="20"/>
      <c r="CB540" s="20"/>
      <c r="CC540" s="20"/>
      <c r="CD540" s="20"/>
      <c r="CE540" s="20"/>
      <c r="CF540" s="20"/>
      <c r="CG540" s="20"/>
      <c r="CH540" s="20"/>
      <c r="CI540" s="20"/>
    </row>
    <row r="541" spans="2:87" ht="13.5" customHeight="1">
      <c r="B541" s="228"/>
      <c r="C541" s="228"/>
      <c r="D541" s="230"/>
      <c r="E541" s="175" t="s">
        <v>85</v>
      </c>
      <c r="F541" s="117" t="s">
        <v>86</v>
      </c>
      <c r="G541" s="176">
        <v>788931189</v>
      </c>
      <c r="H541" s="12">
        <f t="shared" ref="H541" si="1110">IFERROR(G541/G542,"-")</f>
        <v>0.24844147681266501</v>
      </c>
      <c r="I541" s="72">
        <v>1735</v>
      </c>
      <c r="J541" s="12">
        <f t="shared" ref="J541" si="1111">IFERROR(I541/D532,"-")</f>
        <v>7.906849564781479E-2</v>
      </c>
      <c r="K541" s="77">
        <f t="shared" si="1065"/>
        <v>454715.38270893373</v>
      </c>
      <c r="L541" s="22"/>
      <c r="M541" s="20"/>
      <c r="N541" s="228"/>
      <c r="O541" s="228"/>
      <c r="P541" s="230"/>
      <c r="Q541" s="172" t="s">
        <v>85</v>
      </c>
      <c r="R541" s="92" t="s">
        <v>86</v>
      </c>
      <c r="S541" s="102">
        <v>772345768</v>
      </c>
      <c r="T541" s="13">
        <v>0.2403421827242514</v>
      </c>
      <c r="U541" s="73">
        <v>1641</v>
      </c>
      <c r="V541" s="13">
        <v>7.8299456054967076E-2</v>
      </c>
      <c r="W541" s="73">
        <v>470655.55636806827</v>
      </c>
      <c r="X541" s="22"/>
      <c r="Y541" s="143"/>
      <c r="Z541" s="168"/>
      <c r="AA541" s="168"/>
      <c r="AB541" s="168"/>
      <c r="AC541" s="168"/>
      <c r="AD541" s="168"/>
      <c r="AE541" s="168"/>
      <c r="AF541" s="168"/>
      <c r="AG541" s="168"/>
      <c r="AH541" s="168"/>
      <c r="AI541" s="168"/>
      <c r="AJ541" s="168"/>
      <c r="AK541" s="168"/>
      <c r="AL541" s="168"/>
      <c r="AM541" s="168"/>
      <c r="AN541" s="168"/>
      <c r="AO541" s="168"/>
      <c r="AP541" s="168"/>
      <c r="AQ541" s="168"/>
      <c r="AR541" s="168"/>
      <c r="AS541" s="168"/>
      <c r="AT541" s="168"/>
      <c r="AU541" s="168"/>
      <c r="AV541" s="168"/>
      <c r="AW541" s="168"/>
      <c r="AX541" s="168"/>
      <c r="AY541" s="168"/>
      <c r="AZ541" s="168"/>
      <c r="BA541" s="168"/>
      <c r="BB541" s="168"/>
      <c r="BC541" s="168"/>
      <c r="BD541" s="20"/>
      <c r="BE541" s="20"/>
      <c r="BF541" s="20"/>
      <c r="BG541" s="20"/>
      <c r="BH541" s="20"/>
      <c r="BI541" s="20"/>
      <c r="BJ541" s="20"/>
      <c r="BK541" s="20"/>
      <c r="BL541" s="20"/>
      <c r="BM541" s="20"/>
      <c r="BN541" s="20"/>
      <c r="BO541" s="20"/>
      <c r="BP541" s="20"/>
      <c r="BQ541" s="20"/>
      <c r="BR541" s="20"/>
      <c r="BS541" s="20"/>
      <c r="BT541" s="20"/>
      <c r="BU541" s="20"/>
      <c r="BV541" s="20"/>
      <c r="BW541" s="20"/>
      <c r="BX541" s="20"/>
      <c r="BY541" s="20"/>
      <c r="BZ541" s="20"/>
      <c r="CA541" s="20"/>
      <c r="CB541" s="20"/>
      <c r="CC541" s="20"/>
      <c r="CD541" s="20"/>
      <c r="CE541" s="20"/>
      <c r="CF541" s="20"/>
      <c r="CG541" s="20"/>
      <c r="CH541" s="20"/>
      <c r="CI541" s="20"/>
    </row>
    <row r="542" spans="2:87" ht="13.5" customHeight="1">
      <c r="B542" s="192"/>
      <c r="C542" s="192"/>
      <c r="D542" s="231"/>
      <c r="E542" s="177" t="s">
        <v>115</v>
      </c>
      <c r="F542" s="178"/>
      <c r="G542" s="102">
        <f>SUM(G532:G541)</f>
        <v>3175521250</v>
      </c>
      <c r="H542" s="13" t="s">
        <v>131</v>
      </c>
      <c r="I542" s="73">
        <v>18074</v>
      </c>
      <c r="J542" s="13">
        <f t="shared" ref="J542" si="1112">IFERROR(I542/D532,"-")</f>
        <v>0.82367953333637156</v>
      </c>
      <c r="K542" s="78">
        <f t="shared" si="1065"/>
        <v>175695.54332189885</v>
      </c>
      <c r="L542" s="22"/>
      <c r="M542" s="20"/>
      <c r="N542" s="192"/>
      <c r="O542" s="192"/>
      <c r="P542" s="231"/>
      <c r="Q542" s="179" t="s">
        <v>115</v>
      </c>
      <c r="R542" s="179"/>
      <c r="S542" s="102">
        <v>3213525646</v>
      </c>
      <c r="T542" s="13" t="s">
        <v>131</v>
      </c>
      <c r="U542" s="73">
        <v>17314</v>
      </c>
      <c r="V542" s="13">
        <v>0.82612844737093238</v>
      </c>
      <c r="W542" s="73">
        <v>185602.72877440223</v>
      </c>
      <c r="X542" s="22"/>
      <c r="Y542" s="143"/>
      <c r="Z542" s="168"/>
      <c r="AA542" s="168"/>
      <c r="AB542" s="168"/>
      <c r="AC542" s="168"/>
      <c r="AD542" s="168"/>
      <c r="AE542" s="168"/>
      <c r="AF542" s="168"/>
      <c r="AG542" s="168"/>
      <c r="AH542" s="168"/>
      <c r="AI542" s="168"/>
      <c r="AJ542" s="168"/>
      <c r="AK542" s="168"/>
      <c r="AL542" s="168"/>
      <c r="AM542" s="168"/>
      <c r="AN542" s="168"/>
      <c r="AO542" s="168"/>
      <c r="AP542" s="168"/>
      <c r="AQ542" s="168"/>
      <c r="AR542" s="168"/>
      <c r="AS542" s="168"/>
      <c r="AT542" s="168"/>
      <c r="AU542" s="168"/>
      <c r="AV542" s="168"/>
      <c r="AW542" s="168"/>
      <c r="AX542" s="168"/>
      <c r="AY542" s="168"/>
      <c r="AZ542" s="168"/>
      <c r="BA542" s="168"/>
      <c r="BB542" s="168"/>
      <c r="BC542" s="168"/>
      <c r="BD542" s="20"/>
      <c r="BE542" s="20"/>
      <c r="BF542" s="20"/>
      <c r="BG542" s="20"/>
      <c r="BH542" s="20"/>
      <c r="BI542" s="20"/>
      <c r="BJ542" s="20"/>
      <c r="BK542" s="20"/>
      <c r="BL542" s="20"/>
      <c r="BM542" s="20"/>
      <c r="BN542" s="20"/>
      <c r="BO542" s="20"/>
      <c r="BP542" s="20"/>
      <c r="BQ542" s="20"/>
      <c r="BR542" s="20"/>
      <c r="BS542" s="20"/>
      <c r="BT542" s="20"/>
      <c r="BU542" s="20"/>
      <c r="BV542" s="20"/>
      <c r="BW542" s="20"/>
      <c r="BX542" s="20"/>
      <c r="BY542" s="20"/>
      <c r="BZ542" s="20"/>
      <c r="CA542" s="20"/>
      <c r="CB542" s="20"/>
      <c r="CC542" s="20"/>
      <c r="CD542" s="20"/>
      <c r="CE542" s="20"/>
      <c r="CF542" s="20"/>
      <c r="CG542" s="20"/>
      <c r="CH542" s="20"/>
      <c r="CI542" s="20"/>
    </row>
    <row r="543" spans="2:87" ht="13.5" customHeight="1">
      <c r="B543" s="191">
        <v>50</v>
      </c>
      <c r="C543" s="191" t="s">
        <v>14</v>
      </c>
      <c r="D543" s="229">
        <f>VLOOKUP(C543,市区町村別_生活習慣病の状況!$C$5:$D$78,2,FALSE)</f>
        <v>19908</v>
      </c>
      <c r="E543" s="169" t="s">
        <v>67</v>
      </c>
      <c r="F543" s="114" t="s">
        <v>68</v>
      </c>
      <c r="G543" s="170">
        <v>583136740</v>
      </c>
      <c r="H543" s="10">
        <f t="shared" ref="H543" si="1113">IFERROR(G543/G553,"-")</f>
        <v>0.17492889855268581</v>
      </c>
      <c r="I543" s="171">
        <v>10406</v>
      </c>
      <c r="J543" s="10">
        <f t="shared" ref="J543" si="1114">IFERROR(I543/D543,"-")</f>
        <v>0.52270444042595943</v>
      </c>
      <c r="K543" s="75">
        <f t="shared" si="1065"/>
        <v>56038.510474726121</v>
      </c>
      <c r="L543" s="22"/>
      <c r="M543" s="20"/>
      <c r="N543" s="191">
        <v>50</v>
      </c>
      <c r="O543" s="191" t="s">
        <v>14</v>
      </c>
      <c r="P543" s="229">
        <v>18785</v>
      </c>
      <c r="Q543" s="172" t="s">
        <v>67</v>
      </c>
      <c r="R543" s="92" t="s">
        <v>68</v>
      </c>
      <c r="S543" s="102">
        <v>536818312</v>
      </c>
      <c r="T543" s="13">
        <v>0.1677092687096601</v>
      </c>
      <c r="U543" s="73">
        <v>9600</v>
      </c>
      <c r="V543" s="13">
        <v>0.51104604737822734</v>
      </c>
      <c r="W543" s="73">
        <v>55918.574166666665</v>
      </c>
      <c r="X543" s="22"/>
      <c r="Y543" s="143"/>
      <c r="Z543" s="168"/>
      <c r="AA543" s="168"/>
      <c r="AB543" s="168"/>
      <c r="AC543" s="168"/>
      <c r="AD543" s="168"/>
      <c r="AE543" s="168"/>
      <c r="AF543" s="168"/>
      <c r="AG543" s="168"/>
      <c r="AH543" s="168"/>
      <c r="AI543" s="168"/>
      <c r="AJ543" s="168"/>
      <c r="AK543" s="168"/>
      <c r="AL543" s="168"/>
      <c r="AM543" s="168"/>
      <c r="AN543" s="168"/>
      <c r="AO543" s="168"/>
      <c r="AP543" s="168"/>
      <c r="AQ543" s="168"/>
      <c r="AR543" s="168"/>
      <c r="AS543" s="168"/>
      <c r="AT543" s="168"/>
      <c r="AU543" s="168"/>
      <c r="AV543" s="168"/>
      <c r="AW543" s="168"/>
      <c r="AX543" s="168"/>
      <c r="AY543" s="168"/>
      <c r="AZ543" s="168"/>
      <c r="BA543" s="168"/>
      <c r="BB543" s="168"/>
      <c r="BC543" s="168"/>
      <c r="BD543" s="20"/>
      <c r="BE543" s="20"/>
      <c r="BF543" s="20"/>
      <c r="BG543" s="20"/>
      <c r="BH543" s="20"/>
      <c r="BI543" s="20"/>
      <c r="BJ543" s="20"/>
      <c r="BK543" s="20"/>
      <c r="BL543" s="20"/>
      <c r="BM543" s="20"/>
      <c r="BN543" s="20"/>
      <c r="BO543" s="20"/>
      <c r="BP543" s="20"/>
      <c r="BQ543" s="20"/>
      <c r="BR543" s="20"/>
      <c r="BS543" s="20"/>
      <c r="BT543" s="20"/>
      <c r="BU543" s="20"/>
      <c r="BV543" s="20"/>
      <c r="BW543" s="20"/>
      <c r="BX543" s="20"/>
      <c r="BY543" s="20"/>
      <c r="BZ543" s="20"/>
      <c r="CA543" s="20"/>
      <c r="CB543" s="20"/>
      <c r="CC543" s="20"/>
      <c r="CD543" s="20"/>
      <c r="CE543" s="20"/>
      <c r="CF543" s="20"/>
      <c r="CG543" s="20"/>
      <c r="CH543" s="20"/>
      <c r="CI543" s="20"/>
    </row>
    <row r="544" spans="2:87" ht="13.5" customHeight="1">
      <c r="B544" s="228"/>
      <c r="C544" s="228"/>
      <c r="D544" s="230"/>
      <c r="E544" s="173" t="s">
        <v>69</v>
      </c>
      <c r="F544" s="115" t="s">
        <v>70</v>
      </c>
      <c r="G544" s="174">
        <v>263545189</v>
      </c>
      <c r="H544" s="11">
        <f t="shared" ref="H544" si="1115">IFERROR(G544/G553,"-")</f>
        <v>7.9058077579933328E-2</v>
      </c>
      <c r="I544" s="71">
        <v>8867</v>
      </c>
      <c r="J544" s="11">
        <f t="shared" ref="J544" si="1116">IFERROR(I544/D543,"-")</f>
        <v>0.44539883463934099</v>
      </c>
      <c r="K544" s="76">
        <f t="shared" si="1065"/>
        <v>29722.024247208752</v>
      </c>
      <c r="L544" s="22"/>
      <c r="M544" s="20"/>
      <c r="N544" s="228"/>
      <c r="O544" s="228"/>
      <c r="P544" s="230"/>
      <c r="Q544" s="172" t="s">
        <v>69</v>
      </c>
      <c r="R544" s="92" t="s">
        <v>70</v>
      </c>
      <c r="S544" s="102">
        <v>267425327</v>
      </c>
      <c r="T544" s="13">
        <v>8.3547272928371566E-2</v>
      </c>
      <c r="U544" s="73">
        <v>8273</v>
      </c>
      <c r="V544" s="13">
        <v>0.44040457812084111</v>
      </c>
      <c r="W544" s="73">
        <v>32325.072766831861</v>
      </c>
      <c r="X544" s="22"/>
      <c r="Y544" s="143"/>
      <c r="Z544" s="168"/>
      <c r="AA544" s="168"/>
      <c r="AB544" s="168"/>
      <c r="AC544" s="168"/>
      <c r="AD544" s="168"/>
      <c r="AE544" s="168"/>
      <c r="AF544" s="168"/>
      <c r="AG544" s="168"/>
      <c r="AH544" s="168"/>
      <c r="AI544" s="168"/>
      <c r="AJ544" s="168"/>
      <c r="AK544" s="168"/>
      <c r="AL544" s="168"/>
      <c r="AM544" s="168"/>
      <c r="AN544" s="168"/>
      <c r="AO544" s="168"/>
      <c r="AP544" s="168"/>
      <c r="AQ544" s="168"/>
      <c r="AR544" s="168"/>
      <c r="AS544" s="168"/>
      <c r="AT544" s="168"/>
      <c r="AU544" s="168"/>
      <c r="AV544" s="168"/>
      <c r="AW544" s="168"/>
      <c r="AX544" s="168"/>
      <c r="AY544" s="168"/>
      <c r="AZ544" s="168"/>
      <c r="BA544" s="168"/>
      <c r="BB544" s="168"/>
      <c r="BC544" s="168"/>
      <c r="BD544" s="20"/>
      <c r="BE544" s="20"/>
      <c r="BF544" s="20"/>
      <c r="BG544" s="20"/>
      <c r="BH544" s="20"/>
      <c r="BI544" s="20"/>
      <c r="BJ544" s="20"/>
      <c r="BK544" s="20"/>
      <c r="BL544" s="20"/>
      <c r="BM544" s="20"/>
      <c r="BN544" s="20"/>
      <c r="BO544" s="20"/>
      <c r="BP544" s="20"/>
      <c r="BQ544" s="20"/>
      <c r="BR544" s="20"/>
      <c r="BS544" s="20"/>
      <c r="BT544" s="20"/>
      <c r="BU544" s="20"/>
      <c r="BV544" s="20"/>
      <c r="BW544" s="20"/>
      <c r="BX544" s="20"/>
      <c r="BY544" s="20"/>
      <c r="BZ544" s="20"/>
      <c r="CA544" s="20"/>
      <c r="CB544" s="20"/>
      <c r="CC544" s="20"/>
      <c r="CD544" s="20"/>
      <c r="CE544" s="20"/>
      <c r="CF544" s="20"/>
      <c r="CG544" s="20"/>
      <c r="CH544" s="20"/>
      <c r="CI544" s="20"/>
    </row>
    <row r="545" spans="2:87" ht="13.5" customHeight="1">
      <c r="B545" s="228"/>
      <c r="C545" s="228"/>
      <c r="D545" s="230"/>
      <c r="E545" s="173" t="s">
        <v>71</v>
      </c>
      <c r="F545" s="116" t="s">
        <v>72</v>
      </c>
      <c r="G545" s="174">
        <v>525291908</v>
      </c>
      <c r="H545" s="11">
        <f t="shared" ref="H545" si="1117">IFERROR(G545/G553,"-")</f>
        <v>0.15757665155016432</v>
      </c>
      <c r="I545" s="71">
        <v>13061</v>
      </c>
      <c r="J545" s="11">
        <f t="shared" ref="J545" si="1118">IFERROR(I545/D543,"-")</f>
        <v>0.65606791239702633</v>
      </c>
      <c r="K545" s="76">
        <f t="shared" si="1065"/>
        <v>40218.352959191485</v>
      </c>
      <c r="L545" s="22"/>
      <c r="M545" s="20"/>
      <c r="N545" s="228"/>
      <c r="O545" s="228"/>
      <c r="P545" s="230"/>
      <c r="Q545" s="172" t="s">
        <v>71</v>
      </c>
      <c r="R545" s="92" t="s">
        <v>72</v>
      </c>
      <c r="S545" s="102">
        <v>511395591</v>
      </c>
      <c r="T545" s="13">
        <v>0.15976686836263224</v>
      </c>
      <c r="U545" s="73">
        <v>12258</v>
      </c>
      <c r="V545" s="13">
        <v>0.65254192174607395</v>
      </c>
      <c r="W545" s="73">
        <v>41719.333578071462</v>
      </c>
      <c r="X545" s="22"/>
      <c r="Y545" s="143"/>
      <c r="Z545" s="168"/>
      <c r="AA545" s="168"/>
      <c r="AB545" s="168"/>
      <c r="AC545" s="168"/>
      <c r="AD545" s="168"/>
      <c r="AE545" s="168"/>
      <c r="AF545" s="168"/>
      <c r="AG545" s="168"/>
      <c r="AH545" s="168"/>
      <c r="AI545" s="168"/>
      <c r="AJ545" s="168"/>
      <c r="AK545" s="168"/>
      <c r="AL545" s="168"/>
      <c r="AM545" s="168"/>
      <c r="AN545" s="168"/>
      <c r="AO545" s="168"/>
      <c r="AP545" s="168"/>
      <c r="AQ545" s="168"/>
      <c r="AR545" s="168"/>
      <c r="AS545" s="168"/>
      <c r="AT545" s="168"/>
      <c r="AU545" s="168"/>
      <c r="AV545" s="168"/>
      <c r="AW545" s="168"/>
      <c r="AX545" s="168"/>
      <c r="AY545" s="168"/>
      <c r="AZ545" s="168"/>
      <c r="BA545" s="168"/>
      <c r="BB545" s="168"/>
      <c r="BC545" s="168"/>
      <c r="BD545" s="20"/>
      <c r="BE545" s="20"/>
      <c r="BF545" s="20"/>
      <c r="BG545" s="20"/>
      <c r="BH545" s="20"/>
      <c r="BI545" s="20"/>
      <c r="BJ545" s="20"/>
      <c r="BK545" s="20"/>
      <c r="BL545" s="20"/>
      <c r="BM545" s="20"/>
      <c r="BN545" s="20"/>
      <c r="BO545" s="20"/>
      <c r="BP545" s="20"/>
      <c r="BQ545" s="20"/>
      <c r="BR545" s="20"/>
      <c r="BS545" s="20"/>
      <c r="BT545" s="20"/>
      <c r="BU545" s="20"/>
      <c r="BV545" s="20"/>
      <c r="BW545" s="20"/>
      <c r="BX545" s="20"/>
      <c r="BY545" s="20"/>
      <c r="BZ545" s="20"/>
      <c r="CA545" s="20"/>
      <c r="CB545" s="20"/>
      <c r="CC545" s="20"/>
      <c r="CD545" s="20"/>
      <c r="CE545" s="20"/>
      <c r="CF545" s="20"/>
      <c r="CG545" s="20"/>
      <c r="CH545" s="20"/>
      <c r="CI545" s="20"/>
    </row>
    <row r="546" spans="2:87" ht="13.5" customHeight="1">
      <c r="B546" s="228"/>
      <c r="C546" s="228"/>
      <c r="D546" s="230"/>
      <c r="E546" s="173" t="s">
        <v>73</v>
      </c>
      <c r="F546" s="116" t="s">
        <v>74</v>
      </c>
      <c r="G546" s="174">
        <v>473439008</v>
      </c>
      <c r="H546" s="11">
        <f t="shared" ref="H546" si="1119">IFERROR(G546/G553,"-")</f>
        <v>0.14202185957502214</v>
      </c>
      <c r="I546" s="71">
        <v>5069</v>
      </c>
      <c r="J546" s="11">
        <f t="shared" ref="J546" si="1120">IFERROR(I546/D543,"-")</f>
        <v>0.25462125778581474</v>
      </c>
      <c r="K546" s="76">
        <f t="shared" si="1065"/>
        <v>93398.896823831135</v>
      </c>
      <c r="L546" s="22"/>
      <c r="M546" s="20"/>
      <c r="N546" s="228"/>
      <c r="O546" s="228"/>
      <c r="P546" s="230"/>
      <c r="Q546" s="172" t="s">
        <v>73</v>
      </c>
      <c r="R546" s="92" t="s">
        <v>74</v>
      </c>
      <c r="S546" s="102">
        <v>425792312</v>
      </c>
      <c r="T546" s="13">
        <v>0.13302325138959759</v>
      </c>
      <c r="U546" s="73">
        <v>4716</v>
      </c>
      <c r="V546" s="13">
        <v>0.25105137077455414</v>
      </c>
      <c r="W546" s="73">
        <v>90286.749787955894</v>
      </c>
      <c r="X546" s="22"/>
      <c r="Y546" s="143"/>
      <c r="Z546" s="168"/>
      <c r="AA546" s="168"/>
      <c r="AB546" s="168"/>
      <c r="AC546" s="168"/>
      <c r="AD546" s="168"/>
      <c r="AE546" s="168"/>
      <c r="AF546" s="168"/>
      <c r="AG546" s="168"/>
      <c r="AH546" s="168"/>
      <c r="AI546" s="168"/>
      <c r="AJ546" s="168"/>
      <c r="AK546" s="168"/>
      <c r="AL546" s="168"/>
      <c r="AM546" s="168"/>
      <c r="AN546" s="168"/>
      <c r="AO546" s="168"/>
      <c r="AP546" s="168"/>
      <c r="AQ546" s="168"/>
      <c r="AR546" s="168"/>
      <c r="AS546" s="168"/>
      <c r="AT546" s="168"/>
      <c r="AU546" s="168"/>
      <c r="AV546" s="168"/>
      <c r="AW546" s="168"/>
      <c r="AX546" s="168"/>
      <c r="AY546" s="168"/>
      <c r="AZ546" s="168"/>
      <c r="BA546" s="168"/>
      <c r="BB546" s="168"/>
      <c r="BC546" s="168"/>
      <c r="BD546" s="20"/>
      <c r="BE546" s="20"/>
      <c r="BF546" s="20"/>
      <c r="BG546" s="20"/>
      <c r="BH546" s="20"/>
      <c r="BI546" s="20"/>
      <c r="BJ546" s="20"/>
      <c r="BK546" s="20"/>
      <c r="BL546" s="20"/>
      <c r="BM546" s="20"/>
      <c r="BN546" s="20"/>
      <c r="BO546" s="20"/>
      <c r="BP546" s="20"/>
      <c r="BQ546" s="20"/>
      <c r="BR546" s="20"/>
      <c r="BS546" s="20"/>
      <c r="BT546" s="20"/>
      <c r="BU546" s="20"/>
      <c r="BV546" s="20"/>
      <c r="BW546" s="20"/>
      <c r="BX546" s="20"/>
      <c r="BY546" s="20"/>
      <c r="BZ546" s="20"/>
      <c r="CA546" s="20"/>
      <c r="CB546" s="20"/>
      <c r="CC546" s="20"/>
      <c r="CD546" s="20"/>
      <c r="CE546" s="20"/>
      <c r="CF546" s="20"/>
      <c r="CG546" s="20"/>
      <c r="CH546" s="20"/>
      <c r="CI546" s="20"/>
    </row>
    <row r="547" spans="2:87" ht="13.5" customHeight="1">
      <c r="B547" s="228"/>
      <c r="C547" s="228"/>
      <c r="D547" s="230"/>
      <c r="E547" s="173" t="s">
        <v>75</v>
      </c>
      <c r="F547" s="116" t="s">
        <v>76</v>
      </c>
      <c r="G547" s="174">
        <v>42146219</v>
      </c>
      <c r="H547" s="11">
        <f t="shared" ref="H547" si="1121">IFERROR(G547/G553,"-")</f>
        <v>1.2642989477614254E-2</v>
      </c>
      <c r="I547" s="71">
        <v>67</v>
      </c>
      <c r="J547" s="11">
        <f t="shared" ref="J547" si="1122">IFERROR(I547/D543,"-")</f>
        <v>3.3654812135824794E-3</v>
      </c>
      <c r="K547" s="76">
        <f t="shared" si="1065"/>
        <v>629048.04477611941</v>
      </c>
      <c r="L547" s="22"/>
      <c r="M547" s="20"/>
      <c r="N547" s="228"/>
      <c r="O547" s="228"/>
      <c r="P547" s="230"/>
      <c r="Q547" s="172" t="s">
        <v>75</v>
      </c>
      <c r="R547" s="92" t="s">
        <v>76</v>
      </c>
      <c r="S547" s="102">
        <v>21784912</v>
      </c>
      <c r="T547" s="13">
        <v>6.8058998338050344E-3</v>
      </c>
      <c r="U547" s="73">
        <v>58</v>
      </c>
      <c r="V547" s="13">
        <v>3.08756986957679E-3</v>
      </c>
      <c r="W547" s="73">
        <v>375601.93103448278</v>
      </c>
      <c r="X547" s="22"/>
      <c r="Y547" s="143"/>
      <c r="Z547" s="168"/>
      <c r="AA547" s="168"/>
      <c r="AB547" s="168"/>
      <c r="AC547" s="168"/>
      <c r="AD547" s="168"/>
      <c r="AE547" s="168"/>
      <c r="AF547" s="168"/>
      <c r="AG547" s="168"/>
      <c r="AH547" s="168"/>
      <c r="AI547" s="168"/>
      <c r="AJ547" s="168"/>
      <c r="AK547" s="168"/>
      <c r="AL547" s="168"/>
      <c r="AM547" s="168"/>
      <c r="AN547" s="168"/>
      <c r="AO547" s="168"/>
      <c r="AP547" s="168"/>
      <c r="AQ547" s="168"/>
      <c r="AR547" s="168"/>
      <c r="AS547" s="168"/>
      <c r="AT547" s="168"/>
      <c r="AU547" s="168"/>
      <c r="AV547" s="168"/>
      <c r="AW547" s="168"/>
      <c r="AX547" s="168"/>
      <c r="AY547" s="168"/>
      <c r="AZ547" s="168"/>
      <c r="BA547" s="168"/>
      <c r="BB547" s="168"/>
      <c r="BC547" s="168"/>
      <c r="BD547" s="20"/>
      <c r="BE547" s="20"/>
      <c r="BF547" s="20"/>
      <c r="BG547" s="20"/>
      <c r="BH547" s="20"/>
      <c r="BI547" s="20"/>
      <c r="BJ547" s="20"/>
      <c r="BK547" s="20"/>
      <c r="BL547" s="20"/>
      <c r="BM547" s="20"/>
      <c r="BN547" s="20"/>
      <c r="BO547" s="20"/>
      <c r="BP547" s="20"/>
      <c r="BQ547" s="20"/>
      <c r="BR547" s="20"/>
      <c r="BS547" s="20"/>
      <c r="BT547" s="20"/>
      <c r="BU547" s="20"/>
      <c r="BV547" s="20"/>
      <c r="BW547" s="20"/>
      <c r="BX547" s="20"/>
      <c r="BY547" s="20"/>
      <c r="BZ547" s="20"/>
      <c r="CA547" s="20"/>
      <c r="CB547" s="20"/>
      <c r="CC547" s="20"/>
      <c r="CD547" s="20"/>
      <c r="CE547" s="20"/>
      <c r="CF547" s="20"/>
      <c r="CG547" s="20"/>
      <c r="CH547" s="20"/>
      <c r="CI547" s="20"/>
    </row>
    <row r="548" spans="2:87" ht="13.5" customHeight="1">
      <c r="B548" s="228"/>
      <c r="C548" s="228"/>
      <c r="D548" s="230"/>
      <c r="E548" s="173" t="s">
        <v>77</v>
      </c>
      <c r="F548" s="116" t="s">
        <v>78</v>
      </c>
      <c r="G548" s="174">
        <v>107142921</v>
      </c>
      <c r="H548" s="11">
        <f t="shared" ref="H548" si="1123">IFERROR(G548/G553,"-")</f>
        <v>3.2140648792335448E-2</v>
      </c>
      <c r="I548" s="71">
        <v>806</v>
      </c>
      <c r="J548" s="11">
        <f t="shared" ref="J548" si="1124">IFERROR(I548/D543,"-")</f>
        <v>4.0486236688768336E-2</v>
      </c>
      <c r="K548" s="76">
        <f t="shared" si="1065"/>
        <v>132931.66377171216</v>
      </c>
      <c r="L548" s="22"/>
      <c r="M548" s="20"/>
      <c r="N548" s="228"/>
      <c r="O548" s="228"/>
      <c r="P548" s="230"/>
      <c r="Q548" s="172" t="s">
        <v>77</v>
      </c>
      <c r="R548" s="92" t="s">
        <v>78</v>
      </c>
      <c r="S548" s="102">
        <v>118301177</v>
      </c>
      <c r="T548" s="13">
        <v>3.6958880572170318E-2</v>
      </c>
      <c r="U548" s="73">
        <v>691</v>
      </c>
      <c r="V548" s="13">
        <v>3.6784668618578653E-2</v>
      </c>
      <c r="W548" s="73">
        <v>171202.86107091172</v>
      </c>
      <c r="X548" s="22"/>
      <c r="Y548" s="143"/>
      <c r="Z548" s="168"/>
      <c r="AA548" s="168"/>
      <c r="AB548" s="168"/>
      <c r="AC548" s="168"/>
      <c r="AD548" s="168"/>
      <c r="AE548" s="168"/>
      <c r="AF548" s="168"/>
      <c r="AG548" s="168"/>
      <c r="AH548" s="168"/>
      <c r="AI548" s="168"/>
      <c r="AJ548" s="168"/>
      <c r="AK548" s="168"/>
      <c r="AL548" s="168"/>
      <c r="AM548" s="168"/>
      <c r="AN548" s="168"/>
      <c r="AO548" s="168"/>
      <c r="AP548" s="168"/>
      <c r="AQ548" s="168"/>
      <c r="AR548" s="168"/>
      <c r="AS548" s="168"/>
      <c r="AT548" s="168"/>
      <c r="AU548" s="168"/>
      <c r="AV548" s="168"/>
      <c r="AW548" s="168"/>
      <c r="AX548" s="168"/>
      <c r="AY548" s="168"/>
      <c r="AZ548" s="168"/>
      <c r="BA548" s="168"/>
      <c r="BB548" s="168"/>
      <c r="BC548" s="168"/>
      <c r="BD548" s="20"/>
      <c r="BE548" s="20"/>
      <c r="BF548" s="20"/>
      <c r="BG548" s="20"/>
      <c r="BH548" s="20"/>
      <c r="BI548" s="20"/>
      <c r="BJ548" s="20"/>
      <c r="BK548" s="20"/>
      <c r="BL548" s="20"/>
      <c r="BM548" s="20"/>
      <c r="BN548" s="20"/>
      <c r="BO548" s="20"/>
      <c r="BP548" s="20"/>
      <c r="BQ548" s="20"/>
      <c r="BR548" s="20"/>
      <c r="BS548" s="20"/>
      <c r="BT548" s="20"/>
      <c r="BU548" s="20"/>
      <c r="BV548" s="20"/>
      <c r="BW548" s="20"/>
      <c r="BX548" s="20"/>
      <c r="BY548" s="20"/>
      <c r="BZ548" s="20"/>
      <c r="CA548" s="20"/>
      <c r="CB548" s="20"/>
      <c r="CC548" s="20"/>
      <c r="CD548" s="20"/>
      <c r="CE548" s="20"/>
      <c r="CF548" s="20"/>
      <c r="CG548" s="20"/>
      <c r="CH548" s="20"/>
      <c r="CI548" s="20"/>
    </row>
    <row r="549" spans="2:87" ht="13.5" customHeight="1">
      <c r="B549" s="228"/>
      <c r="C549" s="228"/>
      <c r="D549" s="230"/>
      <c r="E549" s="173" t="s">
        <v>79</v>
      </c>
      <c r="F549" s="116" t="s">
        <v>80</v>
      </c>
      <c r="G549" s="174">
        <v>407987711</v>
      </c>
      <c r="H549" s="11">
        <f t="shared" ref="H549" si="1125">IFERROR(G549/G553,"-")</f>
        <v>0.12238783121135789</v>
      </c>
      <c r="I549" s="71">
        <v>3484</v>
      </c>
      <c r="J549" s="11">
        <f t="shared" ref="J549" si="1126">IFERROR(I549/D543,"-")</f>
        <v>0.17500502310628893</v>
      </c>
      <c r="K549" s="76">
        <f t="shared" si="1065"/>
        <v>117103.24655568312</v>
      </c>
      <c r="L549" s="22"/>
      <c r="M549" s="20"/>
      <c r="N549" s="228"/>
      <c r="O549" s="228"/>
      <c r="P549" s="230"/>
      <c r="Q549" s="172" t="s">
        <v>79</v>
      </c>
      <c r="R549" s="92" t="s">
        <v>80</v>
      </c>
      <c r="S549" s="102">
        <v>429609645</v>
      </c>
      <c r="T549" s="13">
        <v>0.13421583761763828</v>
      </c>
      <c r="U549" s="73">
        <v>3370</v>
      </c>
      <c r="V549" s="13">
        <v>0.1793984562150652</v>
      </c>
      <c r="W549" s="73">
        <v>127480.60682492581</v>
      </c>
      <c r="X549" s="22"/>
      <c r="Y549" s="143"/>
      <c r="Z549" s="168"/>
      <c r="AA549" s="168"/>
      <c r="AB549" s="168"/>
      <c r="AC549" s="168"/>
      <c r="AD549" s="168"/>
      <c r="AE549" s="168"/>
      <c r="AF549" s="168"/>
      <c r="AG549" s="168"/>
      <c r="AH549" s="168"/>
      <c r="AI549" s="168"/>
      <c r="AJ549" s="168"/>
      <c r="AK549" s="168"/>
      <c r="AL549" s="168"/>
      <c r="AM549" s="168"/>
      <c r="AN549" s="168"/>
      <c r="AO549" s="168"/>
      <c r="AP549" s="168"/>
      <c r="AQ549" s="168"/>
      <c r="AR549" s="168"/>
      <c r="AS549" s="168"/>
      <c r="AT549" s="168"/>
      <c r="AU549" s="168"/>
      <c r="AV549" s="168"/>
      <c r="AW549" s="168"/>
      <c r="AX549" s="168"/>
      <c r="AY549" s="168"/>
      <c r="AZ549" s="168"/>
      <c r="BA549" s="168"/>
      <c r="BB549" s="168"/>
      <c r="BC549" s="168"/>
      <c r="BD549" s="20"/>
      <c r="BE549" s="20"/>
      <c r="BF549" s="20"/>
      <c r="BG549" s="20"/>
      <c r="BH549" s="20"/>
      <c r="BI549" s="20"/>
      <c r="BJ549" s="20"/>
      <c r="BK549" s="20"/>
      <c r="BL549" s="20"/>
      <c r="BM549" s="20"/>
      <c r="BN549" s="20"/>
      <c r="BO549" s="20"/>
      <c r="BP549" s="20"/>
      <c r="BQ549" s="20"/>
      <c r="BR549" s="20"/>
      <c r="BS549" s="20"/>
      <c r="BT549" s="20"/>
      <c r="BU549" s="20"/>
      <c r="BV549" s="20"/>
      <c r="BW549" s="20"/>
      <c r="BX549" s="20"/>
      <c r="BY549" s="20"/>
      <c r="BZ549" s="20"/>
      <c r="CA549" s="20"/>
      <c r="CB549" s="20"/>
      <c r="CC549" s="20"/>
      <c r="CD549" s="20"/>
      <c r="CE549" s="20"/>
      <c r="CF549" s="20"/>
      <c r="CG549" s="20"/>
      <c r="CH549" s="20"/>
      <c r="CI549" s="20"/>
    </row>
    <row r="550" spans="2:87" ht="13.5" customHeight="1">
      <c r="B550" s="228"/>
      <c r="C550" s="228"/>
      <c r="D550" s="230"/>
      <c r="E550" s="173" t="s">
        <v>81</v>
      </c>
      <c r="F550" s="116" t="s">
        <v>82</v>
      </c>
      <c r="G550" s="174">
        <v>417607</v>
      </c>
      <c r="H550" s="11">
        <f t="shared" ref="H550" si="1127">IFERROR(G550/G553,"-")</f>
        <v>1.2527341792577064E-4</v>
      </c>
      <c r="I550" s="71">
        <v>36</v>
      </c>
      <c r="J550" s="11">
        <f t="shared" ref="J550" si="1128">IFERROR(I550/D543,"-")</f>
        <v>1.8083182640144665E-3</v>
      </c>
      <c r="K550" s="76">
        <f t="shared" si="1065"/>
        <v>11600.194444444445</v>
      </c>
      <c r="L550" s="22"/>
      <c r="M550" s="20"/>
      <c r="N550" s="228"/>
      <c r="O550" s="228"/>
      <c r="P550" s="230"/>
      <c r="Q550" s="172" t="s">
        <v>81</v>
      </c>
      <c r="R550" s="92" t="s">
        <v>82</v>
      </c>
      <c r="S550" s="102">
        <v>1689858</v>
      </c>
      <c r="T550" s="13">
        <v>5.2793439245263449E-4</v>
      </c>
      <c r="U550" s="73">
        <v>41</v>
      </c>
      <c r="V550" s="13">
        <v>2.1825924940111793E-3</v>
      </c>
      <c r="W550" s="73">
        <v>41216.048780487807</v>
      </c>
      <c r="X550" s="22"/>
      <c r="Y550" s="143"/>
      <c r="Z550" s="168"/>
      <c r="AA550" s="168"/>
      <c r="AB550" s="168"/>
      <c r="AC550" s="168"/>
      <c r="AD550" s="168"/>
      <c r="AE550" s="168"/>
      <c r="AF550" s="168"/>
      <c r="AG550" s="168"/>
      <c r="AH550" s="168"/>
      <c r="AI550" s="168"/>
      <c r="AJ550" s="168"/>
      <c r="AK550" s="168"/>
      <c r="AL550" s="168"/>
      <c r="AM550" s="168"/>
      <c r="AN550" s="168"/>
      <c r="AO550" s="168"/>
      <c r="AP550" s="168"/>
      <c r="AQ550" s="168"/>
      <c r="AR550" s="168"/>
      <c r="AS550" s="168"/>
      <c r="AT550" s="168"/>
      <c r="AU550" s="168"/>
      <c r="AV550" s="168"/>
      <c r="AW550" s="168"/>
      <c r="AX550" s="168"/>
      <c r="AY550" s="168"/>
      <c r="AZ550" s="168"/>
      <c r="BA550" s="168"/>
      <c r="BB550" s="168"/>
      <c r="BC550" s="168"/>
      <c r="BD550" s="20"/>
      <c r="BE550" s="20"/>
      <c r="BF550" s="20"/>
      <c r="BG550" s="20"/>
      <c r="BH550" s="20"/>
      <c r="BI550" s="20"/>
      <c r="BJ550" s="20"/>
      <c r="BK550" s="20"/>
      <c r="BL550" s="20"/>
      <c r="BM550" s="20"/>
      <c r="BN550" s="20"/>
      <c r="BO550" s="20"/>
      <c r="BP550" s="20"/>
      <c r="BQ550" s="20"/>
      <c r="BR550" s="20"/>
      <c r="BS550" s="20"/>
      <c r="BT550" s="20"/>
      <c r="BU550" s="20"/>
      <c r="BV550" s="20"/>
      <c r="BW550" s="20"/>
      <c r="BX550" s="20"/>
      <c r="BY550" s="20"/>
      <c r="BZ550" s="20"/>
      <c r="CA550" s="20"/>
      <c r="CB550" s="20"/>
      <c r="CC550" s="20"/>
      <c r="CD550" s="20"/>
      <c r="CE550" s="20"/>
      <c r="CF550" s="20"/>
      <c r="CG550" s="20"/>
      <c r="CH550" s="20"/>
      <c r="CI550" s="20"/>
    </row>
    <row r="551" spans="2:87" ht="13.5" customHeight="1">
      <c r="B551" s="228"/>
      <c r="C551" s="228"/>
      <c r="D551" s="230"/>
      <c r="E551" s="173" t="s">
        <v>83</v>
      </c>
      <c r="F551" s="116" t="s">
        <v>84</v>
      </c>
      <c r="G551" s="174">
        <v>69496846</v>
      </c>
      <c r="H551" s="11">
        <f t="shared" ref="H551" si="1129">IFERROR(G551/G553,"-")</f>
        <v>2.0847608956461271E-2</v>
      </c>
      <c r="I551" s="71">
        <v>2493</v>
      </c>
      <c r="J551" s="11">
        <f t="shared" ref="J551" si="1130">IFERROR(I551/D543,"-")</f>
        <v>0.12522603978300181</v>
      </c>
      <c r="K551" s="76">
        <f t="shared" si="1065"/>
        <v>27876.793421580423</v>
      </c>
      <c r="L551" s="22"/>
      <c r="M551" s="20"/>
      <c r="N551" s="228"/>
      <c r="O551" s="228"/>
      <c r="P551" s="230"/>
      <c r="Q551" s="172" t="s">
        <v>83</v>
      </c>
      <c r="R551" s="92" t="s">
        <v>84</v>
      </c>
      <c r="S551" s="102">
        <v>81314907</v>
      </c>
      <c r="T551" s="13">
        <v>2.5403871819044844E-2</v>
      </c>
      <c r="U551" s="73">
        <v>2226</v>
      </c>
      <c r="V551" s="13">
        <v>0.11849880223582646</v>
      </c>
      <c r="W551" s="73">
        <v>36529.607816711592</v>
      </c>
      <c r="X551" s="22"/>
      <c r="Y551" s="143"/>
      <c r="Z551" s="168"/>
      <c r="AA551" s="168"/>
      <c r="AB551" s="168"/>
      <c r="AC551" s="168"/>
      <c r="AD551" s="168"/>
      <c r="AE551" s="168"/>
      <c r="AF551" s="168"/>
      <c r="AG551" s="168"/>
      <c r="AH551" s="168"/>
      <c r="AI551" s="168"/>
      <c r="AJ551" s="168"/>
      <c r="AK551" s="168"/>
      <c r="AL551" s="168"/>
      <c r="AM551" s="168"/>
      <c r="AN551" s="168"/>
      <c r="AO551" s="168"/>
      <c r="AP551" s="168"/>
      <c r="AQ551" s="168"/>
      <c r="AR551" s="168"/>
      <c r="AS551" s="168"/>
      <c r="AT551" s="168"/>
      <c r="AU551" s="168"/>
      <c r="AV551" s="168"/>
      <c r="AW551" s="168"/>
      <c r="AX551" s="168"/>
      <c r="AY551" s="168"/>
      <c r="AZ551" s="168"/>
      <c r="BA551" s="168"/>
      <c r="BB551" s="168"/>
      <c r="BC551" s="168"/>
      <c r="BD551" s="20"/>
      <c r="BE551" s="20"/>
      <c r="BF551" s="20"/>
      <c r="BG551" s="20"/>
      <c r="BH551" s="20"/>
      <c r="BI551" s="20"/>
      <c r="BJ551" s="20"/>
      <c r="BK551" s="20"/>
      <c r="BL551" s="20"/>
      <c r="BM551" s="20"/>
      <c r="BN551" s="20"/>
      <c r="BO551" s="20"/>
      <c r="BP551" s="20"/>
      <c r="BQ551" s="20"/>
      <c r="BR551" s="20"/>
      <c r="BS551" s="20"/>
      <c r="BT551" s="20"/>
      <c r="BU551" s="20"/>
      <c r="BV551" s="20"/>
      <c r="BW551" s="20"/>
      <c r="BX551" s="20"/>
      <c r="BY551" s="20"/>
      <c r="BZ551" s="20"/>
      <c r="CA551" s="20"/>
      <c r="CB551" s="20"/>
      <c r="CC551" s="20"/>
      <c r="CD551" s="20"/>
      <c r="CE551" s="20"/>
      <c r="CF551" s="20"/>
      <c r="CG551" s="20"/>
      <c r="CH551" s="20"/>
      <c r="CI551" s="20"/>
    </row>
    <row r="552" spans="2:87" ht="13.5" customHeight="1">
      <c r="B552" s="228"/>
      <c r="C552" s="228"/>
      <c r="D552" s="230"/>
      <c r="E552" s="175" t="s">
        <v>85</v>
      </c>
      <c r="F552" s="117" t="s">
        <v>86</v>
      </c>
      <c r="G552" s="176">
        <v>860960201</v>
      </c>
      <c r="H552" s="12">
        <f t="shared" ref="H552" si="1131">IFERROR(G552/G553,"-")</f>
        <v>0.25827016088649979</v>
      </c>
      <c r="I552" s="72">
        <v>2025</v>
      </c>
      <c r="J552" s="12">
        <f t="shared" ref="J552" si="1132">IFERROR(I552/D543,"-")</f>
        <v>0.10171790235081374</v>
      </c>
      <c r="K552" s="77">
        <f t="shared" si="1065"/>
        <v>425165.53135802469</v>
      </c>
      <c r="L552" s="22"/>
      <c r="M552" s="20"/>
      <c r="N552" s="228"/>
      <c r="O552" s="228"/>
      <c r="P552" s="230"/>
      <c r="Q552" s="172" t="s">
        <v>85</v>
      </c>
      <c r="R552" s="92" t="s">
        <v>86</v>
      </c>
      <c r="S552" s="102">
        <v>806754327</v>
      </c>
      <c r="T552" s="13">
        <v>0.25204091437462739</v>
      </c>
      <c r="U552" s="73">
        <v>1804</v>
      </c>
      <c r="V552" s="13">
        <v>9.6034069736491881E-2</v>
      </c>
      <c r="W552" s="73">
        <v>447203.06374722836</v>
      </c>
      <c r="X552" s="22"/>
      <c r="Y552" s="143"/>
      <c r="Z552" s="168"/>
      <c r="AA552" s="168"/>
      <c r="AB552" s="168"/>
      <c r="AC552" s="168"/>
      <c r="AD552" s="168"/>
      <c r="AE552" s="168"/>
      <c r="AF552" s="168"/>
      <c r="AG552" s="168"/>
      <c r="AH552" s="168"/>
      <c r="AI552" s="168"/>
      <c r="AJ552" s="168"/>
      <c r="AK552" s="168"/>
      <c r="AL552" s="168"/>
      <c r="AM552" s="168"/>
      <c r="AN552" s="168"/>
      <c r="AO552" s="168"/>
      <c r="AP552" s="168"/>
      <c r="AQ552" s="168"/>
      <c r="AR552" s="168"/>
      <c r="AS552" s="168"/>
      <c r="AT552" s="168"/>
      <c r="AU552" s="168"/>
      <c r="AV552" s="168"/>
      <c r="AW552" s="168"/>
      <c r="AX552" s="168"/>
      <c r="AY552" s="168"/>
      <c r="AZ552" s="168"/>
      <c r="BA552" s="168"/>
      <c r="BB552" s="168"/>
      <c r="BC552" s="168"/>
      <c r="BD552" s="20"/>
      <c r="BE552" s="20"/>
      <c r="BF552" s="20"/>
      <c r="BG552" s="20"/>
      <c r="BH552" s="20"/>
      <c r="BI552" s="20"/>
      <c r="BJ552" s="20"/>
      <c r="BK552" s="20"/>
      <c r="BL552" s="20"/>
      <c r="BM552" s="20"/>
      <c r="BN552" s="20"/>
      <c r="BO552" s="20"/>
      <c r="BP552" s="20"/>
      <c r="BQ552" s="20"/>
      <c r="BR552" s="20"/>
      <c r="BS552" s="20"/>
      <c r="BT552" s="20"/>
      <c r="BU552" s="20"/>
      <c r="BV552" s="20"/>
      <c r="BW552" s="20"/>
      <c r="BX552" s="20"/>
      <c r="BY552" s="20"/>
      <c r="BZ552" s="20"/>
      <c r="CA552" s="20"/>
      <c r="CB552" s="20"/>
      <c r="CC552" s="20"/>
      <c r="CD552" s="20"/>
      <c r="CE552" s="20"/>
      <c r="CF552" s="20"/>
      <c r="CG552" s="20"/>
      <c r="CH552" s="20"/>
      <c r="CI552" s="20"/>
    </row>
    <row r="553" spans="2:87" ht="13.5" customHeight="1">
      <c r="B553" s="192"/>
      <c r="C553" s="192"/>
      <c r="D553" s="231"/>
      <c r="E553" s="177" t="s">
        <v>115</v>
      </c>
      <c r="F553" s="178"/>
      <c r="G553" s="102">
        <f>SUM(G543:G552)</f>
        <v>3333564350</v>
      </c>
      <c r="H553" s="13" t="s">
        <v>131</v>
      </c>
      <c r="I553" s="73">
        <v>16108</v>
      </c>
      <c r="J553" s="13">
        <f t="shared" ref="J553" si="1133">IFERROR(I553/D543,"-")</f>
        <v>0.80912196102069522</v>
      </c>
      <c r="K553" s="78">
        <f t="shared" si="1065"/>
        <v>206950.85361311151</v>
      </c>
      <c r="L553" s="22"/>
      <c r="M553" s="20"/>
      <c r="N553" s="192"/>
      <c r="O553" s="192"/>
      <c r="P553" s="231"/>
      <c r="Q553" s="179" t="s">
        <v>115</v>
      </c>
      <c r="R553" s="179"/>
      <c r="S553" s="102">
        <v>3200886368</v>
      </c>
      <c r="T553" s="13" t="s">
        <v>131</v>
      </c>
      <c r="U553" s="73">
        <v>15275</v>
      </c>
      <c r="V553" s="13">
        <v>0.81314878892733566</v>
      </c>
      <c r="W553" s="73">
        <v>209550.66238952536</v>
      </c>
      <c r="X553" s="22"/>
      <c r="Y553" s="143"/>
      <c r="Z553" s="168"/>
      <c r="AA553" s="168"/>
      <c r="AB553" s="168"/>
      <c r="AC553" s="168"/>
      <c r="AD553" s="168"/>
      <c r="AE553" s="168"/>
      <c r="AF553" s="168"/>
      <c r="AG553" s="168"/>
      <c r="AH553" s="168"/>
      <c r="AI553" s="168"/>
      <c r="AJ553" s="168"/>
      <c r="AK553" s="168"/>
      <c r="AL553" s="168"/>
      <c r="AM553" s="168"/>
      <c r="AN553" s="168"/>
      <c r="AO553" s="168"/>
      <c r="AP553" s="168"/>
      <c r="AQ553" s="168"/>
      <c r="AR553" s="168"/>
      <c r="AS553" s="168"/>
      <c r="AT553" s="168"/>
      <c r="AU553" s="168"/>
      <c r="AV553" s="168"/>
      <c r="AW553" s="168"/>
      <c r="AX553" s="168"/>
      <c r="AY553" s="168"/>
      <c r="AZ553" s="168"/>
      <c r="BA553" s="168"/>
      <c r="BB553" s="168"/>
      <c r="BC553" s="168"/>
      <c r="BD553" s="20"/>
      <c r="BE553" s="20"/>
      <c r="BF553" s="20"/>
      <c r="BG553" s="20"/>
      <c r="BH553" s="20"/>
      <c r="BI553" s="20"/>
      <c r="BJ553" s="20"/>
      <c r="BK553" s="20"/>
      <c r="BL553" s="20"/>
      <c r="BM553" s="20"/>
      <c r="BN553" s="20"/>
      <c r="BO553" s="20"/>
      <c r="BP553" s="20"/>
      <c r="BQ553" s="20"/>
      <c r="BR553" s="20"/>
      <c r="BS553" s="20"/>
      <c r="BT553" s="20"/>
      <c r="BU553" s="20"/>
      <c r="BV553" s="20"/>
      <c r="BW553" s="20"/>
      <c r="BX553" s="20"/>
      <c r="BY553" s="20"/>
      <c r="BZ553" s="20"/>
      <c r="CA553" s="20"/>
      <c r="CB553" s="20"/>
      <c r="CC553" s="20"/>
      <c r="CD553" s="20"/>
      <c r="CE553" s="20"/>
      <c r="CF553" s="20"/>
      <c r="CG553" s="20"/>
      <c r="CH553" s="20"/>
      <c r="CI553" s="20"/>
    </row>
    <row r="554" spans="2:87" ht="13.5" customHeight="1">
      <c r="B554" s="191">
        <v>51</v>
      </c>
      <c r="C554" s="191" t="s">
        <v>42</v>
      </c>
      <c r="D554" s="229">
        <f>VLOOKUP(C554,市区町村別_生活習慣病の状況!$C$5:$D$78,2,FALSE)</f>
        <v>26891</v>
      </c>
      <c r="E554" s="169" t="s">
        <v>67</v>
      </c>
      <c r="F554" s="114" t="s">
        <v>68</v>
      </c>
      <c r="G554" s="170">
        <v>687296089</v>
      </c>
      <c r="H554" s="10">
        <f t="shared" ref="H554" si="1134">IFERROR(G554/G564,"-")</f>
        <v>0.15994842405907497</v>
      </c>
      <c r="I554" s="171">
        <v>12826</v>
      </c>
      <c r="J554" s="10">
        <f t="shared" ref="J554" si="1135">IFERROR(I554/D554,"-")</f>
        <v>0.4769625525268677</v>
      </c>
      <c r="K554" s="75">
        <f t="shared" si="1065"/>
        <v>53586.160065491968</v>
      </c>
      <c r="L554" s="22"/>
      <c r="M554" s="20"/>
      <c r="N554" s="191">
        <v>51</v>
      </c>
      <c r="O554" s="191" t="s">
        <v>42</v>
      </c>
      <c r="P554" s="229">
        <v>25056</v>
      </c>
      <c r="Q554" s="172" t="s">
        <v>67</v>
      </c>
      <c r="R554" s="92" t="s">
        <v>68</v>
      </c>
      <c r="S554" s="102">
        <v>644715853</v>
      </c>
      <c r="T554" s="13">
        <v>0.15237757472564847</v>
      </c>
      <c r="U554" s="73">
        <v>11654</v>
      </c>
      <c r="V554" s="13">
        <v>0.46511813537675606</v>
      </c>
      <c r="W554" s="73">
        <v>55321.422086837134</v>
      </c>
      <c r="X554" s="22"/>
      <c r="Y554" s="143"/>
      <c r="Z554" s="168"/>
      <c r="AA554" s="168"/>
      <c r="AB554" s="168"/>
      <c r="AC554" s="168"/>
      <c r="AD554" s="168"/>
      <c r="AE554" s="168"/>
      <c r="AF554" s="168"/>
      <c r="AG554" s="168"/>
      <c r="AH554" s="168"/>
      <c r="AI554" s="168"/>
      <c r="AJ554" s="168"/>
      <c r="AK554" s="168"/>
      <c r="AL554" s="168"/>
      <c r="AM554" s="168"/>
      <c r="AN554" s="168"/>
      <c r="AO554" s="168"/>
      <c r="AP554" s="168"/>
      <c r="AQ554" s="168"/>
      <c r="AR554" s="168"/>
      <c r="AS554" s="168"/>
      <c r="AT554" s="168"/>
      <c r="AU554" s="168"/>
      <c r="AV554" s="168"/>
      <c r="AW554" s="168"/>
      <c r="AX554" s="168"/>
      <c r="AY554" s="168"/>
      <c r="AZ554" s="168"/>
      <c r="BA554" s="168"/>
      <c r="BB554" s="168"/>
      <c r="BC554" s="168"/>
      <c r="BD554" s="20"/>
      <c r="BE554" s="20"/>
      <c r="BF554" s="20"/>
      <c r="BG554" s="20"/>
      <c r="BH554" s="20"/>
      <c r="BI554" s="20"/>
      <c r="BJ554" s="20"/>
      <c r="BK554" s="20"/>
      <c r="BL554" s="20"/>
      <c r="BM554" s="20"/>
      <c r="BN554" s="20"/>
      <c r="BO554" s="20"/>
      <c r="BP554" s="20"/>
      <c r="BQ554" s="20"/>
      <c r="BR554" s="20"/>
      <c r="BS554" s="20"/>
      <c r="BT554" s="20"/>
      <c r="BU554" s="20"/>
      <c r="BV554" s="20"/>
      <c r="BW554" s="20"/>
      <c r="BX554" s="20"/>
      <c r="BY554" s="20"/>
      <c r="BZ554" s="20"/>
      <c r="CA554" s="20"/>
      <c r="CB554" s="20"/>
      <c r="CC554" s="20"/>
      <c r="CD554" s="20"/>
      <c r="CE554" s="20"/>
      <c r="CF554" s="20"/>
      <c r="CG554" s="20"/>
      <c r="CH554" s="20"/>
      <c r="CI554" s="20"/>
    </row>
    <row r="555" spans="2:87" ht="13.5" customHeight="1">
      <c r="B555" s="228"/>
      <c r="C555" s="228"/>
      <c r="D555" s="230"/>
      <c r="E555" s="173" t="s">
        <v>69</v>
      </c>
      <c r="F555" s="115" t="s">
        <v>70</v>
      </c>
      <c r="G555" s="174">
        <v>333581846</v>
      </c>
      <c r="H555" s="11">
        <f t="shared" ref="H555" si="1136">IFERROR(G555/G564,"-")</f>
        <v>7.7631593452028275E-2</v>
      </c>
      <c r="I555" s="71">
        <v>10826</v>
      </c>
      <c r="J555" s="11">
        <f t="shared" ref="J555" si="1137">IFERROR(I555/D554,"-")</f>
        <v>0.40258822654419696</v>
      </c>
      <c r="K555" s="76">
        <f t="shared" si="1065"/>
        <v>30813.028450027712</v>
      </c>
      <c r="L555" s="22"/>
      <c r="M555" s="20"/>
      <c r="N555" s="228"/>
      <c r="O555" s="228"/>
      <c r="P555" s="230"/>
      <c r="Q555" s="172" t="s">
        <v>69</v>
      </c>
      <c r="R555" s="92" t="s">
        <v>70</v>
      </c>
      <c r="S555" s="102">
        <v>337130721</v>
      </c>
      <c r="T555" s="13">
        <v>7.9680314036716021E-2</v>
      </c>
      <c r="U555" s="73">
        <v>9850</v>
      </c>
      <c r="V555" s="13">
        <v>0.39311941251596422</v>
      </c>
      <c r="W555" s="73">
        <v>34226.469137055836</v>
      </c>
      <c r="X555" s="22"/>
      <c r="Y555" s="143"/>
      <c r="Z555" s="168"/>
      <c r="AA555" s="168"/>
      <c r="AB555" s="168"/>
      <c r="AC555" s="168"/>
      <c r="AD555" s="168"/>
      <c r="AE555" s="168"/>
      <c r="AF555" s="168"/>
      <c r="AG555" s="168"/>
      <c r="AH555" s="168"/>
      <c r="AI555" s="168"/>
      <c r="AJ555" s="168"/>
      <c r="AK555" s="168"/>
      <c r="AL555" s="168"/>
      <c r="AM555" s="168"/>
      <c r="AN555" s="168"/>
      <c r="AO555" s="168"/>
      <c r="AP555" s="168"/>
      <c r="AQ555" s="168"/>
      <c r="AR555" s="168"/>
      <c r="AS555" s="168"/>
      <c r="AT555" s="168"/>
      <c r="AU555" s="168"/>
      <c r="AV555" s="168"/>
      <c r="AW555" s="168"/>
      <c r="AX555" s="168"/>
      <c r="AY555" s="168"/>
      <c r="AZ555" s="168"/>
      <c r="BA555" s="168"/>
      <c r="BB555" s="168"/>
      <c r="BC555" s="168"/>
      <c r="BD555" s="20"/>
      <c r="BE555" s="20"/>
      <c r="BF555" s="20"/>
      <c r="BG555" s="20"/>
      <c r="BH555" s="20"/>
      <c r="BI555" s="20"/>
      <c r="BJ555" s="20"/>
      <c r="BK555" s="20"/>
      <c r="BL555" s="20"/>
      <c r="BM555" s="20"/>
      <c r="BN555" s="20"/>
      <c r="BO555" s="20"/>
      <c r="BP555" s="20"/>
      <c r="BQ555" s="20"/>
      <c r="BR555" s="20"/>
      <c r="BS555" s="20"/>
      <c r="BT555" s="20"/>
      <c r="BU555" s="20"/>
      <c r="BV555" s="20"/>
      <c r="BW555" s="20"/>
      <c r="BX555" s="20"/>
      <c r="BY555" s="20"/>
      <c r="BZ555" s="20"/>
      <c r="CA555" s="20"/>
      <c r="CB555" s="20"/>
      <c r="CC555" s="20"/>
      <c r="CD555" s="20"/>
      <c r="CE555" s="20"/>
      <c r="CF555" s="20"/>
      <c r="CG555" s="20"/>
      <c r="CH555" s="20"/>
      <c r="CI555" s="20"/>
    </row>
    <row r="556" spans="2:87" ht="13.5" customHeight="1">
      <c r="B556" s="228"/>
      <c r="C556" s="228"/>
      <c r="D556" s="230"/>
      <c r="E556" s="173" t="s">
        <v>71</v>
      </c>
      <c r="F556" s="116" t="s">
        <v>72</v>
      </c>
      <c r="G556" s="174">
        <v>723964915</v>
      </c>
      <c r="H556" s="11">
        <f t="shared" ref="H556" si="1138">IFERROR(G556/G564,"-")</f>
        <v>0.16848204010122364</v>
      </c>
      <c r="I556" s="71">
        <v>17183</v>
      </c>
      <c r="J556" s="11">
        <f t="shared" ref="J556" si="1139">IFERROR(I556/D554,"-")</f>
        <v>0.63898702168011601</v>
      </c>
      <c r="K556" s="76">
        <f t="shared" si="1065"/>
        <v>42132.626142117209</v>
      </c>
      <c r="L556" s="22"/>
      <c r="M556" s="20"/>
      <c r="N556" s="228"/>
      <c r="O556" s="228"/>
      <c r="P556" s="230"/>
      <c r="Q556" s="172" t="s">
        <v>71</v>
      </c>
      <c r="R556" s="92" t="s">
        <v>72</v>
      </c>
      <c r="S556" s="102">
        <v>720312824</v>
      </c>
      <c r="T556" s="13">
        <v>0.17024479955653093</v>
      </c>
      <c r="U556" s="73">
        <v>16002</v>
      </c>
      <c r="V556" s="13">
        <v>0.63864942528735635</v>
      </c>
      <c r="W556" s="73">
        <v>45013.924759405076</v>
      </c>
      <c r="X556" s="22"/>
      <c r="Y556" s="143"/>
      <c r="Z556" s="168"/>
      <c r="AA556" s="168"/>
      <c r="AB556" s="168"/>
      <c r="AC556" s="168"/>
      <c r="AD556" s="168"/>
      <c r="AE556" s="168"/>
      <c r="AF556" s="168"/>
      <c r="AG556" s="168"/>
      <c r="AH556" s="168"/>
      <c r="AI556" s="168"/>
      <c r="AJ556" s="168"/>
      <c r="AK556" s="168"/>
      <c r="AL556" s="168"/>
      <c r="AM556" s="168"/>
      <c r="AN556" s="168"/>
      <c r="AO556" s="168"/>
      <c r="AP556" s="168"/>
      <c r="AQ556" s="168"/>
      <c r="AR556" s="168"/>
      <c r="AS556" s="168"/>
      <c r="AT556" s="168"/>
      <c r="AU556" s="168"/>
      <c r="AV556" s="168"/>
      <c r="AW556" s="168"/>
      <c r="AX556" s="168"/>
      <c r="AY556" s="168"/>
      <c r="AZ556" s="168"/>
      <c r="BA556" s="168"/>
      <c r="BB556" s="168"/>
      <c r="BC556" s="168"/>
      <c r="BD556" s="20"/>
      <c r="BE556" s="20"/>
      <c r="BF556" s="20"/>
      <c r="BG556" s="20"/>
      <c r="BH556" s="20"/>
      <c r="BI556" s="20"/>
      <c r="BJ556" s="20"/>
      <c r="BK556" s="20"/>
      <c r="BL556" s="20"/>
      <c r="BM556" s="20"/>
      <c r="BN556" s="20"/>
      <c r="BO556" s="20"/>
      <c r="BP556" s="20"/>
      <c r="BQ556" s="20"/>
      <c r="BR556" s="20"/>
      <c r="BS556" s="20"/>
      <c r="BT556" s="20"/>
      <c r="BU556" s="20"/>
      <c r="BV556" s="20"/>
      <c r="BW556" s="20"/>
      <c r="BX556" s="20"/>
      <c r="BY556" s="20"/>
      <c r="BZ556" s="20"/>
      <c r="CA556" s="20"/>
      <c r="CB556" s="20"/>
      <c r="CC556" s="20"/>
      <c r="CD556" s="20"/>
      <c r="CE556" s="20"/>
      <c r="CF556" s="20"/>
      <c r="CG556" s="20"/>
      <c r="CH556" s="20"/>
      <c r="CI556" s="20"/>
    </row>
    <row r="557" spans="2:87" ht="13.5" customHeight="1">
      <c r="B557" s="228"/>
      <c r="C557" s="228"/>
      <c r="D557" s="230"/>
      <c r="E557" s="173" t="s">
        <v>73</v>
      </c>
      <c r="F557" s="116" t="s">
        <v>74</v>
      </c>
      <c r="G557" s="174">
        <v>449934928</v>
      </c>
      <c r="H557" s="11">
        <f t="shared" ref="H557" si="1140">IFERROR(G557/G564,"-")</f>
        <v>0.10470943137104533</v>
      </c>
      <c r="I557" s="71">
        <v>5602</v>
      </c>
      <c r="J557" s="11">
        <f t="shared" ref="J557" si="1141">IFERROR(I557/D554,"-")</f>
        <v>0.20832248707746087</v>
      </c>
      <c r="K557" s="76">
        <f t="shared" si="1065"/>
        <v>80316.838272045701</v>
      </c>
      <c r="L557" s="22"/>
      <c r="M557" s="20"/>
      <c r="N557" s="228"/>
      <c r="O557" s="228"/>
      <c r="P557" s="230"/>
      <c r="Q557" s="172" t="s">
        <v>73</v>
      </c>
      <c r="R557" s="92" t="s">
        <v>74</v>
      </c>
      <c r="S557" s="102">
        <v>413539927</v>
      </c>
      <c r="T557" s="13">
        <v>9.7739509328432339E-2</v>
      </c>
      <c r="U557" s="73">
        <v>5215</v>
      </c>
      <c r="V557" s="13">
        <v>0.20813378033205621</v>
      </c>
      <c r="W557" s="73">
        <v>79298.164333652923</v>
      </c>
      <c r="X557" s="22"/>
      <c r="Y557" s="143"/>
      <c r="Z557" s="168"/>
      <c r="AA557" s="168"/>
      <c r="AB557" s="168"/>
      <c r="AC557" s="168"/>
      <c r="AD557" s="168"/>
      <c r="AE557" s="168"/>
      <c r="AF557" s="168"/>
      <c r="AG557" s="168"/>
      <c r="AH557" s="168"/>
      <c r="AI557" s="168"/>
      <c r="AJ557" s="168"/>
      <c r="AK557" s="168"/>
      <c r="AL557" s="168"/>
      <c r="AM557" s="168"/>
      <c r="AN557" s="168"/>
      <c r="AO557" s="168"/>
      <c r="AP557" s="168"/>
      <c r="AQ557" s="168"/>
      <c r="AR557" s="168"/>
      <c r="AS557" s="168"/>
      <c r="AT557" s="168"/>
      <c r="AU557" s="168"/>
      <c r="AV557" s="168"/>
      <c r="AW557" s="168"/>
      <c r="AX557" s="168"/>
      <c r="AY557" s="168"/>
      <c r="AZ557" s="168"/>
      <c r="BA557" s="168"/>
      <c r="BB557" s="168"/>
      <c r="BC557" s="168"/>
      <c r="BD557" s="20"/>
      <c r="BE557" s="20"/>
      <c r="BF557" s="20"/>
      <c r="BG557" s="20"/>
      <c r="BH557" s="20"/>
      <c r="BI557" s="20"/>
      <c r="BJ557" s="20"/>
      <c r="BK557" s="20"/>
      <c r="BL557" s="20"/>
      <c r="BM557" s="20"/>
      <c r="BN557" s="20"/>
      <c r="BO557" s="20"/>
      <c r="BP557" s="20"/>
      <c r="BQ557" s="20"/>
      <c r="BR557" s="20"/>
      <c r="BS557" s="20"/>
      <c r="BT557" s="20"/>
      <c r="BU557" s="20"/>
      <c r="BV557" s="20"/>
      <c r="BW557" s="20"/>
      <c r="BX557" s="20"/>
      <c r="BY557" s="20"/>
      <c r="BZ557" s="20"/>
      <c r="CA557" s="20"/>
      <c r="CB557" s="20"/>
      <c r="CC557" s="20"/>
      <c r="CD557" s="20"/>
      <c r="CE557" s="20"/>
      <c r="CF557" s="20"/>
      <c r="CG557" s="20"/>
      <c r="CH557" s="20"/>
      <c r="CI557" s="20"/>
    </row>
    <row r="558" spans="2:87" ht="13.5" customHeight="1">
      <c r="B558" s="228"/>
      <c r="C558" s="228"/>
      <c r="D558" s="230"/>
      <c r="E558" s="173" t="s">
        <v>75</v>
      </c>
      <c r="F558" s="116" t="s">
        <v>76</v>
      </c>
      <c r="G558" s="174">
        <v>19577708</v>
      </c>
      <c r="H558" s="11">
        <f t="shared" ref="H558" si="1142">IFERROR(G558/G564,"-")</f>
        <v>4.5561492221567763E-3</v>
      </c>
      <c r="I558" s="71">
        <v>54</v>
      </c>
      <c r="J558" s="11">
        <f t="shared" ref="J558" si="1143">IFERROR(I558/D554,"-")</f>
        <v>2.008106801532111E-3</v>
      </c>
      <c r="K558" s="76">
        <f t="shared" si="1065"/>
        <v>362550.14814814815</v>
      </c>
      <c r="L558" s="22"/>
      <c r="M558" s="20"/>
      <c r="N558" s="228"/>
      <c r="O558" s="228"/>
      <c r="P558" s="230"/>
      <c r="Q558" s="172" t="s">
        <v>75</v>
      </c>
      <c r="R558" s="92" t="s">
        <v>76</v>
      </c>
      <c r="S558" s="102">
        <v>16037099</v>
      </c>
      <c r="T558" s="13">
        <v>3.7903430478467269E-3</v>
      </c>
      <c r="U558" s="73">
        <v>45</v>
      </c>
      <c r="V558" s="13">
        <v>1.7959770114942528E-3</v>
      </c>
      <c r="W558" s="73">
        <v>356379.97777777776</v>
      </c>
      <c r="X558" s="22"/>
      <c r="Y558" s="143"/>
      <c r="Z558" s="168"/>
      <c r="AA558" s="168"/>
      <c r="AB558" s="168"/>
      <c r="AC558" s="168"/>
      <c r="AD558" s="168"/>
      <c r="AE558" s="168"/>
      <c r="AF558" s="168"/>
      <c r="AG558" s="168"/>
      <c r="AH558" s="168"/>
      <c r="AI558" s="168"/>
      <c r="AJ558" s="168"/>
      <c r="AK558" s="168"/>
      <c r="AL558" s="168"/>
      <c r="AM558" s="168"/>
      <c r="AN558" s="168"/>
      <c r="AO558" s="168"/>
      <c r="AP558" s="168"/>
      <c r="AQ558" s="168"/>
      <c r="AR558" s="168"/>
      <c r="AS558" s="168"/>
      <c r="AT558" s="168"/>
      <c r="AU558" s="168"/>
      <c r="AV558" s="168"/>
      <c r="AW558" s="168"/>
      <c r="AX558" s="168"/>
      <c r="AY558" s="168"/>
      <c r="AZ558" s="168"/>
      <c r="BA558" s="168"/>
      <c r="BB558" s="168"/>
      <c r="BC558" s="168"/>
      <c r="BD558" s="20"/>
      <c r="BE558" s="20"/>
      <c r="BF558" s="20"/>
      <c r="BG558" s="20"/>
      <c r="BH558" s="20"/>
      <c r="BI558" s="20"/>
      <c r="BJ558" s="20"/>
      <c r="BK558" s="20"/>
      <c r="BL558" s="20"/>
      <c r="BM558" s="20"/>
      <c r="BN558" s="20"/>
      <c r="BO558" s="20"/>
      <c r="BP558" s="20"/>
      <c r="BQ558" s="20"/>
      <c r="BR558" s="20"/>
      <c r="BS558" s="20"/>
      <c r="BT558" s="20"/>
      <c r="BU558" s="20"/>
      <c r="BV558" s="20"/>
      <c r="BW558" s="20"/>
      <c r="BX558" s="20"/>
      <c r="BY558" s="20"/>
      <c r="BZ558" s="20"/>
      <c r="CA558" s="20"/>
      <c r="CB558" s="20"/>
      <c r="CC558" s="20"/>
      <c r="CD558" s="20"/>
      <c r="CE558" s="20"/>
      <c r="CF558" s="20"/>
      <c r="CG558" s="20"/>
      <c r="CH558" s="20"/>
      <c r="CI558" s="20"/>
    </row>
    <row r="559" spans="2:87" ht="13.5" customHeight="1">
      <c r="B559" s="228"/>
      <c r="C559" s="228"/>
      <c r="D559" s="230"/>
      <c r="E559" s="173" t="s">
        <v>77</v>
      </c>
      <c r="F559" s="116" t="s">
        <v>78</v>
      </c>
      <c r="G559" s="174">
        <v>221333100</v>
      </c>
      <c r="H559" s="11">
        <f t="shared" ref="H559" si="1144">IFERROR(G559/G564,"-")</f>
        <v>5.1508921851452068E-2</v>
      </c>
      <c r="I559" s="71">
        <v>998</v>
      </c>
      <c r="J559" s="11">
        <f t="shared" ref="J559" si="1145">IFERROR(I559/D554,"-")</f>
        <v>3.7112788665352718E-2</v>
      </c>
      <c r="K559" s="76">
        <f t="shared" si="1065"/>
        <v>221776.65330661324</v>
      </c>
      <c r="L559" s="22"/>
      <c r="M559" s="20"/>
      <c r="N559" s="228"/>
      <c r="O559" s="228"/>
      <c r="P559" s="230"/>
      <c r="Q559" s="172" t="s">
        <v>77</v>
      </c>
      <c r="R559" s="92" t="s">
        <v>78</v>
      </c>
      <c r="S559" s="102">
        <v>247248704</v>
      </c>
      <c r="T559" s="13">
        <v>5.843684112042416E-2</v>
      </c>
      <c r="U559" s="73">
        <v>994</v>
      </c>
      <c r="V559" s="13">
        <v>3.9671136653895274E-2</v>
      </c>
      <c r="W559" s="73">
        <v>248741.15090543259</v>
      </c>
      <c r="X559" s="22"/>
      <c r="Y559" s="143"/>
      <c r="Z559" s="168"/>
      <c r="AA559" s="168"/>
      <c r="AB559" s="168"/>
      <c r="AC559" s="168"/>
      <c r="AD559" s="168"/>
      <c r="AE559" s="168"/>
      <c r="AF559" s="168"/>
      <c r="AG559" s="168"/>
      <c r="AH559" s="168"/>
      <c r="AI559" s="168"/>
      <c r="AJ559" s="168"/>
      <c r="AK559" s="168"/>
      <c r="AL559" s="168"/>
      <c r="AM559" s="168"/>
      <c r="AN559" s="168"/>
      <c r="AO559" s="168"/>
      <c r="AP559" s="168"/>
      <c r="AQ559" s="168"/>
      <c r="AR559" s="168"/>
      <c r="AS559" s="168"/>
      <c r="AT559" s="168"/>
      <c r="AU559" s="168"/>
      <c r="AV559" s="168"/>
      <c r="AW559" s="168"/>
      <c r="AX559" s="168"/>
      <c r="AY559" s="168"/>
      <c r="AZ559" s="168"/>
      <c r="BA559" s="168"/>
      <c r="BB559" s="168"/>
      <c r="BC559" s="168"/>
      <c r="BD559" s="20"/>
      <c r="BE559" s="20"/>
      <c r="BF559" s="20"/>
      <c r="BG559" s="20"/>
      <c r="BH559" s="20"/>
      <c r="BI559" s="20"/>
      <c r="BJ559" s="20"/>
      <c r="BK559" s="20"/>
      <c r="BL559" s="20"/>
      <c r="BM559" s="20"/>
      <c r="BN559" s="20"/>
      <c r="BO559" s="20"/>
      <c r="BP559" s="20"/>
      <c r="BQ559" s="20"/>
      <c r="BR559" s="20"/>
      <c r="BS559" s="20"/>
      <c r="BT559" s="20"/>
      <c r="BU559" s="20"/>
      <c r="BV559" s="20"/>
      <c r="BW559" s="20"/>
      <c r="BX559" s="20"/>
      <c r="BY559" s="20"/>
      <c r="BZ559" s="20"/>
      <c r="CA559" s="20"/>
      <c r="CB559" s="20"/>
      <c r="CC559" s="20"/>
      <c r="CD559" s="20"/>
      <c r="CE559" s="20"/>
      <c r="CF559" s="20"/>
      <c r="CG559" s="20"/>
      <c r="CH559" s="20"/>
      <c r="CI559" s="20"/>
    </row>
    <row r="560" spans="2:87" ht="13.5" customHeight="1">
      <c r="B560" s="228"/>
      <c r="C560" s="228"/>
      <c r="D560" s="230"/>
      <c r="E560" s="173" t="s">
        <v>79</v>
      </c>
      <c r="F560" s="116" t="s">
        <v>80</v>
      </c>
      <c r="G560" s="174">
        <v>745181736</v>
      </c>
      <c r="H560" s="11">
        <f t="shared" ref="H560" si="1146">IFERROR(G560/G564,"-")</f>
        <v>0.17341964579519911</v>
      </c>
      <c r="I560" s="71">
        <v>4591</v>
      </c>
      <c r="J560" s="11">
        <f t="shared" ref="J560" si="1147">IFERROR(I560/D554,"-")</f>
        <v>0.17072626529322077</v>
      </c>
      <c r="K560" s="76">
        <f t="shared" si="1065"/>
        <v>162313.59965149206</v>
      </c>
      <c r="L560" s="22"/>
      <c r="M560" s="20"/>
      <c r="N560" s="228"/>
      <c r="O560" s="228"/>
      <c r="P560" s="230"/>
      <c r="Q560" s="172" t="s">
        <v>79</v>
      </c>
      <c r="R560" s="92" t="s">
        <v>80</v>
      </c>
      <c r="S560" s="102">
        <v>756385436</v>
      </c>
      <c r="T560" s="13">
        <v>0.17877050449305795</v>
      </c>
      <c r="U560" s="73">
        <v>4352</v>
      </c>
      <c r="V560" s="13">
        <v>0.17369093231162197</v>
      </c>
      <c r="W560" s="73">
        <v>173801.8005514706</v>
      </c>
      <c r="X560" s="22"/>
      <c r="Y560" s="143"/>
      <c r="Z560" s="168"/>
      <c r="AA560" s="168"/>
      <c r="AB560" s="168"/>
      <c r="AC560" s="168"/>
      <c r="AD560" s="168"/>
      <c r="AE560" s="168"/>
      <c r="AF560" s="168"/>
      <c r="AG560" s="168"/>
      <c r="AH560" s="168"/>
      <c r="AI560" s="168"/>
      <c r="AJ560" s="168"/>
      <c r="AK560" s="168"/>
      <c r="AL560" s="168"/>
      <c r="AM560" s="168"/>
      <c r="AN560" s="168"/>
      <c r="AO560" s="168"/>
      <c r="AP560" s="168"/>
      <c r="AQ560" s="168"/>
      <c r="AR560" s="168"/>
      <c r="AS560" s="168"/>
      <c r="AT560" s="168"/>
      <c r="AU560" s="168"/>
      <c r="AV560" s="168"/>
      <c r="AW560" s="168"/>
      <c r="AX560" s="168"/>
      <c r="AY560" s="168"/>
      <c r="AZ560" s="168"/>
      <c r="BA560" s="168"/>
      <c r="BB560" s="168"/>
      <c r="BC560" s="168"/>
      <c r="BD560" s="20"/>
      <c r="BE560" s="20"/>
      <c r="BF560" s="20"/>
      <c r="BG560" s="20"/>
      <c r="BH560" s="20"/>
      <c r="BI560" s="20"/>
      <c r="BJ560" s="20"/>
      <c r="BK560" s="20"/>
      <c r="BL560" s="20"/>
      <c r="BM560" s="20"/>
      <c r="BN560" s="20"/>
      <c r="BO560" s="20"/>
      <c r="BP560" s="20"/>
      <c r="BQ560" s="20"/>
      <c r="BR560" s="20"/>
      <c r="BS560" s="20"/>
      <c r="BT560" s="20"/>
      <c r="BU560" s="20"/>
      <c r="BV560" s="20"/>
      <c r="BW560" s="20"/>
      <c r="BX560" s="20"/>
      <c r="BY560" s="20"/>
      <c r="BZ560" s="20"/>
      <c r="CA560" s="20"/>
      <c r="CB560" s="20"/>
      <c r="CC560" s="20"/>
      <c r="CD560" s="20"/>
      <c r="CE560" s="20"/>
      <c r="CF560" s="20"/>
      <c r="CG560" s="20"/>
      <c r="CH560" s="20"/>
      <c r="CI560" s="20"/>
    </row>
    <row r="561" spans="2:87" ht="13.5" customHeight="1">
      <c r="B561" s="228"/>
      <c r="C561" s="228"/>
      <c r="D561" s="230"/>
      <c r="E561" s="173" t="s">
        <v>81</v>
      </c>
      <c r="F561" s="116" t="s">
        <v>82</v>
      </c>
      <c r="G561" s="174">
        <v>1039333</v>
      </c>
      <c r="H561" s="11">
        <f t="shared" ref="H561" si="1148">IFERROR(G561/G564,"-")</f>
        <v>2.4187490381978669E-4</v>
      </c>
      <c r="I561" s="71">
        <v>113</v>
      </c>
      <c r="J561" s="11">
        <f t="shared" ref="J561" si="1149">IFERROR(I561/D554,"-")</f>
        <v>4.2021494180208988E-3</v>
      </c>
      <c r="K561" s="76">
        <f t="shared" si="1065"/>
        <v>9197.6371681415931</v>
      </c>
      <c r="L561" s="22"/>
      <c r="M561" s="20"/>
      <c r="N561" s="228"/>
      <c r="O561" s="228"/>
      <c r="P561" s="230"/>
      <c r="Q561" s="172" t="s">
        <v>81</v>
      </c>
      <c r="R561" s="92" t="s">
        <v>82</v>
      </c>
      <c r="S561" s="102">
        <v>2136065</v>
      </c>
      <c r="T561" s="13">
        <v>5.0485559280383056E-4</v>
      </c>
      <c r="U561" s="73">
        <v>96</v>
      </c>
      <c r="V561" s="13">
        <v>3.8314176245210726E-3</v>
      </c>
      <c r="W561" s="73">
        <v>22250.677083333332</v>
      </c>
      <c r="X561" s="22"/>
      <c r="Y561" s="143"/>
      <c r="Z561" s="168"/>
      <c r="AA561" s="168"/>
      <c r="AB561" s="168"/>
      <c r="AC561" s="168"/>
      <c r="AD561" s="168"/>
      <c r="AE561" s="168"/>
      <c r="AF561" s="168"/>
      <c r="AG561" s="168"/>
      <c r="AH561" s="168"/>
      <c r="AI561" s="168"/>
      <c r="AJ561" s="168"/>
      <c r="AK561" s="168"/>
      <c r="AL561" s="168"/>
      <c r="AM561" s="168"/>
      <c r="AN561" s="168"/>
      <c r="AO561" s="168"/>
      <c r="AP561" s="168"/>
      <c r="AQ561" s="168"/>
      <c r="AR561" s="168"/>
      <c r="AS561" s="168"/>
      <c r="AT561" s="168"/>
      <c r="AU561" s="168"/>
      <c r="AV561" s="168"/>
      <c r="AW561" s="168"/>
      <c r="AX561" s="168"/>
      <c r="AY561" s="168"/>
      <c r="AZ561" s="168"/>
      <c r="BA561" s="168"/>
      <c r="BB561" s="168"/>
      <c r="BC561" s="168"/>
      <c r="BD561" s="20"/>
      <c r="BE561" s="20"/>
      <c r="BF561" s="20"/>
      <c r="BG561" s="20"/>
      <c r="BH561" s="20"/>
      <c r="BI561" s="20"/>
      <c r="BJ561" s="20"/>
      <c r="BK561" s="20"/>
      <c r="BL561" s="20"/>
      <c r="BM561" s="20"/>
      <c r="BN561" s="20"/>
      <c r="BO561" s="20"/>
      <c r="BP561" s="20"/>
      <c r="BQ561" s="20"/>
      <c r="BR561" s="20"/>
      <c r="BS561" s="20"/>
      <c r="BT561" s="20"/>
      <c r="BU561" s="20"/>
      <c r="BV561" s="20"/>
      <c r="BW561" s="20"/>
      <c r="BX561" s="20"/>
      <c r="BY561" s="20"/>
      <c r="BZ561" s="20"/>
      <c r="CA561" s="20"/>
      <c r="CB561" s="20"/>
      <c r="CC561" s="20"/>
      <c r="CD561" s="20"/>
      <c r="CE561" s="20"/>
      <c r="CF561" s="20"/>
      <c r="CG561" s="20"/>
      <c r="CH561" s="20"/>
      <c r="CI561" s="20"/>
    </row>
    <row r="562" spans="2:87" ht="13.5" customHeight="1">
      <c r="B562" s="228"/>
      <c r="C562" s="228"/>
      <c r="D562" s="230"/>
      <c r="E562" s="173" t="s">
        <v>83</v>
      </c>
      <c r="F562" s="116" t="s">
        <v>84</v>
      </c>
      <c r="G562" s="174">
        <v>102090318</v>
      </c>
      <c r="H562" s="11">
        <f t="shared" ref="H562" si="1150">IFERROR(G562/G564,"-")</f>
        <v>2.3758589255976129E-2</v>
      </c>
      <c r="I562" s="71">
        <v>2905</v>
      </c>
      <c r="J562" s="11">
        <f t="shared" ref="J562" si="1151">IFERROR(I562/D554,"-")</f>
        <v>0.10802870848982932</v>
      </c>
      <c r="K562" s="76">
        <f t="shared" si="1065"/>
        <v>35142.966609294323</v>
      </c>
      <c r="L562" s="22"/>
      <c r="M562" s="20"/>
      <c r="N562" s="228"/>
      <c r="O562" s="228"/>
      <c r="P562" s="230"/>
      <c r="Q562" s="172" t="s">
        <v>83</v>
      </c>
      <c r="R562" s="92" t="s">
        <v>84</v>
      </c>
      <c r="S562" s="102">
        <v>93894799</v>
      </c>
      <c r="T562" s="13">
        <v>2.2191887611257857E-2</v>
      </c>
      <c r="U562" s="73">
        <v>2741</v>
      </c>
      <c r="V562" s="13">
        <v>0.10939495530012772</v>
      </c>
      <c r="W562" s="73">
        <v>34255.672747172568</v>
      </c>
      <c r="X562" s="22"/>
      <c r="Y562" s="143"/>
      <c r="Z562" s="168"/>
      <c r="AA562" s="168"/>
      <c r="AB562" s="168"/>
      <c r="AC562" s="168"/>
      <c r="AD562" s="168"/>
      <c r="AE562" s="168"/>
      <c r="AF562" s="168"/>
      <c r="AG562" s="168"/>
      <c r="AH562" s="168"/>
      <c r="AI562" s="168"/>
      <c r="AJ562" s="168"/>
      <c r="AK562" s="168"/>
      <c r="AL562" s="168"/>
      <c r="AM562" s="168"/>
      <c r="AN562" s="168"/>
      <c r="AO562" s="168"/>
      <c r="AP562" s="168"/>
      <c r="AQ562" s="168"/>
      <c r="AR562" s="168"/>
      <c r="AS562" s="168"/>
      <c r="AT562" s="168"/>
      <c r="AU562" s="168"/>
      <c r="AV562" s="168"/>
      <c r="AW562" s="168"/>
      <c r="AX562" s="168"/>
      <c r="AY562" s="168"/>
      <c r="AZ562" s="168"/>
      <c r="BA562" s="168"/>
      <c r="BB562" s="168"/>
      <c r="BC562" s="168"/>
      <c r="BD562" s="20"/>
      <c r="BE562" s="20"/>
      <c r="BF562" s="20"/>
      <c r="BG562" s="20"/>
      <c r="BH562" s="20"/>
      <c r="BI562" s="20"/>
      <c r="BJ562" s="20"/>
      <c r="BK562" s="20"/>
      <c r="BL562" s="20"/>
      <c r="BM562" s="20"/>
      <c r="BN562" s="20"/>
      <c r="BO562" s="20"/>
      <c r="BP562" s="20"/>
      <c r="BQ562" s="20"/>
      <c r="BR562" s="20"/>
      <c r="BS562" s="20"/>
      <c r="BT562" s="20"/>
      <c r="BU562" s="20"/>
      <c r="BV562" s="20"/>
      <c r="BW562" s="20"/>
      <c r="BX562" s="20"/>
      <c r="BY562" s="20"/>
      <c r="BZ562" s="20"/>
      <c r="CA562" s="20"/>
      <c r="CB562" s="20"/>
      <c r="CC562" s="20"/>
      <c r="CD562" s="20"/>
      <c r="CE562" s="20"/>
      <c r="CF562" s="20"/>
      <c r="CG562" s="20"/>
      <c r="CH562" s="20"/>
      <c r="CI562" s="20"/>
    </row>
    <row r="563" spans="2:87" ht="13.5" customHeight="1">
      <c r="B563" s="228"/>
      <c r="C563" s="228"/>
      <c r="D563" s="230"/>
      <c r="E563" s="175" t="s">
        <v>85</v>
      </c>
      <c r="F563" s="117" t="s">
        <v>86</v>
      </c>
      <c r="G563" s="176">
        <v>1012985715</v>
      </c>
      <c r="H563" s="12">
        <f t="shared" ref="H563" si="1152">IFERROR(G563/G564,"-")</f>
        <v>0.23574332998802391</v>
      </c>
      <c r="I563" s="72">
        <v>2288</v>
      </c>
      <c r="J563" s="12">
        <f t="shared" ref="J563" si="1153">IFERROR(I563/D554,"-")</f>
        <v>8.5084228924175373E-2</v>
      </c>
      <c r="K563" s="77">
        <f t="shared" si="1065"/>
        <v>442738.51180069929</v>
      </c>
      <c r="L563" s="22"/>
      <c r="M563" s="20"/>
      <c r="N563" s="228"/>
      <c r="O563" s="228"/>
      <c r="P563" s="230"/>
      <c r="Q563" s="172" t="s">
        <v>85</v>
      </c>
      <c r="R563" s="92" t="s">
        <v>86</v>
      </c>
      <c r="S563" s="102">
        <v>999640142</v>
      </c>
      <c r="T563" s="13">
        <v>0.23626337048728169</v>
      </c>
      <c r="U563" s="73">
        <v>2006</v>
      </c>
      <c r="V563" s="13">
        <v>8.0060664112388255E-2</v>
      </c>
      <c r="W563" s="73">
        <v>498325.0957128614</v>
      </c>
      <c r="X563" s="22"/>
      <c r="Y563" s="143"/>
      <c r="Z563" s="168"/>
      <c r="AA563" s="168"/>
      <c r="AB563" s="168"/>
      <c r="AC563" s="168"/>
      <c r="AD563" s="168"/>
      <c r="AE563" s="168"/>
      <c r="AF563" s="168"/>
      <c r="AG563" s="168"/>
      <c r="AH563" s="168"/>
      <c r="AI563" s="168"/>
      <c r="AJ563" s="168"/>
      <c r="AK563" s="168"/>
      <c r="AL563" s="168"/>
      <c r="AM563" s="168"/>
      <c r="AN563" s="168"/>
      <c r="AO563" s="168"/>
      <c r="AP563" s="168"/>
      <c r="AQ563" s="168"/>
      <c r="AR563" s="168"/>
      <c r="AS563" s="168"/>
      <c r="AT563" s="168"/>
      <c r="AU563" s="168"/>
      <c r="AV563" s="168"/>
      <c r="AW563" s="168"/>
      <c r="AX563" s="168"/>
      <c r="AY563" s="168"/>
      <c r="AZ563" s="168"/>
      <c r="BA563" s="168"/>
      <c r="BB563" s="168"/>
      <c r="BC563" s="168"/>
      <c r="BD563" s="20"/>
      <c r="BE563" s="20"/>
      <c r="BF563" s="20"/>
      <c r="BG563" s="20"/>
      <c r="BH563" s="20"/>
      <c r="BI563" s="20"/>
      <c r="BJ563" s="20"/>
      <c r="BK563" s="20"/>
      <c r="BL563" s="20"/>
      <c r="BM563" s="20"/>
      <c r="BN563" s="20"/>
      <c r="BO563" s="20"/>
      <c r="BP563" s="20"/>
      <c r="BQ563" s="20"/>
      <c r="BR563" s="20"/>
      <c r="BS563" s="20"/>
      <c r="BT563" s="20"/>
      <c r="BU563" s="20"/>
      <c r="BV563" s="20"/>
      <c r="BW563" s="20"/>
      <c r="BX563" s="20"/>
      <c r="BY563" s="20"/>
      <c r="BZ563" s="20"/>
      <c r="CA563" s="20"/>
      <c r="CB563" s="20"/>
      <c r="CC563" s="20"/>
      <c r="CD563" s="20"/>
      <c r="CE563" s="20"/>
      <c r="CF563" s="20"/>
      <c r="CG563" s="20"/>
      <c r="CH563" s="20"/>
      <c r="CI563" s="20"/>
    </row>
    <row r="564" spans="2:87" ht="13.5" customHeight="1">
      <c r="B564" s="192"/>
      <c r="C564" s="192"/>
      <c r="D564" s="231"/>
      <c r="E564" s="177" t="s">
        <v>115</v>
      </c>
      <c r="F564" s="178"/>
      <c r="G564" s="102">
        <f>SUM(G554:G563)</f>
        <v>4296985688</v>
      </c>
      <c r="H564" s="13" t="s">
        <v>131</v>
      </c>
      <c r="I564" s="73">
        <v>21605</v>
      </c>
      <c r="J564" s="13">
        <f t="shared" ref="J564" si="1154">IFERROR(I564/D554,"-")</f>
        <v>0.80342865642780115</v>
      </c>
      <c r="K564" s="78">
        <f t="shared" si="1065"/>
        <v>198888.48359176118</v>
      </c>
      <c r="L564" s="22"/>
      <c r="M564" s="20"/>
      <c r="N564" s="192"/>
      <c r="O564" s="192"/>
      <c r="P564" s="231"/>
      <c r="Q564" s="179" t="s">
        <v>115</v>
      </c>
      <c r="R564" s="179"/>
      <c r="S564" s="102">
        <v>4231041570</v>
      </c>
      <c r="T564" s="13" t="s">
        <v>131</v>
      </c>
      <c r="U564" s="73">
        <v>20189</v>
      </c>
      <c r="V564" s="13">
        <v>0.80575510855683274</v>
      </c>
      <c r="W564" s="73">
        <v>209571.62662836199</v>
      </c>
      <c r="X564" s="22"/>
      <c r="Y564" s="143"/>
      <c r="Z564" s="168"/>
      <c r="AA564" s="168"/>
      <c r="AB564" s="168"/>
      <c r="AC564" s="168"/>
      <c r="AD564" s="168"/>
      <c r="AE564" s="168"/>
      <c r="AF564" s="168"/>
      <c r="AG564" s="168"/>
      <c r="AH564" s="168"/>
      <c r="AI564" s="168"/>
      <c r="AJ564" s="168"/>
      <c r="AK564" s="168"/>
      <c r="AL564" s="168"/>
      <c r="AM564" s="168"/>
      <c r="AN564" s="168"/>
      <c r="AO564" s="168"/>
      <c r="AP564" s="168"/>
      <c r="AQ564" s="168"/>
      <c r="AR564" s="168"/>
      <c r="AS564" s="168"/>
      <c r="AT564" s="168"/>
      <c r="AU564" s="168"/>
      <c r="AV564" s="168"/>
      <c r="AW564" s="168"/>
      <c r="AX564" s="168"/>
      <c r="AY564" s="168"/>
      <c r="AZ564" s="168"/>
      <c r="BA564" s="168"/>
      <c r="BB564" s="168"/>
      <c r="BC564" s="168"/>
      <c r="BD564" s="20"/>
      <c r="BE564" s="20"/>
      <c r="BF564" s="20"/>
      <c r="BG564" s="20"/>
      <c r="BH564" s="20"/>
      <c r="BI564" s="20"/>
      <c r="BJ564" s="20"/>
      <c r="BK564" s="20"/>
      <c r="BL564" s="20"/>
      <c r="BM564" s="20"/>
      <c r="BN564" s="20"/>
      <c r="BO564" s="20"/>
      <c r="BP564" s="20"/>
      <c r="BQ564" s="20"/>
      <c r="BR564" s="20"/>
      <c r="BS564" s="20"/>
      <c r="BT564" s="20"/>
      <c r="BU564" s="20"/>
      <c r="BV564" s="20"/>
      <c r="BW564" s="20"/>
      <c r="BX564" s="20"/>
      <c r="BY564" s="20"/>
      <c r="BZ564" s="20"/>
      <c r="CA564" s="20"/>
      <c r="CB564" s="20"/>
      <c r="CC564" s="20"/>
      <c r="CD564" s="20"/>
      <c r="CE564" s="20"/>
      <c r="CF564" s="20"/>
      <c r="CG564" s="20"/>
      <c r="CH564" s="20"/>
      <c r="CI564" s="20"/>
    </row>
    <row r="565" spans="2:87" ht="13.5" customHeight="1">
      <c r="B565" s="191">
        <v>52</v>
      </c>
      <c r="C565" s="191" t="s">
        <v>4</v>
      </c>
      <c r="D565" s="229">
        <f>VLOOKUP(C565,市区町村別_生活習慣病の状況!$C$5:$D$78,2,FALSE)</f>
        <v>21754</v>
      </c>
      <c r="E565" s="169" t="s">
        <v>67</v>
      </c>
      <c r="F565" s="114" t="s">
        <v>68</v>
      </c>
      <c r="G565" s="170">
        <v>551576951</v>
      </c>
      <c r="H565" s="10">
        <f t="shared" ref="H565" si="1155">IFERROR(G565/G575,"-")</f>
        <v>0.17122544134629764</v>
      </c>
      <c r="I565" s="171">
        <v>10606</v>
      </c>
      <c r="J565" s="10">
        <f t="shared" ref="J565" si="1156">IFERROR(I565/D565,"-")</f>
        <v>0.48754252091569367</v>
      </c>
      <c r="K565" s="75">
        <f t="shared" si="1065"/>
        <v>52006.123986422783</v>
      </c>
      <c r="L565" s="22"/>
      <c r="M565" s="20"/>
      <c r="N565" s="191">
        <v>52</v>
      </c>
      <c r="O565" s="191" t="s">
        <v>4</v>
      </c>
      <c r="P565" s="229">
        <v>20478</v>
      </c>
      <c r="Q565" s="172" t="s">
        <v>67</v>
      </c>
      <c r="R565" s="92" t="s">
        <v>68</v>
      </c>
      <c r="S565" s="102">
        <v>513953031</v>
      </c>
      <c r="T565" s="13">
        <v>0.1668669879054501</v>
      </c>
      <c r="U565" s="73">
        <v>9412</v>
      </c>
      <c r="V565" s="13">
        <v>0.45961519679656215</v>
      </c>
      <c r="W565" s="73">
        <v>54606.144390140245</v>
      </c>
      <c r="X565" s="22"/>
      <c r="Y565" s="143"/>
      <c r="Z565" s="168"/>
      <c r="AA565" s="168"/>
      <c r="AB565" s="168"/>
      <c r="AC565" s="168"/>
      <c r="AD565" s="168"/>
      <c r="AE565" s="168"/>
      <c r="AF565" s="168"/>
      <c r="AG565" s="168"/>
      <c r="AH565" s="168"/>
      <c r="AI565" s="168"/>
      <c r="AJ565" s="168"/>
      <c r="AK565" s="168"/>
      <c r="AL565" s="168"/>
      <c r="AM565" s="168"/>
      <c r="AN565" s="168"/>
      <c r="AO565" s="168"/>
      <c r="AP565" s="168"/>
      <c r="AQ565" s="168"/>
      <c r="AR565" s="168"/>
      <c r="AS565" s="168"/>
      <c r="AT565" s="168"/>
      <c r="AU565" s="168"/>
      <c r="AV565" s="168"/>
      <c r="AW565" s="168"/>
      <c r="AX565" s="168"/>
      <c r="AY565" s="168"/>
      <c r="AZ565" s="168"/>
      <c r="BA565" s="168"/>
      <c r="BB565" s="168"/>
      <c r="BC565" s="168"/>
      <c r="BD565" s="20"/>
      <c r="BE565" s="20"/>
      <c r="BF565" s="20"/>
      <c r="BG565" s="20"/>
      <c r="BH565" s="20"/>
      <c r="BI565" s="20"/>
      <c r="BJ565" s="20"/>
      <c r="BK565" s="20"/>
      <c r="BL565" s="20"/>
      <c r="BM565" s="20"/>
      <c r="BN565" s="20"/>
      <c r="BO565" s="20"/>
      <c r="BP565" s="20"/>
      <c r="BQ565" s="20"/>
      <c r="BR565" s="20"/>
      <c r="BS565" s="20"/>
      <c r="BT565" s="20"/>
      <c r="BU565" s="20"/>
      <c r="BV565" s="20"/>
      <c r="BW565" s="20"/>
      <c r="BX565" s="20"/>
      <c r="BY565" s="20"/>
      <c r="BZ565" s="20"/>
      <c r="CA565" s="20"/>
      <c r="CB565" s="20"/>
      <c r="CC565" s="20"/>
      <c r="CD565" s="20"/>
      <c r="CE565" s="20"/>
      <c r="CF565" s="20"/>
      <c r="CG565" s="20"/>
      <c r="CH565" s="20"/>
      <c r="CI565" s="20"/>
    </row>
    <row r="566" spans="2:87" ht="13.5" customHeight="1">
      <c r="B566" s="228"/>
      <c r="C566" s="228"/>
      <c r="D566" s="230"/>
      <c r="E566" s="173" t="s">
        <v>69</v>
      </c>
      <c r="F566" s="115" t="s">
        <v>70</v>
      </c>
      <c r="G566" s="174">
        <v>328776191</v>
      </c>
      <c r="H566" s="11">
        <f t="shared" ref="H566" si="1157">IFERROR(G566/G575,"-")</f>
        <v>0.10206164036780001</v>
      </c>
      <c r="I566" s="71">
        <v>9693</v>
      </c>
      <c r="J566" s="11">
        <f t="shared" ref="J566" si="1158">IFERROR(I566/D565,"-")</f>
        <v>0.44557322791210813</v>
      </c>
      <c r="K566" s="76">
        <f t="shared" si="1065"/>
        <v>33918.93025894976</v>
      </c>
      <c r="L566" s="22"/>
      <c r="M566" s="20"/>
      <c r="N566" s="228"/>
      <c r="O566" s="228"/>
      <c r="P566" s="230"/>
      <c r="Q566" s="172" t="s">
        <v>69</v>
      </c>
      <c r="R566" s="92" t="s">
        <v>70</v>
      </c>
      <c r="S566" s="102">
        <v>318848676</v>
      </c>
      <c r="T566" s="13">
        <v>0.10352175189674244</v>
      </c>
      <c r="U566" s="73">
        <v>8861</v>
      </c>
      <c r="V566" s="13">
        <v>0.43270827229221603</v>
      </c>
      <c r="W566" s="73">
        <v>35983.373885565961</v>
      </c>
      <c r="X566" s="22"/>
      <c r="Y566" s="143"/>
      <c r="Z566" s="168"/>
      <c r="AA566" s="168"/>
      <c r="AB566" s="168"/>
      <c r="AC566" s="168"/>
      <c r="AD566" s="168"/>
      <c r="AE566" s="168"/>
      <c r="AF566" s="168"/>
      <c r="AG566" s="168"/>
      <c r="AH566" s="168"/>
      <c r="AI566" s="168"/>
      <c r="AJ566" s="168"/>
      <c r="AK566" s="168"/>
      <c r="AL566" s="168"/>
      <c r="AM566" s="168"/>
      <c r="AN566" s="168"/>
      <c r="AO566" s="168"/>
      <c r="AP566" s="168"/>
      <c r="AQ566" s="168"/>
      <c r="AR566" s="168"/>
      <c r="AS566" s="168"/>
      <c r="AT566" s="168"/>
      <c r="AU566" s="168"/>
      <c r="AV566" s="168"/>
      <c r="AW566" s="168"/>
      <c r="AX566" s="168"/>
      <c r="AY566" s="168"/>
      <c r="AZ566" s="168"/>
      <c r="BA566" s="168"/>
      <c r="BB566" s="168"/>
      <c r="BC566" s="168"/>
      <c r="BD566" s="20"/>
      <c r="BE566" s="20"/>
      <c r="BF566" s="20"/>
      <c r="BG566" s="20"/>
      <c r="BH566" s="20"/>
      <c r="BI566" s="20"/>
      <c r="BJ566" s="20"/>
      <c r="BK566" s="20"/>
      <c r="BL566" s="20"/>
      <c r="BM566" s="20"/>
      <c r="BN566" s="20"/>
      <c r="BO566" s="20"/>
      <c r="BP566" s="20"/>
      <c r="BQ566" s="20"/>
      <c r="BR566" s="20"/>
      <c r="BS566" s="20"/>
      <c r="BT566" s="20"/>
      <c r="BU566" s="20"/>
      <c r="BV566" s="20"/>
      <c r="BW566" s="20"/>
      <c r="BX566" s="20"/>
      <c r="BY566" s="20"/>
      <c r="BZ566" s="20"/>
      <c r="CA566" s="20"/>
      <c r="CB566" s="20"/>
      <c r="CC566" s="20"/>
      <c r="CD566" s="20"/>
      <c r="CE566" s="20"/>
      <c r="CF566" s="20"/>
      <c r="CG566" s="20"/>
      <c r="CH566" s="20"/>
      <c r="CI566" s="20"/>
    </row>
    <row r="567" spans="2:87" ht="13.5" customHeight="1">
      <c r="B567" s="228"/>
      <c r="C567" s="228"/>
      <c r="D567" s="230"/>
      <c r="E567" s="173" t="s">
        <v>71</v>
      </c>
      <c r="F567" s="116" t="s">
        <v>72</v>
      </c>
      <c r="G567" s="174">
        <v>593461642</v>
      </c>
      <c r="H567" s="11">
        <f t="shared" ref="H567" si="1159">IFERROR(G567/G575,"-")</f>
        <v>0.18422766105313287</v>
      </c>
      <c r="I567" s="71">
        <v>13527</v>
      </c>
      <c r="J567" s="11">
        <f t="shared" ref="J567" si="1160">IFERROR(I567/D565,"-")</f>
        <v>0.62181667739266344</v>
      </c>
      <c r="K567" s="76">
        <f t="shared" si="1065"/>
        <v>43872.376875877875</v>
      </c>
      <c r="L567" s="22"/>
      <c r="M567" s="20"/>
      <c r="N567" s="228"/>
      <c r="O567" s="228"/>
      <c r="P567" s="230"/>
      <c r="Q567" s="172" t="s">
        <v>71</v>
      </c>
      <c r="R567" s="92" t="s">
        <v>72</v>
      </c>
      <c r="S567" s="102">
        <v>573853217</v>
      </c>
      <c r="T567" s="13">
        <v>0.18631499776220334</v>
      </c>
      <c r="U567" s="73">
        <v>12650</v>
      </c>
      <c r="V567" s="13">
        <v>0.61773610704170334</v>
      </c>
      <c r="W567" s="73">
        <v>45363.890671936759</v>
      </c>
      <c r="X567" s="22"/>
      <c r="Y567" s="143"/>
      <c r="Z567" s="168"/>
      <c r="AA567" s="168"/>
      <c r="AB567" s="168"/>
      <c r="AC567" s="168"/>
      <c r="AD567" s="168"/>
      <c r="AE567" s="168"/>
      <c r="AF567" s="168"/>
      <c r="AG567" s="168"/>
      <c r="AH567" s="168"/>
      <c r="AI567" s="168"/>
      <c r="AJ567" s="168"/>
      <c r="AK567" s="168"/>
      <c r="AL567" s="168"/>
      <c r="AM567" s="168"/>
      <c r="AN567" s="168"/>
      <c r="AO567" s="168"/>
      <c r="AP567" s="168"/>
      <c r="AQ567" s="168"/>
      <c r="AR567" s="168"/>
      <c r="AS567" s="168"/>
      <c r="AT567" s="168"/>
      <c r="AU567" s="168"/>
      <c r="AV567" s="168"/>
      <c r="AW567" s="168"/>
      <c r="AX567" s="168"/>
      <c r="AY567" s="168"/>
      <c r="AZ567" s="168"/>
      <c r="BA567" s="168"/>
      <c r="BB567" s="168"/>
      <c r="BC567" s="168"/>
      <c r="BD567" s="20"/>
      <c r="BE567" s="20"/>
      <c r="BF567" s="20"/>
      <c r="BG567" s="20"/>
      <c r="BH567" s="20"/>
      <c r="BI567" s="20"/>
      <c r="BJ567" s="20"/>
      <c r="BK567" s="20"/>
      <c r="BL567" s="20"/>
      <c r="BM567" s="20"/>
      <c r="BN567" s="20"/>
      <c r="BO567" s="20"/>
      <c r="BP567" s="20"/>
      <c r="BQ567" s="20"/>
      <c r="BR567" s="20"/>
      <c r="BS567" s="20"/>
      <c r="BT567" s="20"/>
      <c r="BU567" s="20"/>
      <c r="BV567" s="20"/>
      <c r="BW567" s="20"/>
      <c r="BX567" s="20"/>
      <c r="BY567" s="20"/>
      <c r="BZ567" s="20"/>
      <c r="CA567" s="20"/>
      <c r="CB567" s="20"/>
      <c r="CC567" s="20"/>
      <c r="CD567" s="20"/>
      <c r="CE567" s="20"/>
      <c r="CF567" s="20"/>
      <c r="CG567" s="20"/>
      <c r="CH567" s="20"/>
      <c r="CI567" s="20"/>
    </row>
    <row r="568" spans="2:87" ht="13.5" customHeight="1">
      <c r="B568" s="228"/>
      <c r="C568" s="228"/>
      <c r="D568" s="230"/>
      <c r="E568" s="173" t="s">
        <v>73</v>
      </c>
      <c r="F568" s="116" t="s">
        <v>74</v>
      </c>
      <c r="G568" s="174">
        <v>330422582</v>
      </c>
      <c r="H568" s="11">
        <f t="shared" ref="H568" si="1161">IFERROR(G568/G575,"-")</f>
        <v>0.10257272776021639</v>
      </c>
      <c r="I568" s="71">
        <v>5039</v>
      </c>
      <c r="J568" s="11">
        <f t="shared" ref="J568" si="1162">IFERROR(I568/D565,"-")</f>
        <v>0.23163556127608714</v>
      </c>
      <c r="K568" s="76">
        <f t="shared" si="1065"/>
        <v>65573.046636237355</v>
      </c>
      <c r="L568" s="22"/>
      <c r="M568" s="20"/>
      <c r="N568" s="228"/>
      <c r="O568" s="228"/>
      <c r="P568" s="230"/>
      <c r="Q568" s="172" t="s">
        <v>73</v>
      </c>
      <c r="R568" s="92" t="s">
        <v>74</v>
      </c>
      <c r="S568" s="102">
        <v>320225949</v>
      </c>
      <c r="T568" s="13">
        <v>0.10396891609886094</v>
      </c>
      <c r="U568" s="73">
        <v>4627</v>
      </c>
      <c r="V568" s="13">
        <v>0.22594979978513527</v>
      </c>
      <c r="W568" s="73">
        <v>69208.115193429869</v>
      </c>
      <c r="X568" s="22"/>
      <c r="Y568" s="143"/>
      <c r="Z568" s="168"/>
      <c r="AA568" s="168"/>
      <c r="AB568" s="168"/>
      <c r="AC568" s="168"/>
      <c r="AD568" s="168"/>
      <c r="AE568" s="168"/>
      <c r="AF568" s="168"/>
      <c r="AG568" s="168"/>
      <c r="AH568" s="168"/>
      <c r="AI568" s="168"/>
      <c r="AJ568" s="168"/>
      <c r="AK568" s="168"/>
      <c r="AL568" s="168"/>
      <c r="AM568" s="168"/>
      <c r="AN568" s="168"/>
      <c r="AO568" s="168"/>
      <c r="AP568" s="168"/>
      <c r="AQ568" s="168"/>
      <c r="AR568" s="168"/>
      <c r="AS568" s="168"/>
      <c r="AT568" s="168"/>
      <c r="AU568" s="168"/>
      <c r="AV568" s="168"/>
      <c r="AW568" s="168"/>
      <c r="AX568" s="168"/>
      <c r="AY568" s="168"/>
      <c r="AZ568" s="168"/>
      <c r="BA568" s="168"/>
      <c r="BB568" s="168"/>
      <c r="BC568" s="168"/>
      <c r="BD568" s="20"/>
      <c r="BE568" s="20"/>
      <c r="BF568" s="20"/>
      <c r="BG568" s="20"/>
      <c r="BH568" s="20"/>
      <c r="BI568" s="20"/>
      <c r="BJ568" s="20"/>
      <c r="BK568" s="20"/>
      <c r="BL568" s="20"/>
      <c r="BM568" s="20"/>
      <c r="BN568" s="20"/>
      <c r="BO568" s="20"/>
      <c r="BP568" s="20"/>
      <c r="BQ568" s="20"/>
      <c r="BR568" s="20"/>
      <c r="BS568" s="20"/>
      <c r="BT568" s="20"/>
      <c r="BU568" s="20"/>
      <c r="BV568" s="20"/>
      <c r="BW568" s="20"/>
      <c r="BX568" s="20"/>
      <c r="BY568" s="20"/>
      <c r="BZ568" s="20"/>
      <c r="CA568" s="20"/>
      <c r="CB568" s="20"/>
      <c r="CC568" s="20"/>
      <c r="CD568" s="20"/>
      <c r="CE568" s="20"/>
      <c r="CF568" s="20"/>
      <c r="CG568" s="20"/>
      <c r="CH568" s="20"/>
      <c r="CI568" s="20"/>
    </row>
    <row r="569" spans="2:87" ht="13.5" customHeight="1">
      <c r="B569" s="228"/>
      <c r="C569" s="228"/>
      <c r="D569" s="230"/>
      <c r="E569" s="173" t="s">
        <v>75</v>
      </c>
      <c r="F569" s="116" t="s">
        <v>76</v>
      </c>
      <c r="G569" s="174">
        <v>54383009</v>
      </c>
      <c r="H569" s="11">
        <f t="shared" ref="H569" si="1163">IFERROR(G569/G575,"-")</f>
        <v>1.6882059159438436E-2</v>
      </c>
      <c r="I569" s="71">
        <v>108</v>
      </c>
      <c r="J569" s="11">
        <f t="shared" ref="J569" si="1164">IFERROR(I569/D565,"-")</f>
        <v>4.9646042107198678E-3</v>
      </c>
      <c r="K569" s="76">
        <f t="shared" si="1065"/>
        <v>503546.37962962961</v>
      </c>
      <c r="L569" s="22"/>
      <c r="M569" s="20"/>
      <c r="N569" s="228"/>
      <c r="O569" s="228"/>
      <c r="P569" s="230"/>
      <c r="Q569" s="172" t="s">
        <v>75</v>
      </c>
      <c r="R569" s="92" t="s">
        <v>76</v>
      </c>
      <c r="S569" s="102">
        <v>38927008</v>
      </c>
      <c r="T569" s="13">
        <v>1.2638572362328104E-2</v>
      </c>
      <c r="U569" s="73">
        <v>85</v>
      </c>
      <c r="V569" s="13">
        <v>4.1507959761695476E-3</v>
      </c>
      <c r="W569" s="73">
        <v>457964.79999999999</v>
      </c>
      <c r="X569" s="22"/>
      <c r="Y569" s="143"/>
      <c r="Z569" s="168"/>
      <c r="AA569" s="168"/>
      <c r="AB569" s="168"/>
      <c r="AC569" s="168"/>
      <c r="AD569" s="168"/>
      <c r="AE569" s="168"/>
      <c r="AF569" s="168"/>
      <c r="AG569" s="168"/>
      <c r="AH569" s="168"/>
      <c r="AI569" s="168"/>
      <c r="AJ569" s="168"/>
      <c r="AK569" s="168"/>
      <c r="AL569" s="168"/>
      <c r="AM569" s="168"/>
      <c r="AN569" s="168"/>
      <c r="AO569" s="168"/>
      <c r="AP569" s="168"/>
      <c r="AQ569" s="168"/>
      <c r="AR569" s="168"/>
      <c r="AS569" s="168"/>
      <c r="AT569" s="168"/>
      <c r="AU569" s="168"/>
      <c r="AV569" s="168"/>
      <c r="AW569" s="168"/>
      <c r="AX569" s="168"/>
      <c r="AY569" s="168"/>
      <c r="AZ569" s="168"/>
      <c r="BA569" s="168"/>
      <c r="BB569" s="168"/>
      <c r="BC569" s="168"/>
      <c r="BD569" s="20"/>
      <c r="BE569" s="20"/>
      <c r="BF569" s="20"/>
      <c r="BG569" s="20"/>
      <c r="BH569" s="20"/>
      <c r="BI569" s="20"/>
      <c r="BJ569" s="20"/>
      <c r="BK569" s="20"/>
      <c r="BL569" s="20"/>
      <c r="BM569" s="20"/>
      <c r="BN569" s="20"/>
      <c r="BO569" s="20"/>
      <c r="BP569" s="20"/>
      <c r="BQ569" s="20"/>
      <c r="BR569" s="20"/>
      <c r="BS569" s="20"/>
      <c r="BT569" s="20"/>
      <c r="BU569" s="20"/>
      <c r="BV569" s="20"/>
      <c r="BW569" s="20"/>
      <c r="BX569" s="20"/>
      <c r="BY569" s="20"/>
      <c r="BZ569" s="20"/>
      <c r="CA569" s="20"/>
      <c r="CB569" s="20"/>
      <c r="CC569" s="20"/>
      <c r="CD569" s="20"/>
      <c r="CE569" s="20"/>
      <c r="CF569" s="20"/>
      <c r="CG569" s="20"/>
      <c r="CH569" s="20"/>
      <c r="CI569" s="20"/>
    </row>
    <row r="570" spans="2:87" ht="13.5" customHeight="1">
      <c r="B570" s="228"/>
      <c r="C570" s="228"/>
      <c r="D570" s="230"/>
      <c r="E570" s="173" t="s">
        <v>77</v>
      </c>
      <c r="F570" s="116" t="s">
        <v>78</v>
      </c>
      <c r="G570" s="174">
        <v>155744544</v>
      </c>
      <c r="H570" s="11">
        <f t="shared" ref="H570" si="1165">IFERROR(G570/G575,"-")</f>
        <v>4.834761176175012E-2</v>
      </c>
      <c r="I570" s="71">
        <v>535</v>
      </c>
      <c r="J570" s="11">
        <f t="shared" ref="J570" si="1166">IFERROR(I570/D565,"-")</f>
        <v>2.459317826606601E-2</v>
      </c>
      <c r="K570" s="76">
        <f t="shared" si="1065"/>
        <v>291111.2971962617</v>
      </c>
      <c r="L570" s="22"/>
      <c r="M570" s="20"/>
      <c r="N570" s="228"/>
      <c r="O570" s="228"/>
      <c r="P570" s="230"/>
      <c r="Q570" s="172" t="s">
        <v>77</v>
      </c>
      <c r="R570" s="92" t="s">
        <v>78</v>
      </c>
      <c r="S570" s="102">
        <v>109781856</v>
      </c>
      <c r="T570" s="13">
        <v>3.5643271918732712E-2</v>
      </c>
      <c r="U570" s="73">
        <v>477</v>
      </c>
      <c r="V570" s="13">
        <v>2.3293290360386756E-2</v>
      </c>
      <c r="W570" s="73">
        <v>230150.64150943398</v>
      </c>
      <c r="X570" s="22"/>
      <c r="Y570" s="143"/>
      <c r="Z570" s="168"/>
      <c r="AA570" s="168"/>
      <c r="AB570" s="168"/>
      <c r="AC570" s="168"/>
      <c r="AD570" s="168"/>
      <c r="AE570" s="168"/>
      <c r="AF570" s="168"/>
      <c r="AG570" s="168"/>
      <c r="AH570" s="168"/>
      <c r="AI570" s="168"/>
      <c r="AJ570" s="168"/>
      <c r="AK570" s="168"/>
      <c r="AL570" s="168"/>
      <c r="AM570" s="168"/>
      <c r="AN570" s="168"/>
      <c r="AO570" s="168"/>
      <c r="AP570" s="168"/>
      <c r="AQ570" s="168"/>
      <c r="AR570" s="168"/>
      <c r="AS570" s="168"/>
      <c r="AT570" s="168"/>
      <c r="AU570" s="168"/>
      <c r="AV570" s="168"/>
      <c r="AW570" s="168"/>
      <c r="AX570" s="168"/>
      <c r="AY570" s="168"/>
      <c r="AZ570" s="168"/>
      <c r="BA570" s="168"/>
      <c r="BB570" s="168"/>
      <c r="BC570" s="168"/>
      <c r="BD570" s="20"/>
      <c r="BE570" s="20"/>
      <c r="BF570" s="20"/>
      <c r="BG570" s="20"/>
      <c r="BH570" s="20"/>
      <c r="BI570" s="20"/>
      <c r="BJ570" s="20"/>
      <c r="BK570" s="20"/>
      <c r="BL570" s="20"/>
      <c r="BM570" s="20"/>
      <c r="BN570" s="20"/>
      <c r="BO570" s="20"/>
      <c r="BP570" s="20"/>
      <c r="BQ570" s="20"/>
      <c r="BR570" s="20"/>
      <c r="BS570" s="20"/>
      <c r="BT570" s="20"/>
      <c r="BU570" s="20"/>
      <c r="BV570" s="20"/>
      <c r="BW570" s="20"/>
      <c r="BX570" s="20"/>
      <c r="BY570" s="20"/>
      <c r="BZ570" s="20"/>
      <c r="CA570" s="20"/>
      <c r="CB570" s="20"/>
      <c r="CC570" s="20"/>
      <c r="CD570" s="20"/>
      <c r="CE570" s="20"/>
      <c r="CF570" s="20"/>
      <c r="CG570" s="20"/>
      <c r="CH570" s="20"/>
      <c r="CI570" s="20"/>
    </row>
    <row r="571" spans="2:87" ht="13.5" customHeight="1">
      <c r="B571" s="228"/>
      <c r="C571" s="228"/>
      <c r="D571" s="230"/>
      <c r="E571" s="173" t="s">
        <v>79</v>
      </c>
      <c r="F571" s="116" t="s">
        <v>80</v>
      </c>
      <c r="G571" s="174">
        <v>537413850</v>
      </c>
      <c r="H571" s="11">
        <f t="shared" ref="H571" si="1167">IFERROR(G571/G575,"-")</f>
        <v>0.16682880509244302</v>
      </c>
      <c r="I571" s="71">
        <v>3433</v>
      </c>
      <c r="J571" s="11">
        <f t="shared" ref="J571" si="1168">IFERROR(I571/D565,"-")</f>
        <v>0.15781005792038247</v>
      </c>
      <c r="K571" s="76">
        <f t="shared" si="1065"/>
        <v>156543.50422371103</v>
      </c>
      <c r="L571" s="22"/>
      <c r="M571" s="20"/>
      <c r="N571" s="228"/>
      <c r="O571" s="228"/>
      <c r="P571" s="230"/>
      <c r="Q571" s="172" t="s">
        <v>79</v>
      </c>
      <c r="R571" s="92" t="s">
        <v>80</v>
      </c>
      <c r="S571" s="102">
        <v>575649856</v>
      </c>
      <c r="T571" s="13">
        <v>0.1868983190390526</v>
      </c>
      <c r="U571" s="73">
        <v>3319</v>
      </c>
      <c r="V571" s="13">
        <v>0.16207637464596153</v>
      </c>
      <c r="W571" s="73">
        <v>173440.75203374511</v>
      </c>
      <c r="X571" s="22"/>
      <c r="Y571" s="143"/>
      <c r="Z571" s="168"/>
      <c r="AA571" s="168"/>
      <c r="AB571" s="168"/>
      <c r="AC571" s="168"/>
      <c r="AD571" s="168"/>
      <c r="AE571" s="168"/>
      <c r="AF571" s="168"/>
      <c r="AG571" s="168"/>
      <c r="AH571" s="168"/>
      <c r="AI571" s="168"/>
      <c r="AJ571" s="168"/>
      <c r="AK571" s="168"/>
      <c r="AL571" s="168"/>
      <c r="AM571" s="168"/>
      <c r="AN571" s="168"/>
      <c r="AO571" s="168"/>
      <c r="AP571" s="168"/>
      <c r="AQ571" s="168"/>
      <c r="AR571" s="168"/>
      <c r="AS571" s="168"/>
      <c r="AT571" s="168"/>
      <c r="AU571" s="168"/>
      <c r="AV571" s="168"/>
      <c r="AW571" s="168"/>
      <c r="AX571" s="168"/>
      <c r="AY571" s="168"/>
      <c r="AZ571" s="168"/>
      <c r="BA571" s="168"/>
      <c r="BB571" s="168"/>
      <c r="BC571" s="168"/>
      <c r="BD571" s="20"/>
      <c r="BE571" s="20"/>
      <c r="BF571" s="20"/>
      <c r="BG571" s="20"/>
      <c r="BH571" s="20"/>
      <c r="BI571" s="20"/>
      <c r="BJ571" s="20"/>
      <c r="BK571" s="20"/>
      <c r="BL571" s="20"/>
      <c r="BM571" s="20"/>
      <c r="BN571" s="20"/>
      <c r="BO571" s="20"/>
      <c r="BP571" s="20"/>
      <c r="BQ571" s="20"/>
      <c r="BR571" s="20"/>
      <c r="BS571" s="20"/>
      <c r="BT571" s="20"/>
      <c r="BU571" s="20"/>
      <c r="BV571" s="20"/>
      <c r="BW571" s="20"/>
      <c r="BX571" s="20"/>
      <c r="BY571" s="20"/>
      <c r="BZ571" s="20"/>
      <c r="CA571" s="20"/>
      <c r="CB571" s="20"/>
      <c r="CC571" s="20"/>
      <c r="CD571" s="20"/>
      <c r="CE571" s="20"/>
      <c r="CF571" s="20"/>
      <c r="CG571" s="20"/>
      <c r="CH571" s="20"/>
      <c r="CI571" s="20"/>
    </row>
    <row r="572" spans="2:87" ht="13.5" customHeight="1">
      <c r="B572" s="228"/>
      <c r="C572" s="228"/>
      <c r="D572" s="230"/>
      <c r="E572" s="173" t="s">
        <v>81</v>
      </c>
      <c r="F572" s="116" t="s">
        <v>82</v>
      </c>
      <c r="G572" s="174">
        <v>209466</v>
      </c>
      <c r="H572" s="11">
        <f t="shared" ref="H572" si="1169">IFERROR(G572/G575,"-")</f>
        <v>6.5024305732897786E-5</v>
      </c>
      <c r="I572" s="71">
        <v>25</v>
      </c>
      <c r="J572" s="11">
        <f t="shared" ref="J572" si="1170">IFERROR(I572/D565,"-")</f>
        <v>1.149213937666636E-3</v>
      </c>
      <c r="K572" s="76">
        <f t="shared" si="1065"/>
        <v>8378.64</v>
      </c>
      <c r="L572" s="22"/>
      <c r="M572" s="20"/>
      <c r="N572" s="228"/>
      <c r="O572" s="228"/>
      <c r="P572" s="230"/>
      <c r="Q572" s="172" t="s">
        <v>81</v>
      </c>
      <c r="R572" s="92" t="s">
        <v>82</v>
      </c>
      <c r="S572" s="102">
        <v>3323882</v>
      </c>
      <c r="T572" s="13">
        <v>1.0791767808314438E-3</v>
      </c>
      <c r="U572" s="73">
        <v>35</v>
      </c>
      <c r="V572" s="13">
        <v>1.709151284305108E-3</v>
      </c>
      <c r="W572" s="73">
        <v>94968.057142857142</v>
      </c>
      <c r="X572" s="22"/>
      <c r="Y572" s="143"/>
      <c r="Z572" s="168"/>
      <c r="AA572" s="168"/>
      <c r="AB572" s="168"/>
      <c r="AC572" s="168"/>
      <c r="AD572" s="168"/>
      <c r="AE572" s="168"/>
      <c r="AF572" s="168"/>
      <c r="AG572" s="168"/>
      <c r="AH572" s="168"/>
      <c r="AI572" s="168"/>
      <c r="AJ572" s="168"/>
      <c r="AK572" s="168"/>
      <c r="AL572" s="168"/>
      <c r="AM572" s="168"/>
      <c r="AN572" s="168"/>
      <c r="AO572" s="168"/>
      <c r="AP572" s="168"/>
      <c r="AQ572" s="168"/>
      <c r="AR572" s="168"/>
      <c r="AS572" s="168"/>
      <c r="AT572" s="168"/>
      <c r="AU572" s="168"/>
      <c r="AV572" s="168"/>
      <c r="AW572" s="168"/>
      <c r="AX572" s="168"/>
      <c r="AY572" s="168"/>
      <c r="AZ572" s="168"/>
      <c r="BA572" s="168"/>
      <c r="BB572" s="168"/>
      <c r="BC572" s="168"/>
      <c r="BD572" s="20"/>
      <c r="BE572" s="20"/>
      <c r="BF572" s="20"/>
      <c r="BG572" s="20"/>
      <c r="BH572" s="20"/>
      <c r="BI572" s="20"/>
      <c r="BJ572" s="20"/>
      <c r="BK572" s="20"/>
      <c r="BL572" s="20"/>
      <c r="BM572" s="20"/>
      <c r="BN572" s="20"/>
      <c r="BO572" s="20"/>
      <c r="BP572" s="20"/>
      <c r="BQ572" s="20"/>
      <c r="BR572" s="20"/>
      <c r="BS572" s="20"/>
      <c r="BT572" s="20"/>
      <c r="BU572" s="20"/>
      <c r="BV572" s="20"/>
      <c r="BW572" s="20"/>
      <c r="BX572" s="20"/>
      <c r="BY572" s="20"/>
      <c r="BZ572" s="20"/>
      <c r="CA572" s="20"/>
      <c r="CB572" s="20"/>
      <c r="CC572" s="20"/>
      <c r="CD572" s="20"/>
      <c r="CE572" s="20"/>
      <c r="CF572" s="20"/>
      <c r="CG572" s="20"/>
      <c r="CH572" s="20"/>
      <c r="CI572" s="20"/>
    </row>
    <row r="573" spans="2:87" ht="13.5" customHeight="1">
      <c r="B573" s="228"/>
      <c r="C573" s="228"/>
      <c r="D573" s="230"/>
      <c r="E573" s="173" t="s">
        <v>83</v>
      </c>
      <c r="F573" s="116" t="s">
        <v>84</v>
      </c>
      <c r="G573" s="174">
        <v>58700956</v>
      </c>
      <c r="H573" s="11">
        <f t="shared" ref="H573" si="1171">IFERROR(G573/G575,"-")</f>
        <v>1.8222474815757117E-2</v>
      </c>
      <c r="I573" s="71">
        <v>2100</v>
      </c>
      <c r="J573" s="11">
        <f t="shared" ref="J573" si="1172">IFERROR(I573/D565,"-")</f>
        <v>9.6533970763997431E-2</v>
      </c>
      <c r="K573" s="76">
        <f t="shared" si="1065"/>
        <v>27952.836190476191</v>
      </c>
      <c r="L573" s="22"/>
      <c r="M573" s="20"/>
      <c r="N573" s="228"/>
      <c r="O573" s="228"/>
      <c r="P573" s="230"/>
      <c r="Q573" s="172" t="s">
        <v>83</v>
      </c>
      <c r="R573" s="92" t="s">
        <v>84</v>
      </c>
      <c r="S573" s="102">
        <v>47952450</v>
      </c>
      <c r="T573" s="13">
        <v>1.5568895232737134E-2</v>
      </c>
      <c r="U573" s="73">
        <v>1821</v>
      </c>
      <c r="V573" s="13">
        <v>8.8924699677702904E-2</v>
      </c>
      <c r="W573" s="73">
        <v>26333.031301482701</v>
      </c>
      <c r="X573" s="22"/>
      <c r="Y573" s="143"/>
      <c r="Z573" s="168"/>
      <c r="AA573" s="168"/>
      <c r="AB573" s="168"/>
      <c r="AC573" s="168"/>
      <c r="AD573" s="168"/>
      <c r="AE573" s="168"/>
      <c r="AF573" s="168"/>
      <c r="AG573" s="168"/>
      <c r="AH573" s="168"/>
      <c r="AI573" s="168"/>
      <c r="AJ573" s="168"/>
      <c r="AK573" s="168"/>
      <c r="AL573" s="168"/>
      <c r="AM573" s="168"/>
      <c r="AN573" s="168"/>
      <c r="AO573" s="168"/>
      <c r="AP573" s="168"/>
      <c r="AQ573" s="168"/>
      <c r="AR573" s="168"/>
      <c r="AS573" s="168"/>
      <c r="AT573" s="168"/>
      <c r="AU573" s="168"/>
      <c r="AV573" s="168"/>
      <c r="AW573" s="168"/>
      <c r="AX573" s="168"/>
      <c r="AY573" s="168"/>
      <c r="AZ573" s="168"/>
      <c r="BA573" s="168"/>
      <c r="BB573" s="168"/>
      <c r="BC573" s="168"/>
      <c r="BD573" s="20"/>
      <c r="BE573" s="20"/>
      <c r="BF573" s="20"/>
      <c r="BG573" s="20"/>
      <c r="BH573" s="20"/>
      <c r="BI573" s="20"/>
      <c r="BJ573" s="20"/>
      <c r="BK573" s="20"/>
      <c r="BL573" s="20"/>
      <c r="BM573" s="20"/>
      <c r="BN573" s="20"/>
      <c r="BO573" s="20"/>
      <c r="BP573" s="20"/>
      <c r="BQ573" s="20"/>
      <c r="BR573" s="20"/>
      <c r="BS573" s="20"/>
      <c r="BT573" s="20"/>
      <c r="BU573" s="20"/>
      <c r="BV573" s="20"/>
      <c r="BW573" s="20"/>
      <c r="BX573" s="20"/>
      <c r="BY573" s="20"/>
      <c r="BZ573" s="20"/>
      <c r="CA573" s="20"/>
      <c r="CB573" s="20"/>
      <c r="CC573" s="20"/>
      <c r="CD573" s="20"/>
      <c r="CE573" s="20"/>
      <c r="CF573" s="20"/>
      <c r="CG573" s="20"/>
      <c r="CH573" s="20"/>
      <c r="CI573" s="20"/>
    </row>
    <row r="574" spans="2:87" ht="13.5" customHeight="1">
      <c r="B574" s="228"/>
      <c r="C574" s="228"/>
      <c r="D574" s="230"/>
      <c r="E574" s="175" t="s">
        <v>85</v>
      </c>
      <c r="F574" s="117" t="s">
        <v>86</v>
      </c>
      <c r="G574" s="176">
        <v>610660082</v>
      </c>
      <c r="H574" s="12">
        <f t="shared" ref="H574" si="1173">IFERROR(G574/G575,"-")</f>
        <v>0.18956655433743153</v>
      </c>
      <c r="I574" s="72">
        <v>1783</v>
      </c>
      <c r="J574" s="12">
        <f t="shared" ref="J574" si="1174">IFERROR(I574/D565,"-")</f>
        <v>8.1961938034384479E-2</v>
      </c>
      <c r="K574" s="77">
        <f t="shared" si="1065"/>
        <v>342490.23107122828</v>
      </c>
      <c r="L574" s="22"/>
      <c r="M574" s="20"/>
      <c r="N574" s="228"/>
      <c r="O574" s="228"/>
      <c r="P574" s="230"/>
      <c r="Q574" s="172" t="s">
        <v>85</v>
      </c>
      <c r="R574" s="92" t="s">
        <v>86</v>
      </c>
      <c r="S574" s="102">
        <v>577500305</v>
      </c>
      <c r="T574" s="13">
        <v>0.18749911100306119</v>
      </c>
      <c r="U574" s="73">
        <v>1565</v>
      </c>
      <c r="V574" s="13">
        <v>7.6423478855356969E-2</v>
      </c>
      <c r="W574" s="73">
        <v>369009.77955271566</v>
      </c>
      <c r="X574" s="22"/>
      <c r="Y574" s="143"/>
      <c r="Z574" s="168"/>
      <c r="AA574" s="168"/>
      <c r="AB574" s="168"/>
      <c r="AC574" s="168"/>
      <c r="AD574" s="168"/>
      <c r="AE574" s="168"/>
      <c r="AF574" s="168"/>
      <c r="AG574" s="168"/>
      <c r="AH574" s="168"/>
      <c r="AI574" s="168"/>
      <c r="AJ574" s="168"/>
      <c r="AK574" s="168"/>
      <c r="AL574" s="168"/>
      <c r="AM574" s="168"/>
      <c r="AN574" s="168"/>
      <c r="AO574" s="168"/>
      <c r="AP574" s="168"/>
      <c r="AQ574" s="168"/>
      <c r="AR574" s="168"/>
      <c r="AS574" s="168"/>
      <c r="AT574" s="168"/>
      <c r="AU574" s="168"/>
      <c r="AV574" s="168"/>
      <c r="AW574" s="168"/>
      <c r="AX574" s="168"/>
      <c r="AY574" s="168"/>
      <c r="AZ574" s="168"/>
      <c r="BA574" s="168"/>
      <c r="BB574" s="168"/>
      <c r="BC574" s="168"/>
      <c r="BD574" s="20"/>
      <c r="BE574" s="20"/>
      <c r="BF574" s="20"/>
      <c r="BG574" s="20"/>
      <c r="BH574" s="20"/>
      <c r="BI574" s="20"/>
      <c r="BJ574" s="20"/>
      <c r="BK574" s="20"/>
      <c r="BL574" s="20"/>
      <c r="BM574" s="20"/>
      <c r="BN574" s="20"/>
      <c r="BO574" s="20"/>
      <c r="BP574" s="20"/>
      <c r="BQ574" s="20"/>
      <c r="BR574" s="20"/>
      <c r="BS574" s="20"/>
      <c r="BT574" s="20"/>
      <c r="BU574" s="20"/>
      <c r="BV574" s="20"/>
      <c r="BW574" s="20"/>
      <c r="BX574" s="20"/>
      <c r="BY574" s="20"/>
      <c r="BZ574" s="20"/>
      <c r="CA574" s="20"/>
      <c r="CB574" s="20"/>
      <c r="CC574" s="20"/>
      <c r="CD574" s="20"/>
      <c r="CE574" s="20"/>
      <c r="CF574" s="20"/>
      <c r="CG574" s="20"/>
      <c r="CH574" s="20"/>
      <c r="CI574" s="20"/>
    </row>
    <row r="575" spans="2:87" ht="13.5" customHeight="1">
      <c r="B575" s="192"/>
      <c r="C575" s="192"/>
      <c r="D575" s="231"/>
      <c r="E575" s="177" t="s">
        <v>115</v>
      </c>
      <c r="F575" s="178"/>
      <c r="G575" s="102">
        <f>SUM(G565:G574)</f>
        <v>3221349273</v>
      </c>
      <c r="H575" s="13" t="s">
        <v>131</v>
      </c>
      <c r="I575" s="73">
        <v>17480</v>
      </c>
      <c r="J575" s="13">
        <f t="shared" ref="J575" si="1175">IFERROR(I575/D565,"-")</f>
        <v>0.80353038521651188</v>
      </c>
      <c r="K575" s="78">
        <f t="shared" si="1065"/>
        <v>184287.71584668191</v>
      </c>
      <c r="L575" s="22"/>
      <c r="M575" s="20"/>
      <c r="N575" s="192"/>
      <c r="O575" s="192"/>
      <c r="P575" s="231"/>
      <c r="Q575" s="179" t="s">
        <v>115</v>
      </c>
      <c r="R575" s="179"/>
      <c r="S575" s="102">
        <v>3080016230</v>
      </c>
      <c r="T575" s="13" t="s">
        <v>131</v>
      </c>
      <c r="U575" s="73">
        <v>16500</v>
      </c>
      <c r="V575" s="13">
        <v>0.80574274831526516</v>
      </c>
      <c r="W575" s="73">
        <v>186667.6503030303</v>
      </c>
      <c r="X575" s="22"/>
      <c r="Y575" s="143"/>
      <c r="Z575" s="168"/>
      <c r="AA575" s="168"/>
      <c r="AB575" s="168"/>
      <c r="AC575" s="168"/>
      <c r="AD575" s="168"/>
      <c r="AE575" s="168"/>
      <c r="AF575" s="168"/>
      <c r="AG575" s="168"/>
      <c r="AH575" s="168"/>
      <c r="AI575" s="168"/>
      <c r="AJ575" s="168"/>
      <c r="AK575" s="168"/>
      <c r="AL575" s="168"/>
      <c r="AM575" s="168"/>
      <c r="AN575" s="168"/>
      <c r="AO575" s="168"/>
      <c r="AP575" s="168"/>
      <c r="AQ575" s="168"/>
      <c r="AR575" s="168"/>
      <c r="AS575" s="168"/>
      <c r="AT575" s="168"/>
      <c r="AU575" s="168"/>
      <c r="AV575" s="168"/>
      <c r="AW575" s="168"/>
      <c r="AX575" s="168"/>
      <c r="AY575" s="168"/>
      <c r="AZ575" s="168"/>
      <c r="BA575" s="168"/>
      <c r="BB575" s="168"/>
      <c r="BC575" s="168"/>
      <c r="BD575" s="20"/>
      <c r="BE575" s="20"/>
      <c r="BF575" s="20"/>
      <c r="BG575" s="20"/>
      <c r="BH575" s="20"/>
      <c r="BI575" s="20"/>
      <c r="BJ575" s="20"/>
      <c r="BK575" s="20"/>
      <c r="BL575" s="20"/>
      <c r="BM575" s="20"/>
      <c r="BN575" s="20"/>
      <c r="BO575" s="20"/>
      <c r="BP575" s="20"/>
      <c r="BQ575" s="20"/>
      <c r="BR575" s="20"/>
      <c r="BS575" s="20"/>
      <c r="BT575" s="20"/>
      <c r="BU575" s="20"/>
      <c r="BV575" s="20"/>
      <c r="BW575" s="20"/>
      <c r="BX575" s="20"/>
      <c r="BY575" s="20"/>
      <c r="BZ575" s="20"/>
      <c r="CA575" s="20"/>
      <c r="CB575" s="20"/>
      <c r="CC575" s="20"/>
      <c r="CD575" s="20"/>
      <c r="CE575" s="20"/>
      <c r="CF575" s="20"/>
      <c r="CG575" s="20"/>
      <c r="CH575" s="20"/>
      <c r="CI575" s="20"/>
    </row>
    <row r="576" spans="2:87" ht="13.5" customHeight="1">
      <c r="B576" s="191">
        <v>53</v>
      </c>
      <c r="C576" s="191" t="s">
        <v>19</v>
      </c>
      <c r="D576" s="229">
        <f>VLOOKUP(C576,市区町村別_生活習慣病の状況!$C$5:$D$78,2,FALSE)</f>
        <v>12051</v>
      </c>
      <c r="E576" s="169" t="s">
        <v>67</v>
      </c>
      <c r="F576" s="114" t="s">
        <v>68</v>
      </c>
      <c r="G576" s="170">
        <v>330511596</v>
      </c>
      <c r="H576" s="10">
        <f t="shared" ref="H576" si="1176">IFERROR(G576/G586,"-")</f>
        <v>0.1865274198390757</v>
      </c>
      <c r="I576" s="171">
        <v>6288</v>
      </c>
      <c r="J576" s="10">
        <f t="shared" ref="J576" si="1177">IFERROR(I576/D576,"-")</f>
        <v>0.5217824246950461</v>
      </c>
      <c r="K576" s="75">
        <f t="shared" si="1065"/>
        <v>52562.276717557252</v>
      </c>
      <c r="L576" s="22"/>
      <c r="M576" s="20"/>
      <c r="N576" s="191">
        <v>53</v>
      </c>
      <c r="O576" s="191" t="s">
        <v>19</v>
      </c>
      <c r="P576" s="229">
        <v>11403</v>
      </c>
      <c r="Q576" s="172" t="s">
        <v>67</v>
      </c>
      <c r="R576" s="92" t="s">
        <v>68</v>
      </c>
      <c r="S576" s="102">
        <v>316889787</v>
      </c>
      <c r="T576" s="13">
        <v>0.17673108643558397</v>
      </c>
      <c r="U576" s="73">
        <v>5871</v>
      </c>
      <c r="V576" s="13">
        <v>0.51486450933964745</v>
      </c>
      <c r="W576" s="73">
        <v>53975.436382217682</v>
      </c>
      <c r="X576" s="22"/>
      <c r="Y576" s="143"/>
      <c r="Z576" s="168"/>
      <c r="AA576" s="168"/>
      <c r="AB576" s="168"/>
      <c r="AC576" s="168"/>
      <c r="AD576" s="168"/>
      <c r="AE576" s="168"/>
      <c r="AF576" s="168"/>
      <c r="AG576" s="168"/>
      <c r="AH576" s="168"/>
      <c r="AI576" s="168"/>
      <c r="AJ576" s="168"/>
      <c r="AK576" s="168"/>
      <c r="AL576" s="168"/>
      <c r="AM576" s="168"/>
      <c r="AN576" s="168"/>
      <c r="AO576" s="168"/>
      <c r="AP576" s="168"/>
      <c r="AQ576" s="168"/>
      <c r="AR576" s="168"/>
      <c r="AS576" s="168"/>
      <c r="AT576" s="168"/>
      <c r="AU576" s="168"/>
      <c r="AV576" s="168"/>
      <c r="AW576" s="168"/>
      <c r="AX576" s="168"/>
      <c r="AY576" s="168"/>
      <c r="AZ576" s="168"/>
      <c r="BA576" s="168"/>
      <c r="BB576" s="168"/>
      <c r="BC576" s="168"/>
      <c r="BD576" s="20"/>
      <c r="BE576" s="20"/>
      <c r="BF576" s="20"/>
      <c r="BG576" s="20"/>
      <c r="BH576" s="20"/>
      <c r="BI576" s="20"/>
      <c r="BJ576" s="20"/>
      <c r="BK576" s="20"/>
      <c r="BL576" s="20"/>
      <c r="BM576" s="20"/>
      <c r="BN576" s="20"/>
      <c r="BO576" s="20"/>
      <c r="BP576" s="20"/>
      <c r="BQ576" s="20"/>
      <c r="BR576" s="20"/>
      <c r="BS576" s="20"/>
      <c r="BT576" s="20"/>
      <c r="BU576" s="20"/>
      <c r="BV576" s="20"/>
      <c r="BW576" s="20"/>
      <c r="BX576" s="20"/>
      <c r="BY576" s="20"/>
      <c r="BZ576" s="20"/>
      <c r="CA576" s="20"/>
      <c r="CB576" s="20"/>
      <c r="CC576" s="20"/>
      <c r="CD576" s="20"/>
      <c r="CE576" s="20"/>
      <c r="CF576" s="20"/>
      <c r="CG576" s="20"/>
      <c r="CH576" s="20"/>
      <c r="CI576" s="20"/>
    </row>
    <row r="577" spans="2:87" ht="13.5" customHeight="1">
      <c r="B577" s="228"/>
      <c r="C577" s="228"/>
      <c r="D577" s="230"/>
      <c r="E577" s="173" t="s">
        <v>69</v>
      </c>
      <c r="F577" s="115" t="s">
        <v>70</v>
      </c>
      <c r="G577" s="174">
        <v>154298388</v>
      </c>
      <c r="H577" s="11">
        <f t="shared" ref="H577" si="1178">IFERROR(G577/G586,"-")</f>
        <v>8.7079789475733249E-2</v>
      </c>
      <c r="I577" s="71">
        <v>5086</v>
      </c>
      <c r="J577" s="11">
        <f t="shared" ref="J577" si="1179">IFERROR(I577/D576,"-")</f>
        <v>0.42203966475811133</v>
      </c>
      <c r="K577" s="76">
        <f t="shared" si="1065"/>
        <v>30337.866299646088</v>
      </c>
      <c r="L577" s="22"/>
      <c r="M577" s="20"/>
      <c r="N577" s="228"/>
      <c r="O577" s="228"/>
      <c r="P577" s="230"/>
      <c r="Q577" s="172" t="s">
        <v>69</v>
      </c>
      <c r="R577" s="92" t="s">
        <v>70</v>
      </c>
      <c r="S577" s="102">
        <v>163769901</v>
      </c>
      <c r="T577" s="13">
        <v>9.1335327664498159E-2</v>
      </c>
      <c r="U577" s="73">
        <v>4822</v>
      </c>
      <c r="V577" s="13">
        <v>0.42287117425238974</v>
      </c>
      <c r="W577" s="73">
        <v>33963.065325591044</v>
      </c>
      <c r="X577" s="22"/>
      <c r="Y577" s="143"/>
      <c r="Z577" s="168"/>
      <c r="AA577" s="168"/>
      <c r="AB577" s="168"/>
      <c r="AC577" s="168"/>
      <c r="AD577" s="168"/>
      <c r="AE577" s="168"/>
      <c r="AF577" s="168"/>
      <c r="AG577" s="168"/>
      <c r="AH577" s="168"/>
      <c r="AI577" s="168"/>
      <c r="AJ577" s="168"/>
      <c r="AK577" s="168"/>
      <c r="AL577" s="168"/>
      <c r="AM577" s="168"/>
      <c r="AN577" s="168"/>
      <c r="AO577" s="168"/>
      <c r="AP577" s="168"/>
      <c r="AQ577" s="168"/>
      <c r="AR577" s="168"/>
      <c r="AS577" s="168"/>
      <c r="AT577" s="168"/>
      <c r="AU577" s="168"/>
      <c r="AV577" s="168"/>
      <c r="AW577" s="168"/>
      <c r="AX577" s="168"/>
      <c r="AY577" s="168"/>
      <c r="AZ577" s="168"/>
      <c r="BA577" s="168"/>
      <c r="BB577" s="168"/>
      <c r="BC577" s="168"/>
      <c r="BD577" s="20"/>
      <c r="BE577" s="20"/>
      <c r="BF577" s="20"/>
      <c r="BG577" s="20"/>
      <c r="BH577" s="20"/>
      <c r="BI577" s="20"/>
      <c r="BJ577" s="20"/>
      <c r="BK577" s="20"/>
      <c r="BL577" s="20"/>
      <c r="BM577" s="20"/>
      <c r="BN577" s="20"/>
      <c r="BO577" s="20"/>
      <c r="BP577" s="20"/>
      <c r="BQ577" s="20"/>
      <c r="BR577" s="20"/>
      <c r="BS577" s="20"/>
      <c r="BT577" s="20"/>
      <c r="BU577" s="20"/>
      <c r="BV577" s="20"/>
      <c r="BW577" s="20"/>
      <c r="BX577" s="20"/>
      <c r="BY577" s="20"/>
      <c r="BZ577" s="20"/>
      <c r="CA577" s="20"/>
      <c r="CB577" s="20"/>
      <c r="CC577" s="20"/>
      <c r="CD577" s="20"/>
      <c r="CE577" s="20"/>
      <c r="CF577" s="20"/>
      <c r="CG577" s="20"/>
      <c r="CH577" s="20"/>
      <c r="CI577" s="20"/>
    </row>
    <row r="578" spans="2:87" ht="13.5" customHeight="1">
      <c r="B578" s="228"/>
      <c r="C578" s="228"/>
      <c r="D578" s="230"/>
      <c r="E578" s="173" t="s">
        <v>71</v>
      </c>
      <c r="F578" s="116" t="s">
        <v>72</v>
      </c>
      <c r="G578" s="174">
        <v>350012507</v>
      </c>
      <c r="H578" s="11">
        <f t="shared" ref="H578" si="1180">IFERROR(G578/G586,"-")</f>
        <v>0.19753294780651637</v>
      </c>
      <c r="I578" s="71">
        <v>8054</v>
      </c>
      <c r="J578" s="11">
        <f t="shared" ref="J578" si="1181">IFERROR(I578/D576,"-")</f>
        <v>0.66832627997676541</v>
      </c>
      <c r="K578" s="76">
        <f t="shared" si="1065"/>
        <v>43458.220387385147</v>
      </c>
      <c r="L578" s="22"/>
      <c r="M578" s="20"/>
      <c r="N578" s="228"/>
      <c r="O578" s="228"/>
      <c r="P578" s="230"/>
      <c r="Q578" s="172" t="s">
        <v>71</v>
      </c>
      <c r="R578" s="92" t="s">
        <v>72</v>
      </c>
      <c r="S578" s="102">
        <v>351173576</v>
      </c>
      <c r="T578" s="13">
        <v>0.19585133431248486</v>
      </c>
      <c r="U578" s="73">
        <v>7602</v>
      </c>
      <c r="V578" s="13">
        <v>0.66666666666666663</v>
      </c>
      <c r="W578" s="73">
        <v>46194.892922915024</v>
      </c>
      <c r="X578" s="22"/>
      <c r="Y578" s="143"/>
      <c r="Z578" s="168"/>
      <c r="AA578" s="168"/>
      <c r="AB578" s="168"/>
      <c r="AC578" s="168"/>
      <c r="AD578" s="168"/>
      <c r="AE578" s="168"/>
      <c r="AF578" s="168"/>
      <c r="AG578" s="168"/>
      <c r="AH578" s="168"/>
      <c r="AI578" s="168"/>
      <c r="AJ578" s="168"/>
      <c r="AK578" s="168"/>
      <c r="AL578" s="168"/>
      <c r="AM578" s="168"/>
      <c r="AN578" s="168"/>
      <c r="AO578" s="168"/>
      <c r="AP578" s="168"/>
      <c r="AQ578" s="168"/>
      <c r="AR578" s="168"/>
      <c r="AS578" s="168"/>
      <c r="AT578" s="168"/>
      <c r="AU578" s="168"/>
      <c r="AV578" s="168"/>
      <c r="AW578" s="168"/>
      <c r="AX578" s="168"/>
      <c r="AY578" s="168"/>
      <c r="AZ578" s="168"/>
      <c r="BA578" s="168"/>
      <c r="BB578" s="168"/>
      <c r="BC578" s="168"/>
      <c r="BD578" s="20"/>
      <c r="BE578" s="20"/>
      <c r="BF578" s="20"/>
      <c r="BG578" s="20"/>
      <c r="BH578" s="20"/>
      <c r="BI578" s="20"/>
      <c r="BJ578" s="20"/>
      <c r="BK578" s="20"/>
      <c r="BL578" s="20"/>
      <c r="BM578" s="20"/>
      <c r="BN578" s="20"/>
      <c r="BO578" s="20"/>
      <c r="BP578" s="20"/>
      <c r="BQ578" s="20"/>
      <c r="BR578" s="20"/>
      <c r="BS578" s="20"/>
      <c r="BT578" s="20"/>
      <c r="BU578" s="20"/>
      <c r="BV578" s="20"/>
      <c r="BW578" s="20"/>
      <c r="BX578" s="20"/>
      <c r="BY578" s="20"/>
      <c r="BZ578" s="20"/>
      <c r="CA578" s="20"/>
      <c r="CB578" s="20"/>
      <c r="CC578" s="20"/>
      <c r="CD578" s="20"/>
      <c r="CE578" s="20"/>
      <c r="CF578" s="20"/>
      <c r="CG578" s="20"/>
      <c r="CH578" s="20"/>
      <c r="CI578" s="20"/>
    </row>
    <row r="579" spans="2:87" ht="13.5" customHeight="1">
      <c r="B579" s="228"/>
      <c r="C579" s="228"/>
      <c r="D579" s="230"/>
      <c r="E579" s="173" t="s">
        <v>73</v>
      </c>
      <c r="F579" s="116" t="s">
        <v>74</v>
      </c>
      <c r="G579" s="174">
        <v>167398312</v>
      </c>
      <c r="H579" s="11">
        <f t="shared" ref="H579" si="1182">IFERROR(G579/G586,"-")</f>
        <v>9.4472858443298266E-2</v>
      </c>
      <c r="I579" s="71">
        <v>2764</v>
      </c>
      <c r="J579" s="11">
        <f t="shared" ref="J579" si="1183">IFERROR(I579/D576,"-")</f>
        <v>0.22935855945564684</v>
      </c>
      <c r="K579" s="76">
        <f t="shared" si="1065"/>
        <v>60563.788712011577</v>
      </c>
      <c r="L579" s="22"/>
      <c r="M579" s="20"/>
      <c r="N579" s="228"/>
      <c r="O579" s="228"/>
      <c r="P579" s="230"/>
      <c r="Q579" s="172" t="s">
        <v>73</v>
      </c>
      <c r="R579" s="92" t="s">
        <v>74</v>
      </c>
      <c r="S579" s="102">
        <v>191063607</v>
      </c>
      <c r="T579" s="13">
        <v>0.10655716980683712</v>
      </c>
      <c r="U579" s="73">
        <v>2691</v>
      </c>
      <c r="V579" s="13">
        <v>0.23599052880820837</v>
      </c>
      <c r="W579" s="73">
        <v>71000.968784838347</v>
      </c>
      <c r="X579" s="22"/>
      <c r="Y579" s="143"/>
      <c r="Z579" s="168"/>
      <c r="AA579" s="168"/>
      <c r="AB579" s="168"/>
      <c r="AC579" s="168"/>
      <c r="AD579" s="168"/>
      <c r="AE579" s="168"/>
      <c r="AF579" s="168"/>
      <c r="AG579" s="168"/>
      <c r="AH579" s="168"/>
      <c r="AI579" s="168"/>
      <c r="AJ579" s="168"/>
      <c r="AK579" s="168"/>
      <c r="AL579" s="168"/>
      <c r="AM579" s="168"/>
      <c r="AN579" s="168"/>
      <c r="AO579" s="168"/>
      <c r="AP579" s="168"/>
      <c r="AQ579" s="168"/>
      <c r="AR579" s="168"/>
      <c r="AS579" s="168"/>
      <c r="AT579" s="168"/>
      <c r="AU579" s="168"/>
      <c r="AV579" s="168"/>
      <c r="AW579" s="168"/>
      <c r="AX579" s="168"/>
      <c r="AY579" s="168"/>
      <c r="AZ579" s="168"/>
      <c r="BA579" s="168"/>
      <c r="BB579" s="168"/>
      <c r="BC579" s="168"/>
      <c r="BD579" s="20"/>
      <c r="BE579" s="20"/>
      <c r="BF579" s="20"/>
      <c r="BG579" s="20"/>
      <c r="BH579" s="20"/>
      <c r="BI579" s="20"/>
      <c r="BJ579" s="20"/>
      <c r="BK579" s="20"/>
      <c r="BL579" s="20"/>
      <c r="BM579" s="20"/>
      <c r="BN579" s="20"/>
      <c r="BO579" s="20"/>
      <c r="BP579" s="20"/>
      <c r="BQ579" s="20"/>
      <c r="BR579" s="20"/>
      <c r="BS579" s="20"/>
      <c r="BT579" s="20"/>
      <c r="BU579" s="20"/>
      <c r="BV579" s="20"/>
      <c r="BW579" s="20"/>
      <c r="BX579" s="20"/>
      <c r="BY579" s="20"/>
      <c r="BZ579" s="20"/>
      <c r="CA579" s="20"/>
      <c r="CB579" s="20"/>
      <c r="CC579" s="20"/>
      <c r="CD579" s="20"/>
      <c r="CE579" s="20"/>
      <c r="CF579" s="20"/>
      <c r="CG579" s="20"/>
      <c r="CH579" s="20"/>
      <c r="CI579" s="20"/>
    </row>
    <row r="580" spans="2:87" ht="13.5" customHeight="1">
      <c r="B580" s="228"/>
      <c r="C580" s="228"/>
      <c r="D580" s="230"/>
      <c r="E580" s="173" t="s">
        <v>75</v>
      </c>
      <c r="F580" s="116" t="s">
        <v>76</v>
      </c>
      <c r="G580" s="174">
        <v>5741928</v>
      </c>
      <c r="H580" s="11">
        <f t="shared" ref="H580" si="1184">IFERROR(G580/G586,"-")</f>
        <v>3.2405126709737116E-3</v>
      </c>
      <c r="I580" s="71">
        <v>44</v>
      </c>
      <c r="J580" s="11">
        <f t="shared" ref="J580" si="1185">IFERROR(I580/D576,"-")</f>
        <v>3.6511492822172433E-3</v>
      </c>
      <c r="K580" s="76">
        <f t="shared" si="1065"/>
        <v>130498.36363636363</v>
      </c>
      <c r="L580" s="22"/>
      <c r="M580" s="20"/>
      <c r="N580" s="228"/>
      <c r="O580" s="228"/>
      <c r="P580" s="230"/>
      <c r="Q580" s="172" t="s">
        <v>75</v>
      </c>
      <c r="R580" s="92" t="s">
        <v>76</v>
      </c>
      <c r="S580" s="102">
        <v>7917126</v>
      </c>
      <c r="T580" s="13">
        <v>4.4154224491539358E-3</v>
      </c>
      <c r="U580" s="73">
        <v>43</v>
      </c>
      <c r="V580" s="13">
        <v>3.7709374725949313E-3</v>
      </c>
      <c r="W580" s="73">
        <v>184119.20930232559</v>
      </c>
      <c r="X580" s="22"/>
      <c r="Y580" s="143"/>
      <c r="Z580" s="168"/>
      <c r="AA580" s="168"/>
      <c r="AB580" s="168"/>
      <c r="AC580" s="168"/>
      <c r="AD580" s="168"/>
      <c r="AE580" s="168"/>
      <c r="AF580" s="168"/>
      <c r="AG580" s="168"/>
      <c r="AH580" s="168"/>
      <c r="AI580" s="168"/>
      <c r="AJ580" s="168"/>
      <c r="AK580" s="168"/>
      <c r="AL580" s="168"/>
      <c r="AM580" s="168"/>
      <c r="AN580" s="168"/>
      <c r="AO580" s="168"/>
      <c r="AP580" s="168"/>
      <c r="AQ580" s="168"/>
      <c r="AR580" s="168"/>
      <c r="AS580" s="168"/>
      <c r="AT580" s="168"/>
      <c r="AU580" s="168"/>
      <c r="AV580" s="168"/>
      <c r="AW580" s="168"/>
      <c r="AX580" s="168"/>
      <c r="AY580" s="168"/>
      <c r="AZ580" s="168"/>
      <c r="BA580" s="168"/>
      <c r="BB580" s="168"/>
      <c r="BC580" s="168"/>
      <c r="BD580" s="20"/>
      <c r="BE580" s="20"/>
      <c r="BF580" s="20"/>
      <c r="BG580" s="20"/>
      <c r="BH580" s="20"/>
      <c r="BI580" s="20"/>
      <c r="BJ580" s="20"/>
      <c r="BK580" s="20"/>
      <c r="BL580" s="20"/>
      <c r="BM580" s="20"/>
      <c r="BN580" s="20"/>
      <c r="BO580" s="20"/>
      <c r="BP580" s="20"/>
      <c r="BQ580" s="20"/>
      <c r="BR580" s="20"/>
      <c r="BS580" s="20"/>
      <c r="BT580" s="20"/>
      <c r="BU580" s="20"/>
      <c r="BV580" s="20"/>
      <c r="BW580" s="20"/>
      <c r="BX580" s="20"/>
      <c r="BY580" s="20"/>
      <c r="BZ580" s="20"/>
      <c r="CA580" s="20"/>
      <c r="CB580" s="20"/>
      <c r="CC580" s="20"/>
      <c r="CD580" s="20"/>
      <c r="CE580" s="20"/>
      <c r="CF580" s="20"/>
      <c r="CG580" s="20"/>
      <c r="CH580" s="20"/>
      <c r="CI580" s="20"/>
    </row>
    <row r="581" spans="2:87" ht="13.5" customHeight="1">
      <c r="B581" s="228"/>
      <c r="C581" s="228"/>
      <c r="D581" s="230"/>
      <c r="E581" s="173" t="s">
        <v>77</v>
      </c>
      <c r="F581" s="116" t="s">
        <v>78</v>
      </c>
      <c r="G581" s="174">
        <v>70934693</v>
      </c>
      <c r="H581" s="11">
        <f t="shared" ref="H581" si="1186">IFERROR(G581/G586,"-")</f>
        <v>4.0032680918000059E-2</v>
      </c>
      <c r="I581" s="71">
        <v>386</v>
      </c>
      <c r="J581" s="11">
        <f t="shared" ref="J581" si="1187">IFERROR(I581/D576,"-")</f>
        <v>3.2030536884905814E-2</v>
      </c>
      <c r="K581" s="76">
        <f t="shared" ref="K581:K644" si="1188">IFERROR(G581/I581,"-")</f>
        <v>183768.6347150259</v>
      </c>
      <c r="L581" s="22"/>
      <c r="M581" s="20"/>
      <c r="N581" s="228"/>
      <c r="O581" s="228"/>
      <c r="P581" s="230"/>
      <c r="Q581" s="172" t="s">
        <v>77</v>
      </c>
      <c r="R581" s="92" t="s">
        <v>78</v>
      </c>
      <c r="S581" s="102">
        <v>64237298</v>
      </c>
      <c r="T581" s="13">
        <v>3.5825476020236544E-2</v>
      </c>
      <c r="U581" s="73">
        <v>360</v>
      </c>
      <c r="V581" s="13">
        <v>3.1570639305445937E-2</v>
      </c>
      <c r="W581" s="73">
        <v>178436.93888888889</v>
      </c>
      <c r="X581" s="22"/>
      <c r="Y581" s="143"/>
      <c r="Z581" s="168"/>
      <c r="AA581" s="168"/>
      <c r="AB581" s="168"/>
      <c r="AC581" s="168"/>
      <c r="AD581" s="168"/>
      <c r="AE581" s="168"/>
      <c r="AF581" s="168"/>
      <c r="AG581" s="168"/>
      <c r="AH581" s="168"/>
      <c r="AI581" s="168"/>
      <c r="AJ581" s="168"/>
      <c r="AK581" s="168"/>
      <c r="AL581" s="168"/>
      <c r="AM581" s="168"/>
      <c r="AN581" s="168"/>
      <c r="AO581" s="168"/>
      <c r="AP581" s="168"/>
      <c r="AQ581" s="168"/>
      <c r="AR581" s="168"/>
      <c r="AS581" s="168"/>
      <c r="AT581" s="168"/>
      <c r="AU581" s="168"/>
      <c r="AV581" s="168"/>
      <c r="AW581" s="168"/>
      <c r="AX581" s="168"/>
      <c r="AY581" s="168"/>
      <c r="AZ581" s="168"/>
      <c r="BA581" s="168"/>
      <c r="BB581" s="168"/>
      <c r="BC581" s="168"/>
      <c r="BD581" s="20"/>
      <c r="BE581" s="20"/>
      <c r="BF581" s="20"/>
      <c r="BG581" s="20"/>
      <c r="BH581" s="20"/>
      <c r="BI581" s="20"/>
      <c r="BJ581" s="20"/>
      <c r="BK581" s="20"/>
      <c r="BL581" s="20"/>
      <c r="BM581" s="20"/>
      <c r="BN581" s="20"/>
      <c r="BO581" s="20"/>
      <c r="BP581" s="20"/>
      <c r="BQ581" s="20"/>
      <c r="BR581" s="20"/>
      <c r="BS581" s="20"/>
      <c r="BT581" s="20"/>
      <c r="BU581" s="20"/>
      <c r="BV581" s="20"/>
      <c r="BW581" s="20"/>
      <c r="BX581" s="20"/>
      <c r="BY581" s="20"/>
      <c r="BZ581" s="20"/>
      <c r="CA581" s="20"/>
      <c r="CB581" s="20"/>
      <c r="CC581" s="20"/>
      <c r="CD581" s="20"/>
      <c r="CE581" s="20"/>
      <c r="CF581" s="20"/>
      <c r="CG581" s="20"/>
      <c r="CH581" s="20"/>
      <c r="CI581" s="20"/>
    </row>
    <row r="582" spans="2:87" ht="13.5" customHeight="1">
      <c r="B582" s="228"/>
      <c r="C582" s="228"/>
      <c r="D582" s="230"/>
      <c r="E582" s="173" t="s">
        <v>79</v>
      </c>
      <c r="F582" s="116" t="s">
        <v>80</v>
      </c>
      <c r="G582" s="174">
        <v>231808633</v>
      </c>
      <c r="H582" s="11">
        <f t="shared" ref="H582" si="1189">IFERROR(G582/G586,"-")</f>
        <v>0.13082344684182645</v>
      </c>
      <c r="I582" s="71">
        <v>2199</v>
      </c>
      <c r="J582" s="11">
        <f t="shared" ref="J582" si="1190">IFERROR(I582/D576,"-")</f>
        <v>0.18247448344535724</v>
      </c>
      <c r="K582" s="76">
        <f t="shared" si="1188"/>
        <v>105415.47658026376</v>
      </c>
      <c r="L582" s="22"/>
      <c r="M582" s="20"/>
      <c r="N582" s="228"/>
      <c r="O582" s="228"/>
      <c r="P582" s="230"/>
      <c r="Q582" s="172" t="s">
        <v>79</v>
      </c>
      <c r="R582" s="92" t="s">
        <v>80</v>
      </c>
      <c r="S582" s="102">
        <v>216223142</v>
      </c>
      <c r="T582" s="13">
        <v>0.12058877365516216</v>
      </c>
      <c r="U582" s="73">
        <v>2096</v>
      </c>
      <c r="V582" s="13">
        <v>0.18381127773392966</v>
      </c>
      <c r="W582" s="73">
        <v>103159.89599236641</v>
      </c>
      <c r="X582" s="22"/>
      <c r="Y582" s="143"/>
      <c r="Z582" s="168"/>
      <c r="AA582" s="168"/>
      <c r="AB582" s="168"/>
      <c r="AC582" s="168"/>
      <c r="AD582" s="168"/>
      <c r="AE582" s="168"/>
      <c r="AF582" s="168"/>
      <c r="AG582" s="168"/>
      <c r="AH582" s="168"/>
      <c r="AI582" s="168"/>
      <c r="AJ582" s="168"/>
      <c r="AK582" s="168"/>
      <c r="AL582" s="168"/>
      <c r="AM582" s="168"/>
      <c r="AN582" s="168"/>
      <c r="AO582" s="168"/>
      <c r="AP582" s="168"/>
      <c r="AQ582" s="168"/>
      <c r="AR582" s="168"/>
      <c r="AS582" s="168"/>
      <c r="AT582" s="168"/>
      <c r="AU582" s="168"/>
      <c r="AV582" s="168"/>
      <c r="AW582" s="168"/>
      <c r="AX582" s="168"/>
      <c r="AY582" s="168"/>
      <c r="AZ582" s="168"/>
      <c r="BA582" s="168"/>
      <c r="BB582" s="168"/>
      <c r="BC582" s="168"/>
      <c r="BD582" s="20"/>
      <c r="BE582" s="20"/>
      <c r="BF582" s="20"/>
      <c r="BG582" s="20"/>
      <c r="BH582" s="20"/>
      <c r="BI582" s="20"/>
      <c r="BJ582" s="20"/>
      <c r="BK582" s="20"/>
      <c r="BL582" s="20"/>
      <c r="BM582" s="20"/>
      <c r="BN582" s="20"/>
      <c r="BO582" s="20"/>
      <c r="BP582" s="20"/>
      <c r="BQ582" s="20"/>
      <c r="BR582" s="20"/>
      <c r="BS582" s="20"/>
      <c r="BT582" s="20"/>
      <c r="BU582" s="20"/>
      <c r="BV582" s="20"/>
      <c r="BW582" s="20"/>
      <c r="BX582" s="20"/>
      <c r="BY582" s="20"/>
      <c r="BZ582" s="20"/>
      <c r="CA582" s="20"/>
      <c r="CB582" s="20"/>
      <c r="CC582" s="20"/>
      <c r="CD582" s="20"/>
      <c r="CE582" s="20"/>
      <c r="CF582" s="20"/>
      <c r="CG582" s="20"/>
      <c r="CH582" s="20"/>
      <c r="CI582" s="20"/>
    </row>
    <row r="583" spans="2:87" ht="13.5" customHeight="1">
      <c r="B583" s="228"/>
      <c r="C583" s="228"/>
      <c r="D583" s="230"/>
      <c r="E583" s="173" t="s">
        <v>81</v>
      </c>
      <c r="F583" s="116" t="s">
        <v>82</v>
      </c>
      <c r="G583" s="174">
        <v>379452</v>
      </c>
      <c r="H583" s="11">
        <f t="shared" ref="H583" si="1191">IFERROR(G583/G586,"-")</f>
        <v>2.1414741076974787E-4</v>
      </c>
      <c r="I583" s="71">
        <v>41</v>
      </c>
      <c r="J583" s="11">
        <f t="shared" ref="J583" si="1192">IFERROR(I583/D576,"-")</f>
        <v>3.4022072857024313E-3</v>
      </c>
      <c r="K583" s="76">
        <f t="shared" si="1188"/>
        <v>9254.9268292682918</v>
      </c>
      <c r="L583" s="22"/>
      <c r="M583" s="20"/>
      <c r="N583" s="228"/>
      <c r="O583" s="228"/>
      <c r="P583" s="230"/>
      <c r="Q583" s="172" t="s">
        <v>81</v>
      </c>
      <c r="R583" s="92" t="s">
        <v>82</v>
      </c>
      <c r="S583" s="102">
        <v>1576874</v>
      </c>
      <c r="T583" s="13">
        <v>8.7943085143360911E-4</v>
      </c>
      <c r="U583" s="73">
        <v>67</v>
      </c>
      <c r="V583" s="13">
        <v>5.87564675962466E-3</v>
      </c>
      <c r="W583" s="73">
        <v>23535.432835820895</v>
      </c>
      <c r="X583" s="22"/>
      <c r="Y583" s="143"/>
      <c r="Z583" s="168"/>
      <c r="AA583" s="168"/>
      <c r="AB583" s="168"/>
      <c r="AC583" s="168"/>
      <c r="AD583" s="168"/>
      <c r="AE583" s="168"/>
      <c r="AF583" s="168"/>
      <c r="AG583" s="168"/>
      <c r="AH583" s="168"/>
      <c r="AI583" s="168"/>
      <c r="AJ583" s="168"/>
      <c r="AK583" s="168"/>
      <c r="AL583" s="168"/>
      <c r="AM583" s="168"/>
      <c r="AN583" s="168"/>
      <c r="AO583" s="168"/>
      <c r="AP583" s="168"/>
      <c r="AQ583" s="168"/>
      <c r="AR583" s="168"/>
      <c r="AS583" s="168"/>
      <c r="AT583" s="168"/>
      <c r="AU583" s="168"/>
      <c r="AV583" s="168"/>
      <c r="AW583" s="168"/>
      <c r="AX583" s="168"/>
      <c r="AY583" s="168"/>
      <c r="AZ583" s="168"/>
      <c r="BA583" s="168"/>
      <c r="BB583" s="168"/>
      <c r="BC583" s="168"/>
      <c r="BD583" s="20"/>
      <c r="BE583" s="20"/>
      <c r="BF583" s="20"/>
      <c r="BG583" s="20"/>
      <c r="BH583" s="20"/>
      <c r="BI583" s="20"/>
      <c r="BJ583" s="20"/>
      <c r="BK583" s="20"/>
      <c r="BL583" s="20"/>
      <c r="BM583" s="20"/>
      <c r="BN583" s="20"/>
      <c r="BO583" s="20"/>
      <c r="BP583" s="20"/>
      <c r="BQ583" s="20"/>
      <c r="BR583" s="20"/>
      <c r="BS583" s="20"/>
      <c r="BT583" s="20"/>
      <c r="BU583" s="20"/>
      <c r="BV583" s="20"/>
      <c r="BW583" s="20"/>
      <c r="BX583" s="20"/>
      <c r="BY583" s="20"/>
      <c r="BZ583" s="20"/>
      <c r="CA583" s="20"/>
      <c r="CB583" s="20"/>
      <c r="CC583" s="20"/>
      <c r="CD583" s="20"/>
      <c r="CE583" s="20"/>
      <c r="CF583" s="20"/>
      <c r="CG583" s="20"/>
      <c r="CH583" s="20"/>
      <c r="CI583" s="20"/>
    </row>
    <row r="584" spans="2:87" ht="13.5" customHeight="1">
      <c r="B584" s="228"/>
      <c r="C584" s="228"/>
      <c r="D584" s="230"/>
      <c r="E584" s="173" t="s">
        <v>83</v>
      </c>
      <c r="F584" s="116" t="s">
        <v>84</v>
      </c>
      <c r="G584" s="174">
        <v>47807264</v>
      </c>
      <c r="H584" s="11">
        <f t="shared" ref="H584" si="1193">IFERROR(G584/G586,"-")</f>
        <v>2.6980492398474061E-2</v>
      </c>
      <c r="I584" s="71">
        <v>1313</v>
      </c>
      <c r="J584" s="11">
        <f t="shared" ref="J584" si="1194">IFERROR(I584/D576,"-")</f>
        <v>0.10895361380798274</v>
      </c>
      <c r="K584" s="76">
        <f t="shared" si="1188"/>
        <v>36410.711348057885</v>
      </c>
      <c r="L584" s="22"/>
      <c r="M584" s="20"/>
      <c r="N584" s="228"/>
      <c r="O584" s="228"/>
      <c r="P584" s="230"/>
      <c r="Q584" s="172" t="s">
        <v>83</v>
      </c>
      <c r="R584" s="92" t="s">
        <v>84</v>
      </c>
      <c r="S584" s="102">
        <v>40159227</v>
      </c>
      <c r="T584" s="13">
        <v>2.2397010283336263E-2</v>
      </c>
      <c r="U584" s="73">
        <v>1349</v>
      </c>
      <c r="V584" s="13">
        <v>0.11830220117512935</v>
      </c>
      <c r="W584" s="73">
        <v>29769.627131208301</v>
      </c>
      <c r="X584" s="22"/>
      <c r="Y584" s="143"/>
      <c r="Z584" s="168"/>
      <c r="AA584" s="168"/>
      <c r="AB584" s="168"/>
      <c r="AC584" s="168"/>
      <c r="AD584" s="168"/>
      <c r="AE584" s="168"/>
      <c r="AF584" s="168"/>
      <c r="AG584" s="168"/>
      <c r="AH584" s="168"/>
      <c r="AI584" s="168"/>
      <c r="AJ584" s="168"/>
      <c r="AK584" s="168"/>
      <c r="AL584" s="168"/>
      <c r="AM584" s="168"/>
      <c r="AN584" s="168"/>
      <c r="AO584" s="168"/>
      <c r="AP584" s="168"/>
      <c r="AQ584" s="168"/>
      <c r="AR584" s="168"/>
      <c r="AS584" s="168"/>
      <c r="AT584" s="168"/>
      <c r="AU584" s="168"/>
      <c r="AV584" s="168"/>
      <c r="AW584" s="168"/>
      <c r="AX584" s="168"/>
      <c r="AY584" s="168"/>
      <c r="AZ584" s="168"/>
      <c r="BA584" s="168"/>
      <c r="BB584" s="168"/>
      <c r="BC584" s="168"/>
      <c r="BD584" s="20"/>
      <c r="BE584" s="20"/>
      <c r="BF584" s="20"/>
      <c r="BG584" s="20"/>
      <c r="BH584" s="20"/>
      <c r="BI584" s="20"/>
      <c r="BJ584" s="20"/>
      <c r="BK584" s="20"/>
      <c r="BL584" s="20"/>
      <c r="BM584" s="20"/>
      <c r="BN584" s="20"/>
      <c r="BO584" s="20"/>
      <c r="BP584" s="20"/>
      <c r="BQ584" s="20"/>
      <c r="BR584" s="20"/>
      <c r="BS584" s="20"/>
      <c r="BT584" s="20"/>
      <c r="BU584" s="20"/>
      <c r="BV584" s="20"/>
      <c r="BW584" s="20"/>
      <c r="BX584" s="20"/>
      <c r="BY584" s="20"/>
      <c r="BZ584" s="20"/>
      <c r="CA584" s="20"/>
      <c r="CB584" s="20"/>
      <c r="CC584" s="20"/>
      <c r="CD584" s="20"/>
      <c r="CE584" s="20"/>
      <c r="CF584" s="20"/>
      <c r="CG584" s="20"/>
      <c r="CH584" s="20"/>
      <c r="CI584" s="20"/>
    </row>
    <row r="585" spans="2:87" ht="13.5" customHeight="1">
      <c r="B585" s="228"/>
      <c r="C585" s="228"/>
      <c r="D585" s="230"/>
      <c r="E585" s="175" t="s">
        <v>85</v>
      </c>
      <c r="F585" s="117" t="s">
        <v>86</v>
      </c>
      <c r="G585" s="176">
        <v>413026853</v>
      </c>
      <c r="H585" s="12">
        <f t="shared" ref="H585" si="1195">IFERROR(G585/G586,"-")</f>
        <v>0.2330957041953324</v>
      </c>
      <c r="I585" s="72">
        <v>1142</v>
      </c>
      <c r="J585" s="12">
        <f t="shared" ref="J585" si="1196">IFERROR(I585/D576,"-")</f>
        <v>9.4763920006638455E-2</v>
      </c>
      <c r="K585" s="77">
        <f t="shared" si="1188"/>
        <v>361669.74868651491</v>
      </c>
      <c r="L585" s="22"/>
      <c r="M585" s="20"/>
      <c r="N585" s="228"/>
      <c r="O585" s="228"/>
      <c r="P585" s="230"/>
      <c r="Q585" s="172" t="s">
        <v>85</v>
      </c>
      <c r="R585" s="92" t="s">
        <v>86</v>
      </c>
      <c r="S585" s="102">
        <v>440051415</v>
      </c>
      <c r="T585" s="13">
        <v>0.2454189685212734</v>
      </c>
      <c r="U585" s="73">
        <v>1087</v>
      </c>
      <c r="V585" s="13">
        <v>9.532579145838814E-2</v>
      </c>
      <c r="W585" s="73">
        <v>404831.10855565779</v>
      </c>
      <c r="X585" s="22"/>
      <c r="Y585" s="143"/>
      <c r="Z585" s="168"/>
      <c r="AA585" s="168"/>
      <c r="AB585" s="168"/>
      <c r="AC585" s="168"/>
      <c r="AD585" s="168"/>
      <c r="AE585" s="168"/>
      <c r="AF585" s="168"/>
      <c r="AG585" s="168"/>
      <c r="AH585" s="168"/>
      <c r="AI585" s="168"/>
      <c r="AJ585" s="168"/>
      <c r="AK585" s="168"/>
      <c r="AL585" s="168"/>
      <c r="AM585" s="168"/>
      <c r="AN585" s="168"/>
      <c r="AO585" s="168"/>
      <c r="AP585" s="168"/>
      <c r="AQ585" s="168"/>
      <c r="AR585" s="168"/>
      <c r="AS585" s="168"/>
      <c r="AT585" s="168"/>
      <c r="AU585" s="168"/>
      <c r="AV585" s="168"/>
      <c r="AW585" s="168"/>
      <c r="AX585" s="168"/>
      <c r="AY585" s="168"/>
      <c r="AZ585" s="168"/>
      <c r="BA585" s="168"/>
      <c r="BB585" s="168"/>
      <c r="BC585" s="168"/>
      <c r="BD585" s="20"/>
      <c r="BE585" s="20"/>
      <c r="BF585" s="20"/>
      <c r="BG585" s="20"/>
      <c r="BH585" s="20"/>
      <c r="BI585" s="20"/>
      <c r="BJ585" s="20"/>
      <c r="BK585" s="20"/>
      <c r="BL585" s="20"/>
      <c r="BM585" s="20"/>
      <c r="BN585" s="20"/>
      <c r="BO585" s="20"/>
      <c r="BP585" s="20"/>
      <c r="BQ585" s="20"/>
      <c r="BR585" s="20"/>
      <c r="BS585" s="20"/>
      <c r="BT585" s="20"/>
      <c r="BU585" s="20"/>
      <c r="BV585" s="20"/>
      <c r="BW585" s="20"/>
      <c r="BX585" s="20"/>
      <c r="BY585" s="20"/>
      <c r="BZ585" s="20"/>
      <c r="CA585" s="20"/>
      <c r="CB585" s="20"/>
      <c r="CC585" s="20"/>
      <c r="CD585" s="20"/>
      <c r="CE585" s="20"/>
      <c r="CF585" s="20"/>
      <c r="CG585" s="20"/>
      <c r="CH585" s="20"/>
      <c r="CI585" s="20"/>
    </row>
    <row r="586" spans="2:87" ht="13.5" customHeight="1">
      <c r="B586" s="192"/>
      <c r="C586" s="192"/>
      <c r="D586" s="231"/>
      <c r="E586" s="177" t="s">
        <v>115</v>
      </c>
      <c r="F586" s="178"/>
      <c r="G586" s="102">
        <f>SUM(G576:G585)</f>
        <v>1771919626</v>
      </c>
      <c r="H586" s="13" t="s">
        <v>131</v>
      </c>
      <c r="I586" s="73">
        <v>9902</v>
      </c>
      <c r="J586" s="13">
        <f t="shared" ref="J586" si="1197">IFERROR(I586/D576,"-")</f>
        <v>0.82167454982988963</v>
      </c>
      <c r="K586" s="78">
        <f t="shared" si="1188"/>
        <v>178945.62977176328</v>
      </c>
      <c r="L586" s="22"/>
      <c r="M586" s="20"/>
      <c r="N586" s="192"/>
      <c r="O586" s="192"/>
      <c r="P586" s="231"/>
      <c r="Q586" s="179" t="s">
        <v>115</v>
      </c>
      <c r="R586" s="179"/>
      <c r="S586" s="102">
        <v>1793061953</v>
      </c>
      <c r="T586" s="13" t="s">
        <v>131</v>
      </c>
      <c r="U586" s="73">
        <v>9462</v>
      </c>
      <c r="V586" s="13">
        <v>0.82978163641147062</v>
      </c>
      <c r="W586" s="73">
        <v>189501.36894948213</v>
      </c>
      <c r="X586" s="22"/>
      <c r="Y586" s="143"/>
      <c r="Z586" s="168"/>
      <c r="AA586" s="168"/>
      <c r="AB586" s="168"/>
      <c r="AC586" s="168"/>
      <c r="AD586" s="168"/>
      <c r="AE586" s="168"/>
      <c r="AF586" s="168"/>
      <c r="AG586" s="168"/>
      <c r="AH586" s="168"/>
      <c r="AI586" s="168"/>
      <c r="AJ586" s="168"/>
      <c r="AK586" s="168"/>
      <c r="AL586" s="168"/>
      <c r="AM586" s="168"/>
      <c r="AN586" s="168"/>
      <c r="AO586" s="168"/>
      <c r="AP586" s="168"/>
      <c r="AQ586" s="168"/>
      <c r="AR586" s="168"/>
      <c r="AS586" s="168"/>
      <c r="AT586" s="168"/>
      <c r="AU586" s="168"/>
      <c r="AV586" s="168"/>
      <c r="AW586" s="168"/>
      <c r="AX586" s="168"/>
      <c r="AY586" s="168"/>
      <c r="AZ586" s="168"/>
      <c r="BA586" s="168"/>
      <c r="BB586" s="168"/>
      <c r="BC586" s="168"/>
      <c r="BD586" s="20"/>
      <c r="BE586" s="20"/>
      <c r="BF586" s="20"/>
      <c r="BG586" s="20"/>
      <c r="BH586" s="20"/>
      <c r="BI586" s="20"/>
      <c r="BJ586" s="20"/>
      <c r="BK586" s="20"/>
      <c r="BL586" s="20"/>
      <c r="BM586" s="20"/>
      <c r="BN586" s="20"/>
      <c r="BO586" s="20"/>
      <c r="BP586" s="20"/>
      <c r="BQ586" s="20"/>
      <c r="BR586" s="20"/>
      <c r="BS586" s="20"/>
      <c r="BT586" s="20"/>
      <c r="BU586" s="20"/>
      <c r="BV586" s="20"/>
      <c r="BW586" s="20"/>
      <c r="BX586" s="20"/>
      <c r="BY586" s="20"/>
      <c r="BZ586" s="20"/>
      <c r="CA586" s="20"/>
      <c r="CB586" s="20"/>
      <c r="CC586" s="20"/>
      <c r="CD586" s="20"/>
      <c r="CE586" s="20"/>
      <c r="CF586" s="20"/>
      <c r="CG586" s="20"/>
      <c r="CH586" s="20"/>
      <c r="CI586" s="20"/>
    </row>
    <row r="587" spans="2:87" ht="13.5" customHeight="1">
      <c r="B587" s="191">
        <v>54</v>
      </c>
      <c r="C587" s="191" t="s">
        <v>24</v>
      </c>
      <c r="D587" s="229">
        <f>VLOOKUP(C587,市区町村別_生活習慣病の状況!$C$5:$D$78,2,FALSE)</f>
        <v>20276</v>
      </c>
      <c r="E587" s="169" t="s">
        <v>67</v>
      </c>
      <c r="F587" s="114" t="s">
        <v>68</v>
      </c>
      <c r="G587" s="170">
        <v>543185419</v>
      </c>
      <c r="H587" s="10">
        <f t="shared" ref="H587" si="1198">IFERROR(G587/G597,"-")</f>
        <v>0.18706165490016011</v>
      </c>
      <c r="I587" s="171">
        <v>10095</v>
      </c>
      <c r="J587" s="10">
        <f t="shared" ref="J587" si="1199">IFERROR(I587/D587,"-")</f>
        <v>0.49787926612744132</v>
      </c>
      <c r="K587" s="75">
        <f t="shared" si="1188"/>
        <v>53807.371867261019</v>
      </c>
      <c r="L587" s="22"/>
      <c r="M587" s="20"/>
      <c r="N587" s="191">
        <v>54</v>
      </c>
      <c r="O587" s="191" t="s">
        <v>24</v>
      </c>
      <c r="P587" s="229">
        <v>19212</v>
      </c>
      <c r="Q587" s="172" t="s">
        <v>67</v>
      </c>
      <c r="R587" s="92" t="s">
        <v>68</v>
      </c>
      <c r="S587" s="102">
        <v>501788808</v>
      </c>
      <c r="T587" s="13">
        <v>0.16901806437020728</v>
      </c>
      <c r="U587" s="73">
        <v>9384</v>
      </c>
      <c r="V587" s="13">
        <v>0.48844472204871953</v>
      </c>
      <c r="W587" s="73">
        <v>53472.805626598463</v>
      </c>
      <c r="X587" s="22"/>
      <c r="Y587" s="143"/>
      <c r="Z587" s="168"/>
      <c r="AA587" s="168"/>
      <c r="AB587" s="168"/>
      <c r="AC587" s="168"/>
      <c r="AD587" s="168"/>
      <c r="AE587" s="168"/>
      <c r="AF587" s="168"/>
      <c r="AG587" s="168"/>
      <c r="AH587" s="168"/>
      <c r="AI587" s="168"/>
      <c r="AJ587" s="168"/>
      <c r="AK587" s="168"/>
      <c r="AL587" s="168"/>
      <c r="AM587" s="168"/>
      <c r="AN587" s="168"/>
      <c r="AO587" s="168"/>
      <c r="AP587" s="168"/>
      <c r="AQ587" s="168"/>
      <c r="AR587" s="168"/>
      <c r="AS587" s="168"/>
      <c r="AT587" s="168"/>
      <c r="AU587" s="168"/>
      <c r="AV587" s="168"/>
      <c r="AW587" s="168"/>
      <c r="AX587" s="168"/>
      <c r="AY587" s="168"/>
      <c r="AZ587" s="168"/>
      <c r="BA587" s="168"/>
      <c r="BB587" s="168"/>
      <c r="BC587" s="168"/>
      <c r="BD587" s="20"/>
      <c r="BE587" s="20"/>
      <c r="BF587" s="20"/>
      <c r="BG587" s="20"/>
      <c r="BH587" s="20"/>
      <c r="BI587" s="20"/>
      <c r="BJ587" s="20"/>
      <c r="BK587" s="20"/>
      <c r="BL587" s="20"/>
      <c r="BM587" s="20"/>
      <c r="BN587" s="20"/>
      <c r="BO587" s="20"/>
      <c r="BP587" s="20"/>
      <c r="BQ587" s="20"/>
      <c r="BR587" s="20"/>
      <c r="BS587" s="20"/>
      <c r="BT587" s="20"/>
      <c r="BU587" s="20"/>
      <c r="BV587" s="20"/>
      <c r="BW587" s="20"/>
      <c r="BX587" s="20"/>
      <c r="BY587" s="20"/>
      <c r="BZ587" s="20"/>
      <c r="CA587" s="20"/>
      <c r="CB587" s="20"/>
      <c r="CC587" s="20"/>
      <c r="CD587" s="20"/>
      <c r="CE587" s="20"/>
      <c r="CF587" s="20"/>
      <c r="CG587" s="20"/>
      <c r="CH587" s="20"/>
      <c r="CI587" s="20"/>
    </row>
    <row r="588" spans="2:87" ht="13.5" customHeight="1">
      <c r="B588" s="228"/>
      <c r="C588" s="228"/>
      <c r="D588" s="230"/>
      <c r="E588" s="173" t="s">
        <v>69</v>
      </c>
      <c r="F588" s="115" t="s">
        <v>70</v>
      </c>
      <c r="G588" s="174">
        <v>251813830</v>
      </c>
      <c r="H588" s="11">
        <f t="shared" ref="H588" si="1200">IFERROR(G588/G597,"-")</f>
        <v>8.6719396579655952E-2</v>
      </c>
      <c r="I588" s="71">
        <v>8122</v>
      </c>
      <c r="J588" s="11">
        <f t="shared" ref="J588" si="1201">IFERROR(I588/D587,"-")</f>
        <v>0.40057210495166701</v>
      </c>
      <c r="K588" s="76">
        <f t="shared" si="1188"/>
        <v>31003.918985471559</v>
      </c>
      <c r="L588" s="22"/>
      <c r="M588" s="20"/>
      <c r="N588" s="228"/>
      <c r="O588" s="228"/>
      <c r="P588" s="230"/>
      <c r="Q588" s="172" t="s">
        <v>69</v>
      </c>
      <c r="R588" s="92" t="s">
        <v>70</v>
      </c>
      <c r="S588" s="102">
        <v>269109310</v>
      </c>
      <c r="T588" s="13">
        <v>9.0644378581281687E-2</v>
      </c>
      <c r="U588" s="73">
        <v>7744</v>
      </c>
      <c r="V588" s="13">
        <v>0.40308140745367477</v>
      </c>
      <c r="W588" s="73">
        <v>34750.685692148763</v>
      </c>
      <c r="X588" s="22"/>
      <c r="Y588" s="143"/>
      <c r="Z588" s="168"/>
      <c r="AA588" s="168"/>
      <c r="AB588" s="168"/>
      <c r="AC588" s="168"/>
      <c r="AD588" s="168"/>
      <c r="AE588" s="168"/>
      <c r="AF588" s="168"/>
      <c r="AG588" s="168"/>
      <c r="AH588" s="168"/>
      <c r="AI588" s="168"/>
      <c r="AJ588" s="168"/>
      <c r="AK588" s="168"/>
      <c r="AL588" s="168"/>
      <c r="AM588" s="168"/>
      <c r="AN588" s="168"/>
      <c r="AO588" s="168"/>
      <c r="AP588" s="168"/>
      <c r="AQ588" s="168"/>
      <c r="AR588" s="168"/>
      <c r="AS588" s="168"/>
      <c r="AT588" s="168"/>
      <c r="AU588" s="168"/>
      <c r="AV588" s="168"/>
      <c r="AW588" s="168"/>
      <c r="AX588" s="168"/>
      <c r="AY588" s="168"/>
      <c r="AZ588" s="168"/>
      <c r="BA588" s="168"/>
      <c r="BB588" s="168"/>
      <c r="BC588" s="168"/>
      <c r="BD588" s="20"/>
      <c r="BE588" s="20"/>
      <c r="BF588" s="20"/>
      <c r="BG588" s="20"/>
      <c r="BH588" s="20"/>
      <c r="BI588" s="20"/>
      <c r="BJ588" s="20"/>
      <c r="BK588" s="20"/>
      <c r="BL588" s="20"/>
      <c r="BM588" s="20"/>
      <c r="BN588" s="20"/>
      <c r="BO588" s="20"/>
      <c r="BP588" s="20"/>
      <c r="BQ588" s="20"/>
      <c r="BR588" s="20"/>
      <c r="BS588" s="20"/>
      <c r="BT588" s="20"/>
      <c r="BU588" s="20"/>
      <c r="BV588" s="20"/>
      <c r="BW588" s="20"/>
      <c r="BX588" s="20"/>
      <c r="BY588" s="20"/>
      <c r="BZ588" s="20"/>
      <c r="CA588" s="20"/>
      <c r="CB588" s="20"/>
      <c r="CC588" s="20"/>
      <c r="CD588" s="20"/>
      <c r="CE588" s="20"/>
      <c r="CF588" s="20"/>
      <c r="CG588" s="20"/>
      <c r="CH588" s="20"/>
      <c r="CI588" s="20"/>
    </row>
    <row r="589" spans="2:87" ht="13.5" customHeight="1">
      <c r="B589" s="228"/>
      <c r="C589" s="228"/>
      <c r="D589" s="230"/>
      <c r="E589" s="173" t="s">
        <v>71</v>
      </c>
      <c r="F589" s="116" t="s">
        <v>72</v>
      </c>
      <c r="G589" s="174">
        <v>549253234</v>
      </c>
      <c r="H589" s="11">
        <f t="shared" ref="H589" si="1202">IFERROR(G589/G597,"-")</f>
        <v>0.1891512830010352</v>
      </c>
      <c r="I589" s="71">
        <v>13102</v>
      </c>
      <c r="J589" s="11">
        <f t="shared" ref="J589" si="1203">IFERROR(I589/D587,"-")</f>
        <v>0.6461826790293943</v>
      </c>
      <c r="K589" s="76">
        <f t="shared" si="1188"/>
        <v>41921.327583575025</v>
      </c>
      <c r="L589" s="22"/>
      <c r="M589" s="20"/>
      <c r="N589" s="228"/>
      <c r="O589" s="228"/>
      <c r="P589" s="230"/>
      <c r="Q589" s="172" t="s">
        <v>71</v>
      </c>
      <c r="R589" s="92" t="s">
        <v>72</v>
      </c>
      <c r="S589" s="102">
        <v>571924015</v>
      </c>
      <c r="T589" s="13">
        <v>0.19264178164399673</v>
      </c>
      <c r="U589" s="73">
        <v>12488</v>
      </c>
      <c r="V589" s="13">
        <v>0.65001041016031647</v>
      </c>
      <c r="W589" s="73">
        <v>45797.887171684815</v>
      </c>
      <c r="X589" s="22"/>
      <c r="Y589" s="143"/>
      <c r="Z589" s="168"/>
      <c r="AA589" s="168"/>
      <c r="AB589" s="168"/>
      <c r="AC589" s="168"/>
      <c r="AD589" s="168"/>
      <c r="AE589" s="168"/>
      <c r="AF589" s="168"/>
      <c r="AG589" s="168"/>
      <c r="AH589" s="168"/>
      <c r="AI589" s="168"/>
      <c r="AJ589" s="168"/>
      <c r="AK589" s="168"/>
      <c r="AL589" s="168"/>
      <c r="AM589" s="168"/>
      <c r="AN589" s="168"/>
      <c r="AO589" s="168"/>
      <c r="AP589" s="168"/>
      <c r="AQ589" s="168"/>
      <c r="AR589" s="168"/>
      <c r="AS589" s="168"/>
      <c r="AT589" s="168"/>
      <c r="AU589" s="168"/>
      <c r="AV589" s="168"/>
      <c r="AW589" s="168"/>
      <c r="AX589" s="168"/>
      <c r="AY589" s="168"/>
      <c r="AZ589" s="168"/>
      <c r="BA589" s="168"/>
      <c r="BB589" s="168"/>
      <c r="BC589" s="168"/>
      <c r="BD589" s="20"/>
      <c r="BE589" s="20"/>
      <c r="BF589" s="20"/>
      <c r="BG589" s="20"/>
      <c r="BH589" s="20"/>
      <c r="BI589" s="20"/>
      <c r="BJ589" s="20"/>
      <c r="BK589" s="20"/>
      <c r="BL589" s="20"/>
      <c r="BM589" s="20"/>
      <c r="BN589" s="20"/>
      <c r="BO589" s="20"/>
      <c r="BP589" s="20"/>
      <c r="BQ589" s="20"/>
      <c r="BR589" s="20"/>
      <c r="BS589" s="20"/>
      <c r="BT589" s="20"/>
      <c r="BU589" s="20"/>
      <c r="BV589" s="20"/>
      <c r="BW589" s="20"/>
      <c r="BX589" s="20"/>
      <c r="BY589" s="20"/>
      <c r="BZ589" s="20"/>
      <c r="CA589" s="20"/>
      <c r="CB589" s="20"/>
      <c r="CC589" s="20"/>
      <c r="CD589" s="20"/>
      <c r="CE589" s="20"/>
      <c r="CF589" s="20"/>
      <c r="CG589" s="20"/>
      <c r="CH589" s="20"/>
      <c r="CI589" s="20"/>
    </row>
    <row r="590" spans="2:87" ht="13.5" customHeight="1">
      <c r="B590" s="228"/>
      <c r="C590" s="228"/>
      <c r="D590" s="230"/>
      <c r="E590" s="173" t="s">
        <v>73</v>
      </c>
      <c r="F590" s="116" t="s">
        <v>74</v>
      </c>
      <c r="G590" s="174">
        <v>284043053</v>
      </c>
      <c r="H590" s="11">
        <f t="shared" ref="H590" si="1204">IFERROR(G590/G597,"-")</f>
        <v>9.7818464374269012E-2</v>
      </c>
      <c r="I590" s="71">
        <v>4551</v>
      </c>
      <c r="J590" s="11">
        <f t="shared" ref="J590" si="1205">IFERROR(I590/D587,"-")</f>
        <v>0.22445255474452555</v>
      </c>
      <c r="K590" s="76">
        <f t="shared" si="1188"/>
        <v>62413.327400571303</v>
      </c>
      <c r="L590" s="22"/>
      <c r="M590" s="20"/>
      <c r="N590" s="228"/>
      <c r="O590" s="228"/>
      <c r="P590" s="230"/>
      <c r="Q590" s="172" t="s">
        <v>73</v>
      </c>
      <c r="R590" s="92" t="s">
        <v>74</v>
      </c>
      <c r="S590" s="102">
        <v>296059748</v>
      </c>
      <c r="T590" s="13">
        <v>9.9722123624748818E-2</v>
      </c>
      <c r="U590" s="73">
        <v>4669</v>
      </c>
      <c r="V590" s="13">
        <v>0.24302519258796584</v>
      </c>
      <c r="W590" s="73">
        <v>63409.669736560289</v>
      </c>
      <c r="X590" s="22"/>
      <c r="Y590" s="143"/>
      <c r="Z590" s="168"/>
      <c r="AA590" s="168"/>
      <c r="AB590" s="168"/>
      <c r="AC590" s="168"/>
      <c r="AD590" s="168"/>
      <c r="AE590" s="168"/>
      <c r="AF590" s="168"/>
      <c r="AG590" s="168"/>
      <c r="AH590" s="168"/>
      <c r="AI590" s="168"/>
      <c r="AJ590" s="168"/>
      <c r="AK590" s="168"/>
      <c r="AL590" s="168"/>
      <c r="AM590" s="168"/>
      <c r="AN590" s="168"/>
      <c r="AO590" s="168"/>
      <c r="AP590" s="168"/>
      <c r="AQ590" s="168"/>
      <c r="AR590" s="168"/>
      <c r="AS590" s="168"/>
      <c r="AT590" s="168"/>
      <c r="AU590" s="168"/>
      <c r="AV590" s="168"/>
      <c r="AW590" s="168"/>
      <c r="AX590" s="168"/>
      <c r="AY590" s="168"/>
      <c r="AZ590" s="168"/>
      <c r="BA590" s="168"/>
      <c r="BB590" s="168"/>
      <c r="BC590" s="168"/>
      <c r="BD590" s="20"/>
      <c r="BE590" s="20"/>
      <c r="BF590" s="20"/>
      <c r="BG590" s="20"/>
      <c r="BH590" s="20"/>
      <c r="BI590" s="20"/>
      <c r="BJ590" s="20"/>
      <c r="BK590" s="20"/>
      <c r="BL590" s="20"/>
      <c r="BM590" s="20"/>
      <c r="BN590" s="20"/>
      <c r="BO590" s="20"/>
      <c r="BP590" s="20"/>
      <c r="BQ590" s="20"/>
      <c r="BR590" s="20"/>
      <c r="BS590" s="20"/>
      <c r="BT590" s="20"/>
      <c r="BU590" s="20"/>
      <c r="BV590" s="20"/>
      <c r="BW590" s="20"/>
      <c r="BX590" s="20"/>
      <c r="BY590" s="20"/>
      <c r="BZ590" s="20"/>
      <c r="CA590" s="20"/>
      <c r="CB590" s="20"/>
      <c r="CC590" s="20"/>
      <c r="CD590" s="20"/>
      <c r="CE590" s="20"/>
      <c r="CF590" s="20"/>
      <c r="CG590" s="20"/>
      <c r="CH590" s="20"/>
      <c r="CI590" s="20"/>
    </row>
    <row r="591" spans="2:87" ht="13.5" customHeight="1">
      <c r="B591" s="228"/>
      <c r="C591" s="228"/>
      <c r="D591" s="230"/>
      <c r="E591" s="173" t="s">
        <v>75</v>
      </c>
      <c r="F591" s="116" t="s">
        <v>76</v>
      </c>
      <c r="G591" s="174">
        <v>48629123</v>
      </c>
      <c r="H591" s="11">
        <f t="shared" ref="H591" si="1206">IFERROR(G591/G597,"-")</f>
        <v>1.6746849062094279E-2</v>
      </c>
      <c r="I591" s="71">
        <v>74</v>
      </c>
      <c r="J591" s="11">
        <f t="shared" ref="J591" si="1207">IFERROR(I591/D587,"-")</f>
        <v>3.6496350364963502E-3</v>
      </c>
      <c r="K591" s="76">
        <f t="shared" si="1188"/>
        <v>657150.31081081077</v>
      </c>
      <c r="L591" s="22"/>
      <c r="M591" s="20"/>
      <c r="N591" s="228"/>
      <c r="O591" s="228"/>
      <c r="P591" s="230"/>
      <c r="Q591" s="172" t="s">
        <v>75</v>
      </c>
      <c r="R591" s="92" t="s">
        <v>76</v>
      </c>
      <c r="S591" s="102">
        <v>30695404</v>
      </c>
      <c r="T591" s="13">
        <v>1.0339165972672548E-2</v>
      </c>
      <c r="U591" s="73">
        <v>71</v>
      </c>
      <c r="V591" s="13">
        <v>3.6956069123464503E-3</v>
      </c>
      <c r="W591" s="73">
        <v>432329.63380281691</v>
      </c>
      <c r="X591" s="22"/>
      <c r="Y591" s="143"/>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8"/>
      <c r="AY591" s="168"/>
      <c r="AZ591" s="168"/>
      <c r="BA591" s="168"/>
      <c r="BB591" s="168"/>
      <c r="BC591" s="168"/>
      <c r="BD591" s="20"/>
      <c r="BE591" s="20"/>
      <c r="BF591" s="20"/>
      <c r="BG591" s="20"/>
      <c r="BH591" s="20"/>
      <c r="BI591" s="20"/>
      <c r="BJ591" s="20"/>
      <c r="BK591" s="20"/>
      <c r="BL591" s="20"/>
      <c r="BM591" s="20"/>
      <c r="BN591" s="20"/>
      <c r="BO591" s="20"/>
      <c r="BP591" s="20"/>
      <c r="BQ591" s="20"/>
      <c r="BR591" s="20"/>
      <c r="BS591" s="20"/>
      <c r="BT591" s="20"/>
      <c r="BU591" s="20"/>
      <c r="BV591" s="20"/>
      <c r="BW591" s="20"/>
      <c r="BX591" s="20"/>
      <c r="BY591" s="20"/>
      <c r="BZ591" s="20"/>
      <c r="CA591" s="20"/>
      <c r="CB591" s="20"/>
      <c r="CC591" s="20"/>
      <c r="CD591" s="20"/>
      <c r="CE591" s="20"/>
      <c r="CF591" s="20"/>
      <c r="CG591" s="20"/>
      <c r="CH591" s="20"/>
      <c r="CI591" s="20"/>
    </row>
    <row r="592" spans="2:87" ht="13.5" customHeight="1">
      <c r="B592" s="228"/>
      <c r="C592" s="228"/>
      <c r="D592" s="230"/>
      <c r="E592" s="173" t="s">
        <v>77</v>
      </c>
      <c r="F592" s="116" t="s">
        <v>78</v>
      </c>
      <c r="G592" s="174">
        <v>55448407</v>
      </c>
      <c r="H592" s="11">
        <f t="shared" ref="H592" si="1208">IFERROR(G592/G597,"-")</f>
        <v>1.909526731054911E-2</v>
      </c>
      <c r="I592" s="71">
        <v>742</v>
      </c>
      <c r="J592" s="11">
        <f t="shared" ref="J592" si="1209">IFERROR(I592/D587,"-")</f>
        <v>3.6594989149733678E-2</v>
      </c>
      <c r="K592" s="76">
        <f t="shared" si="1188"/>
        <v>74728.311320754714</v>
      </c>
      <c r="L592" s="22"/>
      <c r="M592" s="20"/>
      <c r="N592" s="228"/>
      <c r="O592" s="228"/>
      <c r="P592" s="230"/>
      <c r="Q592" s="172" t="s">
        <v>77</v>
      </c>
      <c r="R592" s="92" t="s">
        <v>78</v>
      </c>
      <c r="S592" s="102">
        <v>103762070</v>
      </c>
      <c r="T592" s="13">
        <v>3.4950289737123739E-2</v>
      </c>
      <c r="U592" s="73">
        <v>741</v>
      </c>
      <c r="V592" s="13">
        <v>3.8569643972517179E-2</v>
      </c>
      <c r="W592" s="73">
        <v>140029.78407557355</v>
      </c>
      <c r="X592" s="22"/>
      <c r="Y592" s="143"/>
      <c r="Z592" s="168"/>
      <c r="AA592" s="168"/>
      <c r="AB592" s="168"/>
      <c r="AC592" s="168"/>
      <c r="AD592" s="168"/>
      <c r="AE592" s="168"/>
      <c r="AF592" s="168"/>
      <c r="AG592" s="168"/>
      <c r="AH592" s="168"/>
      <c r="AI592" s="168"/>
      <c r="AJ592" s="168"/>
      <c r="AK592" s="168"/>
      <c r="AL592" s="168"/>
      <c r="AM592" s="168"/>
      <c r="AN592" s="168"/>
      <c r="AO592" s="168"/>
      <c r="AP592" s="168"/>
      <c r="AQ592" s="168"/>
      <c r="AR592" s="168"/>
      <c r="AS592" s="168"/>
      <c r="AT592" s="168"/>
      <c r="AU592" s="168"/>
      <c r="AV592" s="168"/>
      <c r="AW592" s="168"/>
      <c r="AX592" s="168"/>
      <c r="AY592" s="168"/>
      <c r="AZ592" s="168"/>
      <c r="BA592" s="168"/>
      <c r="BB592" s="168"/>
      <c r="BC592" s="168"/>
      <c r="BD592" s="20"/>
      <c r="BE592" s="20"/>
      <c r="BF592" s="20"/>
      <c r="BG592" s="20"/>
      <c r="BH592" s="20"/>
      <c r="BI592" s="20"/>
      <c r="BJ592" s="20"/>
      <c r="BK592" s="20"/>
      <c r="BL592" s="20"/>
      <c r="BM592" s="20"/>
      <c r="BN592" s="20"/>
      <c r="BO592" s="20"/>
      <c r="BP592" s="20"/>
      <c r="BQ592" s="20"/>
      <c r="BR592" s="20"/>
      <c r="BS592" s="20"/>
      <c r="BT592" s="20"/>
      <c r="BU592" s="20"/>
      <c r="BV592" s="20"/>
      <c r="BW592" s="20"/>
      <c r="BX592" s="20"/>
      <c r="BY592" s="20"/>
      <c r="BZ592" s="20"/>
      <c r="CA592" s="20"/>
      <c r="CB592" s="20"/>
      <c r="CC592" s="20"/>
      <c r="CD592" s="20"/>
      <c r="CE592" s="20"/>
      <c r="CF592" s="20"/>
      <c r="CG592" s="20"/>
      <c r="CH592" s="20"/>
      <c r="CI592" s="20"/>
    </row>
    <row r="593" spans="2:87" ht="13.5" customHeight="1">
      <c r="B593" s="228"/>
      <c r="C593" s="228"/>
      <c r="D593" s="230"/>
      <c r="E593" s="173" t="s">
        <v>79</v>
      </c>
      <c r="F593" s="116" t="s">
        <v>80</v>
      </c>
      <c r="G593" s="174">
        <v>377424334</v>
      </c>
      <c r="H593" s="11">
        <f t="shared" ref="H593" si="1210">IFERROR(G593/G597,"-")</f>
        <v>0.12997701714381027</v>
      </c>
      <c r="I593" s="71">
        <v>3803</v>
      </c>
      <c r="J593" s="11">
        <f t="shared" ref="J593" si="1211">IFERROR(I593/D587,"-")</f>
        <v>0.18756164924048135</v>
      </c>
      <c r="K593" s="76">
        <f t="shared" si="1188"/>
        <v>99243.842755719175</v>
      </c>
      <c r="L593" s="22"/>
      <c r="M593" s="20"/>
      <c r="N593" s="228"/>
      <c r="O593" s="228"/>
      <c r="P593" s="230"/>
      <c r="Q593" s="172" t="s">
        <v>79</v>
      </c>
      <c r="R593" s="92" t="s">
        <v>80</v>
      </c>
      <c r="S593" s="102">
        <v>337981468</v>
      </c>
      <c r="T593" s="13">
        <v>0.11384266170073916</v>
      </c>
      <c r="U593" s="73">
        <v>3675</v>
      </c>
      <c r="V593" s="13">
        <v>0.19128669581511556</v>
      </c>
      <c r="W593" s="73">
        <v>91967.74639455782</v>
      </c>
      <c r="X593" s="22"/>
      <c r="Y593" s="143"/>
      <c r="Z593" s="168"/>
      <c r="AA593" s="168"/>
      <c r="AB593" s="168"/>
      <c r="AC593" s="168"/>
      <c r="AD593" s="168"/>
      <c r="AE593" s="168"/>
      <c r="AF593" s="168"/>
      <c r="AG593" s="168"/>
      <c r="AH593" s="168"/>
      <c r="AI593" s="168"/>
      <c r="AJ593" s="168"/>
      <c r="AK593" s="168"/>
      <c r="AL593" s="168"/>
      <c r="AM593" s="168"/>
      <c r="AN593" s="168"/>
      <c r="AO593" s="168"/>
      <c r="AP593" s="168"/>
      <c r="AQ593" s="168"/>
      <c r="AR593" s="168"/>
      <c r="AS593" s="168"/>
      <c r="AT593" s="168"/>
      <c r="AU593" s="168"/>
      <c r="AV593" s="168"/>
      <c r="AW593" s="168"/>
      <c r="AX593" s="168"/>
      <c r="AY593" s="168"/>
      <c r="AZ593" s="168"/>
      <c r="BA593" s="168"/>
      <c r="BB593" s="168"/>
      <c r="BC593" s="168"/>
      <c r="BD593" s="20"/>
      <c r="BE593" s="20"/>
      <c r="BF593" s="20"/>
      <c r="BG593" s="20"/>
      <c r="BH593" s="20"/>
      <c r="BI593" s="20"/>
      <c r="BJ593" s="20"/>
      <c r="BK593" s="20"/>
      <c r="BL593" s="20"/>
      <c r="BM593" s="20"/>
      <c r="BN593" s="20"/>
      <c r="BO593" s="20"/>
      <c r="BP593" s="20"/>
      <c r="BQ593" s="20"/>
      <c r="BR593" s="20"/>
      <c r="BS593" s="20"/>
      <c r="BT593" s="20"/>
      <c r="BU593" s="20"/>
      <c r="BV593" s="20"/>
      <c r="BW593" s="20"/>
      <c r="BX593" s="20"/>
      <c r="BY593" s="20"/>
      <c r="BZ593" s="20"/>
      <c r="CA593" s="20"/>
      <c r="CB593" s="20"/>
      <c r="CC593" s="20"/>
      <c r="CD593" s="20"/>
      <c r="CE593" s="20"/>
      <c r="CF593" s="20"/>
      <c r="CG593" s="20"/>
      <c r="CH593" s="20"/>
      <c r="CI593" s="20"/>
    </row>
    <row r="594" spans="2:87" ht="13.5" customHeight="1">
      <c r="B594" s="228"/>
      <c r="C594" s="228"/>
      <c r="D594" s="230"/>
      <c r="E594" s="173" t="s">
        <v>81</v>
      </c>
      <c r="F594" s="116" t="s">
        <v>82</v>
      </c>
      <c r="G594" s="174">
        <v>926483</v>
      </c>
      <c r="H594" s="11">
        <f t="shared" ref="H594" si="1212">IFERROR(G594/G597,"-")</f>
        <v>3.1906129501032323E-4</v>
      </c>
      <c r="I594" s="71">
        <v>44</v>
      </c>
      <c r="J594" s="11">
        <f t="shared" ref="J594" si="1213">IFERROR(I594/D587,"-")</f>
        <v>2.170053264943776E-3</v>
      </c>
      <c r="K594" s="76">
        <f t="shared" si="1188"/>
        <v>21056.43181818182</v>
      </c>
      <c r="L594" s="22"/>
      <c r="M594" s="20"/>
      <c r="N594" s="228"/>
      <c r="O594" s="228"/>
      <c r="P594" s="230"/>
      <c r="Q594" s="172" t="s">
        <v>81</v>
      </c>
      <c r="R594" s="92" t="s">
        <v>82</v>
      </c>
      <c r="S594" s="102">
        <v>1225752</v>
      </c>
      <c r="T594" s="13">
        <v>4.1287136567205046E-4</v>
      </c>
      <c r="U594" s="73">
        <v>51</v>
      </c>
      <c r="V594" s="13">
        <v>2.6545908806995628E-3</v>
      </c>
      <c r="W594" s="73">
        <v>24034.352941176472</v>
      </c>
      <c r="X594" s="22"/>
      <c r="Y594" s="143"/>
      <c r="Z594" s="168"/>
      <c r="AA594" s="168"/>
      <c r="AB594" s="168"/>
      <c r="AC594" s="168"/>
      <c r="AD594" s="168"/>
      <c r="AE594" s="168"/>
      <c r="AF594" s="168"/>
      <c r="AG594" s="168"/>
      <c r="AH594" s="168"/>
      <c r="AI594" s="168"/>
      <c r="AJ594" s="168"/>
      <c r="AK594" s="168"/>
      <c r="AL594" s="168"/>
      <c r="AM594" s="168"/>
      <c r="AN594" s="168"/>
      <c r="AO594" s="168"/>
      <c r="AP594" s="168"/>
      <c r="AQ594" s="168"/>
      <c r="AR594" s="168"/>
      <c r="AS594" s="168"/>
      <c r="AT594" s="168"/>
      <c r="AU594" s="168"/>
      <c r="AV594" s="168"/>
      <c r="AW594" s="168"/>
      <c r="AX594" s="168"/>
      <c r="AY594" s="168"/>
      <c r="AZ594" s="168"/>
      <c r="BA594" s="168"/>
      <c r="BB594" s="168"/>
      <c r="BC594" s="168"/>
      <c r="BD594" s="20"/>
      <c r="BE594" s="20"/>
      <c r="BF594" s="20"/>
      <c r="BG594" s="20"/>
      <c r="BH594" s="20"/>
      <c r="BI594" s="20"/>
      <c r="BJ594" s="20"/>
      <c r="BK594" s="20"/>
      <c r="BL594" s="20"/>
      <c r="BM594" s="20"/>
      <c r="BN594" s="20"/>
      <c r="BO594" s="20"/>
      <c r="BP594" s="20"/>
      <c r="BQ594" s="20"/>
      <c r="BR594" s="20"/>
      <c r="BS594" s="20"/>
      <c r="BT594" s="20"/>
      <c r="BU594" s="20"/>
      <c r="BV594" s="20"/>
      <c r="BW594" s="20"/>
      <c r="BX594" s="20"/>
      <c r="BY594" s="20"/>
      <c r="BZ594" s="20"/>
      <c r="CA594" s="20"/>
      <c r="CB594" s="20"/>
      <c r="CC594" s="20"/>
      <c r="CD594" s="20"/>
      <c r="CE594" s="20"/>
      <c r="CF594" s="20"/>
      <c r="CG594" s="20"/>
      <c r="CH594" s="20"/>
      <c r="CI594" s="20"/>
    </row>
    <row r="595" spans="2:87" ht="13.5" customHeight="1">
      <c r="B595" s="228"/>
      <c r="C595" s="228"/>
      <c r="D595" s="230"/>
      <c r="E595" s="173" t="s">
        <v>83</v>
      </c>
      <c r="F595" s="116" t="s">
        <v>84</v>
      </c>
      <c r="G595" s="174">
        <v>69496109</v>
      </c>
      <c r="H595" s="11">
        <f t="shared" ref="H595" si="1214">IFERROR(G595/G597,"-")</f>
        <v>2.3933000967873753E-2</v>
      </c>
      <c r="I595" s="71">
        <v>3306</v>
      </c>
      <c r="J595" s="11">
        <f t="shared" ref="J595" si="1215">IFERROR(I595/D587,"-")</f>
        <v>0.16304991122509371</v>
      </c>
      <c r="K595" s="76">
        <f t="shared" si="1188"/>
        <v>21021.206594071384</v>
      </c>
      <c r="L595" s="22"/>
      <c r="M595" s="20"/>
      <c r="N595" s="228"/>
      <c r="O595" s="228"/>
      <c r="P595" s="230"/>
      <c r="Q595" s="172" t="s">
        <v>83</v>
      </c>
      <c r="R595" s="92" t="s">
        <v>84</v>
      </c>
      <c r="S595" s="102">
        <v>83934153</v>
      </c>
      <c r="T595" s="13">
        <v>2.8271631109422487E-2</v>
      </c>
      <c r="U595" s="73">
        <v>3136</v>
      </c>
      <c r="V595" s="13">
        <v>0.16323131376223193</v>
      </c>
      <c r="W595" s="73">
        <v>26764.717155612245</v>
      </c>
      <c r="X595" s="22"/>
      <c r="Y595" s="143"/>
      <c r="Z595" s="168"/>
      <c r="AA595" s="168"/>
      <c r="AB595" s="168"/>
      <c r="AC595" s="168"/>
      <c r="AD595" s="168"/>
      <c r="AE595" s="168"/>
      <c r="AF595" s="168"/>
      <c r="AG595" s="168"/>
      <c r="AH595" s="168"/>
      <c r="AI595" s="168"/>
      <c r="AJ595" s="168"/>
      <c r="AK595" s="168"/>
      <c r="AL595" s="168"/>
      <c r="AM595" s="168"/>
      <c r="AN595" s="168"/>
      <c r="AO595" s="168"/>
      <c r="AP595" s="168"/>
      <c r="AQ595" s="168"/>
      <c r="AR595" s="168"/>
      <c r="AS595" s="168"/>
      <c r="AT595" s="168"/>
      <c r="AU595" s="168"/>
      <c r="AV595" s="168"/>
      <c r="AW595" s="168"/>
      <c r="AX595" s="168"/>
      <c r="AY595" s="168"/>
      <c r="AZ595" s="168"/>
      <c r="BA595" s="168"/>
      <c r="BB595" s="168"/>
      <c r="BC595" s="168"/>
      <c r="BD595" s="20"/>
      <c r="BE595" s="20"/>
      <c r="BF595" s="20"/>
      <c r="BG595" s="20"/>
      <c r="BH595" s="20"/>
      <c r="BI595" s="20"/>
      <c r="BJ595" s="20"/>
      <c r="BK595" s="20"/>
      <c r="BL595" s="20"/>
      <c r="BM595" s="20"/>
      <c r="BN595" s="20"/>
      <c r="BO595" s="20"/>
      <c r="BP595" s="20"/>
      <c r="BQ595" s="20"/>
      <c r="BR595" s="20"/>
      <c r="BS595" s="20"/>
      <c r="BT595" s="20"/>
      <c r="BU595" s="20"/>
      <c r="BV595" s="20"/>
      <c r="BW595" s="20"/>
      <c r="BX595" s="20"/>
      <c r="BY595" s="20"/>
      <c r="BZ595" s="20"/>
      <c r="CA595" s="20"/>
      <c r="CB595" s="20"/>
      <c r="CC595" s="20"/>
      <c r="CD595" s="20"/>
      <c r="CE595" s="20"/>
      <c r="CF595" s="20"/>
      <c r="CG595" s="20"/>
      <c r="CH595" s="20"/>
      <c r="CI595" s="20"/>
    </row>
    <row r="596" spans="2:87" ht="13.5" customHeight="1">
      <c r="B596" s="228"/>
      <c r="C596" s="228"/>
      <c r="D596" s="230"/>
      <c r="E596" s="175" t="s">
        <v>85</v>
      </c>
      <c r="F596" s="117" t="s">
        <v>86</v>
      </c>
      <c r="G596" s="176">
        <v>723557478</v>
      </c>
      <c r="H596" s="12">
        <f t="shared" ref="H596" si="1216">IFERROR(G596/G597,"-")</f>
        <v>0.24917800536554202</v>
      </c>
      <c r="I596" s="72">
        <v>1449</v>
      </c>
      <c r="J596" s="12">
        <f t="shared" ref="J596" si="1217">IFERROR(I596/D587,"-")</f>
        <v>7.1463799565989347E-2</v>
      </c>
      <c r="K596" s="77">
        <f t="shared" si="1188"/>
        <v>499349.53623188403</v>
      </c>
      <c r="L596" s="22"/>
      <c r="M596" s="20"/>
      <c r="N596" s="228"/>
      <c r="O596" s="228"/>
      <c r="P596" s="230"/>
      <c r="Q596" s="172" t="s">
        <v>85</v>
      </c>
      <c r="R596" s="92" t="s">
        <v>86</v>
      </c>
      <c r="S596" s="102">
        <v>772366477</v>
      </c>
      <c r="T596" s="13">
        <v>0.26015703189413547</v>
      </c>
      <c r="U596" s="73">
        <v>1317</v>
      </c>
      <c r="V596" s="13">
        <v>6.8550905683947533E-2</v>
      </c>
      <c r="W596" s="73">
        <v>586458.98025816248</v>
      </c>
      <c r="X596" s="22"/>
      <c r="Y596" s="143"/>
      <c r="Z596" s="168"/>
      <c r="AA596" s="168"/>
      <c r="AB596" s="168"/>
      <c r="AC596" s="168"/>
      <c r="AD596" s="168"/>
      <c r="AE596" s="168"/>
      <c r="AF596" s="168"/>
      <c r="AG596" s="168"/>
      <c r="AH596" s="168"/>
      <c r="AI596" s="168"/>
      <c r="AJ596" s="168"/>
      <c r="AK596" s="168"/>
      <c r="AL596" s="168"/>
      <c r="AM596" s="168"/>
      <c r="AN596" s="168"/>
      <c r="AO596" s="168"/>
      <c r="AP596" s="168"/>
      <c r="AQ596" s="168"/>
      <c r="AR596" s="168"/>
      <c r="AS596" s="168"/>
      <c r="AT596" s="168"/>
      <c r="AU596" s="168"/>
      <c r="AV596" s="168"/>
      <c r="AW596" s="168"/>
      <c r="AX596" s="168"/>
      <c r="AY596" s="168"/>
      <c r="AZ596" s="168"/>
      <c r="BA596" s="168"/>
      <c r="BB596" s="168"/>
      <c r="BC596" s="168"/>
      <c r="BD596" s="20"/>
      <c r="BE596" s="20"/>
      <c r="BF596" s="20"/>
      <c r="BG596" s="20"/>
      <c r="BH596" s="20"/>
      <c r="BI596" s="20"/>
      <c r="BJ596" s="20"/>
      <c r="BK596" s="20"/>
      <c r="BL596" s="20"/>
      <c r="BM596" s="20"/>
      <c r="BN596" s="20"/>
      <c r="BO596" s="20"/>
      <c r="BP596" s="20"/>
      <c r="BQ596" s="20"/>
      <c r="BR596" s="20"/>
      <c r="BS596" s="20"/>
      <c r="BT596" s="20"/>
      <c r="BU596" s="20"/>
      <c r="BV596" s="20"/>
      <c r="BW596" s="20"/>
      <c r="BX596" s="20"/>
      <c r="BY596" s="20"/>
      <c r="BZ596" s="20"/>
      <c r="CA596" s="20"/>
      <c r="CB596" s="20"/>
      <c r="CC596" s="20"/>
      <c r="CD596" s="20"/>
      <c r="CE596" s="20"/>
      <c r="CF596" s="20"/>
      <c r="CG596" s="20"/>
      <c r="CH596" s="20"/>
      <c r="CI596" s="20"/>
    </row>
    <row r="597" spans="2:87" ht="13.5" customHeight="1">
      <c r="B597" s="192"/>
      <c r="C597" s="192"/>
      <c r="D597" s="231"/>
      <c r="E597" s="177" t="s">
        <v>115</v>
      </c>
      <c r="F597" s="178"/>
      <c r="G597" s="102">
        <f>SUM(G587:G596)</f>
        <v>2903777470</v>
      </c>
      <c r="H597" s="13" t="s">
        <v>131</v>
      </c>
      <c r="I597" s="73">
        <v>16386</v>
      </c>
      <c r="J597" s="13">
        <f t="shared" ref="J597" si="1218">IFERROR(I597/D587,"-")</f>
        <v>0.80814756362201623</v>
      </c>
      <c r="K597" s="78">
        <f t="shared" si="1188"/>
        <v>177210.87940925179</v>
      </c>
      <c r="L597" s="22"/>
      <c r="M597" s="20"/>
      <c r="N597" s="192"/>
      <c r="O597" s="192"/>
      <c r="P597" s="231"/>
      <c r="Q597" s="179" t="s">
        <v>115</v>
      </c>
      <c r="R597" s="179"/>
      <c r="S597" s="102">
        <v>2968847205</v>
      </c>
      <c r="T597" s="13" t="s">
        <v>131</v>
      </c>
      <c r="U597" s="73">
        <v>15609</v>
      </c>
      <c r="V597" s="13">
        <v>0.81246096189881323</v>
      </c>
      <c r="W597" s="73">
        <v>190200.98693061696</v>
      </c>
      <c r="X597" s="22"/>
      <c r="Y597" s="143"/>
      <c r="Z597" s="168"/>
      <c r="AA597" s="168"/>
      <c r="AB597" s="168"/>
      <c r="AC597" s="168"/>
      <c r="AD597" s="168"/>
      <c r="AE597" s="168"/>
      <c r="AF597" s="168"/>
      <c r="AG597" s="168"/>
      <c r="AH597" s="168"/>
      <c r="AI597" s="168"/>
      <c r="AJ597" s="168"/>
      <c r="AK597" s="168"/>
      <c r="AL597" s="168"/>
      <c r="AM597" s="168"/>
      <c r="AN597" s="168"/>
      <c r="AO597" s="168"/>
      <c r="AP597" s="168"/>
      <c r="AQ597" s="168"/>
      <c r="AR597" s="168"/>
      <c r="AS597" s="168"/>
      <c r="AT597" s="168"/>
      <c r="AU597" s="168"/>
      <c r="AV597" s="168"/>
      <c r="AW597" s="168"/>
      <c r="AX597" s="168"/>
      <c r="AY597" s="168"/>
      <c r="AZ597" s="168"/>
      <c r="BA597" s="168"/>
      <c r="BB597" s="168"/>
      <c r="BC597" s="168"/>
      <c r="BD597" s="20"/>
      <c r="BE597" s="20"/>
      <c r="BF597" s="20"/>
      <c r="BG597" s="20"/>
      <c r="BH597" s="20"/>
      <c r="BI597" s="20"/>
      <c r="BJ597" s="20"/>
      <c r="BK597" s="20"/>
      <c r="BL597" s="20"/>
      <c r="BM597" s="20"/>
      <c r="BN597" s="20"/>
      <c r="BO597" s="20"/>
      <c r="BP597" s="20"/>
      <c r="BQ597" s="20"/>
      <c r="BR597" s="20"/>
      <c r="BS597" s="20"/>
      <c r="BT597" s="20"/>
      <c r="BU597" s="20"/>
      <c r="BV597" s="20"/>
      <c r="BW597" s="20"/>
      <c r="BX597" s="20"/>
      <c r="BY597" s="20"/>
      <c r="BZ597" s="20"/>
      <c r="CA597" s="20"/>
      <c r="CB597" s="20"/>
      <c r="CC597" s="20"/>
      <c r="CD597" s="20"/>
      <c r="CE597" s="20"/>
      <c r="CF597" s="20"/>
      <c r="CG597" s="20"/>
      <c r="CH597" s="20"/>
      <c r="CI597" s="20"/>
    </row>
    <row r="598" spans="2:87" ht="13.5" customHeight="1">
      <c r="B598" s="191">
        <v>55</v>
      </c>
      <c r="C598" s="191" t="s">
        <v>15</v>
      </c>
      <c r="D598" s="229">
        <f>VLOOKUP(C598,市区町村別_生活習慣病の状況!$C$5:$D$78,2,FALSE)</f>
        <v>21086</v>
      </c>
      <c r="E598" s="169" t="s">
        <v>67</v>
      </c>
      <c r="F598" s="114" t="s">
        <v>68</v>
      </c>
      <c r="G598" s="170">
        <v>602604611</v>
      </c>
      <c r="H598" s="10">
        <f t="shared" ref="H598" si="1219">IFERROR(G598/G608,"-")</f>
        <v>0.17256336897156485</v>
      </c>
      <c r="I598" s="171">
        <v>10948</v>
      </c>
      <c r="J598" s="10">
        <f t="shared" ref="J598" si="1220">IFERROR(I598/D598,"-")</f>
        <v>0.51920705681494828</v>
      </c>
      <c r="K598" s="75">
        <f t="shared" si="1188"/>
        <v>55042.437979539645</v>
      </c>
      <c r="L598" s="22"/>
      <c r="M598" s="20"/>
      <c r="N598" s="191">
        <v>55</v>
      </c>
      <c r="O598" s="191" t="s">
        <v>15</v>
      </c>
      <c r="P598" s="229">
        <v>20118</v>
      </c>
      <c r="Q598" s="172" t="s">
        <v>67</v>
      </c>
      <c r="R598" s="92" t="s">
        <v>68</v>
      </c>
      <c r="S598" s="102">
        <v>565714426</v>
      </c>
      <c r="T598" s="13">
        <v>0.16300126456740732</v>
      </c>
      <c r="U598" s="73">
        <v>10056</v>
      </c>
      <c r="V598" s="13">
        <v>0.49985087980912618</v>
      </c>
      <c r="W598" s="73">
        <v>56256.406722354812</v>
      </c>
      <c r="X598" s="22"/>
      <c r="Y598" s="143"/>
      <c r="Z598" s="168"/>
      <c r="AA598" s="168"/>
      <c r="AB598" s="168"/>
      <c r="AC598" s="168"/>
      <c r="AD598" s="168"/>
      <c r="AE598" s="168"/>
      <c r="AF598" s="168"/>
      <c r="AG598" s="168"/>
      <c r="AH598" s="168"/>
      <c r="AI598" s="168"/>
      <c r="AJ598" s="168"/>
      <c r="AK598" s="168"/>
      <c r="AL598" s="168"/>
      <c r="AM598" s="168"/>
      <c r="AN598" s="168"/>
      <c r="AO598" s="168"/>
      <c r="AP598" s="168"/>
      <c r="AQ598" s="168"/>
      <c r="AR598" s="168"/>
      <c r="AS598" s="168"/>
      <c r="AT598" s="168"/>
      <c r="AU598" s="168"/>
      <c r="AV598" s="168"/>
      <c r="AW598" s="168"/>
      <c r="AX598" s="168"/>
      <c r="AY598" s="168"/>
      <c r="AZ598" s="168"/>
      <c r="BA598" s="168"/>
      <c r="BB598" s="168"/>
      <c r="BC598" s="168"/>
      <c r="BD598" s="20"/>
      <c r="BE598" s="20"/>
      <c r="BF598" s="20"/>
      <c r="BG598" s="20"/>
      <c r="BH598" s="20"/>
      <c r="BI598" s="20"/>
      <c r="BJ598" s="20"/>
      <c r="BK598" s="20"/>
      <c r="BL598" s="20"/>
      <c r="BM598" s="20"/>
      <c r="BN598" s="20"/>
      <c r="BO598" s="20"/>
      <c r="BP598" s="20"/>
      <c r="BQ598" s="20"/>
      <c r="BR598" s="20"/>
      <c r="BS598" s="20"/>
      <c r="BT598" s="20"/>
      <c r="BU598" s="20"/>
      <c r="BV598" s="20"/>
      <c r="BW598" s="20"/>
      <c r="BX598" s="20"/>
      <c r="BY598" s="20"/>
      <c r="BZ598" s="20"/>
      <c r="CA598" s="20"/>
      <c r="CB598" s="20"/>
      <c r="CC598" s="20"/>
      <c r="CD598" s="20"/>
      <c r="CE598" s="20"/>
      <c r="CF598" s="20"/>
      <c r="CG598" s="20"/>
      <c r="CH598" s="20"/>
      <c r="CI598" s="20"/>
    </row>
    <row r="599" spans="2:87" ht="13.5" customHeight="1">
      <c r="B599" s="228"/>
      <c r="C599" s="228"/>
      <c r="D599" s="230"/>
      <c r="E599" s="173" t="s">
        <v>69</v>
      </c>
      <c r="F599" s="115" t="s">
        <v>70</v>
      </c>
      <c r="G599" s="174">
        <v>287564521</v>
      </c>
      <c r="H599" s="11">
        <f t="shared" ref="H599" si="1221">IFERROR(G599/G608,"-")</f>
        <v>8.2347698033884295E-2</v>
      </c>
      <c r="I599" s="71">
        <v>9294</v>
      </c>
      <c r="J599" s="11">
        <f t="shared" ref="J599" si="1222">IFERROR(I599/D598,"-")</f>
        <v>0.44076638527933226</v>
      </c>
      <c r="K599" s="76">
        <f t="shared" si="1188"/>
        <v>30940.878093393589</v>
      </c>
      <c r="L599" s="22"/>
      <c r="M599" s="20"/>
      <c r="N599" s="228"/>
      <c r="O599" s="228"/>
      <c r="P599" s="230"/>
      <c r="Q599" s="172" t="s">
        <v>69</v>
      </c>
      <c r="R599" s="92" t="s">
        <v>70</v>
      </c>
      <c r="S599" s="102">
        <v>304461272</v>
      </c>
      <c r="T599" s="13">
        <v>8.7725484921258409E-2</v>
      </c>
      <c r="U599" s="73">
        <v>8745</v>
      </c>
      <c r="V599" s="13">
        <v>0.4346853563972562</v>
      </c>
      <c r="W599" s="73">
        <v>34815.468496283589</v>
      </c>
      <c r="X599" s="22"/>
      <c r="Y599" s="143"/>
      <c r="Z599" s="168"/>
      <c r="AA599" s="168"/>
      <c r="AB599" s="168"/>
      <c r="AC599" s="168"/>
      <c r="AD599" s="168"/>
      <c r="AE599" s="168"/>
      <c r="AF599" s="168"/>
      <c r="AG599" s="168"/>
      <c r="AH599" s="168"/>
      <c r="AI599" s="168"/>
      <c r="AJ599" s="168"/>
      <c r="AK599" s="168"/>
      <c r="AL599" s="168"/>
      <c r="AM599" s="168"/>
      <c r="AN599" s="168"/>
      <c r="AO599" s="168"/>
      <c r="AP599" s="168"/>
      <c r="AQ599" s="168"/>
      <c r="AR599" s="168"/>
      <c r="AS599" s="168"/>
      <c r="AT599" s="168"/>
      <c r="AU599" s="168"/>
      <c r="AV599" s="168"/>
      <c r="AW599" s="168"/>
      <c r="AX599" s="168"/>
      <c r="AY599" s="168"/>
      <c r="AZ599" s="168"/>
      <c r="BA599" s="168"/>
      <c r="BB599" s="168"/>
      <c r="BC599" s="168"/>
      <c r="BD599" s="20"/>
      <c r="BE599" s="20"/>
      <c r="BF599" s="20"/>
      <c r="BG599" s="20"/>
      <c r="BH599" s="20"/>
      <c r="BI599" s="20"/>
      <c r="BJ599" s="20"/>
      <c r="BK599" s="20"/>
      <c r="BL599" s="20"/>
      <c r="BM599" s="20"/>
      <c r="BN599" s="20"/>
      <c r="BO599" s="20"/>
      <c r="BP599" s="20"/>
      <c r="BQ599" s="20"/>
      <c r="BR599" s="20"/>
      <c r="BS599" s="20"/>
      <c r="BT599" s="20"/>
      <c r="BU599" s="20"/>
      <c r="BV599" s="20"/>
      <c r="BW599" s="20"/>
      <c r="BX599" s="20"/>
      <c r="BY599" s="20"/>
      <c r="BZ599" s="20"/>
      <c r="CA599" s="20"/>
      <c r="CB599" s="20"/>
      <c r="CC599" s="20"/>
      <c r="CD599" s="20"/>
      <c r="CE599" s="20"/>
      <c r="CF599" s="20"/>
      <c r="CG599" s="20"/>
      <c r="CH599" s="20"/>
      <c r="CI599" s="20"/>
    </row>
    <row r="600" spans="2:87" ht="13.5" customHeight="1">
      <c r="B600" s="228"/>
      <c r="C600" s="228"/>
      <c r="D600" s="230"/>
      <c r="E600" s="173" t="s">
        <v>71</v>
      </c>
      <c r="F600" s="116" t="s">
        <v>72</v>
      </c>
      <c r="G600" s="174">
        <v>586073422</v>
      </c>
      <c r="H600" s="11">
        <f t="shared" ref="H600" si="1223">IFERROR(G600/G608,"-")</f>
        <v>0.16782945619547149</v>
      </c>
      <c r="I600" s="71">
        <v>14056</v>
      </c>
      <c r="J600" s="11">
        <f t="shared" ref="J600" si="1224">IFERROR(I600/D598,"-")</f>
        <v>0.66660343355781082</v>
      </c>
      <c r="K600" s="76">
        <f t="shared" si="1188"/>
        <v>41695.60486624929</v>
      </c>
      <c r="L600" s="22"/>
      <c r="M600" s="20"/>
      <c r="N600" s="228"/>
      <c r="O600" s="228"/>
      <c r="P600" s="230"/>
      <c r="Q600" s="172" t="s">
        <v>71</v>
      </c>
      <c r="R600" s="92" t="s">
        <v>72</v>
      </c>
      <c r="S600" s="102">
        <v>580210662</v>
      </c>
      <c r="T600" s="13">
        <v>0.16717811544988342</v>
      </c>
      <c r="U600" s="73">
        <v>13351</v>
      </c>
      <c r="V600" s="13">
        <v>0.66363455611889854</v>
      </c>
      <c r="W600" s="73">
        <v>43458.217511796873</v>
      </c>
      <c r="X600" s="22"/>
      <c r="Y600" s="143"/>
      <c r="Z600" s="168"/>
      <c r="AA600" s="168"/>
      <c r="AB600" s="168"/>
      <c r="AC600" s="168"/>
      <c r="AD600" s="168"/>
      <c r="AE600" s="168"/>
      <c r="AF600" s="168"/>
      <c r="AG600" s="168"/>
      <c r="AH600" s="168"/>
      <c r="AI600" s="168"/>
      <c r="AJ600" s="168"/>
      <c r="AK600" s="168"/>
      <c r="AL600" s="168"/>
      <c r="AM600" s="168"/>
      <c r="AN600" s="168"/>
      <c r="AO600" s="168"/>
      <c r="AP600" s="168"/>
      <c r="AQ600" s="168"/>
      <c r="AR600" s="168"/>
      <c r="AS600" s="168"/>
      <c r="AT600" s="168"/>
      <c r="AU600" s="168"/>
      <c r="AV600" s="168"/>
      <c r="AW600" s="168"/>
      <c r="AX600" s="168"/>
      <c r="AY600" s="168"/>
      <c r="AZ600" s="168"/>
      <c r="BA600" s="168"/>
      <c r="BB600" s="168"/>
      <c r="BC600" s="168"/>
      <c r="BD600" s="20"/>
      <c r="BE600" s="20"/>
      <c r="BF600" s="20"/>
      <c r="BG600" s="20"/>
      <c r="BH600" s="20"/>
      <c r="BI600" s="20"/>
      <c r="BJ600" s="20"/>
      <c r="BK600" s="20"/>
      <c r="BL600" s="20"/>
      <c r="BM600" s="20"/>
      <c r="BN600" s="20"/>
      <c r="BO600" s="20"/>
      <c r="BP600" s="20"/>
      <c r="BQ600" s="20"/>
      <c r="BR600" s="20"/>
      <c r="BS600" s="20"/>
      <c r="BT600" s="20"/>
      <c r="BU600" s="20"/>
      <c r="BV600" s="20"/>
      <c r="BW600" s="20"/>
      <c r="BX600" s="20"/>
      <c r="BY600" s="20"/>
      <c r="BZ600" s="20"/>
      <c r="CA600" s="20"/>
      <c r="CB600" s="20"/>
      <c r="CC600" s="20"/>
      <c r="CD600" s="20"/>
      <c r="CE600" s="20"/>
      <c r="CF600" s="20"/>
      <c r="CG600" s="20"/>
      <c r="CH600" s="20"/>
      <c r="CI600" s="20"/>
    </row>
    <row r="601" spans="2:87" ht="13.5" customHeight="1">
      <c r="B601" s="228"/>
      <c r="C601" s="228"/>
      <c r="D601" s="230"/>
      <c r="E601" s="173" t="s">
        <v>73</v>
      </c>
      <c r="F601" s="116" t="s">
        <v>74</v>
      </c>
      <c r="G601" s="174">
        <v>333168242</v>
      </c>
      <c r="H601" s="11">
        <f t="shared" ref="H601" si="1225">IFERROR(G601/G608,"-")</f>
        <v>9.5406894046905333E-2</v>
      </c>
      <c r="I601" s="71">
        <v>5114</v>
      </c>
      <c r="J601" s="11">
        <f t="shared" ref="J601" si="1226">IFERROR(I601/D598,"-")</f>
        <v>0.242530589016409</v>
      </c>
      <c r="K601" s="76">
        <f t="shared" si="1188"/>
        <v>65148.267892061012</v>
      </c>
      <c r="L601" s="22"/>
      <c r="M601" s="20"/>
      <c r="N601" s="228"/>
      <c r="O601" s="228"/>
      <c r="P601" s="230"/>
      <c r="Q601" s="172" t="s">
        <v>73</v>
      </c>
      <c r="R601" s="92" t="s">
        <v>74</v>
      </c>
      <c r="S601" s="102">
        <v>338824023</v>
      </c>
      <c r="T601" s="13">
        <v>9.7626543847082844E-2</v>
      </c>
      <c r="U601" s="73">
        <v>4905</v>
      </c>
      <c r="V601" s="13">
        <v>0.24381151207873547</v>
      </c>
      <c r="W601" s="73">
        <v>69077.272782874614</v>
      </c>
      <c r="X601" s="22"/>
      <c r="Y601" s="143"/>
      <c r="Z601" s="168"/>
      <c r="AA601" s="168"/>
      <c r="AB601" s="168"/>
      <c r="AC601" s="168"/>
      <c r="AD601" s="168"/>
      <c r="AE601" s="168"/>
      <c r="AF601" s="168"/>
      <c r="AG601" s="168"/>
      <c r="AH601" s="168"/>
      <c r="AI601" s="168"/>
      <c r="AJ601" s="168"/>
      <c r="AK601" s="168"/>
      <c r="AL601" s="168"/>
      <c r="AM601" s="168"/>
      <c r="AN601" s="168"/>
      <c r="AO601" s="168"/>
      <c r="AP601" s="168"/>
      <c r="AQ601" s="168"/>
      <c r="AR601" s="168"/>
      <c r="AS601" s="168"/>
      <c r="AT601" s="168"/>
      <c r="AU601" s="168"/>
      <c r="AV601" s="168"/>
      <c r="AW601" s="168"/>
      <c r="AX601" s="168"/>
      <c r="AY601" s="168"/>
      <c r="AZ601" s="168"/>
      <c r="BA601" s="168"/>
      <c r="BB601" s="168"/>
      <c r="BC601" s="168"/>
      <c r="BD601" s="20"/>
      <c r="BE601" s="20"/>
      <c r="BF601" s="20"/>
      <c r="BG601" s="20"/>
      <c r="BH601" s="20"/>
      <c r="BI601" s="20"/>
      <c r="BJ601" s="20"/>
      <c r="BK601" s="20"/>
      <c r="BL601" s="20"/>
      <c r="BM601" s="20"/>
      <c r="BN601" s="20"/>
      <c r="BO601" s="20"/>
      <c r="BP601" s="20"/>
      <c r="BQ601" s="20"/>
      <c r="BR601" s="20"/>
      <c r="BS601" s="20"/>
      <c r="BT601" s="20"/>
      <c r="BU601" s="20"/>
      <c r="BV601" s="20"/>
      <c r="BW601" s="20"/>
      <c r="BX601" s="20"/>
      <c r="BY601" s="20"/>
      <c r="BZ601" s="20"/>
      <c r="CA601" s="20"/>
      <c r="CB601" s="20"/>
      <c r="CC601" s="20"/>
      <c r="CD601" s="20"/>
      <c r="CE601" s="20"/>
      <c r="CF601" s="20"/>
      <c r="CG601" s="20"/>
      <c r="CH601" s="20"/>
      <c r="CI601" s="20"/>
    </row>
    <row r="602" spans="2:87" ht="13.5" customHeight="1">
      <c r="B602" s="228"/>
      <c r="C602" s="228"/>
      <c r="D602" s="230"/>
      <c r="E602" s="173" t="s">
        <v>75</v>
      </c>
      <c r="F602" s="116" t="s">
        <v>76</v>
      </c>
      <c r="G602" s="174">
        <v>40506269</v>
      </c>
      <c r="H602" s="11">
        <f t="shared" ref="H602" si="1227">IFERROR(G602/G608,"-")</f>
        <v>1.1599476863459413E-2</v>
      </c>
      <c r="I602" s="71">
        <v>82</v>
      </c>
      <c r="J602" s="11">
        <f t="shared" ref="J602" si="1228">IFERROR(I602/D598,"-")</f>
        <v>3.8888361946315089E-3</v>
      </c>
      <c r="K602" s="76">
        <f t="shared" si="1188"/>
        <v>493978.89024390245</v>
      </c>
      <c r="L602" s="22"/>
      <c r="M602" s="20"/>
      <c r="N602" s="228"/>
      <c r="O602" s="228"/>
      <c r="P602" s="230"/>
      <c r="Q602" s="172" t="s">
        <v>75</v>
      </c>
      <c r="R602" s="92" t="s">
        <v>76</v>
      </c>
      <c r="S602" s="102">
        <v>46086132</v>
      </c>
      <c r="T602" s="13">
        <v>1.3278957455860347E-2</v>
      </c>
      <c r="U602" s="73">
        <v>77</v>
      </c>
      <c r="V602" s="13">
        <v>3.8274182324286709E-3</v>
      </c>
      <c r="W602" s="73">
        <v>598521.19480519486</v>
      </c>
      <c r="X602" s="22"/>
      <c r="Y602" s="143"/>
      <c r="Z602" s="168"/>
      <c r="AA602" s="168"/>
      <c r="AB602" s="168"/>
      <c r="AC602" s="168"/>
      <c r="AD602" s="168"/>
      <c r="AE602" s="168"/>
      <c r="AF602" s="168"/>
      <c r="AG602" s="168"/>
      <c r="AH602" s="168"/>
      <c r="AI602" s="168"/>
      <c r="AJ602" s="168"/>
      <c r="AK602" s="168"/>
      <c r="AL602" s="168"/>
      <c r="AM602" s="168"/>
      <c r="AN602" s="168"/>
      <c r="AO602" s="168"/>
      <c r="AP602" s="168"/>
      <c r="AQ602" s="168"/>
      <c r="AR602" s="168"/>
      <c r="AS602" s="168"/>
      <c r="AT602" s="168"/>
      <c r="AU602" s="168"/>
      <c r="AV602" s="168"/>
      <c r="AW602" s="168"/>
      <c r="AX602" s="168"/>
      <c r="AY602" s="168"/>
      <c r="AZ602" s="168"/>
      <c r="BA602" s="168"/>
      <c r="BB602" s="168"/>
      <c r="BC602" s="168"/>
      <c r="BD602" s="20"/>
      <c r="BE602" s="20"/>
      <c r="BF602" s="20"/>
      <c r="BG602" s="20"/>
      <c r="BH602" s="20"/>
      <c r="BI602" s="20"/>
      <c r="BJ602" s="20"/>
      <c r="BK602" s="20"/>
      <c r="BL602" s="20"/>
      <c r="BM602" s="20"/>
      <c r="BN602" s="20"/>
      <c r="BO602" s="20"/>
      <c r="BP602" s="20"/>
      <c r="BQ602" s="20"/>
      <c r="BR602" s="20"/>
      <c r="BS602" s="20"/>
      <c r="BT602" s="20"/>
      <c r="BU602" s="20"/>
      <c r="BV602" s="20"/>
      <c r="BW602" s="20"/>
      <c r="BX602" s="20"/>
      <c r="BY602" s="20"/>
      <c r="BZ602" s="20"/>
      <c r="CA602" s="20"/>
      <c r="CB602" s="20"/>
      <c r="CC602" s="20"/>
      <c r="CD602" s="20"/>
      <c r="CE602" s="20"/>
      <c r="CF602" s="20"/>
      <c r="CG602" s="20"/>
      <c r="CH602" s="20"/>
      <c r="CI602" s="20"/>
    </row>
    <row r="603" spans="2:87" ht="13.5" customHeight="1">
      <c r="B603" s="228"/>
      <c r="C603" s="228"/>
      <c r="D603" s="230"/>
      <c r="E603" s="173" t="s">
        <v>77</v>
      </c>
      <c r="F603" s="116" t="s">
        <v>78</v>
      </c>
      <c r="G603" s="174">
        <v>91900776</v>
      </c>
      <c r="H603" s="11">
        <f t="shared" ref="H603" si="1229">IFERROR(G603/G608,"-")</f>
        <v>2.631693689058269E-2</v>
      </c>
      <c r="I603" s="71">
        <v>837</v>
      </c>
      <c r="J603" s="11">
        <f t="shared" ref="J603" si="1230">IFERROR(I603/D598,"-")</f>
        <v>3.9694584084226499E-2</v>
      </c>
      <c r="K603" s="76">
        <f t="shared" si="1188"/>
        <v>109797.82078853047</v>
      </c>
      <c r="L603" s="22"/>
      <c r="M603" s="20"/>
      <c r="N603" s="228"/>
      <c r="O603" s="228"/>
      <c r="P603" s="230"/>
      <c r="Q603" s="172" t="s">
        <v>77</v>
      </c>
      <c r="R603" s="92" t="s">
        <v>78</v>
      </c>
      <c r="S603" s="102">
        <v>98368338</v>
      </c>
      <c r="T603" s="13">
        <v>2.834321125725393E-2</v>
      </c>
      <c r="U603" s="73">
        <v>709</v>
      </c>
      <c r="V603" s="13">
        <v>3.5242071776518544E-2</v>
      </c>
      <c r="W603" s="73">
        <v>138742.36671368123</v>
      </c>
      <c r="X603" s="22"/>
      <c r="Y603" s="143"/>
      <c r="Z603" s="168"/>
      <c r="AA603" s="168"/>
      <c r="AB603" s="168"/>
      <c r="AC603" s="168"/>
      <c r="AD603" s="168"/>
      <c r="AE603" s="168"/>
      <c r="AF603" s="168"/>
      <c r="AG603" s="168"/>
      <c r="AH603" s="168"/>
      <c r="AI603" s="168"/>
      <c r="AJ603" s="168"/>
      <c r="AK603" s="168"/>
      <c r="AL603" s="168"/>
      <c r="AM603" s="168"/>
      <c r="AN603" s="168"/>
      <c r="AO603" s="168"/>
      <c r="AP603" s="168"/>
      <c r="AQ603" s="168"/>
      <c r="AR603" s="168"/>
      <c r="AS603" s="168"/>
      <c r="AT603" s="168"/>
      <c r="AU603" s="168"/>
      <c r="AV603" s="168"/>
      <c r="AW603" s="168"/>
      <c r="AX603" s="168"/>
      <c r="AY603" s="168"/>
      <c r="AZ603" s="168"/>
      <c r="BA603" s="168"/>
      <c r="BB603" s="168"/>
      <c r="BC603" s="168"/>
      <c r="BD603" s="20"/>
      <c r="BE603" s="20"/>
      <c r="BF603" s="20"/>
      <c r="BG603" s="20"/>
      <c r="BH603" s="20"/>
      <c r="BI603" s="20"/>
      <c r="BJ603" s="20"/>
      <c r="BK603" s="20"/>
      <c r="BL603" s="20"/>
      <c r="BM603" s="20"/>
      <c r="BN603" s="20"/>
      <c r="BO603" s="20"/>
      <c r="BP603" s="20"/>
      <c r="BQ603" s="20"/>
      <c r="BR603" s="20"/>
      <c r="BS603" s="20"/>
      <c r="BT603" s="20"/>
      <c r="BU603" s="20"/>
      <c r="BV603" s="20"/>
      <c r="BW603" s="20"/>
      <c r="BX603" s="20"/>
      <c r="BY603" s="20"/>
      <c r="BZ603" s="20"/>
      <c r="CA603" s="20"/>
      <c r="CB603" s="20"/>
      <c r="CC603" s="20"/>
      <c r="CD603" s="20"/>
      <c r="CE603" s="20"/>
      <c r="CF603" s="20"/>
      <c r="CG603" s="20"/>
      <c r="CH603" s="20"/>
      <c r="CI603" s="20"/>
    </row>
    <row r="604" spans="2:87" ht="13.5" customHeight="1">
      <c r="B604" s="228"/>
      <c r="C604" s="228"/>
      <c r="D604" s="230"/>
      <c r="E604" s="173" t="s">
        <v>79</v>
      </c>
      <c r="F604" s="116" t="s">
        <v>80</v>
      </c>
      <c r="G604" s="174">
        <v>460137769</v>
      </c>
      <c r="H604" s="11">
        <f t="shared" ref="H604" si="1231">IFERROR(G604/G608,"-")</f>
        <v>0.13176620649804432</v>
      </c>
      <c r="I604" s="71">
        <v>3799</v>
      </c>
      <c r="J604" s="11">
        <f t="shared" ref="J604" si="1232">IFERROR(I604/D598,"-")</f>
        <v>0.1801669354073793</v>
      </c>
      <c r="K604" s="76">
        <f t="shared" si="1188"/>
        <v>121120.76046327982</v>
      </c>
      <c r="L604" s="22"/>
      <c r="M604" s="20"/>
      <c r="N604" s="228"/>
      <c r="O604" s="228"/>
      <c r="P604" s="230"/>
      <c r="Q604" s="172" t="s">
        <v>79</v>
      </c>
      <c r="R604" s="92" t="s">
        <v>80</v>
      </c>
      <c r="S604" s="102">
        <v>429591942</v>
      </c>
      <c r="T604" s="13">
        <v>0.12377981995100881</v>
      </c>
      <c r="U604" s="73">
        <v>3889</v>
      </c>
      <c r="V604" s="13">
        <v>0.1933094741027935</v>
      </c>
      <c r="W604" s="73">
        <v>110463.3432759064</v>
      </c>
      <c r="X604" s="22"/>
      <c r="Y604" s="143"/>
      <c r="Z604" s="168"/>
      <c r="AA604" s="168"/>
      <c r="AB604" s="168"/>
      <c r="AC604" s="168"/>
      <c r="AD604" s="168"/>
      <c r="AE604" s="168"/>
      <c r="AF604" s="168"/>
      <c r="AG604" s="168"/>
      <c r="AH604" s="168"/>
      <c r="AI604" s="168"/>
      <c r="AJ604" s="168"/>
      <c r="AK604" s="168"/>
      <c r="AL604" s="168"/>
      <c r="AM604" s="168"/>
      <c r="AN604" s="168"/>
      <c r="AO604" s="168"/>
      <c r="AP604" s="168"/>
      <c r="AQ604" s="168"/>
      <c r="AR604" s="168"/>
      <c r="AS604" s="168"/>
      <c r="AT604" s="168"/>
      <c r="AU604" s="168"/>
      <c r="AV604" s="168"/>
      <c r="AW604" s="168"/>
      <c r="AX604" s="168"/>
      <c r="AY604" s="168"/>
      <c r="AZ604" s="168"/>
      <c r="BA604" s="168"/>
      <c r="BB604" s="168"/>
      <c r="BC604" s="168"/>
      <c r="BD604" s="20"/>
      <c r="BE604" s="20"/>
      <c r="BF604" s="20"/>
      <c r="BG604" s="20"/>
      <c r="BH604" s="20"/>
      <c r="BI604" s="20"/>
      <c r="BJ604" s="20"/>
      <c r="BK604" s="20"/>
      <c r="BL604" s="20"/>
      <c r="BM604" s="20"/>
      <c r="BN604" s="20"/>
      <c r="BO604" s="20"/>
      <c r="BP604" s="20"/>
      <c r="BQ604" s="20"/>
      <c r="BR604" s="20"/>
      <c r="BS604" s="20"/>
      <c r="BT604" s="20"/>
      <c r="BU604" s="20"/>
      <c r="BV604" s="20"/>
      <c r="BW604" s="20"/>
      <c r="BX604" s="20"/>
      <c r="BY604" s="20"/>
      <c r="BZ604" s="20"/>
      <c r="CA604" s="20"/>
      <c r="CB604" s="20"/>
      <c r="CC604" s="20"/>
      <c r="CD604" s="20"/>
      <c r="CE604" s="20"/>
      <c r="CF604" s="20"/>
      <c r="CG604" s="20"/>
      <c r="CH604" s="20"/>
      <c r="CI604" s="20"/>
    </row>
    <row r="605" spans="2:87" ht="13.5" customHeight="1">
      <c r="B605" s="228"/>
      <c r="C605" s="228"/>
      <c r="D605" s="230"/>
      <c r="E605" s="173" t="s">
        <v>81</v>
      </c>
      <c r="F605" s="116" t="s">
        <v>82</v>
      </c>
      <c r="G605" s="174">
        <v>300259</v>
      </c>
      <c r="H605" s="11">
        <f t="shared" ref="H605" si="1233">IFERROR(G605/G608,"-")</f>
        <v>8.598292090405709E-5</v>
      </c>
      <c r="I605" s="71">
        <v>28</v>
      </c>
      <c r="J605" s="11">
        <f t="shared" ref="J605" si="1234">IFERROR(I605/D598,"-")</f>
        <v>1.3278952859717347E-3</v>
      </c>
      <c r="K605" s="76">
        <f t="shared" si="1188"/>
        <v>10723.535714285714</v>
      </c>
      <c r="L605" s="22"/>
      <c r="M605" s="20"/>
      <c r="N605" s="228"/>
      <c r="O605" s="228"/>
      <c r="P605" s="230"/>
      <c r="Q605" s="172" t="s">
        <v>81</v>
      </c>
      <c r="R605" s="92" t="s">
        <v>82</v>
      </c>
      <c r="S605" s="102">
        <v>416849</v>
      </c>
      <c r="T605" s="13">
        <v>1.2010815176500231E-4</v>
      </c>
      <c r="U605" s="73">
        <v>32</v>
      </c>
      <c r="V605" s="13">
        <v>1.5906153693210062E-3</v>
      </c>
      <c r="W605" s="73">
        <v>13026.53125</v>
      </c>
      <c r="X605" s="22"/>
      <c r="Y605" s="143"/>
      <c r="Z605" s="168"/>
      <c r="AA605" s="168"/>
      <c r="AB605" s="168"/>
      <c r="AC605" s="168"/>
      <c r="AD605" s="168"/>
      <c r="AE605" s="168"/>
      <c r="AF605" s="168"/>
      <c r="AG605" s="168"/>
      <c r="AH605" s="168"/>
      <c r="AI605" s="168"/>
      <c r="AJ605" s="168"/>
      <c r="AK605" s="168"/>
      <c r="AL605" s="168"/>
      <c r="AM605" s="168"/>
      <c r="AN605" s="168"/>
      <c r="AO605" s="168"/>
      <c r="AP605" s="168"/>
      <c r="AQ605" s="168"/>
      <c r="AR605" s="168"/>
      <c r="AS605" s="168"/>
      <c r="AT605" s="168"/>
      <c r="AU605" s="168"/>
      <c r="AV605" s="168"/>
      <c r="AW605" s="168"/>
      <c r="AX605" s="168"/>
      <c r="AY605" s="168"/>
      <c r="AZ605" s="168"/>
      <c r="BA605" s="168"/>
      <c r="BB605" s="168"/>
      <c r="BC605" s="168"/>
      <c r="BD605" s="20"/>
      <c r="BE605" s="20"/>
      <c r="BF605" s="20"/>
      <c r="BG605" s="20"/>
      <c r="BH605" s="20"/>
      <c r="BI605" s="20"/>
      <c r="BJ605" s="20"/>
      <c r="BK605" s="20"/>
      <c r="BL605" s="20"/>
      <c r="BM605" s="20"/>
      <c r="BN605" s="20"/>
      <c r="BO605" s="20"/>
      <c r="BP605" s="20"/>
      <c r="BQ605" s="20"/>
      <c r="BR605" s="20"/>
      <c r="BS605" s="20"/>
      <c r="BT605" s="20"/>
      <c r="BU605" s="20"/>
      <c r="BV605" s="20"/>
      <c r="BW605" s="20"/>
      <c r="BX605" s="20"/>
      <c r="BY605" s="20"/>
      <c r="BZ605" s="20"/>
      <c r="CA605" s="20"/>
      <c r="CB605" s="20"/>
      <c r="CC605" s="20"/>
      <c r="CD605" s="20"/>
      <c r="CE605" s="20"/>
      <c r="CF605" s="20"/>
      <c r="CG605" s="20"/>
      <c r="CH605" s="20"/>
      <c r="CI605" s="20"/>
    </row>
    <row r="606" spans="2:87" ht="13.5" customHeight="1">
      <c r="B606" s="228"/>
      <c r="C606" s="228"/>
      <c r="D606" s="230"/>
      <c r="E606" s="173" t="s">
        <v>83</v>
      </c>
      <c r="F606" s="116" t="s">
        <v>84</v>
      </c>
      <c r="G606" s="174">
        <v>96807692</v>
      </c>
      <c r="H606" s="11">
        <f t="shared" ref="H606" si="1235">IFERROR(G606/G608,"-")</f>
        <v>2.7722093672930104E-2</v>
      </c>
      <c r="I606" s="71">
        <v>2854</v>
      </c>
      <c r="J606" s="11">
        <f t="shared" ref="J606" si="1236">IFERROR(I606/D598,"-")</f>
        <v>0.13535046950583327</v>
      </c>
      <c r="K606" s="76">
        <f t="shared" si="1188"/>
        <v>33920.004204625089</v>
      </c>
      <c r="L606" s="22"/>
      <c r="M606" s="20"/>
      <c r="N606" s="228"/>
      <c r="O606" s="228"/>
      <c r="P606" s="230"/>
      <c r="Q606" s="172" t="s">
        <v>83</v>
      </c>
      <c r="R606" s="92" t="s">
        <v>84</v>
      </c>
      <c r="S606" s="102">
        <v>95398306</v>
      </c>
      <c r="T606" s="13">
        <v>2.7487445610214083E-2</v>
      </c>
      <c r="U606" s="73">
        <v>2828</v>
      </c>
      <c r="V606" s="13">
        <v>0.14057063326374392</v>
      </c>
      <c r="W606" s="73">
        <v>33733.488684582742</v>
      </c>
      <c r="X606" s="22"/>
      <c r="Y606" s="143"/>
      <c r="Z606" s="168"/>
      <c r="AA606" s="168"/>
      <c r="AB606" s="168"/>
      <c r="AC606" s="168"/>
      <c r="AD606" s="168"/>
      <c r="AE606" s="168"/>
      <c r="AF606" s="168"/>
      <c r="AG606" s="168"/>
      <c r="AH606" s="168"/>
      <c r="AI606" s="168"/>
      <c r="AJ606" s="168"/>
      <c r="AK606" s="168"/>
      <c r="AL606" s="168"/>
      <c r="AM606" s="168"/>
      <c r="AN606" s="168"/>
      <c r="AO606" s="168"/>
      <c r="AP606" s="168"/>
      <c r="AQ606" s="168"/>
      <c r="AR606" s="168"/>
      <c r="AS606" s="168"/>
      <c r="AT606" s="168"/>
      <c r="AU606" s="168"/>
      <c r="AV606" s="168"/>
      <c r="AW606" s="168"/>
      <c r="AX606" s="168"/>
      <c r="AY606" s="168"/>
      <c r="AZ606" s="168"/>
      <c r="BA606" s="168"/>
      <c r="BB606" s="168"/>
      <c r="BC606" s="168"/>
      <c r="BD606" s="20"/>
      <c r="BE606" s="20"/>
      <c r="BF606" s="20"/>
      <c r="BG606" s="20"/>
      <c r="BH606" s="20"/>
      <c r="BI606" s="20"/>
      <c r="BJ606" s="20"/>
      <c r="BK606" s="20"/>
      <c r="BL606" s="20"/>
      <c r="BM606" s="20"/>
      <c r="BN606" s="20"/>
      <c r="BO606" s="20"/>
      <c r="BP606" s="20"/>
      <c r="BQ606" s="20"/>
      <c r="BR606" s="20"/>
      <c r="BS606" s="20"/>
      <c r="BT606" s="20"/>
      <c r="BU606" s="20"/>
      <c r="BV606" s="20"/>
      <c r="BW606" s="20"/>
      <c r="BX606" s="20"/>
      <c r="BY606" s="20"/>
      <c r="BZ606" s="20"/>
      <c r="CA606" s="20"/>
      <c r="CB606" s="20"/>
      <c r="CC606" s="20"/>
      <c r="CD606" s="20"/>
      <c r="CE606" s="20"/>
      <c r="CF606" s="20"/>
      <c r="CG606" s="20"/>
      <c r="CH606" s="20"/>
      <c r="CI606" s="20"/>
    </row>
    <row r="607" spans="2:87" ht="13.5" customHeight="1">
      <c r="B607" s="228"/>
      <c r="C607" s="228"/>
      <c r="D607" s="230"/>
      <c r="E607" s="175" t="s">
        <v>85</v>
      </c>
      <c r="F607" s="117" t="s">
        <v>86</v>
      </c>
      <c r="G607" s="176">
        <v>993013666</v>
      </c>
      <c r="H607" s="12">
        <f t="shared" ref="H607" si="1237">IFERROR(G607/G608,"-")</f>
        <v>0.2843618859062535</v>
      </c>
      <c r="I607" s="72">
        <v>1926</v>
      </c>
      <c r="J607" s="12">
        <f t="shared" ref="J607" si="1238">IFERROR(I607/D598,"-")</f>
        <v>9.1340225742198619E-2</v>
      </c>
      <c r="K607" s="77">
        <f t="shared" si="1188"/>
        <v>515583.41952232609</v>
      </c>
      <c r="L607" s="22"/>
      <c r="M607" s="20"/>
      <c r="N607" s="228"/>
      <c r="O607" s="228"/>
      <c r="P607" s="230"/>
      <c r="Q607" s="172" t="s">
        <v>85</v>
      </c>
      <c r="R607" s="92" t="s">
        <v>86</v>
      </c>
      <c r="S607" s="102">
        <v>1011541775</v>
      </c>
      <c r="T607" s="13">
        <v>0.29145904878826584</v>
      </c>
      <c r="U607" s="73">
        <v>1715</v>
      </c>
      <c r="V607" s="13">
        <v>8.5247042449547672E-2</v>
      </c>
      <c r="W607" s="73">
        <v>589820.27696793003</v>
      </c>
      <c r="X607" s="22"/>
      <c r="Y607" s="143"/>
      <c r="Z607" s="168"/>
      <c r="AA607" s="168"/>
      <c r="AB607" s="168"/>
      <c r="AC607" s="168"/>
      <c r="AD607" s="168"/>
      <c r="AE607" s="168"/>
      <c r="AF607" s="168"/>
      <c r="AG607" s="168"/>
      <c r="AH607" s="168"/>
      <c r="AI607" s="168"/>
      <c r="AJ607" s="168"/>
      <c r="AK607" s="168"/>
      <c r="AL607" s="168"/>
      <c r="AM607" s="168"/>
      <c r="AN607" s="168"/>
      <c r="AO607" s="168"/>
      <c r="AP607" s="168"/>
      <c r="AQ607" s="168"/>
      <c r="AR607" s="168"/>
      <c r="AS607" s="168"/>
      <c r="AT607" s="168"/>
      <c r="AU607" s="168"/>
      <c r="AV607" s="168"/>
      <c r="AW607" s="168"/>
      <c r="AX607" s="168"/>
      <c r="AY607" s="168"/>
      <c r="AZ607" s="168"/>
      <c r="BA607" s="168"/>
      <c r="BB607" s="168"/>
      <c r="BC607" s="168"/>
      <c r="BD607" s="20"/>
      <c r="BE607" s="20"/>
      <c r="BF607" s="20"/>
      <c r="BG607" s="20"/>
      <c r="BH607" s="20"/>
      <c r="BI607" s="20"/>
      <c r="BJ607" s="20"/>
      <c r="BK607" s="20"/>
      <c r="BL607" s="20"/>
      <c r="BM607" s="20"/>
      <c r="BN607" s="20"/>
      <c r="BO607" s="20"/>
      <c r="BP607" s="20"/>
      <c r="BQ607" s="20"/>
      <c r="BR607" s="20"/>
      <c r="BS607" s="20"/>
      <c r="BT607" s="20"/>
      <c r="BU607" s="20"/>
      <c r="BV607" s="20"/>
      <c r="BW607" s="20"/>
      <c r="BX607" s="20"/>
      <c r="BY607" s="20"/>
      <c r="BZ607" s="20"/>
      <c r="CA607" s="20"/>
      <c r="CB607" s="20"/>
      <c r="CC607" s="20"/>
      <c r="CD607" s="20"/>
      <c r="CE607" s="20"/>
      <c r="CF607" s="20"/>
      <c r="CG607" s="20"/>
      <c r="CH607" s="20"/>
      <c r="CI607" s="20"/>
    </row>
    <row r="608" spans="2:87" ht="13.5" customHeight="1">
      <c r="B608" s="192"/>
      <c r="C608" s="192"/>
      <c r="D608" s="231"/>
      <c r="E608" s="177" t="s">
        <v>115</v>
      </c>
      <c r="F608" s="178"/>
      <c r="G608" s="102">
        <f>SUM(G598:G607)</f>
        <v>3492077227</v>
      </c>
      <c r="H608" s="13" t="s">
        <v>131</v>
      </c>
      <c r="I608" s="73">
        <v>17226</v>
      </c>
      <c r="J608" s="13">
        <f t="shared" ref="J608" si="1239">IFERROR(I608/D598,"-")</f>
        <v>0.81694014986246799</v>
      </c>
      <c r="K608" s="78">
        <f t="shared" si="1188"/>
        <v>202721.30657146176</v>
      </c>
      <c r="L608" s="22"/>
      <c r="M608" s="20"/>
      <c r="N608" s="192"/>
      <c r="O608" s="192"/>
      <c r="P608" s="231"/>
      <c r="Q608" s="179" t="s">
        <v>115</v>
      </c>
      <c r="R608" s="179"/>
      <c r="S608" s="102">
        <v>3470613725</v>
      </c>
      <c r="T608" s="13" t="s">
        <v>131</v>
      </c>
      <c r="U608" s="73">
        <v>16418</v>
      </c>
      <c r="V608" s="13">
        <v>0.8160850979222587</v>
      </c>
      <c r="W608" s="73">
        <v>211390.77384577901</v>
      </c>
      <c r="X608" s="22"/>
      <c r="Y608" s="143"/>
      <c r="Z608" s="168"/>
      <c r="AA608" s="168"/>
      <c r="AB608" s="168"/>
      <c r="AC608" s="168"/>
      <c r="AD608" s="168"/>
      <c r="AE608" s="168"/>
      <c r="AF608" s="168"/>
      <c r="AG608" s="168"/>
      <c r="AH608" s="168"/>
      <c r="AI608" s="168"/>
      <c r="AJ608" s="168"/>
      <c r="AK608" s="168"/>
      <c r="AL608" s="168"/>
      <c r="AM608" s="168"/>
      <c r="AN608" s="168"/>
      <c r="AO608" s="168"/>
      <c r="AP608" s="168"/>
      <c r="AQ608" s="168"/>
      <c r="AR608" s="168"/>
      <c r="AS608" s="168"/>
      <c r="AT608" s="168"/>
      <c r="AU608" s="168"/>
      <c r="AV608" s="168"/>
      <c r="AW608" s="168"/>
      <c r="AX608" s="168"/>
      <c r="AY608" s="168"/>
      <c r="AZ608" s="168"/>
      <c r="BA608" s="168"/>
      <c r="BB608" s="168"/>
      <c r="BC608" s="168"/>
      <c r="BD608" s="20"/>
      <c r="BE608" s="20"/>
      <c r="BF608" s="20"/>
      <c r="BG608" s="20"/>
      <c r="BH608" s="20"/>
      <c r="BI608" s="20"/>
      <c r="BJ608" s="20"/>
      <c r="BK608" s="20"/>
      <c r="BL608" s="20"/>
      <c r="BM608" s="20"/>
      <c r="BN608" s="20"/>
      <c r="BO608" s="20"/>
      <c r="BP608" s="20"/>
      <c r="BQ608" s="20"/>
      <c r="BR608" s="20"/>
      <c r="BS608" s="20"/>
      <c r="BT608" s="20"/>
      <c r="BU608" s="20"/>
      <c r="BV608" s="20"/>
      <c r="BW608" s="20"/>
      <c r="BX608" s="20"/>
      <c r="BY608" s="20"/>
      <c r="BZ608" s="20"/>
      <c r="CA608" s="20"/>
      <c r="CB608" s="20"/>
      <c r="CC608" s="20"/>
      <c r="CD608" s="20"/>
      <c r="CE608" s="20"/>
      <c r="CF608" s="20"/>
      <c r="CG608" s="20"/>
      <c r="CH608" s="20"/>
      <c r="CI608" s="20"/>
    </row>
    <row r="609" spans="2:87" ht="13.5" customHeight="1">
      <c r="B609" s="191">
        <v>56</v>
      </c>
      <c r="C609" s="191" t="s">
        <v>9</v>
      </c>
      <c r="D609" s="229">
        <f>VLOOKUP(C609,市区町村別_生活習慣病の状況!$C$5:$D$78,2,FALSE)</f>
        <v>13466</v>
      </c>
      <c r="E609" s="169" t="s">
        <v>67</v>
      </c>
      <c r="F609" s="114" t="s">
        <v>68</v>
      </c>
      <c r="G609" s="170">
        <v>377159086</v>
      </c>
      <c r="H609" s="10">
        <f t="shared" ref="H609" si="1240">IFERROR(G609/G619,"-")</f>
        <v>0.16617264946226248</v>
      </c>
      <c r="I609" s="171">
        <v>7496</v>
      </c>
      <c r="J609" s="10">
        <f t="shared" ref="J609" si="1241">IFERROR(I609/D609,"-")</f>
        <v>0.55666122085251746</v>
      </c>
      <c r="K609" s="75">
        <f t="shared" si="1188"/>
        <v>50314.712646744927</v>
      </c>
      <c r="L609" s="22"/>
      <c r="M609" s="20"/>
      <c r="N609" s="191">
        <v>56</v>
      </c>
      <c r="O609" s="191" t="s">
        <v>9</v>
      </c>
      <c r="P609" s="229">
        <v>12664</v>
      </c>
      <c r="Q609" s="172" t="s">
        <v>67</v>
      </c>
      <c r="R609" s="92" t="s">
        <v>68</v>
      </c>
      <c r="S609" s="102">
        <v>353865126</v>
      </c>
      <c r="T609" s="13">
        <v>0.16887258539359348</v>
      </c>
      <c r="U609" s="73">
        <v>6748</v>
      </c>
      <c r="V609" s="13">
        <v>0.53284902084649399</v>
      </c>
      <c r="W609" s="73">
        <v>52440.000889152339</v>
      </c>
      <c r="X609" s="22"/>
      <c r="Y609" s="143"/>
      <c r="Z609" s="168"/>
      <c r="AA609" s="168"/>
      <c r="AB609" s="168"/>
      <c r="AC609" s="168"/>
      <c r="AD609" s="168"/>
      <c r="AE609" s="168"/>
      <c r="AF609" s="168"/>
      <c r="AG609" s="168"/>
      <c r="AH609" s="168"/>
      <c r="AI609" s="168"/>
      <c r="AJ609" s="168"/>
      <c r="AK609" s="168"/>
      <c r="AL609" s="168"/>
      <c r="AM609" s="168"/>
      <c r="AN609" s="168"/>
      <c r="AO609" s="168"/>
      <c r="AP609" s="168"/>
      <c r="AQ609" s="168"/>
      <c r="AR609" s="168"/>
      <c r="AS609" s="168"/>
      <c r="AT609" s="168"/>
      <c r="AU609" s="168"/>
      <c r="AV609" s="168"/>
      <c r="AW609" s="168"/>
      <c r="AX609" s="168"/>
      <c r="AY609" s="168"/>
      <c r="AZ609" s="168"/>
      <c r="BA609" s="168"/>
      <c r="BB609" s="168"/>
      <c r="BC609" s="168"/>
      <c r="BD609" s="20"/>
      <c r="BE609" s="20"/>
      <c r="BF609" s="20"/>
      <c r="BG609" s="20"/>
      <c r="BH609" s="20"/>
      <c r="BI609" s="20"/>
      <c r="BJ609" s="20"/>
      <c r="BK609" s="20"/>
      <c r="BL609" s="20"/>
      <c r="BM609" s="20"/>
      <c r="BN609" s="20"/>
      <c r="BO609" s="20"/>
      <c r="BP609" s="20"/>
      <c r="BQ609" s="20"/>
      <c r="BR609" s="20"/>
      <c r="BS609" s="20"/>
      <c r="BT609" s="20"/>
      <c r="BU609" s="20"/>
      <c r="BV609" s="20"/>
      <c r="BW609" s="20"/>
      <c r="BX609" s="20"/>
      <c r="BY609" s="20"/>
      <c r="BZ609" s="20"/>
      <c r="CA609" s="20"/>
      <c r="CB609" s="20"/>
      <c r="CC609" s="20"/>
      <c r="CD609" s="20"/>
      <c r="CE609" s="20"/>
      <c r="CF609" s="20"/>
      <c r="CG609" s="20"/>
      <c r="CH609" s="20"/>
      <c r="CI609" s="20"/>
    </row>
    <row r="610" spans="2:87" ht="13.5" customHeight="1">
      <c r="B610" s="228"/>
      <c r="C610" s="228"/>
      <c r="D610" s="230"/>
      <c r="E610" s="173" t="s">
        <v>69</v>
      </c>
      <c r="F610" s="115" t="s">
        <v>70</v>
      </c>
      <c r="G610" s="174">
        <v>206220346</v>
      </c>
      <c r="H610" s="11">
        <f t="shared" ref="H610" si="1242">IFERROR(G610/G619,"-")</f>
        <v>9.0858692100670976E-2</v>
      </c>
      <c r="I610" s="71">
        <v>6221</v>
      </c>
      <c r="J610" s="11">
        <f t="shared" ref="J610" si="1243">IFERROR(I610/D609,"-")</f>
        <v>0.46197831575820586</v>
      </c>
      <c r="K610" s="76">
        <f t="shared" si="1188"/>
        <v>33149.067031023951</v>
      </c>
      <c r="L610" s="22"/>
      <c r="M610" s="20"/>
      <c r="N610" s="228"/>
      <c r="O610" s="228"/>
      <c r="P610" s="230"/>
      <c r="Q610" s="172" t="s">
        <v>69</v>
      </c>
      <c r="R610" s="92" t="s">
        <v>70</v>
      </c>
      <c r="S610" s="102">
        <v>206964829</v>
      </c>
      <c r="T610" s="13">
        <v>9.8768381484342638E-2</v>
      </c>
      <c r="U610" s="73">
        <v>5763</v>
      </c>
      <c r="V610" s="13">
        <v>0.45506948831332911</v>
      </c>
      <c r="W610" s="73">
        <v>35912.689397883049</v>
      </c>
      <c r="X610" s="22"/>
      <c r="Y610" s="143"/>
      <c r="Z610" s="168"/>
      <c r="AA610" s="168"/>
      <c r="AB610" s="168"/>
      <c r="AC610" s="168"/>
      <c r="AD610" s="168"/>
      <c r="AE610" s="168"/>
      <c r="AF610" s="168"/>
      <c r="AG610" s="168"/>
      <c r="AH610" s="168"/>
      <c r="AI610" s="168"/>
      <c r="AJ610" s="168"/>
      <c r="AK610" s="168"/>
      <c r="AL610" s="168"/>
      <c r="AM610" s="168"/>
      <c r="AN610" s="168"/>
      <c r="AO610" s="168"/>
      <c r="AP610" s="168"/>
      <c r="AQ610" s="168"/>
      <c r="AR610" s="168"/>
      <c r="AS610" s="168"/>
      <c r="AT610" s="168"/>
      <c r="AU610" s="168"/>
      <c r="AV610" s="168"/>
      <c r="AW610" s="168"/>
      <c r="AX610" s="168"/>
      <c r="AY610" s="168"/>
      <c r="AZ610" s="168"/>
      <c r="BA610" s="168"/>
      <c r="BB610" s="168"/>
      <c r="BC610" s="168"/>
      <c r="BD610" s="20"/>
      <c r="BE610" s="20"/>
      <c r="BF610" s="20"/>
      <c r="BG610" s="20"/>
      <c r="BH610" s="20"/>
      <c r="BI610" s="20"/>
      <c r="BJ610" s="20"/>
      <c r="BK610" s="20"/>
      <c r="BL610" s="20"/>
      <c r="BM610" s="20"/>
      <c r="BN610" s="20"/>
      <c r="BO610" s="20"/>
      <c r="BP610" s="20"/>
      <c r="BQ610" s="20"/>
      <c r="BR610" s="20"/>
      <c r="BS610" s="20"/>
      <c r="BT610" s="20"/>
      <c r="BU610" s="20"/>
      <c r="BV610" s="20"/>
      <c r="BW610" s="20"/>
      <c r="BX610" s="20"/>
      <c r="BY610" s="20"/>
      <c r="BZ610" s="20"/>
      <c r="CA610" s="20"/>
      <c r="CB610" s="20"/>
      <c r="CC610" s="20"/>
      <c r="CD610" s="20"/>
      <c r="CE610" s="20"/>
      <c r="CF610" s="20"/>
      <c r="CG610" s="20"/>
      <c r="CH610" s="20"/>
      <c r="CI610" s="20"/>
    </row>
    <row r="611" spans="2:87" ht="13.5" customHeight="1">
      <c r="B611" s="228"/>
      <c r="C611" s="228"/>
      <c r="D611" s="230"/>
      <c r="E611" s="173" t="s">
        <v>71</v>
      </c>
      <c r="F611" s="116" t="s">
        <v>72</v>
      </c>
      <c r="G611" s="174">
        <v>374841111</v>
      </c>
      <c r="H611" s="11">
        <f t="shared" ref="H611" si="1244">IFERROR(G611/G619,"-")</f>
        <v>0.16515137207180533</v>
      </c>
      <c r="I611" s="71">
        <v>8622</v>
      </c>
      <c r="J611" s="11">
        <f t="shared" ref="J611" si="1245">IFERROR(I611/D609,"-")</f>
        <v>0.64027922174365071</v>
      </c>
      <c r="K611" s="76">
        <f t="shared" si="1188"/>
        <v>43474.960681976343</v>
      </c>
      <c r="L611" s="22"/>
      <c r="M611" s="20"/>
      <c r="N611" s="228"/>
      <c r="O611" s="228"/>
      <c r="P611" s="230"/>
      <c r="Q611" s="172" t="s">
        <v>71</v>
      </c>
      <c r="R611" s="92" t="s">
        <v>72</v>
      </c>
      <c r="S611" s="102">
        <v>365875002</v>
      </c>
      <c r="T611" s="13">
        <v>0.17460397473196099</v>
      </c>
      <c r="U611" s="73">
        <v>8198</v>
      </c>
      <c r="V611" s="13">
        <v>0.64734680985470627</v>
      </c>
      <c r="W611" s="73">
        <v>44629.787997072453</v>
      </c>
      <c r="X611" s="22"/>
      <c r="Y611" s="143"/>
      <c r="Z611" s="168"/>
      <c r="AA611" s="168"/>
      <c r="AB611" s="168"/>
      <c r="AC611" s="168"/>
      <c r="AD611" s="168"/>
      <c r="AE611" s="168"/>
      <c r="AF611" s="168"/>
      <c r="AG611" s="168"/>
      <c r="AH611" s="168"/>
      <c r="AI611" s="168"/>
      <c r="AJ611" s="168"/>
      <c r="AK611" s="168"/>
      <c r="AL611" s="168"/>
      <c r="AM611" s="168"/>
      <c r="AN611" s="168"/>
      <c r="AO611" s="168"/>
      <c r="AP611" s="168"/>
      <c r="AQ611" s="168"/>
      <c r="AR611" s="168"/>
      <c r="AS611" s="168"/>
      <c r="AT611" s="168"/>
      <c r="AU611" s="168"/>
      <c r="AV611" s="168"/>
      <c r="AW611" s="168"/>
      <c r="AX611" s="168"/>
      <c r="AY611" s="168"/>
      <c r="AZ611" s="168"/>
      <c r="BA611" s="168"/>
      <c r="BB611" s="168"/>
      <c r="BC611" s="168"/>
      <c r="BD611" s="20"/>
      <c r="BE611" s="20"/>
      <c r="BF611" s="20"/>
      <c r="BG611" s="20"/>
      <c r="BH611" s="20"/>
      <c r="BI611" s="20"/>
      <c r="BJ611" s="20"/>
      <c r="BK611" s="20"/>
      <c r="BL611" s="20"/>
      <c r="BM611" s="20"/>
      <c r="BN611" s="20"/>
      <c r="BO611" s="20"/>
      <c r="BP611" s="20"/>
      <c r="BQ611" s="20"/>
      <c r="BR611" s="20"/>
      <c r="BS611" s="20"/>
      <c r="BT611" s="20"/>
      <c r="BU611" s="20"/>
      <c r="BV611" s="20"/>
      <c r="BW611" s="20"/>
      <c r="BX611" s="20"/>
      <c r="BY611" s="20"/>
      <c r="BZ611" s="20"/>
      <c r="CA611" s="20"/>
      <c r="CB611" s="20"/>
      <c r="CC611" s="20"/>
      <c r="CD611" s="20"/>
      <c r="CE611" s="20"/>
      <c r="CF611" s="20"/>
      <c r="CG611" s="20"/>
      <c r="CH611" s="20"/>
      <c r="CI611" s="20"/>
    </row>
    <row r="612" spans="2:87" ht="13.5" customHeight="1">
      <c r="B612" s="228"/>
      <c r="C612" s="228"/>
      <c r="D612" s="230"/>
      <c r="E612" s="173" t="s">
        <v>73</v>
      </c>
      <c r="F612" s="116" t="s">
        <v>74</v>
      </c>
      <c r="G612" s="174">
        <v>222897251</v>
      </c>
      <c r="H612" s="11">
        <f t="shared" ref="H612" si="1246">IFERROR(G612/G619,"-")</f>
        <v>9.8206375323873107E-2</v>
      </c>
      <c r="I612" s="71">
        <v>2930</v>
      </c>
      <c r="J612" s="11">
        <f t="shared" ref="J612" si="1247">IFERROR(I612/D609,"-")</f>
        <v>0.2175850289618298</v>
      </c>
      <c r="K612" s="76">
        <f t="shared" si="1188"/>
        <v>76074.147098976115</v>
      </c>
      <c r="L612" s="22"/>
      <c r="M612" s="20"/>
      <c r="N612" s="228"/>
      <c r="O612" s="228"/>
      <c r="P612" s="230"/>
      <c r="Q612" s="172" t="s">
        <v>73</v>
      </c>
      <c r="R612" s="92" t="s">
        <v>74</v>
      </c>
      <c r="S612" s="102">
        <v>183711562</v>
      </c>
      <c r="T612" s="13">
        <v>8.7671387096889125E-2</v>
      </c>
      <c r="U612" s="73">
        <v>2828</v>
      </c>
      <c r="V612" s="13">
        <v>0.22331017056222363</v>
      </c>
      <c r="W612" s="73">
        <v>64961.655586987268</v>
      </c>
      <c r="X612" s="22"/>
      <c r="Y612" s="143"/>
      <c r="Z612" s="168"/>
      <c r="AA612" s="168"/>
      <c r="AB612" s="168"/>
      <c r="AC612" s="168"/>
      <c r="AD612" s="168"/>
      <c r="AE612" s="168"/>
      <c r="AF612" s="168"/>
      <c r="AG612" s="168"/>
      <c r="AH612" s="168"/>
      <c r="AI612" s="168"/>
      <c r="AJ612" s="168"/>
      <c r="AK612" s="168"/>
      <c r="AL612" s="168"/>
      <c r="AM612" s="168"/>
      <c r="AN612" s="168"/>
      <c r="AO612" s="168"/>
      <c r="AP612" s="168"/>
      <c r="AQ612" s="168"/>
      <c r="AR612" s="168"/>
      <c r="AS612" s="168"/>
      <c r="AT612" s="168"/>
      <c r="AU612" s="168"/>
      <c r="AV612" s="168"/>
      <c r="AW612" s="168"/>
      <c r="AX612" s="168"/>
      <c r="AY612" s="168"/>
      <c r="AZ612" s="168"/>
      <c r="BA612" s="168"/>
      <c r="BB612" s="168"/>
      <c r="BC612" s="168"/>
      <c r="BD612" s="20"/>
      <c r="BE612" s="20"/>
      <c r="BF612" s="20"/>
      <c r="BG612" s="20"/>
      <c r="BH612" s="20"/>
      <c r="BI612" s="20"/>
      <c r="BJ612" s="20"/>
      <c r="BK612" s="20"/>
      <c r="BL612" s="20"/>
      <c r="BM612" s="20"/>
      <c r="BN612" s="20"/>
      <c r="BO612" s="20"/>
      <c r="BP612" s="20"/>
      <c r="BQ612" s="20"/>
      <c r="BR612" s="20"/>
      <c r="BS612" s="20"/>
      <c r="BT612" s="20"/>
      <c r="BU612" s="20"/>
      <c r="BV612" s="20"/>
      <c r="BW612" s="20"/>
      <c r="BX612" s="20"/>
      <c r="BY612" s="20"/>
      <c r="BZ612" s="20"/>
      <c r="CA612" s="20"/>
      <c r="CB612" s="20"/>
      <c r="CC612" s="20"/>
      <c r="CD612" s="20"/>
      <c r="CE612" s="20"/>
      <c r="CF612" s="20"/>
      <c r="CG612" s="20"/>
      <c r="CH612" s="20"/>
      <c r="CI612" s="20"/>
    </row>
    <row r="613" spans="2:87" ht="13.5" customHeight="1">
      <c r="B613" s="228"/>
      <c r="C613" s="228"/>
      <c r="D613" s="230"/>
      <c r="E613" s="173" t="s">
        <v>75</v>
      </c>
      <c r="F613" s="116" t="s">
        <v>76</v>
      </c>
      <c r="G613" s="174">
        <v>37278494</v>
      </c>
      <c r="H613" s="11">
        <f t="shared" ref="H613" si="1248">IFERROR(G613/G619,"-")</f>
        <v>1.6424544299439351E-2</v>
      </c>
      <c r="I613" s="71">
        <v>74</v>
      </c>
      <c r="J613" s="11">
        <f t="shared" ref="J613" si="1249">IFERROR(I613/D609,"-")</f>
        <v>5.4953215505718104E-3</v>
      </c>
      <c r="K613" s="76">
        <f t="shared" si="1188"/>
        <v>503763.43243243243</v>
      </c>
      <c r="L613" s="22"/>
      <c r="M613" s="20"/>
      <c r="N613" s="228"/>
      <c r="O613" s="228"/>
      <c r="P613" s="230"/>
      <c r="Q613" s="172" t="s">
        <v>75</v>
      </c>
      <c r="R613" s="92" t="s">
        <v>76</v>
      </c>
      <c r="S613" s="102">
        <v>21873743</v>
      </c>
      <c r="T613" s="13">
        <v>1.0438653772977386E-2</v>
      </c>
      <c r="U613" s="73">
        <v>60</v>
      </c>
      <c r="V613" s="13">
        <v>4.737839545167404E-3</v>
      </c>
      <c r="W613" s="73">
        <v>364562.38333333336</v>
      </c>
      <c r="X613" s="22"/>
      <c r="Y613" s="143"/>
      <c r="Z613" s="168"/>
      <c r="AA613" s="168"/>
      <c r="AB613" s="168"/>
      <c r="AC613" s="168"/>
      <c r="AD613" s="168"/>
      <c r="AE613" s="168"/>
      <c r="AF613" s="168"/>
      <c r="AG613" s="168"/>
      <c r="AH613" s="168"/>
      <c r="AI613" s="168"/>
      <c r="AJ613" s="168"/>
      <c r="AK613" s="168"/>
      <c r="AL613" s="168"/>
      <c r="AM613" s="168"/>
      <c r="AN613" s="168"/>
      <c r="AO613" s="168"/>
      <c r="AP613" s="168"/>
      <c r="AQ613" s="168"/>
      <c r="AR613" s="168"/>
      <c r="AS613" s="168"/>
      <c r="AT613" s="168"/>
      <c r="AU613" s="168"/>
      <c r="AV613" s="168"/>
      <c r="AW613" s="168"/>
      <c r="AX613" s="168"/>
      <c r="AY613" s="168"/>
      <c r="AZ613" s="168"/>
      <c r="BA613" s="168"/>
      <c r="BB613" s="168"/>
      <c r="BC613" s="168"/>
      <c r="BD613" s="20"/>
      <c r="BE613" s="20"/>
      <c r="BF613" s="20"/>
      <c r="BG613" s="20"/>
      <c r="BH613" s="20"/>
      <c r="BI613" s="20"/>
      <c r="BJ613" s="20"/>
      <c r="BK613" s="20"/>
      <c r="BL613" s="20"/>
      <c r="BM613" s="20"/>
      <c r="BN613" s="20"/>
      <c r="BO613" s="20"/>
      <c r="BP613" s="20"/>
      <c r="BQ613" s="20"/>
      <c r="BR613" s="20"/>
      <c r="BS613" s="20"/>
      <c r="BT613" s="20"/>
      <c r="BU613" s="20"/>
      <c r="BV613" s="20"/>
      <c r="BW613" s="20"/>
      <c r="BX613" s="20"/>
      <c r="BY613" s="20"/>
      <c r="BZ613" s="20"/>
      <c r="CA613" s="20"/>
      <c r="CB613" s="20"/>
      <c r="CC613" s="20"/>
      <c r="CD613" s="20"/>
      <c r="CE613" s="20"/>
      <c r="CF613" s="20"/>
      <c r="CG613" s="20"/>
      <c r="CH613" s="20"/>
      <c r="CI613" s="20"/>
    </row>
    <row r="614" spans="2:87" ht="13.5" customHeight="1">
      <c r="B614" s="228"/>
      <c r="C614" s="228"/>
      <c r="D614" s="230"/>
      <c r="E614" s="173" t="s">
        <v>77</v>
      </c>
      <c r="F614" s="116" t="s">
        <v>78</v>
      </c>
      <c r="G614" s="174">
        <v>77113944</v>
      </c>
      <c r="H614" s="11">
        <f t="shared" ref="H614" si="1250">IFERROR(G614/G619,"-")</f>
        <v>3.3975658709079967E-2</v>
      </c>
      <c r="I614" s="71">
        <v>410</v>
      </c>
      <c r="J614" s="11">
        <f t="shared" ref="J614" si="1251">IFERROR(I614/D609,"-")</f>
        <v>3.0447051834249221E-2</v>
      </c>
      <c r="K614" s="76">
        <f t="shared" si="1188"/>
        <v>188082.79024390245</v>
      </c>
      <c r="L614" s="22"/>
      <c r="M614" s="20"/>
      <c r="N614" s="228"/>
      <c r="O614" s="228"/>
      <c r="P614" s="230"/>
      <c r="Q614" s="172" t="s">
        <v>77</v>
      </c>
      <c r="R614" s="92" t="s">
        <v>78</v>
      </c>
      <c r="S614" s="102">
        <v>88066834</v>
      </c>
      <c r="T614" s="13">
        <v>4.2027520804659407E-2</v>
      </c>
      <c r="U614" s="73">
        <v>408</v>
      </c>
      <c r="V614" s="13">
        <v>3.2217308907138344E-2</v>
      </c>
      <c r="W614" s="73">
        <v>215850.08333333334</v>
      </c>
      <c r="X614" s="22"/>
      <c r="Y614" s="143"/>
      <c r="Z614" s="168"/>
      <c r="AA614" s="168"/>
      <c r="AB614" s="168"/>
      <c r="AC614" s="168"/>
      <c r="AD614" s="168"/>
      <c r="AE614" s="168"/>
      <c r="AF614" s="168"/>
      <c r="AG614" s="168"/>
      <c r="AH614" s="168"/>
      <c r="AI614" s="168"/>
      <c r="AJ614" s="168"/>
      <c r="AK614" s="168"/>
      <c r="AL614" s="168"/>
      <c r="AM614" s="168"/>
      <c r="AN614" s="168"/>
      <c r="AO614" s="168"/>
      <c r="AP614" s="168"/>
      <c r="AQ614" s="168"/>
      <c r="AR614" s="168"/>
      <c r="AS614" s="168"/>
      <c r="AT614" s="168"/>
      <c r="AU614" s="168"/>
      <c r="AV614" s="168"/>
      <c r="AW614" s="168"/>
      <c r="AX614" s="168"/>
      <c r="AY614" s="168"/>
      <c r="AZ614" s="168"/>
      <c r="BA614" s="168"/>
      <c r="BB614" s="168"/>
      <c r="BC614" s="168"/>
      <c r="BD614" s="20"/>
      <c r="BE614" s="20"/>
      <c r="BF614" s="20"/>
      <c r="BG614" s="20"/>
      <c r="BH614" s="20"/>
      <c r="BI614" s="20"/>
      <c r="BJ614" s="20"/>
      <c r="BK614" s="20"/>
      <c r="BL614" s="20"/>
      <c r="BM614" s="20"/>
      <c r="BN614" s="20"/>
      <c r="BO614" s="20"/>
      <c r="BP614" s="20"/>
      <c r="BQ614" s="20"/>
      <c r="BR614" s="20"/>
      <c r="BS614" s="20"/>
      <c r="BT614" s="20"/>
      <c r="BU614" s="20"/>
      <c r="BV614" s="20"/>
      <c r="BW614" s="20"/>
      <c r="BX614" s="20"/>
      <c r="BY614" s="20"/>
      <c r="BZ614" s="20"/>
      <c r="CA614" s="20"/>
      <c r="CB614" s="20"/>
      <c r="CC614" s="20"/>
      <c r="CD614" s="20"/>
      <c r="CE614" s="20"/>
      <c r="CF614" s="20"/>
      <c r="CG614" s="20"/>
      <c r="CH614" s="20"/>
      <c r="CI614" s="20"/>
    </row>
    <row r="615" spans="2:87" ht="13.5" customHeight="1">
      <c r="B615" s="228"/>
      <c r="C615" s="228"/>
      <c r="D615" s="230"/>
      <c r="E615" s="173" t="s">
        <v>79</v>
      </c>
      <c r="F615" s="116" t="s">
        <v>80</v>
      </c>
      <c r="G615" s="174">
        <v>356235589</v>
      </c>
      <c r="H615" s="11">
        <f t="shared" ref="H615" si="1252">IFERROR(G615/G619,"-")</f>
        <v>0.1569539588312599</v>
      </c>
      <c r="I615" s="71">
        <v>2254</v>
      </c>
      <c r="J615" s="11">
        <f t="shared" ref="J615" si="1253">IFERROR(I615/D609,"-")</f>
        <v>0.16738452398633596</v>
      </c>
      <c r="K615" s="76">
        <f t="shared" si="1188"/>
        <v>158045.95785270631</v>
      </c>
      <c r="L615" s="22"/>
      <c r="M615" s="20"/>
      <c r="N615" s="228"/>
      <c r="O615" s="228"/>
      <c r="P615" s="230"/>
      <c r="Q615" s="172" t="s">
        <v>79</v>
      </c>
      <c r="R615" s="92" t="s">
        <v>80</v>
      </c>
      <c r="S615" s="102">
        <v>275377297</v>
      </c>
      <c r="T615" s="13">
        <v>0.13141638631858132</v>
      </c>
      <c r="U615" s="73">
        <v>2098</v>
      </c>
      <c r="V615" s="13">
        <v>0.16566645609602021</v>
      </c>
      <c r="W615" s="73">
        <v>131257.05290753098</v>
      </c>
      <c r="X615" s="22"/>
      <c r="Y615" s="143"/>
      <c r="Z615" s="168"/>
      <c r="AA615" s="168"/>
      <c r="AB615" s="168"/>
      <c r="AC615" s="168"/>
      <c r="AD615" s="168"/>
      <c r="AE615" s="168"/>
      <c r="AF615" s="168"/>
      <c r="AG615" s="168"/>
      <c r="AH615" s="168"/>
      <c r="AI615" s="168"/>
      <c r="AJ615" s="168"/>
      <c r="AK615" s="168"/>
      <c r="AL615" s="168"/>
      <c r="AM615" s="168"/>
      <c r="AN615" s="168"/>
      <c r="AO615" s="168"/>
      <c r="AP615" s="168"/>
      <c r="AQ615" s="168"/>
      <c r="AR615" s="168"/>
      <c r="AS615" s="168"/>
      <c r="AT615" s="168"/>
      <c r="AU615" s="168"/>
      <c r="AV615" s="168"/>
      <c r="AW615" s="168"/>
      <c r="AX615" s="168"/>
      <c r="AY615" s="168"/>
      <c r="AZ615" s="168"/>
      <c r="BA615" s="168"/>
      <c r="BB615" s="168"/>
      <c r="BC615" s="168"/>
      <c r="BD615" s="20"/>
      <c r="BE615" s="20"/>
      <c r="BF615" s="20"/>
      <c r="BG615" s="20"/>
      <c r="BH615" s="20"/>
      <c r="BI615" s="20"/>
      <c r="BJ615" s="20"/>
      <c r="BK615" s="20"/>
      <c r="BL615" s="20"/>
      <c r="BM615" s="20"/>
      <c r="BN615" s="20"/>
      <c r="BO615" s="20"/>
      <c r="BP615" s="20"/>
      <c r="BQ615" s="20"/>
      <c r="BR615" s="20"/>
      <c r="BS615" s="20"/>
      <c r="BT615" s="20"/>
      <c r="BU615" s="20"/>
      <c r="BV615" s="20"/>
      <c r="BW615" s="20"/>
      <c r="BX615" s="20"/>
      <c r="BY615" s="20"/>
      <c r="BZ615" s="20"/>
      <c r="CA615" s="20"/>
      <c r="CB615" s="20"/>
      <c r="CC615" s="20"/>
      <c r="CD615" s="20"/>
      <c r="CE615" s="20"/>
      <c r="CF615" s="20"/>
      <c r="CG615" s="20"/>
      <c r="CH615" s="20"/>
      <c r="CI615" s="20"/>
    </row>
    <row r="616" spans="2:87" ht="13.5" customHeight="1">
      <c r="B616" s="228"/>
      <c r="C616" s="228"/>
      <c r="D616" s="230"/>
      <c r="E616" s="173" t="s">
        <v>81</v>
      </c>
      <c r="F616" s="116" t="s">
        <v>82</v>
      </c>
      <c r="G616" s="174">
        <v>450107</v>
      </c>
      <c r="H616" s="11">
        <f t="shared" ref="H616" si="1254">IFERROR(G616/G619,"-")</f>
        <v>1.9831279560241213E-4</v>
      </c>
      <c r="I616" s="71">
        <v>39</v>
      </c>
      <c r="J616" s="11">
        <f t="shared" ref="J616" si="1255">IFERROR(I616/D609,"-")</f>
        <v>2.8961829793554138E-3</v>
      </c>
      <c r="K616" s="76">
        <f t="shared" si="1188"/>
        <v>11541.205128205129</v>
      </c>
      <c r="L616" s="22"/>
      <c r="M616" s="20"/>
      <c r="N616" s="228"/>
      <c r="O616" s="228"/>
      <c r="P616" s="230"/>
      <c r="Q616" s="172" t="s">
        <v>81</v>
      </c>
      <c r="R616" s="92" t="s">
        <v>82</v>
      </c>
      <c r="S616" s="102">
        <v>440315</v>
      </c>
      <c r="T616" s="13">
        <v>2.1012845565793368E-4</v>
      </c>
      <c r="U616" s="73">
        <v>42</v>
      </c>
      <c r="V616" s="13">
        <v>3.3164876816171827E-3</v>
      </c>
      <c r="W616" s="73">
        <v>10483.690476190477</v>
      </c>
      <c r="X616" s="22"/>
      <c r="Y616" s="143"/>
      <c r="Z616" s="168"/>
      <c r="AA616" s="168"/>
      <c r="AB616" s="168"/>
      <c r="AC616" s="168"/>
      <c r="AD616" s="168"/>
      <c r="AE616" s="168"/>
      <c r="AF616" s="168"/>
      <c r="AG616" s="168"/>
      <c r="AH616" s="168"/>
      <c r="AI616" s="168"/>
      <c r="AJ616" s="168"/>
      <c r="AK616" s="168"/>
      <c r="AL616" s="168"/>
      <c r="AM616" s="168"/>
      <c r="AN616" s="168"/>
      <c r="AO616" s="168"/>
      <c r="AP616" s="168"/>
      <c r="AQ616" s="168"/>
      <c r="AR616" s="168"/>
      <c r="AS616" s="168"/>
      <c r="AT616" s="168"/>
      <c r="AU616" s="168"/>
      <c r="AV616" s="168"/>
      <c r="AW616" s="168"/>
      <c r="AX616" s="168"/>
      <c r="AY616" s="168"/>
      <c r="AZ616" s="168"/>
      <c r="BA616" s="168"/>
      <c r="BB616" s="168"/>
      <c r="BC616" s="168"/>
      <c r="BD616" s="20"/>
      <c r="BE616" s="20"/>
      <c r="BF616" s="20"/>
      <c r="BG616" s="20"/>
      <c r="BH616" s="20"/>
      <c r="BI616" s="20"/>
      <c r="BJ616" s="20"/>
      <c r="BK616" s="20"/>
      <c r="BL616" s="20"/>
      <c r="BM616" s="20"/>
      <c r="BN616" s="20"/>
      <c r="BO616" s="20"/>
      <c r="BP616" s="20"/>
      <c r="BQ616" s="20"/>
      <c r="BR616" s="20"/>
      <c r="BS616" s="20"/>
      <c r="BT616" s="20"/>
      <c r="BU616" s="20"/>
      <c r="BV616" s="20"/>
      <c r="BW616" s="20"/>
      <c r="BX616" s="20"/>
      <c r="BY616" s="20"/>
      <c r="BZ616" s="20"/>
      <c r="CA616" s="20"/>
      <c r="CB616" s="20"/>
      <c r="CC616" s="20"/>
      <c r="CD616" s="20"/>
      <c r="CE616" s="20"/>
      <c r="CF616" s="20"/>
      <c r="CG616" s="20"/>
      <c r="CH616" s="20"/>
      <c r="CI616" s="20"/>
    </row>
    <row r="617" spans="2:87" ht="13.5" customHeight="1">
      <c r="B617" s="228"/>
      <c r="C617" s="228"/>
      <c r="D617" s="230"/>
      <c r="E617" s="173" t="s">
        <v>83</v>
      </c>
      <c r="F617" s="116" t="s">
        <v>84</v>
      </c>
      <c r="G617" s="174">
        <v>46918222</v>
      </c>
      <c r="H617" s="11">
        <f t="shared" ref="H617" si="1256">IFERROR(G617/G619,"-")</f>
        <v>2.0671715324388638E-2</v>
      </c>
      <c r="I617" s="71">
        <v>1675</v>
      </c>
      <c r="J617" s="11">
        <f t="shared" ref="J617" si="1257">IFERROR(I617/D609,"-")</f>
        <v>0.12438734590821328</v>
      </c>
      <c r="K617" s="76">
        <f t="shared" si="1188"/>
        <v>28010.878805970151</v>
      </c>
      <c r="L617" s="22"/>
      <c r="M617" s="20"/>
      <c r="N617" s="228"/>
      <c r="O617" s="228"/>
      <c r="P617" s="230"/>
      <c r="Q617" s="172" t="s">
        <v>83</v>
      </c>
      <c r="R617" s="92" t="s">
        <v>84</v>
      </c>
      <c r="S617" s="102">
        <v>35857926</v>
      </c>
      <c r="T617" s="13">
        <v>1.7112227867495923E-2</v>
      </c>
      <c r="U617" s="73">
        <v>1545</v>
      </c>
      <c r="V617" s="13">
        <v>0.12199936828806064</v>
      </c>
      <c r="W617" s="73">
        <v>23209.013592233008</v>
      </c>
      <c r="X617" s="22"/>
      <c r="Y617" s="143"/>
      <c r="Z617" s="168"/>
      <c r="AA617" s="168"/>
      <c r="AB617" s="168"/>
      <c r="AC617" s="168"/>
      <c r="AD617" s="168"/>
      <c r="AE617" s="168"/>
      <c r="AF617" s="168"/>
      <c r="AG617" s="168"/>
      <c r="AH617" s="168"/>
      <c r="AI617" s="168"/>
      <c r="AJ617" s="168"/>
      <c r="AK617" s="168"/>
      <c r="AL617" s="168"/>
      <c r="AM617" s="168"/>
      <c r="AN617" s="168"/>
      <c r="AO617" s="168"/>
      <c r="AP617" s="168"/>
      <c r="AQ617" s="168"/>
      <c r="AR617" s="168"/>
      <c r="AS617" s="168"/>
      <c r="AT617" s="168"/>
      <c r="AU617" s="168"/>
      <c r="AV617" s="168"/>
      <c r="AW617" s="168"/>
      <c r="AX617" s="168"/>
      <c r="AY617" s="168"/>
      <c r="AZ617" s="168"/>
      <c r="BA617" s="168"/>
      <c r="BB617" s="168"/>
      <c r="BC617" s="168"/>
      <c r="BD617" s="20"/>
      <c r="BE617" s="20"/>
      <c r="BF617" s="20"/>
      <c r="BG617" s="20"/>
      <c r="BH617" s="20"/>
      <c r="BI617" s="20"/>
      <c r="BJ617" s="20"/>
      <c r="BK617" s="20"/>
      <c r="BL617" s="20"/>
      <c r="BM617" s="20"/>
      <c r="BN617" s="20"/>
      <c r="BO617" s="20"/>
      <c r="BP617" s="20"/>
      <c r="BQ617" s="20"/>
      <c r="BR617" s="20"/>
      <c r="BS617" s="20"/>
      <c r="BT617" s="20"/>
      <c r="BU617" s="20"/>
      <c r="BV617" s="20"/>
      <c r="BW617" s="20"/>
      <c r="BX617" s="20"/>
      <c r="BY617" s="20"/>
      <c r="BZ617" s="20"/>
      <c r="CA617" s="20"/>
      <c r="CB617" s="20"/>
      <c r="CC617" s="20"/>
      <c r="CD617" s="20"/>
      <c r="CE617" s="20"/>
      <c r="CF617" s="20"/>
      <c r="CG617" s="20"/>
      <c r="CH617" s="20"/>
      <c r="CI617" s="20"/>
    </row>
    <row r="618" spans="2:87" ht="13.5" customHeight="1">
      <c r="B618" s="228"/>
      <c r="C618" s="228"/>
      <c r="D618" s="230"/>
      <c r="E618" s="175" t="s">
        <v>85</v>
      </c>
      <c r="F618" s="117" t="s">
        <v>86</v>
      </c>
      <c r="G618" s="176">
        <v>570567938</v>
      </c>
      <c r="H618" s="12">
        <f t="shared" ref="H618" si="1258">IFERROR(G618/G619,"-")</f>
        <v>0.25138672108161786</v>
      </c>
      <c r="I618" s="72">
        <v>1506</v>
      </c>
      <c r="J618" s="12">
        <f t="shared" ref="J618" si="1259">IFERROR(I618/D609,"-")</f>
        <v>0.11183721966433982</v>
      </c>
      <c r="K618" s="77">
        <f t="shared" si="1188"/>
        <v>378863.17264276231</v>
      </c>
      <c r="L618" s="22"/>
      <c r="M618" s="20"/>
      <c r="N618" s="228"/>
      <c r="O618" s="228"/>
      <c r="P618" s="230"/>
      <c r="Q618" s="172" t="s">
        <v>85</v>
      </c>
      <c r="R618" s="92" t="s">
        <v>86</v>
      </c>
      <c r="S618" s="102">
        <v>563423684</v>
      </c>
      <c r="T618" s="13">
        <v>0.26887875407384176</v>
      </c>
      <c r="U618" s="73">
        <v>1356</v>
      </c>
      <c r="V618" s="13">
        <v>0.10707517372078332</v>
      </c>
      <c r="W618" s="73">
        <v>415504.19174041296</v>
      </c>
      <c r="X618" s="22"/>
      <c r="Y618" s="143"/>
      <c r="Z618" s="168"/>
      <c r="AA618" s="168"/>
      <c r="AB618" s="168"/>
      <c r="AC618" s="168"/>
      <c r="AD618" s="168"/>
      <c r="AE618" s="168"/>
      <c r="AF618" s="168"/>
      <c r="AG618" s="168"/>
      <c r="AH618" s="168"/>
      <c r="AI618" s="168"/>
      <c r="AJ618" s="168"/>
      <c r="AK618" s="168"/>
      <c r="AL618" s="168"/>
      <c r="AM618" s="168"/>
      <c r="AN618" s="168"/>
      <c r="AO618" s="168"/>
      <c r="AP618" s="168"/>
      <c r="AQ618" s="168"/>
      <c r="AR618" s="168"/>
      <c r="AS618" s="168"/>
      <c r="AT618" s="168"/>
      <c r="AU618" s="168"/>
      <c r="AV618" s="168"/>
      <c r="AW618" s="168"/>
      <c r="AX618" s="168"/>
      <c r="AY618" s="168"/>
      <c r="AZ618" s="168"/>
      <c r="BA618" s="168"/>
      <c r="BB618" s="168"/>
      <c r="BC618" s="168"/>
      <c r="BD618" s="20"/>
      <c r="BE618" s="20"/>
      <c r="BF618" s="20"/>
      <c r="BG618" s="20"/>
      <c r="BH618" s="20"/>
      <c r="BI618" s="20"/>
      <c r="BJ618" s="20"/>
      <c r="BK618" s="20"/>
      <c r="BL618" s="20"/>
      <c r="BM618" s="20"/>
      <c r="BN618" s="20"/>
      <c r="BO618" s="20"/>
      <c r="BP618" s="20"/>
      <c r="BQ618" s="20"/>
      <c r="BR618" s="20"/>
      <c r="BS618" s="20"/>
      <c r="BT618" s="20"/>
      <c r="BU618" s="20"/>
      <c r="BV618" s="20"/>
      <c r="BW618" s="20"/>
      <c r="BX618" s="20"/>
      <c r="BY618" s="20"/>
      <c r="BZ618" s="20"/>
      <c r="CA618" s="20"/>
      <c r="CB618" s="20"/>
      <c r="CC618" s="20"/>
      <c r="CD618" s="20"/>
      <c r="CE618" s="20"/>
      <c r="CF618" s="20"/>
      <c r="CG618" s="20"/>
      <c r="CH618" s="20"/>
      <c r="CI618" s="20"/>
    </row>
    <row r="619" spans="2:87" ht="13.5" customHeight="1">
      <c r="B619" s="192"/>
      <c r="C619" s="192"/>
      <c r="D619" s="231"/>
      <c r="E619" s="177" t="s">
        <v>115</v>
      </c>
      <c r="F619" s="178"/>
      <c r="G619" s="102">
        <f>SUM(G609:G618)</f>
        <v>2269682088</v>
      </c>
      <c r="H619" s="13" t="s">
        <v>131</v>
      </c>
      <c r="I619" s="73">
        <v>11021</v>
      </c>
      <c r="J619" s="13">
        <f t="shared" ref="J619" si="1260">IFERROR(I619/D609,"-")</f>
        <v>0.81843160552502603</v>
      </c>
      <c r="K619" s="78">
        <f t="shared" si="1188"/>
        <v>205941.57408583612</v>
      </c>
      <c r="L619" s="22"/>
      <c r="M619" s="20"/>
      <c r="N619" s="192"/>
      <c r="O619" s="192"/>
      <c r="P619" s="231"/>
      <c r="Q619" s="179" t="s">
        <v>115</v>
      </c>
      <c r="R619" s="179"/>
      <c r="S619" s="102">
        <v>2095456318</v>
      </c>
      <c r="T619" s="13" t="s">
        <v>131</v>
      </c>
      <c r="U619" s="73">
        <v>10410</v>
      </c>
      <c r="V619" s="13">
        <v>0.82201516108654449</v>
      </c>
      <c r="W619" s="73">
        <v>201292.63381364074</v>
      </c>
      <c r="X619" s="22"/>
      <c r="Y619" s="143"/>
      <c r="Z619" s="168"/>
      <c r="AA619" s="168"/>
      <c r="AB619" s="168"/>
      <c r="AC619" s="168"/>
      <c r="AD619" s="168"/>
      <c r="AE619" s="168"/>
      <c r="AF619" s="168"/>
      <c r="AG619" s="168"/>
      <c r="AH619" s="168"/>
      <c r="AI619" s="168"/>
      <c r="AJ619" s="168"/>
      <c r="AK619" s="168"/>
      <c r="AL619" s="168"/>
      <c r="AM619" s="168"/>
      <c r="AN619" s="168"/>
      <c r="AO619" s="168"/>
      <c r="AP619" s="168"/>
      <c r="AQ619" s="168"/>
      <c r="AR619" s="168"/>
      <c r="AS619" s="168"/>
      <c r="AT619" s="168"/>
      <c r="AU619" s="168"/>
      <c r="AV619" s="168"/>
      <c r="AW619" s="168"/>
      <c r="AX619" s="168"/>
      <c r="AY619" s="168"/>
      <c r="AZ619" s="168"/>
      <c r="BA619" s="168"/>
      <c r="BB619" s="168"/>
      <c r="BC619" s="168"/>
      <c r="BD619" s="20"/>
      <c r="BE619" s="20"/>
      <c r="BF619" s="20"/>
      <c r="BG619" s="20"/>
      <c r="BH619" s="20"/>
      <c r="BI619" s="20"/>
      <c r="BJ619" s="20"/>
      <c r="BK619" s="20"/>
      <c r="BL619" s="20"/>
      <c r="BM619" s="20"/>
      <c r="BN619" s="20"/>
      <c r="BO619" s="20"/>
      <c r="BP619" s="20"/>
      <c r="BQ619" s="20"/>
      <c r="BR619" s="20"/>
      <c r="BS619" s="20"/>
      <c r="BT619" s="20"/>
      <c r="BU619" s="20"/>
      <c r="BV619" s="20"/>
      <c r="BW619" s="20"/>
      <c r="BX619" s="20"/>
      <c r="BY619" s="20"/>
      <c r="BZ619" s="20"/>
      <c r="CA619" s="20"/>
      <c r="CB619" s="20"/>
      <c r="CC619" s="20"/>
      <c r="CD619" s="20"/>
      <c r="CE619" s="20"/>
      <c r="CF619" s="20"/>
      <c r="CG619" s="20"/>
      <c r="CH619" s="20"/>
      <c r="CI619" s="20"/>
    </row>
    <row r="620" spans="2:87" ht="13.5" customHeight="1">
      <c r="B620" s="191">
        <v>57</v>
      </c>
      <c r="C620" s="191" t="s">
        <v>43</v>
      </c>
      <c r="D620" s="229">
        <f>VLOOKUP(C620,市区町村別_生活習慣病の状況!$C$5:$D$78,2,FALSE)</f>
        <v>9612</v>
      </c>
      <c r="E620" s="169" t="s">
        <v>67</v>
      </c>
      <c r="F620" s="114" t="s">
        <v>68</v>
      </c>
      <c r="G620" s="170">
        <v>238717591</v>
      </c>
      <c r="H620" s="10">
        <f t="shared" ref="H620" si="1261">IFERROR(G620/G630,"-")</f>
        <v>0.16062599961541688</v>
      </c>
      <c r="I620" s="171">
        <v>4920</v>
      </c>
      <c r="J620" s="10">
        <f t="shared" ref="J620" si="1262">IFERROR(I620/D620,"-")</f>
        <v>0.51186017478152313</v>
      </c>
      <c r="K620" s="75">
        <f t="shared" si="1188"/>
        <v>48519.835569105693</v>
      </c>
      <c r="L620" s="22"/>
      <c r="M620" s="20"/>
      <c r="N620" s="191">
        <v>57</v>
      </c>
      <c r="O620" s="191" t="s">
        <v>43</v>
      </c>
      <c r="P620" s="229">
        <v>9154</v>
      </c>
      <c r="Q620" s="172" t="s">
        <v>67</v>
      </c>
      <c r="R620" s="92" t="s">
        <v>68</v>
      </c>
      <c r="S620" s="102">
        <v>238114726</v>
      </c>
      <c r="T620" s="13">
        <v>0.14886244600588638</v>
      </c>
      <c r="U620" s="73">
        <v>4631</v>
      </c>
      <c r="V620" s="13">
        <v>0.50589906051999123</v>
      </c>
      <c r="W620" s="73">
        <v>51417.561217879505</v>
      </c>
      <c r="X620" s="22"/>
      <c r="Y620" s="143"/>
      <c r="Z620" s="168"/>
      <c r="AA620" s="168"/>
      <c r="AB620" s="168"/>
      <c r="AC620" s="168"/>
      <c r="AD620" s="168"/>
      <c r="AE620" s="168"/>
      <c r="AF620" s="168"/>
      <c r="AG620" s="168"/>
      <c r="AH620" s="168"/>
      <c r="AI620" s="168"/>
      <c r="AJ620" s="168"/>
      <c r="AK620" s="168"/>
      <c r="AL620" s="168"/>
      <c r="AM620" s="168"/>
      <c r="AN620" s="168"/>
      <c r="AO620" s="168"/>
      <c r="AP620" s="168"/>
      <c r="AQ620" s="168"/>
      <c r="AR620" s="168"/>
      <c r="AS620" s="168"/>
      <c r="AT620" s="168"/>
      <c r="AU620" s="168"/>
      <c r="AV620" s="168"/>
      <c r="AW620" s="168"/>
      <c r="AX620" s="168"/>
      <c r="AY620" s="168"/>
      <c r="AZ620" s="168"/>
      <c r="BA620" s="168"/>
      <c r="BB620" s="168"/>
      <c r="BC620" s="168"/>
      <c r="BD620" s="20"/>
      <c r="BE620" s="20"/>
      <c r="BF620" s="20"/>
      <c r="BG620" s="20"/>
      <c r="BH620" s="20"/>
      <c r="BI620" s="20"/>
      <c r="BJ620" s="20"/>
      <c r="BK620" s="20"/>
      <c r="BL620" s="20"/>
      <c r="BM620" s="20"/>
      <c r="BN620" s="20"/>
      <c r="BO620" s="20"/>
      <c r="BP620" s="20"/>
      <c r="BQ620" s="20"/>
      <c r="BR620" s="20"/>
      <c r="BS620" s="20"/>
      <c r="BT620" s="20"/>
      <c r="BU620" s="20"/>
      <c r="BV620" s="20"/>
      <c r="BW620" s="20"/>
      <c r="BX620" s="20"/>
      <c r="BY620" s="20"/>
      <c r="BZ620" s="20"/>
      <c r="CA620" s="20"/>
      <c r="CB620" s="20"/>
      <c r="CC620" s="20"/>
      <c r="CD620" s="20"/>
      <c r="CE620" s="20"/>
      <c r="CF620" s="20"/>
      <c r="CG620" s="20"/>
      <c r="CH620" s="20"/>
      <c r="CI620" s="20"/>
    </row>
    <row r="621" spans="2:87" ht="13.5" customHeight="1">
      <c r="B621" s="228"/>
      <c r="C621" s="228"/>
      <c r="D621" s="230"/>
      <c r="E621" s="173" t="s">
        <v>69</v>
      </c>
      <c r="F621" s="115" t="s">
        <v>70</v>
      </c>
      <c r="G621" s="174">
        <v>130846625</v>
      </c>
      <c r="H621" s="11">
        <f t="shared" ref="H621" si="1263">IFERROR(G621/G630,"-")</f>
        <v>8.8042820174607905E-2</v>
      </c>
      <c r="I621" s="71">
        <v>4082</v>
      </c>
      <c r="J621" s="11">
        <f t="shared" ref="J621" si="1264">IFERROR(I621/D620,"-")</f>
        <v>0.42467748647523929</v>
      </c>
      <c r="K621" s="76">
        <f t="shared" si="1188"/>
        <v>32054.538216560508</v>
      </c>
      <c r="L621" s="22"/>
      <c r="M621" s="20"/>
      <c r="N621" s="228"/>
      <c r="O621" s="228"/>
      <c r="P621" s="230"/>
      <c r="Q621" s="172" t="s">
        <v>69</v>
      </c>
      <c r="R621" s="92" t="s">
        <v>70</v>
      </c>
      <c r="S621" s="102">
        <v>135771198</v>
      </c>
      <c r="T621" s="13">
        <v>8.4880229673109375E-2</v>
      </c>
      <c r="U621" s="73">
        <v>3793</v>
      </c>
      <c r="V621" s="13">
        <v>0.41435438059864538</v>
      </c>
      <c r="W621" s="73">
        <v>35795.20116003164</v>
      </c>
      <c r="X621" s="22"/>
      <c r="Y621" s="143"/>
      <c r="Z621" s="168"/>
      <c r="AA621" s="168"/>
      <c r="AB621" s="168"/>
      <c r="AC621" s="168"/>
      <c r="AD621" s="168"/>
      <c r="AE621" s="168"/>
      <c r="AF621" s="168"/>
      <c r="AG621" s="168"/>
      <c r="AH621" s="168"/>
      <c r="AI621" s="168"/>
      <c r="AJ621" s="168"/>
      <c r="AK621" s="168"/>
      <c r="AL621" s="168"/>
      <c r="AM621" s="168"/>
      <c r="AN621" s="168"/>
      <c r="AO621" s="168"/>
      <c r="AP621" s="168"/>
      <c r="AQ621" s="168"/>
      <c r="AR621" s="168"/>
      <c r="AS621" s="168"/>
      <c r="AT621" s="168"/>
      <c r="AU621" s="168"/>
      <c r="AV621" s="168"/>
      <c r="AW621" s="168"/>
      <c r="AX621" s="168"/>
      <c r="AY621" s="168"/>
      <c r="AZ621" s="168"/>
      <c r="BA621" s="168"/>
      <c r="BB621" s="168"/>
      <c r="BC621" s="168"/>
      <c r="BD621" s="20"/>
      <c r="BE621" s="20"/>
      <c r="BF621" s="20"/>
      <c r="BG621" s="20"/>
      <c r="BH621" s="20"/>
      <c r="BI621" s="20"/>
      <c r="BJ621" s="20"/>
      <c r="BK621" s="20"/>
      <c r="BL621" s="20"/>
      <c r="BM621" s="20"/>
      <c r="BN621" s="20"/>
      <c r="BO621" s="20"/>
      <c r="BP621" s="20"/>
      <c r="BQ621" s="20"/>
      <c r="BR621" s="20"/>
      <c r="BS621" s="20"/>
      <c r="BT621" s="20"/>
      <c r="BU621" s="20"/>
      <c r="BV621" s="20"/>
      <c r="BW621" s="20"/>
      <c r="BX621" s="20"/>
      <c r="BY621" s="20"/>
      <c r="BZ621" s="20"/>
      <c r="CA621" s="20"/>
      <c r="CB621" s="20"/>
      <c r="CC621" s="20"/>
      <c r="CD621" s="20"/>
      <c r="CE621" s="20"/>
      <c r="CF621" s="20"/>
      <c r="CG621" s="20"/>
      <c r="CH621" s="20"/>
      <c r="CI621" s="20"/>
    </row>
    <row r="622" spans="2:87" ht="13.5" customHeight="1">
      <c r="B622" s="228"/>
      <c r="C622" s="228"/>
      <c r="D622" s="230"/>
      <c r="E622" s="173" t="s">
        <v>71</v>
      </c>
      <c r="F622" s="116" t="s">
        <v>72</v>
      </c>
      <c r="G622" s="174">
        <v>274154007</v>
      </c>
      <c r="H622" s="11">
        <f t="shared" ref="H622" si="1265">IFERROR(G622/G630,"-")</f>
        <v>0.18447011482679967</v>
      </c>
      <c r="I622" s="71">
        <v>6359</v>
      </c>
      <c r="J622" s="11">
        <f t="shared" ref="J622" si="1266">IFERROR(I622/D620,"-")</f>
        <v>0.66156887224302952</v>
      </c>
      <c r="K622" s="76">
        <f t="shared" si="1188"/>
        <v>43112.754678408557</v>
      </c>
      <c r="L622" s="22"/>
      <c r="M622" s="20"/>
      <c r="N622" s="228"/>
      <c r="O622" s="228"/>
      <c r="P622" s="230"/>
      <c r="Q622" s="172" t="s">
        <v>71</v>
      </c>
      <c r="R622" s="92" t="s">
        <v>72</v>
      </c>
      <c r="S622" s="102">
        <v>280102127</v>
      </c>
      <c r="T622" s="13">
        <v>0.17511175582089547</v>
      </c>
      <c r="U622" s="73">
        <v>6043</v>
      </c>
      <c r="V622" s="13">
        <v>0.66014856893161455</v>
      </c>
      <c r="W622" s="73">
        <v>46351.50206850902</v>
      </c>
      <c r="X622" s="22"/>
      <c r="Y622" s="143"/>
      <c r="Z622" s="168"/>
      <c r="AA622" s="168"/>
      <c r="AB622" s="168"/>
      <c r="AC622" s="168"/>
      <c r="AD622" s="168"/>
      <c r="AE622" s="168"/>
      <c r="AF622" s="168"/>
      <c r="AG622" s="168"/>
      <c r="AH622" s="168"/>
      <c r="AI622" s="168"/>
      <c r="AJ622" s="168"/>
      <c r="AK622" s="168"/>
      <c r="AL622" s="168"/>
      <c r="AM622" s="168"/>
      <c r="AN622" s="168"/>
      <c r="AO622" s="168"/>
      <c r="AP622" s="168"/>
      <c r="AQ622" s="168"/>
      <c r="AR622" s="168"/>
      <c r="AS622" s="168"/>
      <c r="AT622" s="168"/>
      <c r="AU622" s="168"/>
      <c r="AV622" s="168"/>
      <c r="AW622" s="168"/>
      <c r="AX622" s="168"/>
      <c r="AY622" s="168"/>
      <c r="AZ622" s="168"/>
      <c r="BA622" s="168"/>
      <c r="BB622" s="168"/>
      <c r="BC622" s="168"/>
      <c r="BD622" s="20"/>
      <c r="BE622" s="20"/>
      <c r="BF622" s="20"/>
      <c r="BG622" s="20"/>
      <c r="BH622" s="20"/>
      <c r="BI622" s="20"/>
      <c r="BJ622" s="20"/>
      <c r="BK622" s="20"/>
      <c r="BL622" s="20"/>
      <c r="BM622" s="20"/>
      <c r="BN622" s="20"/>
      <c r="BO622" s="20"/>
      <c r="BP622" s="20"/>
      <c r="BQ622" s="20"/>
      <c r="BR622" s="20"/>
      <c r="BS622" s="20"/>
      <c r="BT622" s="20"/>
      <c r="BU622" s="20"/>
      <c r="BV622" s="20"/>
      <c r="BW622" s="20"/>
      <c r="BX622" s="20"/>
      <c r="BY622" s="20"/>
      <c r="BZ622" s="20"/>
      <c r="CA622" s="20"/>
      <c r="CB622" s="20"/>
      <c r="CC622" s="20"/>
      <c r="CD622" s="20"/>
      <c r="CE622" s="20"/>
      <c r="CF622" s="20"/>
      <c r="CG622" s="20"/>
      <c r="CH622" s="20"/>
      <c r="CI622" s="20"/>
    </row>
    <row r="623" spans="2:87" ht="13.5" customHeight="1">
      <c r="B623" s="228"/>
      <c r="C623" s="228"/>
      <c r="D623" s="230"/>
      <c r="E623" s="173" t="s">
        <v>73</v>
      </c>
      <c r="F623" s="116" t="s">
        <v>74</v>
      </c>
      <c r="G623" s="174">
        <v>136189715</v>
      </c>
      <c r="H623" s="11">
        <f t="shared" ref="H623" si="1267">IFERROR(G623/G630,"-")</f>
        <v>9.1638027250424692E-2</v>
      </c>
      <c r="I623" s="71">
        <v>2412</v>
      </c>
      <c r="J623" s="11">
        <f t="shared" ref="J623" si="1268">IFERROR(I623/D620,"-")</f>
        <v>0.25093632958801498</v>
      </c>
      <c r="K623" s="76">
        <f t="shared" si="1188"/>
        <v>56463.397595356553</v>
      </c>
      <c r="L623" s="22"/>
      <c r="M623" s="20"/>
      <c r="N623" s="228"/>
      <c r="O623" s="228"/>
      <c r="P623" s="230"/>
      <c r="Q623" s="172" t="s">
        <v>73</v>
      </c>
      <c r="R623" s="92" t="s">
        <v>74</v>
      </c>
      <c r="S623" s="102">
        <v>141504420</v>
      </c>
      <c r="T623" s="13">
        <v>8.8464474397288093E-2</v>
      </c>
      <c r="U623" s="73">
        <v>2310</v>
      </c>
      <c r="V623" s="13">
        <v>0.25234870002184839</v>
      </c>
      <c r="W623" s="73">
        <v>61257.324675324679</v>
      </c>
      <c r="X623" s="22"/>
      <c r="Y623" s="143"/>
      <c r="Z623" s="168"/>
      <c r="AA623" s="168"/>
      <c r="AB623" s="168"/>
      <c r="AC623" s="168"/>
      <c r="AD623" s="168"/>
      <c r="AE623" s="168"/>
      <c r="AF623" s="168"/>
      <c r="AG623" s="168"/>
      <c r="AH623" s="168"/>
      <c r="AI623" s="168"/>
      <c r="AJ623" s="168"/>
      <c r="AK623" s="168"/>
      <c r="AL623" s="168"/>
      <c r="AM623" s="168"/>
      <c r="AN623" s="168"/>
      <c r="AO623" s="168"/>
      <c r="AP623" s="168"/>
      <c r="AQ623" s="168"/>
      <c r="AR623" s="168"/>
      <c r="AS623" s="168"/>
      <c r="AT623" s="168"/>
      <c r="AU623" s="168"/>
      <c r="AV623" s="168"/>
      <c r="AW623" s="168"/>
      <c r="AX623" s="168"/>
      <c r="AY623" s="168"/>
      <c r="AZ623" s="168"/>
      <c r="BA623" s="168"/>
      <c r="BB623" s="168"/>
      <c r="BC623" s="168"/>
      <c r="BD623" s="20"/>
      <c r="BE623" s="20"/>
      <c r="BF623" s="20"/>
      <c r="BG623" s="20"/>
      <c r="BH623" s="20"/>
      <c r="BI623" s="20"/>
      <c r="BJ623" s="20"/>
      <c r="BK623" s="20"/>
      <c r="BL623" s="20"/>
      <c r="BM623" s="20"/>
      <c r="BN623" s="20"/>
      <c r="BO623" s="20"/>
      <c r="BP623" s="20"/>
      <c r="BQ623" s="20"/>
      <c r="BR623" s="20"/>
      <c r="BS623" s="20"/>
      <c r="BT623" s="20"/>
      <c r="BU623" s="20"/>
      <c r="BV623" s="20"/>
      <c r="BW623" s="20"/>
      <c r="BX623" s="20"/>
      <c r="BY623" s="20"/>
      <c r="BZ623" s="20"/>
      <c r="CA623" s="20"/>
      <c r="CB623" s="20"/>
      <c r="CC623" s="20"/>
      <c r="CD623" s="20"/>
      <c r="CE623" s="20"/>
      <c r="CF623" s="20"/>
      <c r="CG623" s="20"/>
      <c r="CH623" s="20"/>
      <c r="CI623" s="20"/>
    </row>
    <row r="624" spans="2:87" ht="13.5" customHeight="1">
      <c r="B624" s="228"/>
      <c r="C624" s="228"/>
      <c r="D624" s="230"/>
      <c r="E624" s="173" t="s">
        <v>75</v>
      </c>
      <c r="F624" s="116" t="s">
        <v>76</v>
      </c>
      <c r="G624" s="174">
        <v>4003208</v>
      </c>
      <c r="H624" s="11">
        <f t="shared" ref="H624" si="1269">IFERROR(G624/G630,"-")</f>
        <v>2.6936401459766481E-3</v>
      </c>
      <c r="I624" s="71">
        <v>60</v>
      </c>
      <c r="J624" s="11">
        <f t="shared" ref="J624" si="1270">IFERROR(I624/D620,"-")</f>
        <v>6.2421972534332081E-3</v>
      </c>
      <c r="K624" s="76">
        <f t="shared" si="1188"/>
        <v>66720.133333333331</v>
      </c>
      <c r="L624" s="22"/>
      <c r="M624" s="20"/>
      <c r="N624" s="228"/>
      <c r="O624" s="228"/>
      <c r="P624" s="230"/>
      <c r="Q624" s="172" t="s">
        <v>75</v>
      </c>
      <c r="R624" s="92" t="s">
        <v>76</v>
      </c>
      <c r="S624" s="102">
        <v>494937</v>
      </c>
      <c r="T624" s="13">
        <v>3.0942031043815151E-4</v>
      </c>
      <c r="U624" s="73">
        <v>53</v>
      </c>
      <c r="V624" s="13">
        <v>5.7898186585099414E-3</v>
      </c>
      <c r="W624" s="73">
        <v>9338.433962264151</v>
      </c>
      <c r="X624" s="22"/>
      <c r="Y624" s="143"/>
      <c r="Z624" s="168"/>
      <c r="AA624" s="168"/>
      <c r="AB624" s="168"/>
      <c r="AC624" s="168"/>
      <c r="AD624" s="168"/>
      <c r="AE624" s="168"/>
      <c r="AF624" s="168"/>
      <c r="AG624" s="168"/>
      <c r="AH624" s="168"/>
      <c r="AI624" s="168"/>
      <c r="AJ624" s="168"/>
      <c r="AK624" s="168"/>
      <c r="AL624" s="168"/>
      <c r="AM624" s="168"/>
      <c r="AN624" s="168"/>
      <c r="AO624" s="168"/>
      <c r="AP624" s="168"/>
      <c r="AQ624" s="168"/>
      <c r="AR624" s="168"/>
      <c r="AS624" s="168"/>
      <c r="AT624" s="168"/>
      <c r="AU624" s="168"/>
      <c r="AV624" s="168"/>
      <c r="AW624" s="168"/>
      <c r="AX624" s="168"/>
      <c r="AY624" s="168"/>
      <c r="AZ624" s="168"/>
      <c r="BA624" s="168"/>
      <c r="BB624" s="168"/>
      <c r="BC624" s="168"/>
      <c r="BD624" s="20"/>
      <c r="BE624" s="20"/>
      <c r="BF624" s="20"/>
      <c r="BG624" s="20"/>
      <c r="BH624" s="20"/>
      <c r="BI624" s="20"/>
      <c r="BJ624" s="20"/>
      <c r="BK624" s="20"/>
      <c r="BL624" s="20"/>
      <c r="BM624" s="20"/>
      <c r="BN624" s="20"/>
      <c r="BO624" s="20"/>
      <c r="BP624" s="20"/>
      <c r="BQ624" s="20"/>
      <c r="BR624" s="20"/>
      <c r="BS624" s="20"/>
      <c r="BT624" s="20"/>
      <c r="BU624" s="20"/>
      <c r="BV624" s="20"/>
      <c r="BW624" s="20"/>
      <c r="BX624" s="20"/>
      <c r="BY624" s="20"/>
      <c r="BZ624" s="20"/>
      <c r="CA624" s="20"/>
      <c r="CB624" s="20"/>
      <c r="CC624" s="20"/>
      <c r="CD624" s="20"/>
      <c r="CE624" s="20"/>
      <c r="CF624" s="20"/>
      <c r="CG624" s="20"/>
      <c r="CH624" s="20"/>
      <c r="CI624" s="20"/>
    </row>
    <row r="625" spans="2:87" ht="13.5" customHeight="1">
      <c r="B625" s="228"/>
      <c r="C625" s="228"/>
      <c r="D625" s="230"/>
      <c r="E625" s="173" t="s">
        <v>77</v>
      </c>
      <c r="F625" s="116" t="s">
        <v>78</v>
      </c>
      <c r="G625" s="174">
        <v>79283124</v>
      </c>
      <c r="H625" s="11">
        <f t="shared" ref="H625" si="1271">IFERROR(G625/G630,"-")</f>
        <v>5.3347266918142823E-2</v>
      </c>
      <c r="I625" s="71">
        <v>295</v>
      </c>
      <c r="J625" s="11">
        <f t="shared" ref="J625" si="1272">IFERROR(I625/D620,"-")</f>
        <v>3.0690803162713276E-2</v>
      </c>
      <c r="K625" s="76">
        <f t="shared" si="1188"/>
        <v>268756.35254237289</v>
      </c>
      <c r="L625" s="22"/>
      <c r="M625" s="20"/>
      <c r="N625" s="228"/>
      <c r="O625" s="228"/>
      <c r="P625" s="230"/>
      <c r="Q625" s="172" t="s">
        <v>77</v>
      </c>
      <c r="R625" s="92" t="s">
        <v>78</v>
      </c>
      <c r="S625" s="102">
        <v>93486116</v>
      </c>
      <c r="T625" s="13">
        <v>5.8444818298848226E-2</v>
      </c>
      <c r="U625" s="73">
        <v>307</v>
      </c>
      <c r="V625" s="13">
        <v>3.3537251474765127E-2</v>
      </c>
      <c r="W625" s="73">
        <v>304515.03583061887</v>
      </c>
      <c r="X625" s="22"/>
      <c r="Y625" s="143"/>
      <c r="Z625" s="168"/>
      <c r="AA625" s="168"/>
      <c r="AB625" s="168"/>
      <c r="AC625" s="168"/>
      <c r="AD625" s="168"/>
      <c r="AE625" s="168"/>
      <c r="AF625" s="168"/>
      <c r="AG625" s="168"/>
      <c r="AH625" s="168"/>
      <c r="AI625" s="168"/>
      <c r="AJ625" s="168"/>
      <c r="AK625" s="168"/>
      <c r="AL625" s="168"/>
      <c r="AM625" s="168"/>
      <c r="AN625" s="168"/>
      <c r="AO625" s="168"/>
      <c r="AP625" s="168"/>
      <c r="AQ625" s="168"/>
      <c r="AR625" s="168"/>
      <c r="AS625" s="168"/>
      <c r="AT625" s="168"/>
      <c r="AU625" s="168"/>
      <c r="AV625" s="168"/>
      <c r="AW625" s="168"/>
      <c r="AX625" s="168"/>
      <c r="AY625" s="168"/>
      <c r="AZ625" s="168"/>
      <c r="BA625" s="168"/>
      <c r="BB625" s="168"/>
      <c r="BC625" s="168"/>
      <c r="BD625" s="20"/>
      <c r="BE625" s="20"/>
      <c r="BF625" s="20"/>
      <c r="BG625" s="20"/>
      <c r="BH625" s="20"/>
      <c r="BI625" s="20"/>
      <c r="BJ625" s="20"/>
      <c r="BK625" s="20"/>
      <c r="BL625" s="20"/>
      <c r="BM625" s="20"/>
      <c r="BN625" s="20"/>
      <c r="BO625" s="20"/>
      <c r="BP625" s="20"/>
      <c r="BQ625" s="20"/>
      <c r="BR625" s="20"/>
      <c r="BS625" s="20"/>
      <c r="BT625" s="20"/>
      <c r="BU625" s="20"/>
      <c r="BV625" s="20"/>
      <c r="BW625" s="20"/>
      <c r="BX625" s="20"/>
      <c r="BY625" s="20"/>
      <c r="BZ625" s="20"/>
      <c r="CA625" s="20"/>
      <c r="CB625" s="20"/>
      <c r="CC625" s="20"/>
      <c r="CD625" s="20"/>
      <c r="CE625" s="20"/>
      <c r="CF625" s="20"/>
      <c r="CG625" s="20"/>
      <c r="CH625" s="20"/>
      <c r="CI625" s="20"/>
    </row>
    <row r="626" spans="2:87" ht="13.5" customHeight="1">
      <c r="B626" s="228"/>
      <c r="C626" s="228"/>
      <c r="D626" s="230"/>
      <c r="E626" s="173" t="s">
        <v>79</v>
      </c>
      <c r="F626" s="116" t="s">
        <v>80</v>
      </c>
      <c r="G626" s="174">
        <v>248241783</v>
      </c>
      <c r="H626" s="11">
        <f t="shared" ref="H626" si="1273">IFERROR(G626/G630,"-")</f>
        <v>0.16703454644315846</v>
      </c>
      <c r="I626" s="71">
        <v>1831</v>
      </c>
      <c r="J626" s="11">
        <f t="shared" ref="J626" si="1274">IFERROR(I626/D620,"-")</f>
        <v>0.19049105285060342</v>
      </c>
      <c r="K626" s="76">
        <f t="shared" si="1188"/>
        <v>135577.16166029492</v>
      </c>
      <c r="L626" s="22"/>
      <c r="M626" s="20"/>
      <c r="N626" s="228"/>
      <c r="O626" s="228"/>
      <c r="P626" s="230"/>
      <c r="Q626" s="172" t="s">
        <v>79</v>
      </c>
      <c r="R626" s="92" t="s">
        <v>80</v>
      </c>
      <c r="S626" s="102">
        <v>280841488</v>
      </c>
      <c r="T626" s="13">
        <v>0.17557398295312818</v>
      </c>
      <c r="U626" s="73">
        <v>1809</v>
      </c>
      <c r="V626" s="13">
        <v>0.19761852741970723</v>
      </c>
      <c r="W626" s="73">
        <v>155246.8148148148</v>
      </c>
      <c r="X626" s="22"/>
      <c r="Y626" s="143"/>
      <c r="Z626" s="168"/>
      <c r="AA626" s="168"/>
      <c r="AB626" s="168"/>
      <c r="AC626" s="168"/>
      <c r="AD626" s="168"/>
      <c r="AE626" s="168"/>
      <c r="AF626" s="168"/>
      <c r="AG626" s="168"/>
      <c r="AH626" s="168"/>
      <c r="AI626" s="168"/>
      <c r="AJ626" s="168"/>
      <c r="AK626" s="168"/>
      <c r="AL626" s="168"/>
      <c r="AM626" s="168"/>
      <c r="AN626" s="168"/>
      <c r="AO626" s="168"/>
      <c r="AP626" s="168"/>
      <c r="AQ626" s="168"/>
      <c r="AR626" s="168"/>
      <c r="AS626" s="168"/>
      <c r="AT626" s="168"/>
      <c r="AU626" s="168"/>
      <c r="AV626" s="168"/>
      <c r="AW626" s="168"/>
      <c r="AX626" s="168"/>
      <c r="AY626" s="168"/>
      <c r="AZ626" s="168"/>
      <c r="BA626" s="168"/>
      <c r="BB626" s="168"/>
      <c r="BC626" s="168"/>
      <c r="BD626" s="20"/>
      <c r="BE626" s="20"/>
      <c r="BF626" s="20"/>
      <c r="BG626" s="20"/>
      <c r="BH626" s="20"/>
      <c r="BI626" s="20"/>
      <c r="BJ626" s="20"/>
      <c r="BK626" s="20"/>
      <c r="BL626" s="20"/>
      <c r="BM626" s="20"/>
      <c r="BN626" s="20"/>
      <c r="BO626" s="20"/>
      <c r="BP626" s="20"/>
      <c r="BQ626" s="20"/>
      <c r="BR626" s="20"/>
      <c r="BS626" s="20"/>
      <c r="BT626" s="20"/>
      <c r="BU626" s="20"/>
      <c r="BV626" s="20"/>
      <c r="BW626" s="20"/>
      <c r="BX626" s="20"/>
      <c r="BY626" s="20"/>
      <c r="BZ626" s="20"/>
      <c r="CA626" s="20"/>
      <c r="CB626" s="20"/>
      <c r="CC626" s="20"/>
      <c r="CD626" s="20"/>
      <c r="CE626" s="20"/>
      <c r="CF626" s="20"/>
      <c r="CG626" s="20"/>
      <c r="CH626" s="20"/>
      <c r="CI626" s="20"/>
    </row>
    <row r="627" spans="2:87" ht="13.5" customHeight="1">
      <c r="B627" s="228"/>
      <c r="C627" s="228"/>
      <c r="D627" s="230"/>
      <c r="E627" s="173" t="s">
        <v>81</v>
      </c>
      <c r="F627" s="116" t="s">
        <v>82</v>
      </c>
      <c r="G627" s="174">
        <v>509827</v>
      </c>
      <c r="H627" s="11">
        <f t="shared" ref="H627" si="1275">IFERROR(G627/G630,"-")</f>
        <v>3.4304749458505197E-4</v>
      </c>
      <c r="I627" s="71">
        <v>55</v>
      </c>
      <c r="J627" s="11">
        <f t="shared" ref="J627" si="1276">IFERROR(I627/D620,"-")</f>
        <v>5.7220141489804409E-3</v>
      </c>
      <c r="K627" s="76">
        <f t="shared" si="1188"/>
        <v>9269.5818181818177</v>
      </c>
      <c r="L627" s="22"/>
      <c r="M627" s="20"/>
      <c r="N627" s="228"/>
      <c r="O627" s="228"/>
      <c r="P627" s="230"/>
      <c r="Q627" s="172" t="s">
        <v>81</v>
      </c>
      <c r="R627" s="92" t="s">
        <v>82</v>
      </c>
      <c r="S627" s="102">
        <v>440977</v>
      </c>
      <c r="T627" s="13">
        <v>2.756860776949081E-4</v>
      </c>
      <c r="U627" s="73">
        <v>59</v>
      </c>
      <c r="V627" s="13">
        <v>6.4452698273978586E-3</v>
      </c>
      <c r="W627" s="73">
        <v>7474.1864406779659</v>
      </c>
      <c r="X627" s="22"/>
      <c r="Y627" s="143"/>
      <c r="Z627" s="168"/>
      <c r="AA627" s="168"/>
      <c r="AB627" s="168"/>
      <c r="AC627" s="168"/>
      <c r="AD627" s="168"/>
      <c r="AE627" s="168"/>
      <c r="AF627" s="168"/>
      <c r="AG627" s="168"/>
      <c r="AH627" s="168"/>
      <c r="AI627" s="168"/>
      <c r="AJ627" s="168"/>
      <c r="AK627" s="168"/>
      <c r="AL627" s="168"/>
      <c r="AM627" s="168"/>
      <c r="AN627" s="168"/>
      <c r="AO627" s="168"/>
      <c r="AP627" s="168"/>
      <c r="AQ627" s="168"/>
      <c r="AR627" s="168"/>
      <c r="AS627" s="168"/>
      <c r="AT627" s="168"/>
      <c r="AU627" s="168"/>
      <c r="AV627" s="168"/>
      <c r="AW627" s="168"/>
      <c r="AX627" s="168"/>
      <c r="AY627" s="168"/>
      <c r="AZ627" s="168"/>
      <c r="BA627" s="168"/>
      <c r="BB627" s="168"/>
      <c r="BC627" s="168"/>
      <c r="BD627" s="20"/>
      <c r="BE627" s="20"/>
      <c r="BF627" s="20"/>
      <c r="BG627" s="20"/>
      <c r="BH627" s="20"/>
      <c r="BI627" s="20"/>
      <c r="BJ627" s="20"/>
      <c r="BK627" s="20"/>
      <c r="BL627" s="20"/>
      <c r="BM627" s="20"/>
      <c r="BN627" s="20"/>
      <c r="BO627" s="20"/>
      <c r="BP627" s="20"/>
      <c r="BQ627" s="20"/>
      <c r="BR627" s="20"/>
      <c r="BS627" s="20"/>
      <c r="BT627" s="20"/>
      <c r="BU627" s="20"/>
      <c r="BV627" s="20"/>
      <c r="BW627" s="20"/>
      <c r="BX627" s="20"/>
      <c r="BY627" s="20"/>
      <c r="BZ627" s="20"/>
      <c r="CA627" s="20"/>
      <c r="CB627" s="20"/>
      <c r="CC627" s="20"/>
      <c r="CD627" s="20"/>
      <c r="CE627" s="20"/>
      <c r="CF627" s="20"/>
      <c r="CG627" s="20"/>
      <c r="CH627" s="20"/>
      <c r="CI627" s="20"/>
    </row>
    <row r="628" spans="2:87" ht="13.5" customHeight="1">
      <c r="B628" s="228"/>
      <c r="C628" s="228"/>
      <c r="D628" s="230"/>
      <c r="E628" s="173" t="s">
        <v>83</v>
      </c>
      <c r="F628" s="116" t="s">
        <v>84</v>
      </c>
      <c r="G628" s="174">
        <v>46113023</v>
      </c>
      <c r="H628" s="11">
        <f t="shared" ref="H628" si="1277">IFERROR(G628/G630,"-")</f>
        <v>3.10280879747304E-2</v>
      </c>
      <c r="I628" s="71">
        <v>1508</v>
      </c>
      <c r="J628" s="11">
        <f t="shared" ref="J628" si="1278">IFERROR(I628/D620,"-")</f>
        <v>0.15688722430295465</v>
      </c>
      <c r="K628" s="76">
        <f t="shared" si="1188"/>
        <v>30578.927718832892</v>
      </c>
      <c r="L628" s="22"/>
      <c r="M628" s="20"/>
      <c r="N628" s="228"/>
      <c r="O628" s="228"/>
      <c r="P628" s="230"/>
      <c r="Q628" s="172" t="s">
        <v>83</v>
      </c>
      <c r="R628" s="92" t="s">
        <v>84</v>
      </c>
      <c r="S628" s="102">
        <v>44765024</v>
      </c>
      <c r="T628" s="13">
        <v>2.7985799450942855E-2</v>
      </c>
      <c r="U628" s="73">
        <v>1567</v>
      </c>
      <c r="V628" s="13">
        <v>0.17118199694122788</v>
      </c>
      <c r="W628" s="73">
        <v>28567.341416719846</v>
      </c>
      <c r="X628" s="22"/>
      <c r="Y628" s="143"/>
      <c r="Z628" s="168"/>
      <c r="AA628" s="168"/>
      <c r="AB628" s="168"/>
      <c r="AC628" s="168"/>
      <c r="AD628" s="168"/>
      <c r="AE628" s="168"/>
      <c r="AF628" s="168"/>
      <c r="AG628" s="168"/>
      <c r="AH628" s="168"/>
      <c r="AI628" s="168"/>
      <c r="AJ628" s="168"/>
      <c r="AK628" s="168"/>
      <c r="AL628" s="168"/>
      <c r="AM628" s="168"/>
      <c r="AN628" s="168"/>
      <c r="AO628" s="168"/>
      <c r="AP628" s="168"/>
      <c r="AQ628" s="168"/>
      <c r="AR628" s="168"/>
      <c r="AS628" s="168"/>
      <c r="AT628" s="168"/>
      <c r="AU628" s="168"/>
      <c r="AV628" s="168"/>
      <c r="AW628" s="168"/>
      <c r="AX628" s="168"/>
      <c r="AY628" s="168"/>
      <c r="AZ628" s="168"/>
      <c r="BA628" s="168"/>
      <c r="BB628" s="168"/>
      <c r="BC628" s="168"/>
      <c r="BD628" s="20"/>
      <c r="BE628" s="20"/>
      <c r="BF628" s="20"/>
      <c r="BG628" s="20"/>
      <c r="BH628" s="20"/>
      <c r="BI628" s="20"/>
      <c r="BJ628" s="20"/>
      <c r="BK628" s="20"/>
      <c r="BL628" s="20"/>
      <c r="BM628" s="20"/>
      <c r="BN628" s="20"/>
      <c r="BO628" s="20"/>
      <c r="BP628" s="20"/>
      <c r="BQ628" s="20"/>
      <c r="BR628" s="20"/>
      <c r="BS628" s="20"/>
      <c r="BT628" s="20"/>
      <c r="BU628" s="20"/>
      <c r="BV628" s="20"/>
      <c r="BW628" s="20"/>
      <c r="BX628" s="20"/>
      <c r="BY628" s="20"/>
      <c r="BZ628" s="20"/>
      <c r="CA628" s="20"/>
      <c r="CB628" s="20"/>
      <c r="CC628" s="20"/>
      <c r="CD628" s="20"/>
      <c r="CE628" s="20"/>
      <c r="CF628" s="20"/>
      <c r="CG628" s="20"/>
      <c r="CH628" s="20"/>
      <c r="CI628" s="20"/>
    </row>
    <row r="629" spans="2:87" ht="13.5" customHeight="1">
      <c r="B629" s="228"/>
      <c r="C629" s="228"/>
      <c r="D629" s="230"/>
      <c r="E629" s="175" t="s">
        <v>85</v>
      </c>
      <c r="F629" s="117" t="s">
        <v>86</v>
      </c>
      <c r="G629" s="176">
        <v>328111403</v>
      </c>
      <c r="H629" s="12">
        <f t="shared" ref="H629" si="1279">IFERROR(G629/G630,"-")</f>
        <v>0.22077644915615749</v>
      </c>
      <c r="I629" s="72">
        <v>1032</v>
      </c>
      <c r="J629" s="12">
        <f t="shared" ref="J629" si="1280">IFERROR(I629/D620,"-")</f>
        <v>0.10736579275905118</v>
      </c>
      <c r="K629" s="77">
        <f t="shared" si="1188"/>
        <v>317937.40600775194</v>
      </c>
      <c r="L629" s="22"/>
      <c r="M629" s="20"/>
      <c r="N629" s="228"/>
      <c r="O629" s="228"/>
      <c r="P629" s="230"/>
      <c r="Q629" s="172" t="s">
        <v>85</v>
      </c>
      <c r="R629" s="92" t="s">
        <v>86</v>
      </c>
      <c r="S629" s="102">
        <v>384041082</v>
      </c>
      <c r="T629" s="13">
        <v>0.24009138701176838</v>
      </c>
      <c r="U629" s="73">
        <v>973</v>
      </c>
      <c r="V629" s="13">
        <v>0.106292331221324</v>
      </c>
      <c r="W629" s="73">
        <v>394697.92600205552</v>
      </c>
      <c r="X629" s="22"/>
      <c r="Y629" s="143"/>
      <c r="Z629" s="168"/>
      <c r="AA629" s="168"/>
      <c r="AB629" s="168"/>
      <c r="AC629" s="168"/>
      <c r="AD629" s="168"/>
      <c r="AE629" s="168"/>
      <c r="AF629" s="168"/>
      <c r="AG629" s="168"/>
      <c r="AH629" s="168"/>
      <c r="AI629" s="168"/>
      <c r="AJ629" s="168"/>
      <c r="AK629" s="168"/>
      <c r="AL629" s="168"/>
      <c r="AM629" s="168"/>
      <c r="AN629" s="168"/>
      <c r="AO629" s="168"/>
      <c r="AP629" s="168"/>
      <c r="AQ629" s="168"/>
      <c r="AR629" s="168"/>
      <c r="AS629" s="168"/>
      <c r="AT629" s="168"/>
      <c r="AU629" s="168"/>
      <c r="AV629" s="168"/>
      <c r="AW629" s="168"/>
      <c r="AX629" s="168"/>
      <c r="AY629" s="168"/>
      <c r="AZ629" s="168"/>
      <c r="BA629" s="168"/>
      <c r="BB629" s="168"/>
      <c r="BC629" s="168"/>
      <c r="BD629" s="20"/>
      <c r="BE629" s="20"/>
      <c r="BF629" s="20"/>
      <c r="BG629" s="20"/>
      <c r="BH629" s="20"/>
      <c r="BI629" s="20"/>
      <c r="BJ629" s="20"/>
      <c r="BK629" s="20"/>
      <c r="BL629" s="20"/>
      <c r="BM629" s="20"/>
      <c r="BN629" s="20"/>
      <c r="BO629" s="20"/>
      <c r="BP629" s="20"/>
      <c r="BQ629" s="20"/>
      <c r="BR629" s="20"/>
      <c r="BS629" s="20"/>
      <c r="BT629" s="20"/>
      <c r="BU629" s="20"/>
      <c r="BV629" s="20"/>
      <c r="BW629" s="20"/>
      <c r="BX629" s="20"/>
      <c r="BY629" s="20"/>
      <c r="BZ629" s="20"/>
      <c r="CA629" s="20"/>
      <c r="CB629" s="20"/>
      <c r="CC629" s="20"/>
      <c r="CD629" s="20"/>
      <c r="CE629" s="20"/>
      <c r="CF629" s="20"/>
      <c r="CG629" s="20"/>
      <c r="CH629" s="20"/>
      <c r="CI629" s="20"/>
    </row>
    <row r="630" spans="2:87" ht="13.5" customHeight="1">
      <c r="B630" s="192"/>
      <c r="C630" s="192"/>
      <c r="D630" s="231"/>
      <c r="E630" s="177" t="s">
        <v>115</v>
      </c>
      <c r="F630" s="178"/>
      <c r="G630" s="102">
        <f>SUM(G620:G629)</f>
        <v>1486170306</v>
      </c>
      <c r="H630" s="13" t="s">
        <v>131</v>
      </c>
      <c r="I630" s="73">
        <v>7909</v>
      </c>
      <c r="J630" s="13">
        <f t="shared" ref="J630" si="1281">IFERROR(I630/D620,"-")</f>
        <v>0.82282563462338743</v>
      </c>
      <c r="K630" s="78">
        <f t="shared" si="1188"/>
        <v>187908.75028448604</v>
      </c>
      <c r="L630" s="22"/>
      <c r="M630" s="20"/>
      <c r="N630" s="192"/>
      <c r="O630" s="192"/>
      <c r="P630" s="231"/>
      <c r="Q630" s="179" t="s">
        <v>115</v>
      </c>
      <c r="R630" s="179"/>
      <c r="S630" s="102">
        <v>1599562095</v>
      </c>
      <c r="T630" s="13" t="s">
        <v>131</v>
      </c>
      <c r="U630" s="73">
        <v>7503</v>
      </c>
      <c r="V630" s="13">
        <v>0.81964168669434123</v>
      </c>
      <c r="W630" s="73">
        <v>213189.67013194723</v>
      </c>
      <c r="X630" s="22"/>
      <c r="Y630" s="143"/>
      <c r="Z630" s="168"/>
      <c r="AA630" s="168"/>
      <c r="AB630" s="168"/>
      <c r="AC630" s="168"/>
      <c r="AD630" s="168"/>
      <c r="AE630" s="168"/>
      <c r="AF630" s="168"/>
      <c r="AG630" s="168"/>
      <c r="AH630" s="168"/>
      <c r="AI630" s="168"/>
      <c r="AJ630" s="168"/>
      <c r="AK630" s="168"/>
      <c r="AL630" s="168"/>
      <c r="AM630" s="168"/>
      <c r="AN630" s="168"/>
      <c r="AO630" s="168"/>
      <c r="AP630" s="168"/>
      <c r="AQ630" s="168"/>
      <c r="AR630" s="168"/>
      <c r="AS630" s="168"/>
      <c r="AT630" s="168"/>
      <c r="AU630" s="168"/>
      <c r="AV630" s="168"/>
      <c r="AW630" s="168"/>
      <c r="AX630" s="168"/>
      <c r="AY630" s="168"/>
      <c r="AZ630" s="168"/>
      <c r="BA630" s="168"/>
      <c r="BB630" s="168"/>
      <c r="BC630" s="168"/>
      <c r="BD630" s="20"/>
      <c r="BE630" s="20"/>
      <c r="BF630" s="20"/>
      <c r="BG630" s="20"/>
      <c r="BH630" s="20"/>
      <c r="BI630" s="20"/>
      <c r="BJ630" s="20"/>
      <c r="BK630" s="20"/>
      <c r="BL630" s="20"/>
      <c r="BM630" s="20"/>
      <c r="BN630" s="20"/>
      <c r="BO630" s="20"/>
      <c r="BP630" s="20"/>
      <c r="BQ630" s="20"/>
      <c r="BR630" s="20"/>
      <c r="BS630" s="20"/>
      <c r="BT630" s="20"/>
      <c r="BU630" s="20"/>
      <c r="BV630" s="20"/>
      <c r="BW630" s="20"/>
      <c r="BX630" s="20"/>
      <c r="BY630" s="20"/>
      <c r="BZ630" s="20"/>
      <c r="CA630" s="20"/>
      <c r="CB630" s="20"/>
      <c r="CC630" s="20"/>
      <c r="CD630" s="20"/>
      <c r="CE630" s="20"/>
      <c r="CF630" s="20"/>
      <c r="CG630" s="20"/>
      <c r="CH630" s="20"/>
      <c r="CI630" s="20"/>
    </row>
    <row r="631" spans="2:87" ht="13.5" customHeight="1">
      <c r="B631" s="191">
        <v>58</v>
      </c>
      <c r="C631" s="191" t="s">
        <v>25</v>
      </c>
      <c r="D631" s="229">
        <f>VLOOKUP(C631,市区町村別_生活習慣病の状況!$C$5:$D$78,2,FALSE)</f>
        <v>11221</v>
      </c>
      <c r="E631" s="169" t="s">
        <v>67</v>
      </c>
      <c r="F631" s="114" t="s">
        <v>68</v>
      </c>
      <c r="G631" s="170">
        <v>298633951</v>
      </c>
      <c r="H631" s="10">
        <f t="shared" ref="H631" si="1282">IFERROR(G631/G641,"-")</f>
        <v>0.17484469702689898</v>
      </c>
      <c r="I631" s="171">
        <v>5527</v>
      </c>
      <c r="J631" s="10">
        <f t="shared" ref="J631" si="1283">IFERROR(I631/D631,"-")</f>
        <v>0.49255859549059799</v>
      </c>
      <c r="K631" s="75">
        <f t="shared" si="1188"/>
        <v>54031.834810928172</v>
      </c>
      <c r="L631" s="22"/>
      <c r="M631" s="20"/>
      <c r="N631" s="191">
        <v>58</v>
      </c>
      <c r="O631" s="191" t="s">
        <v>25</v>
      </c>
      <c r="P631" s="229">
        <v>10701</v>
      </c>
      <c r="Q631" s="172" t="s">
        <v>67</v>
      </c>
      <c r="R631" s="92" t="s">
        <v>68</v>
      </c>
      <c r="S631" s="102">
        <v>274523268</v>
      </c>
      <c r="T631" s="13">
        <v>0.1649396097318859</v>
      </c>
      <c r="U631" s="73">
        <v>5211</v>
      </c>
      <c r="V631" s="13">
        <v>0.48696383515559294</v>
      </c>
      <c r="W631" s="73">
        <v>52681.494530800228</v>
      </c>
      <c r="X631" s="22"/>
      <c r="Y631" s="143"/>
      <c r="Z631" s="168"/>
      <c r="AA631" s="168"/>
      <c r="AB631" s="168"/>
      <c r="AC631" s="168"/>
      <c r="AD631" s="168"/>
      <c r="AE631" s="168"/>
      <c r="AF631" s="168"/>
      <c r="AG631" s="168"/>
      <c r="AH631" s="168"/>
      <c r="AI631" s="168"/>
      <c r="AJ631" s="168"/>
      <c r="AK631" s="168"/>
      <c r="AL631" s="168"/>
      <c r="AM631" s="168"/>
      <c r="AN631" s="168"/>
      <c r="AO631" s="168"/>
      <c r="AP631" s="168"/>
      <c r="AQ631" s="168"/>
      <c r="AR631" s="168"/>
      <c r="AS631" s="168"/>
      <c r="AT631" s="168"/>
      <c r="AU631" s="168"/>
      <c r="AV631" s="168"/>
      <c r="AW631" s="168"/>
      <c r="AX631" s="168"/>
      <c r="AY631" s="168"/>
      <c r="AZ631" s="168"/>
      <c r="BA631" s="168"/>
      <c r="BB631" s="168"/>
      <c r="BC631" s="168"/>
      <c r="BD631" s="20"/>
      <c r="BE631" s="20"/>
      <c r="BF631" s="20"/>
      <c r="BG631" s="20"/>
      <c r="BH631" s="20"/>
      <c r="BI631" s="20"/>
      <c r="BJ631" s="20"/>
      <c r="BK631" s="20"/>
      <c r="BL631" s="20"/>
      <c r="BM631" s="20"/>
      <c r="BN631" s="20"/>
      <c r="BO631" s="20"/>
      <c r="BP631" s="20"/>
      <c r="BQ631" s="20"/>
      <c r="BR631" s="20"/>
      <c r="BS631" s="20"/>
      <c r="BT631" s="20"/>
      <c r="BU631" s="20"/>
      <c r="BV631" s="20"/>
      <c r="BW631" s="20"/>
      <c r="BX631" s="20"/>
      <c r="BY631" s="20"/>
      <c r="BZ631" s="20"/>
      <c r="CA631" s="20"/>
      <c r="CB631" s="20"/>
      <c r="CC631" s="20"/>
      <c r="CD631" s="20"/>
      <c r="CE631" s="20"/>
      <c r="CF631" s="20"/>
      <c r="CG631" s="20"/>
      <c r="CH631" s="20"/>
      <c r="CI631" s="20"/>
    </row>
    <row r="632" spans="2:87" ht="13.5" customHeight="1">
      <c r="B632" s="228"/>
      <c r="C632" s="228"/>
      <c r="D632" s="230"/>
      <c r="E632" s="173" t="s">
        <v>69</v>
      </c>
      <c r="F632" s="115" t="s">
        <v>70</v>
      </c>
      <c r="G632" s="174">
        <v>152365637</v>
      </c>
      <c r="H632" s="11">
        <f t="shared" ref="H632" si="1284">IFERROR(G632/G641,"-")</f>
        <v>8.9207283864973105E-2</v>
      </c>
      <c r="I632" s="71">
        <v>4669</v>
      </c>
      <c r="J632" s="11">
        <f t="shared" ref="J632" si="1285">IFERROR(I632/D631,"-")</f>
        <v>0.41609482220835931</v>
      </c>
      <c r="K632" s="76">
        <f t="shared" si="1188"/>
        <v>32633.462625829943</v>
      </c>
      <c r="L632" s="22"/>
      <c r="M632" s="20"/>
      <c r="N632" s="228"/>
      <c r="O632" s="228"/>
      <c r="P632" s="230"/>
      <c r="Q632" s="172" t="s">
        <v>69</v>
      </c>
      <c r="R632" s="92" t="s">
        <v>70</v>
      </c>
      <c r="S632" s="102">
        <v>159339236</v>
      </c>
      <c r="T632" s="13">
        <v>9.5734513115357731E-2</v>
      </c>
      <c r="U632" s="73">
        <v>4495</v>
      </c>
      <c r="V632" s="13">
        <v>0.42005420054200543</v>
      </c>
      <c r="W632" s="73">
        <v>35448.105895439374</v>
      </c>
      <c r="X632" s="22"/>
      <c r="Y632" s="143"/>
      <c r="Z632" s="168"/>
      <c r="AA632" s="168"/>
      <c r="AB632" s="168"/>
      <c r="AC632" s="168"/>
      <c r="AD632" s="168"/>
      <c r="AE632" s="168"/>
      <c r="AF632" s="168"/>
      <c r="AG632" s="168"/>
      <c r="AH632" s="168"/>
      <c r="AI632" s="168"/>
      <c r="AJ632" s="168"/>
      <c r="AK632" s="168"/>
      <c r="AL632" s="168"/>
      <c r="AM632" s="168"/>
      <c r="AN632" s="168"/>
      <c r="AO632" s="168"/>
      <c r="AP632" s="168"/>
      <c r="AQ632" s="168"/>
      <c r="AR632" s="168"/>
      <c r="AS632" s="168"/>
      <c r="AT632" s="168"/>
      <c r="AU632" s="168"/>
      <c r="AV632" s="168"/>
      <c r="AW632" s="168"/>
      <c r="AX632" s="168"/>
      <c r="AY632" s="168"/>
      <c r="AZ632" s="168"/>
      <c r="BA632" s="168"/>
      <c r="BB632" s="168"/>
      <c r="BC632" s="168"/>
      <c r="BD632" s="20"/>
      <c r="BE632" s="20"/>
      <c r="BF632" s="20"/>
      <c r="BG632" s="20"/>
      <c r="BH632" s="20"/>
      <c r="BI632" s="20"/>
      <c r="BJ632" s="20"/>
      <c r="BK632" s="20"/>
      <c r="BL632" s="20"/>
      <c r="BM632" s="20"/>
      <c r="BN632" s="20"/>
      <c r="BO632" s="20"/>
      <c r="BP632" s="20"/>
      <c r="BQ632" s="20"/>
      <c r="BR632" s="20"/>
      <c r="BS632" s="20"/>
      <c r="BT632" s="20"/>
      <c r="BU632" s="20"/>
      <c r="BV632" s="20"/>
      <c r="BW632" s="20"/>
      <c r="BX632" s="20"/>
      <c r="BY632" s="20"/>
      <c r="BZ632" s="20"/>
      <c r="CA632" s="20"/>
      <c r="CB632" s="20"/>
      <c r="CC632" s="20"/>
      <c r="CD632" s="20"/>
      <c r="CE632" s="20"/>
      <c r="CF632" s="20"/>
      <c r="CG632" s="20"/>
      <c r="CH632" s="20"/>
      <c r="CI632" s="20"/>
    </row>
    <row r="633" spans="2:87" ht="13.5" customHeight="1">
      <c r="B633" s="228"/>
      <c r="C633" s="228"/>
      <c r="D633" s="230"/>
      <c r="E633" s="173" t="s">
        <v>71</v>
      </c>
      <c r="F633" s="116" t="s">
        <v>72</v>
      </c>
      <c r="G633" s="174">
        <v>316956523</v>
      </c>
      <c r="H633" s="11">
        <f t="shared" ref="H633" si="1286">IFERROR(G633/G641,"-")</f>
        <v>0.18557222663083722</v>
      </c>
      <c r="I633" s="71">
        <v>7205</v>
      </c>
      <c r="J633" s="11">
        <f t="shared" ref="J633" si="1287">IFERROR(I633/D631,"-")</f>
        <v>0.64209963461367081</v>
      </c>
      <c r="K633" s="76">
        <f t="shared" si="1188"/>
        <v>43991.189868147121</v>
      </c>
      <c r="L633" s="22"/>
      <c r="M633" s="20"/>
      <c r="N633" s="228"/>
      <c r="O633" s="228"/>
      <c r="P633" s="230"/>
      <c r="Q633" s="172" t="s">
        <v>71</v>
      </c>
      <c r="R633" s="92" t="s">
        <v>72</v>
      </c>
      <c r="S633" s="102">
        <v>334805170</v>
      </c>
      <c r="T633" s="13">
        <v>0.20115830063635157</v>
      </c>
      <c r="U633" s="73">
        <v>6965</v>
      </c>
      <c r="V633" s="13">
        <v>0.65087375011681148</v>
      </c>
      <c r="W633" s="73">
        <v>48069.658291457286</v>
      </c>
      <c r="X633" s="22"/>
      <c r="Y633" s="143"/>
      <c r="Z633" s="168"/>
      <c r="AA633" s="168"/>
      <c r="AB633" s="168"/>
      <c r="AC633" s="168"/>
      <c r="AD633" s="168"/>
      <c r="AE633" s="168"/>
      <c r="AF633" s="168"/>
      <c r="AG633" s="168"/>
      <c r="AH633" s="168"/>
      <c r="AI633" s="168"/>
      <c r="AJ633" s="168"/>
      <c r="AK633" s="168"/>
      <c r="AL633" s="168"/>
      <c r="AM633" s="168"/>
      <c r="AN633" s="168"/>
      <c r="AO633" s="168"/>
      <c r="AP633" s="168"/>
      <c r="AQ633" s="168"/>
      <c r="AR633" s="168"/>
      <c r="AS633" s="168"/>
      <c r="AT633" s="168"/>
      <c r="AU633" s="168"/>
      <c r="AV633" s="168"/>
      <c r="AW633" s="168"/>
      <c r="AX633" s="168"/>
      <c r="AY633" s="168"/>
      <c r="AZ633" s="168"/>
      <c r="BA633" s="168"/>
      <c r="BB633" s="168"/>
      <c r="BC633" s="168"/>
      <c r="BD633" s="20"/>
      <c r="BE633" s="20"/>
      <c r="BF633" s="20"/>
      <c r="BG633" s="20"/>
      <c r="BH633" s="20"/>
      <c r="BI633" s="20"/>
      <c r="BJ633" s="20"/>
      <c r="BK633" s="20"/>
      <c r="BL633" s="20"/>
      <c r="BM633" s="20"/>
      <c r="BN633" s="20"/>
      <c r="BO633" s="20"/>
      <c r="BP633" s="20"/>
      <c r="BQ633" s="20"/>
      <c r="BR633" s="20"/>
      <c r="BS633" s="20"/>
      <c r="BT633" s="20"/>
      <c r="BU633" s="20"/>
      <c r="BV633" s="20"/>
      <c r="BW633" s="20"/>
      <c r="BX633" s="20"/>
      <c r="BY633" s="20"/>
      <c r="BZ633" s="20"/>
      <c r="CA633" s="20"/>
      <c r="CB633" s="20"/>
      <c r="CC633" s="20"/>
      <c r="CD633" s="20"/>
      <c r="CE633" s="20"/>
      <c r="CF633" s="20"/>
      <c r="CG633" s="20"/>
      <c r="CH633" s="20"/>
      <c r="CI633" s="20"/>
    </row>
    <row r="634" spans="2:87" ht="13.5" customHeight="1">
      <c r="B634" s="228"/>
      <c r="C634" s="228"/>
      <c r="D634" s="230"/>
      <c r="E634" s="173" t="s">
        <v>73</v>
      </c>
      <c r="F634" s="116" t="s">
        <v>74</v>
      </c>
      <c r="G634" s="174">
        <v>171687257</v>
      </c>
      <c r="H634" s="11">
        <f t="shared" ref="H634" si="1288">IFERROR(G634/G641,"-")</f>
        <v>0.10051973773586226</v>
      </c>
      <c r="I634" s="71">
        <v>2469</v>
      </c>
      <c r="J634" s="11">
        <f t="shared" ref="J634" si="1289">IFERROR(I634/D631,"-")</f>
        <v>0.22003386507441405</v>
      </c>
      <c r="K634" s="76">
        <f t="shared" si="1188"/>
        <v>69537.163628999595</v>
      </c>
      <c r="L634" s="22"/>
      <c r="M634" s="20"/>
      <c r="N634" s="228"/>
      <c r="O634" s="228"/>
      <c r="P634" s="230"/>
      <c r="Q634" s="172" t="s">
        <v>73</v>
      </c>
      <c r="R634" s="92" t="s">
        <v>74</v>
      </c>
      <c r="S634" s="102">
        <v>144412243</v>
      </c>
      <c r="T634" s="13">
        <v>8.676604782705076E-2</v>
      </c>
      <c r="U634" s="73">
        <v>2531</v>
      </c>
      <c r="V634" s="13">
        <v>0.23651995140641061</v>
      </c>
      <c r="W634" s="73">
        <v>57057.385618332672</v>
      </c>
      <c r="X634" s="22"/>
      <c r="Y634" s="143"/>
      <c r="Z634" s="168"/>
      <c r="AA634" s="168"/>
      <c r="AB634" s="168"/>
      <c r="AC634" s="168"/>
      <c r="AD634" s="168"/>
      <c r="AE634" s="168"/>
      <c r="AF634" s="168"/>
      <c r="AG634" s="168"/>
      <c r="AH634" s="168"/>
      <c r="AI634" s="168"/>
      <c r="AJ634" s="168"/>
      <c r="AK634" s="168"/>
      <c r="AL634" s="168"/>
      <c r="AM634" s="168"/>
      <c r="AN634" s="168"/>
      <c r="AO634" s="168"/>
      <c r="AP634" s="168"/>
      <c r="AQ634" s="168"/>
      <c r="AR634" s="168"/>
      <c r="AS634" s="168"/>
      <c r="AT634" s="168"/>
      <c r="AU634" s="168"/>
      <c r="AV634" s="168"/>
      <c r="AW634" s="168"/>
      <c r="AX634" s="168"/>
      <c r="AY634" s="168"/>
      <c r="AZ634" s="168"/>
      <c r="BA634" s="168"/>
      <c r="BB634" s="168"/>
      <c r="BC634" s="168"/>
      <c r="BD634" s="20"/>
      <c r="BE634" s="20"/>
      <c r="BF634" s="20"/>
      <c r="BG634" s="20"/>
      <c r="BH634" s="20"/>
      <c r="BI634" s="20"/>
      <c r="BJ634" s="20"/>
      <c r="BK634" s="20"/>
      <c r="BL634" s="20"/>
      <c r="BM634" s="20"/>
      <c r="BN634" s="20"/>
      <c r="BO634" s="20"/>
      <c r="BP634" s="20"/>
      <c r="BQ634" s="20"/>
      <c r="BR634" s="20"/>
      <c r="BS634" s="20"/>
      <c r="BT634" s="20"/>
      <c r="BU634" s="20"/>
      <c r="BV634" s="20"/>
      <c r="BW634" s="20"/>
      <c r="BX634" s="20"/>
      <c r="BY634" s="20"/>
      <c r="BZ634" s="20"/>
      <c r="CA634" s="20"/>
      <c r="CB634" s="20"/>
      <c r="CC634" s="20"/>
      <c r="CD634" s="20"/>
      <c r="CE634" s="20"/>
      <c r="CF634" s="20"/>
      <c r="CG634" s="20"/>
      <c r="CH634" s="20"/>
      <c r="CI634" s="20"/>
    </row>
    <row r="635" spans="2:87" ht="13.5" customHeight="1">
      <c r="B635" s="228"/>
      <c r="C635" s="228"/>
      <c r="D635" s="230"/>
      <c r="E635" s="173" t="s">
        <v>75</v>
      </c>
      <c r="F635" s="116" t="s">
        <v>76</v>
      </c>
      <c r="G635" s="174">
        <v>11879474</v>
      </c>
      <c r="H635" s="11">
        <f t="shared" ref="H635" si="1290">IFERROR(G635/G641,"-")</f>
        <v>6.95521398492606E-3</v>
      </c>
      <c r="I635" s="71">
        <v>36</v>
      </c>
      <c r="J635" s="11">
        <f t="shared" ref="J635" si="1291">IFERROR(I635/D631,"-")</f>
        <v>3.2082702076463771E-3</v>
      </c>
      <c r="K635" s="76">
        <f t="shared" si="1188"/>
        <v>329985.38888888888</v>
      </c>
      <c r="L635" s="22"/>
      <c r="M635" s="20"/>
      <c r="N635" s="228"/>
      <c r="O635" s="228"/>
      <c r="P635" s="230"/>
      <c r="Q635" s="172" t="s">
        <v>75</v>
      </c>
      <c r="R635" s="92" t="s">
        <v>76</v>
      </c>
      <c r="S635" s="102">
        <v>5186527</v>
      </c>
      <c r="T635" s="13">
        <v>3.1161793514853865E-3</v>
      </c>
      <c r="U635" s="73">
        <v>33</v>
      </c>
      <c r="V635" s="13">
        <v>3.0838239416876925E-3</v>
      </c>
      <c r="W635" s="73">
        <v>157167.48484848486</v>
      </c>
      <c r="X635" s="22"/>
      <c r="Y635" s="143"/>
      <c r="Z635" s="168"/>
      <c r="AA635" s="168"/>
      <c r="AB635" s="168"/>
      <c r="AC635" s="168"/>
      <c r="AD635" s="168"/>
      <c r="AE635" s="168"/>
      <c r="AF635" s="168"/>
      <c r="AG635" s="168"/>
      <c r="AH635" s="168"/>
      <c r="AI635" s="168"/>
      <c r="AJ635" s="168"/>
      <c r="AK635" s="168"/>
      <c r="AL635" s="168"/>
      <c r="AM635" s="168"/>
      <c r="AN635" s="168"/>
      <c r="AO635" s="168"/>
      <c r="AP635" s="168"/>
      <c r="AQ635" s="168"/>
      <c r="AR635" s="168"/>
      <c r="AS635" s="168"/>
      <c r="AT635" s="168"/>
      <c r="AU635" s="168"/>
      <c r="AV635" s="168"/>
      <c r="AW635" s="168"/>
      <c r="AX635" s="168"/>
      <c r="AY635" s="168"/>
      <c r="AZ635" s="168"/>
      <c r="BA635" s="168"/>
      <c r="BB635" s="168"/>
      <c r="BC635" s="168"/>
      <c r="BD635" s="20"/>
      <c r="BE635" s="20"/>
      <c r="BF635" s="20"/>
      <c r="BG635" s="20"/>
      <c r="BH635" s="20"/>
      <c r="BI635" s="20"/>
      <c r="BJ635" s="20"/>
      <c r="BK635" s="20"/>
      <c r="BL635" s="20"/>
      <c r="BM635" s="20"/>
      <c r="BN635" s="20"/>
      <c r="BO635" s="20"/>
      <c r="BP635" s="20"/>
      <c r="BQ635" s="20"/>
      <c r="BR635" s="20"/>
      <c r="BS635" s="20"/>
      <c r="BT635" s="20"/>
      <c r="BU635" s="20"/>
      <c r="BV635" s="20"/>
      <c r="BW635" s="20"/>
      <c r="BX635" s="20"/>
      <c r="BY635" s="20"/>
      <c r="BZ635" s="20"/>
      <c r="CA635" s="20"/>
      <c r="CB635" s="20"/>
      <c r="CC635" s="20"/>
      <c r="CD635" s="20"/>
      <c r="CE635" s="20"/>
      <c r="CF635" s="20"/>
      <c r="CG635" s="20"/>
      <c r="CH635" s="20"/>
      <c r="CI635" s="20"/>
    </row>
    <row r="636" spans="2:87" ht="13.5" customHeight="1">
      <c r="B636" s="228"/>
      <c r="C636" s="228"/>
      <c r="D636" s="230"/>
      <c r="E636" s="173" t="s">
        <v>77</v>
      </c>
      <c r="F636" s="116" t="s">
        <v>78</v>
      </c>
      <c r="G636" s="174">
        <v>49340949</v>
      </c>
      <c r="H636" s="11">
        <f t="shared" ref="H636" si="1292">IFERROR(G636/G641,"-")</f>
        <v>2.8888220009936759E-2</v>
      </c>
      <c r="I636" s="71">
        <v>380</v>
      </c>
      <c r="J636" s="11">
        <f t="shared" ref="J636" si="1293">IFERROR(I636/D631,"-")</f>
        <v>3.3865074414045092E-2</v>
      </c>
      <c r="K636" s="76">
        <f t="shared" si="1188"/>
        <v>129844.60263157895</v>
      </c>
      <c r="L636" s="22"/>
      <c r="M636" s="20"/>
      <c r="N636" s="228"/>
      <c r="O636" s="228"/>
      <c r="P636" s="230"/>
      <c r="Q636" s="172" t="s">
        <v>77</v>
      </c>
      <c r="R636" s="92" t="s">
        <v>78</v>
      </c>
      <c r="S636" s="102">
        <v>60078454</v>
      </c>
      <c r="T636" s="13">
        <v>3.6096454877023607E-2</v>
      </c>
      <c r="U636" s="73">
        <v>325</v>
      </c>
      <c r="V636" s="13">
        <v>3.0370993365106066E-2</v>
      </c>
      <c r="W636" s="73">
        <v>184856.78153846154</v>
      </c>
      <c r="X636" s="22"/>
      <c r="Y636" s="143"/>
      <c r="Z636" s="168"/>
      <c r="AA636" s="168"/>
      <c r="AB636" s="168"/>
      <c r="AC636" s="168"/>
      <c r="AD636" s="168"/>
      <c r="AE636" s="168"/>
      <c r="AF636" s="168"/>
      <c r="AG636" s="168"/>
      <c r="AH636" s="168"/>
      <c r="AI636" s="168"/>
      <c r="AJ636" s="168"/>
      <c r="AK636" s="168"/>
      <c r="AL636" s="168"/>
      <c r="AM636" s="168"/>
      <c r="AN636" s="168"/>
      <c r="AO636" s="168"/>
      <c r="AP636" s="168"/>
      <c r="AQ636" s="168"/>
      <c r="AR636" s="168"/>
      <c r="AS636" s="168"/>
      <c r="AT636" s="168"/>
      <c r="AU636" s="168"/>
      <c r="AV636" s="168"/>
      <c r="AW636" s="168"/>
      <c r="AX636" s="168"/>
      <c r="AY636" s="168"/>
      <c r="AZ636" s="168"/>
      <c r="BA636" s="168"/>
      <c r="BB636" s="168"/>
      <c r="BC636" s="168"/>
      <c r="BD636" s="20"/>
      <c r="BE636" s="20"/>
      <c r="BF636" s="20"/>
      <c r="BG636" s="20"/>
      <c r="BH636" s="20"/>
      <c r="BI636" s="20"/>
      <c r="BJ636" s="20"/>
      <c r="BK636" s="20"/>
      <c r="BL636" s="20"/>
      <c r="BM636" s="20"/>
      <c r="BN636" s="20"/>
      <c r="BO636" s="20"/>
      <c r="BP636" s="20"/>
      <c r="BQ636" s="20"/>
      <c r="BR636" s="20"/>
      <c r="BS636" s="20"/>
      <c r="BT636" s="20"/>
      <c r="BU636" s="20"/>
      <c r="BV636" s="20"/>
      <c r="BW636" s="20"/>
      <c r="BX636" s="20"/>
      <c r="BY636" s="20"/>
      <c r="BZ636" s="20"/>
      <c r="CA636" s="20"/>
      <c r="CB636" s="20"/>
      <c r="CC636" s="20"/>
      <c r="CD636" s="20"/>
      <c r="CE636" s="20"/>
      <c r="CF636" s="20"/>
      <c r="CG636" s="20"/>
      <c r="CH636" s="20"/>
      <c r="CI636" s="20"/>
    </row>
    <row r="637" spans="2:87" ht="13.5" customHeight="1">
      <c r="B637" s="228"/>
      <c r="C637" s="228"/>
      <c r="D637" s="230"/>
      <c r="E637" s="173" t="s">
        <v>79</v>
      </c>
      <c r="F637" s="116" t="s">
        <v>80</v>
      </c>
      <c r="G637" s="174">
        <v>207421825</v>
      </c>
      <c r="H637" s="11">
        <f t="shared" ref="H637" si="1294">IFERROR(G637/G641,"-")</f>
        <v>0.1214416714089265</v>
      </c>
      <c r="I637" s="71">
        <v>1794</v>
      </c>
      <c r="J637" s="11">
        <f t="shared" ref="J637" si="1295">IFERROR(I637/D631,"-")</f>
        <v>0.15987879868104446</v>
      </c>
      <c r="K637" s="76">
        <f t="shared" si="1188"/>
        <v>115619.7463768116</v>
      </c>
      <c r="L637" s="22"/>
      <c r="M637" s="20"/>
      <c r="N637" s="228"/>
      <c r="O637" s="228"/>
      <c r="P637" s="230"/>
      <c r="Q637" s="172" t="s">
        <v>79</v>
      </c>
      <c r="R637" s="92" t="s">
        <v>80</v>
      </c>
      <c r="S637" s="102">
        <v>177146221</v>
      </c>
      <c r="T637" s="13">
        <v>0.10643334086063121</v>
      </c>
      <c r="U637" s="73">
        <v>1721</v>
      </c>
      <c r="V637" s="13">
        <v>0.16082609101953088</v>
      </c>
      <c r="W637" s="73">
        <v>102932.14468332366</v>
      </c>
      <c r="X637" s="22"/>
      <c r="Y637" s="143"/>
      <c r="Z637" s="168"/>
      <c r="AA637" s="168"/>
      <c r="AB637" s="168"/>
      <c r="AC637" s="168"/>
      <c r="AD637" s="168"/>
      <c r="AE637" s="168"/>
      <c r="AF637" s="168"/>
      <c r="AG637" s="168"/>
      <c r="AH637" s="168"/>
      <c r="AI637" s="168"/>
      <c r="AJ637" s="168"/>
      <c r="AK637" s="168"/>
      <c r="AL637" s="168"/>
      <c r="AM637" s="168"/>
      <c r="AN637" s="168"/>
      <c r="AO637" s="168"/>
      <c r="AP637" s="168"/>
      <c r="AQ637" s="168"/>
      <c r="AR637" s="168"/>
      <c r="AS637" s="168"/>
      <c r="AT637" s="168"/>
      <c r="AU637" s="168"/>
      <c r="AV637" s="168"/>
      <c r="AW637" s="168"/>
      <c r="AX637" s="168"/>
      <c r="AY637" s="168"/>
      <c r="AZ637" s="168"/>
      <c r="BA637" s="168"/>
      <c r="BB637" s="168"/>
      <c r="BC637" s="168"/>
      <c r="BD637" s="20"/>
      <c r="BE637" s="20"/>
      <c r="BF637" s="20"/>
      <c r="BG637" s="20"/>
      <c r="BH637" s="20"/>
      <c r="BI637" s="20"/>
      <c r="BJ637" s="20"/>
      <c r="BK637" s="20"/>
      <c r="BL637" s="20"/>
      <c r="BM637" s="20"/>
      <c r="BN637" s="20"/>
      <c r="BO637" s="20"/>
      <c r="BP637" s="20"/>
      <c r="BQ637" s="20"/>
      <c r="BR637" s="20"/>
      <c r="BS637" s="20"/>
      <c r="BT637" s="20"/>
      <c r="BU637" s="20"/>
      <c r="BV637" s="20"/>
      <c r="BW637" s="20"/>
      <c r="BX637" s="20"/>
      <c r="BY637" s="20"/>
      <c r="BZ637" s="20"/>
      <c r="CA637" s="20"/>
      <c r="CB637" s="20"/>
      <c r="CC637" s="20"/>
      <c r="CD637" s="20"/>
      <c r="CE637" s="20"/>
      <c r="CF637" s="20"/>
      <c r="CG637" s="20"/>
      <c r="CH637" s="20"/>
      <c r="CI637" s="20"/>
    </row>
    <row r="638" spans="2:87" ht="13.5" customHeight="1">
      <c r="B638" s="228"/>
      <c r="C638" s="228"/>
      <c r="D638" s="230"/>
      <c r="E638" s="173" t="s">
        <v>81</v>
      </c>
      <c r="F638" s="116" t="s">
        <v>82</v>
      </c>
      <c r="G638" s="174">
        <v>377388</v>
      </c>
      <c r="H638" s="11">
        <f t="shared" ref="H638" si="1296">IFERROR(G638/G641,"-")</f>
        <v>2.209537472234272E-4</v>
      </c>
      <c r="I638" s="71">
        <v>36</v>
      </c>
      <c r="J638" s="11">
        <f t="shared" ref="J638" si="1297">IFERROR(I638/D631,"-")</f>
        <v>3.2082702076463771E-3</v>
      </c>
      <c r="K638" s="76">
        <f t="shared" si="1188"/>
        <v>10483</v>
      </c>
      <c r="L638" s="22"/>
      <c r="M638" s="20"/>
      <c r="N638" s="228"/>
      <c r="O638" s="228"/>
      <c r="P638" s="230"/>
      <c r="Q638" s="172" t="s">
        <v>81</v>
      </c>
      <c r="R638" s="92" t="s">
        <v>82</v>
      </c>
      <c r="S638" s="102">
        <v>483139</v>
      </c>
      <c r="T638" s="13">
        <v>2.9028052407657344E-4</v>
      </c>
      <c r="U638" s="73">
        <v>44</v>
      </c>
      <c r="V638" s="13">
        <v>4.1117652555835906E-3</v>
      </c>
      <c r="W638" s="73">
        <v>10980.431818181818</v>
      </c>
      <c r="X638" s="22"/>
      <c r="Y638" s="143"/>
      <c r="Z638" s="168"/>
      <c r="AA638" s="168"/>
      <c r="AB638" s="168"/>
      <c r="AC638" s="168"/>
      <c r="AD638" s="168"/>
      <c r="AE638" s="168"/>
      <c r="AF638" s="168"/>
      <c r="AG638" s="168"/>
      <c r="AH638" s="168"/>
      <c r="AI638" s="168"/>
      <c r="AJ638" s="168"/>
      <c r="AK638" s="168"/>
      <c r="AL638" s="168"/>
      <c r="AM638" s="168"/>
      <c r="AN638" s="168"/>
      <c r="AO638" s="168"/>
      <c r="AP638" s="168"/>
      <c r="AQ638" s="168"/>
      <c r="AR638" s="168"/>
      <c r="AS638" s="168"/>
      <c r="AT638" s="168"/>
      <c r="AU638" s="168"/>
      <c r="AV638" s="168"/>
      <c r="AW638" s="168"/>
      <c r="AX638" s="168"/>
      <c r="AY638" s="168"/>
      <c r="AZ638" s="168"/>
      <c r="BA638" s="168"/>
      <c r="BB638" s="168"/>
      <c r="BC638" s="168"/>
      <c r="BD638" s="20"/>
      <c r="BE638" s="20"/>
      <c r="BF638" s="20"/>
      <c r="BG638" s="20"/>
      <c r="BH638" s="20"/>
      <c r="BI638" s="20"/>
      <c r="BJ638" s="20"/>
      <c r="BK638" s="20"/>
      <c r="BL638" s="20"/>
      <c r="BM638" s="20"/>
      <c r="BN638" s="20"/>
      <c r="BO638" s="20"/>
      <c r="BP638" s="20"/>
      <c r="BQ638" s="20"/>
      <c r="BR638" s="20"/>
      <c r="BS638" s="20"/>
      <c r="BT638" s="20"/>
      <c r="BU638" s="20"/>
      <c r="BV638" s="20"/>
      <c r="BW638" s="20"/>
      <c r="BX638" s="20"/>
      <c r="BY638" s="20"/>
      <c r="BZ638" s="20"/>
      <c r="CA638" s="20"/>
      <c r="CB638" s="20"/>
      <c r="CC638" s="20"/>
      <c r="CD638" s="20"/>
      <c r="CE638" s="20"/>
      <c r="CF638" s="20"/>
      <c r="CG638" s="20"/>
      <c r="CH638" s="20"/>
      <c r="CI638" s="20"/>
    </row>
    <row r="639" spans="2:87" ht="13.5" customHeight="1">
      <c r="B639" s="228"/>
      <c r="C639" s="228"/>
      <c r="D639" s="230"/>
      <c r="E639" s="173" t="s">
        <v>83</v>
      </c>
      <c r="F639" s="116" t="s">
        <v>84</v>
      </c>
      <c r="G639" s="174">
        <v>41146825</v>
      </c>
      <c r="H639" s="11">
        <f t="shared" ref="H639" si="1298">IFERROR(G639/G641,"-")</f>
        <v>2.4090710807170856E-2</v>
      </c>
      <c r="I639" s="71">
        <v>1224</v>
      </c>
      <c r="J639" s="11">
        <f t="shared" ref="J639" si="1299">IFERROR(I639/D631,"-")</f>
        <v>0.10908118705997683</v>
      </c>
      <c r="K639" s="76">
        <f t="shared" si="1188"/>
        <v>33616.68709150327</v>
      </c>
      <c r="L639" s="22"/>
      <c r="M639" s="20"/>
      <c r="N639" s="228"/>
      <c r="O639" s="228"/>
      <c r="P639" s="230"/>
      <c r="Q639" s="172" t="s">
        <v>83</v>
      </c>
      <c r="R639" s="92" t="s">
        <v>84</v>
      </c>
      <c r="S639" s="102">
        <v>42466181</v>
      </c>
      <c r="T639" s="13">
        <v>2.5514614378492784E-2</v>
      </c>
      <c r="U639" s="73">
        <v>1099</v>
      </c>
      <c r="V639" s="13">
        <v>0.10270068217923559</v>
      </c>
      <c r="W639" s="73">
        <v>38640.747042766154</v>
      </c>
      <c r="X639" s="22"/>
      <c r="Y639" s="143"/>
      <c r="Z639" s="168"/>
      <c r="AA639" s="168"/>
      <c r="AB639" s="168"/>
      <c r="AC639" s="168"/>
      <c r="AD639" s="168"/>
      <c r="AE639" s="168"/>
      <c r="AF639" s="168"/>
      <c r="AG639" s="168"/>
      <c r="AH639" s="168"/>
      <c r="AI639" s="168"/>
      <c r="AJ639" s="168"/>
      <c r="AK639" s="168"/>
      <c r="AL639" s="168"/>
      <c r="AM639" s="168"/>
      <c r="AN639" s="168"/>
      <c r="AO639" s="168"/>
      <c r="AP639" s="168"/>
      <c r="AQ639" s="168"/>
      <c r="AR639" s="168"/>
      <c r="AS639" s="168"/>
      <c r="AT639" s="168"/>
      <c r="AU639" s="168"/>
      <c r="AV639" s="168"/>
      <c r="AW639" s="168"/>
      <c r="AX639" s="168"/>
      <c r="AY639" s="168"/>
      <c r="AZ639" s="168"/>
      <c r="BA639" s="168"/>
      <c r="BB639" s="168"/>
      <c r="BC639" s="168"/>
      <c r="BD639" s="20"/>
      <c r="BE639" s="20"/>
      <c r="BF639" s="20"/>
      <c r="BG639" s="20"/>
      <c r="BH639" s="20"/>
      <c r="BI639" s="20"/>
      <c r="BJ639" s="20"/>
      <c r="BK639" s="20"/>
      <c r="BL639" s="20"/>
      <c r="BM639" s="20"/>
      <c r="BN639" s="20"/>
      <c r="BO639" s="20"/>
      <c r="BP639" s="20"/>
      <c r="BQ639" s="20"/>
      <c r="BR639" s="20"/>
      <c r="BS639" s="20"/>
      <c r="BT639" s="20"/>
      <c r="BU639" s="20"/>
      <c r="BV639" s="20"/>
      <c r="BW639" s="20"/>
      <c r="BX639" s="20"/>
      <c r="BY639" s="20"/>
      <c r="BZ639" s="20"/>
      <c r="CA639" s="20"/>
      <c r="CB639" s="20"/>
      <c r="CC639" s="20"/>
      <c r="CD639" s="20"/>
      <c r="CE639" s="20"/>
      <c r="CF639" s="20"/>
      <c r="CG639" s="20"/>
      <c r="CH639" s="20"/>
      <c r="CI639" s="20"/>
    </row>
    <row r="640" spans="2:87" ht="13.5" customHeight="1">
      <c r="B640" s="228"/>
      <c r="C640" s="228"/>
      <c r="D640" s="230"/>
      <c r="E640" s="175" t="s">
        <v>85</v>
      </c>
      <c r="F640" s="117" t="s">
        <v>86</v>
      </c>
      <c r="G640" s="176">
        <v>458185644</v>
      </c>
      <c r="H640" s="12">
        <f t="shared" ref="H640" si="1300">IFERROR(G640/G641,"-")</f>
        <v>0.26825928478324484</v>
      </c>
      <c r="I640" s="72">
        <v>1310</v>
      </c>
      <c r="J640" s="12">
        <f t="shared" ref="J640" si="1301">IFERROR(I640/D631,"-")</f>
        <v>0.1167453881115765</v>
      </c>
      <c r="K640" s="77">
        <f t="shared" si="1188"/>
        <v>349760.03358778625</v>
      </c>
      <c r="L640" s="22"/>
      <c r="M640" s="20"/>
      <c r="N640" s="228"/>
      <c r="O640" s="228"/>
      <c r="P640" s="230"/>
      <c r="Q640" s="172" t="s">
        <v>85</v>
      </c>
      <c r="R640" s="92" t="s">
        <v>86</v>
      </c>
      <c r="S640" s="102">
        <v>465946111</v>
      </c>
      <c r="T640" s="13">
        <v>0.27995065869764446</v>
      </c>
      <c r="U640" s="73">
        <v>1202</v>
      </c>
      <c r="V640" s="13">
        <v>0.11232595084571535</v>
      </c>
      <c r="W640" s="73">
        <v>387642.35524126457</v>
      </c>
      <c r="X640" s="22"/>
      <c r="Y640" s="143"/>
      <c r="Z640" s="168"/>
      <c r="AA640" s="168"/>
      <c r="AB640" s="168"/>
      <c r="AC640" s="168"/>
      <c r="AD640" s="168"/>
      <c r="AE640" s="168"/>
      <c r="AF640" s="168"/>
      <c r="AG640" s="168"/>
      <c r="AH640" s="168"/>
      <c r="AI640" s="168"/>
      <c r="AJ640" s="168"/>
      <c r="AK640" s="168"/>
      <c r="AL640" s="168"/>
      <c r="AM640" s="168"/>
      <c r="AN640" s="168"/>
      <c r="AO640" s="168"/>
      <c r="AP640" s="168"/>
      <c r="AQ640" s="168"/>
      <c r="AR640" s="168"/>
      <c r="AS640" s="168"/>
      <c r="AT640" s="168"/>
      <c r="AU640" s="168"/>
      <c r="AV640" s="168"/>
      <c r="AW640" s="168"/>
      <c r="AX640" s="168"/>
      <c r="AY640" s="168"/>
      <c r="AZ640" s="168"/>
      <c r="BA640" s="168"/>
      <c r="BB640" s="168"/>
      <c r="BC640" s="168"/>
      <c r="BD640" s="20"/>
      <c r="BE640" s="20"/>
      <c r="BF640" s="20"/>
      <c r="BG640" s="20"/>
      <c r="BH640" s="20"/>
      <c r="BI640" s="20"/>
      <c r="BJ640" s="20"/>
      <c r="BK640" s="20"/>
      <c r="BL640" s="20"/>
      <c r="BM640" s="20"/>
      <c r="BN640" s="20"/>
      <c r="BO640" s="20"/>
      <c r="BP640" s="20"/>
      <c r="BQ640" s="20"/>
      <c r="BR640" s="20"/>
      <c r="BS640" s="20"/>
      <c r="BT640" s="20"/>
      <c r="BU640" s="20"/>
      <c r="BV640" s="20"/>
      <c r="BW640" s="20"/>
      <c r="BX640" s="20"/>
      <c r="BY640" s="20"/>
      <c r="BZ640" s="20"/>
      <c r="CA640" s="20"/>
      <c r="CB640" s="20"/>
      <c r="CC640" s="20"/>
      <c r="CD640" s="20"/>
      <c r="CE640" s="20"/>
      <c r="CF640" s="20"/>
      <c r="CG640" s="20"/>
      <c r="CH640" s="20"/>
      <c r="CI640" s="20"/>
    </row>
    <row r="641" spans="2:87" ht="13.5" customHeight="1">
      <c r="B641" s="192"/>
      <c r="C641" s="192"/>
      <c r="D641" s="231"/>
      <c r="E641" s="177" t="s">
        <v>115</v>
      </c>
      <c r="F641" s="178"/>
      <c r="G641" s="102">
        <f>SUM(G631:G640)</f>
        <v>1707995473</v>
      </c>
      <c r="H641" s="13" t="s">
        <v>131</v>
      </c>
      <c r="I641" s="73">
        <v>9008</v>
      </c>
      <c r="J641" s="13">
        <f t="shared" ref="J641" si="1302">IFERROR(I641/D631,"-")</f>
        <v>0.80278050084662689</v>
      </c>
      <c r="K641" s="78">
        <f t="shared" si="1188"/>
        <v>189608.73368117228</v>
      </c>
      <c r="L641" s="22"/>
      <c r="M641" s="20"/>
      <c r="N641" s="192"/>
      <c r="O641" s="192"/>
      <c r="P641" s="231"/>
      <c r="Q641" s="179" t="s">
        <v>115</v>
      </c>
      <c r="R641" s="179"/>
      <c r="S641" s="102">
        <v>1664386550</v>
      </c>
      <c r="T641" s="13" t="s">
        <v>131</v>
      </c>
      <c r="U641" s="73">
        <v>8705</v>
      </c>
      <c r="V641" s="13">
        <v>0.81347537613307164</v>
      </c>
      <c r="W641" s="73">
        <v>191198.91441700171</v>
      </c>
      <c r="X641" s="22"/>
      <c r="Y641" s="143"/>
      <c r="Z641" s="168"/>
      <c r="AA641" s="168"/>
      <c r="AB641" s="168"/>
      <c r="AC641" s="168"/>
      <c r="AD641" s="168"/>
      <c r="AE641" s="168"/>
      <c r="AF641" s="168"/>
      <c r="AG641" s="168"/>
      <c r="AH641" s="168"/>
      <c r="AI641" s="168"/>
      <c r="AJ641" s="168"/>
      <c r="AK641" s="168"/>
      <c r="AL641" s="168"/>
      <c r="AM641" s="168"/>
      <c r="AN641" s="168"/>
      <c r="AO641" s="168"/>
      <c r="AP641" s="168"/>
      <c r="AQ641" s="168"/>
      <c r="AR641" s="168"/>
      <c r="AS641" s="168"/>
      <c r="AT641" s="168"/>
      <c r="AU641" s="168"/>
      <c r="AV641" s="168"/>
      <c r="AW641" s="168"/>
      <c r="AX641" s="168"/>
      <c r="AY641" s="168"/>
      <c r="AZ641" s="168"/>
      <c r="BA641" s="168"/>
      <c r="BB641" s="168"/>
      <c r="BC641" s="168"/>
      <c r="BD641" s="20"/>
      <c r="BE641" s="20"/>
      <c r="BF641" s="20"/>
      <c r="BG641" s="20"/>
      <c r="BH641" s="20"/>
      <c r="BI641" s="20"/>
      <c r="BJ641" s="20"/>
      <c r="BK641" s="20"/>
      <c r="BL641" s="20"/>
      <c r="BM641" s="20"/>
      <c r="BN641" s="20"/>
      <c r="BO641" s="20"/>
      <c r="BP641" s="20"/>
      <c r="BQ641" s="20"/>
      <c r="BR641" s="20"/>
      <c r="BS641" s="20"/>
      <c r="BT641" s="20"/>
      <c r="BU641" s="20"/>
      <c r="BV641" s="20"/>
      <c r="BW641" s="20"/>
      <c r="BX641" s="20"/>
      <c r="BY641" s="20"/>
      <c r="BZ641" s="20"/>
      <c r="CA641" s="20"/>
      <c r="CB641" s="20"/>
      <c r="CC641" s="20"/>
      <c r="CD641" s="20"/>
      <c r="CE641" s="20"/>
      <c r="CF641" s="20"/>
      <c r="CG641" s="20"/>
      <c r="CH641" s="20"/>
      <c r="CI641" s="20"/>
    </row>
    <row r="642" spans="2:87" ht="13.5" customHeight="1">
      <c r="B642" s="191">
        <v>59</v>
      </c>
      <c r="C642" s="191" t="s">
        <v>20</v>
      </c>
      <c r="D642" s="229">
        <f>VLOOKUP(C642,市区町村別_生活習慣病の状況!$C$5:$D$78,2,FALSE)</f>
        <v>80159</v>
      </c>
      <c r="E642" s="169" t="s">
        <v>67</v>
      </c>
      <c r="F642" s="114" t="s">
        <v>68</v>
      </c>
      <c r="G642" s="170">
        <v>2302790871</v>
      </c>
      <c r="H642" s="10">
        <f t="shared" ref="H642" si="1303">IFERROR(G642/G652,"-")</f>
        <v>0.18000298815055962</v>
      </c>
      <c r="I642" s="171">
        <v>42710</v>
      </c>
      <c r="J642" s="10">
        <f t="shared" ref="J642" si="1304">IFERROR(I642/D642,"-")</f>
        <v>0.5328160281440637</v>
      </c>
      <c r="K642" s="75">
        <f t="shared" si="1188"/>
        <v>53916.901685787874</v>
      </c>
      <c r="L642" s="22"/>
      <c r="M642" s="20"/>
      <c r="N642" s="191">
        <v>59</v>
      </c>
      <c r="O642" s="191" t="s">
        <v>20</v>
      </c>
      <c r="P642" s="229">
        <v>76479</v>
      </c>
      <c r="Q642" s="172" t="s">
        <v>67</v>
      </c>
      <c r="R642" s="92" t="s">
        <v>68</v>
      </c>
      <c r="S642" s="102">
        <v>2209574689</v>
      </c>
      <c r="T642" s="13">
        <v>0.17513061639429192</v>
      </c>
      <c r="U642" s="73">
        <v>39672</v>
      </c>
      <c r="V642" s="13">
        <v>0.51873063193817914</v>
      </c>
      <c r="W642" s="73">
        <v>55696.07504033071</v>
      </c>
      <c r="X642" s="22"/>
      <c r="Y642" s="143"/>
      <c r="Z642" s="168"/>
      <c r="AA642" s="168"/>
      <c r="AB642" s="168"/>
      <c r="AC642" s="168"/>
      <c r="AD642" s="168"/>
      <c r="AE642" s="168"/>
      <c r="AF642" s="168"/>
      <c r="AG642" s="168"/>
      <c r="AH642" s="168"/>
      <c r="AI642" s="168"/>
      <c r="AJ642" s="168"/>
      <c r="AK642" s="168"/>
      <c r="AL642" s="168"/>
      <c r="AM642" s="168"/>
      <c r="AN642" s="168"/>
      <c r="AO642" s="168"/>
      <c r="AP642" s="168"/>
      <c r="AQ642" s="168"/>
      <c r="AR642" s="168"/>
      <c r="AS642" s="168"/>
      <c r="AT642" s="168"/>
      <c r="AU642" s="168"/>
      <c r="AV642" s="168"/>
      <c r="AW642" s="168"/>
      <c r="AX642" s="168"/>
      <c r="AY642" s="168"/>
      <c r="AZ642" s="168"/>
      <c r="BA642" s="168"/>
      <c r="BB642" s="168"/>
      <c r="BC642" s="168"/>
      <c r="BD642" s="20"/>
      <c r="BE642" s="20"/>
      <c r="BF642" s="20"/>
      <c r="BG642" s="20"/>
      <c r="BH642" s="20"/>
      <c r="BI642" s="20"/>
      <c r="BJ642" s="20"/>
      <c r="BK642" s="20"/>
      <c r="BL642" s="20"/>
      <c r="BM642" s="20"/>
      <c r="BN642" s="20"/>
      <c r="BO642" s="20"/>
      <c r="BP642" s="20"/>
      <c r="BQ642" s="20"/>
      <c r="BR642" s="20"/>
      <c r="BS642" s="20"/>
      <c r="BT642" s="20"/>
      <c r="BU642" s="20"/>
      <c r="BV642" s="20"/>
      <c r="BW642" s="20"/>
      <c r="BX642" s="20"/>
      <c r="BY642" s="20"/>
      <c r="BZ642" s="20"/>
      <c r="CA642" s="20"/>
      <c r="CB642" s="20"/>
      <c r="CC642" s="20"/>
      <c r="CD642" s="20"/>
      <c r="CE642" s="20"/>
      <c r="CF642" s="20"/>
      <c r="CG642" s="20"/>
      <c r="CH642" s="20"/>
      <c r="CI642" s="20"/>
    </row>
    <row r="643" spans="2:87" ht="13.5" customHeight="1">
      <c r="B643" s="228"/>
      <c r="C643" s="228"/>
      <c r="D643" s="230"/>
      <c r="E643" s="173" t="s">
        <v>69</v>
      </c>
      <c r="F643" s="115" t="s">
        <v>70</v>
      </c>
      <c r="G643" s="174">
        <v>1140623226</v>
      </c>
      <c r="H643" s="11">
        <f t="shared" ref="H643" si="1305">IFERROR(G643/G652,"-")</f>
        <v>8.915945934107844E-2</v>
      </c>
      <c r="I643" s="71">
        <v>34489</v>
      </c>
      <c r="J643" s="11">
        <f t="shared" ref="J643" si="1306">IFERROR(I643/D642,"-")</f>
        <v>0.43025736349006349</v>
      </c>
      <c r="K643" s="76">
        <f t="shared" si="1188"/>
        <v>33072.087506161384</v>
      </c>
      <c r="L643" s="22"/>
      <c r="M643" s="20"/>
      <c r="N643" s="228"/>
      <c r="O643" s="228"/>
      <c r="P643" s="230"/>
      <c r="Q643" s="172" t="s">
        <v>69</v>
      </c>
      <c r="R643" s="92" t="s">
        <v>70</v>
      </c>
      <c r="S643" s="102">
        <v>1190509460</v>
      </c>
      <c r="T643" s="13">
        <v>9.4359632462750212E-2</v>
      </c>
      <c r="U643" s="73">
        <v>32527</v>
      </c>
      <c r="V643" s="13">
        <v>0.42530629323082153</v>
      </c>
      <c r="W643" s="73">
        <v>36600.653610846377</v>
      </c>
      <c r="X643" s="22"/>
      <c r="Y643" s="143"/>
      <c r="Z643" s="168"/>
      <c r="AA643" s="168"/>
      <c r="AB643" s="168"/>
      <c r="AC643" s="168"/>
      <c r="AD643" s="168"/>
      <c r="AE643" s="168"/>
      <c r="AF643" s="168"/>
      <c r="AG643" s="168"/>
      <c r="AH643" s="168"/>
      <c r="AI643" s="168"/>
      <c r="AJ643" s="168"/>
      <c r="AK643" s="168"/>
      <c r="AL643" s="168"/>
      <c r="AM643" s="168"/>
      <c r="AN643" s="168"/>
      <c r="AO643" s="168"/>
      <c r="AP643" s="168"/>
      <c r="AQ643" s="168"/>
      <c r="AR643" s="168"/>
      <c r="AS643" s="168"/>
      <c r="AT643" s="168"/>
      <c r="AU643" s="168"/>
      <c r="AV643" s="168"/>
      <c r="AW643" s="168"/>
      <c r="AX643" s="168"/>
      <c r="AY643" s="168"/>
      <c r="AZ643" s="168"/>
      <c r="BA643" s="168"/>
      <c r="BB643" s="168"/>
      <c r="BC643" s="168"/>
      <c r="BD643" s="20"/>
      <c r="BE643" s="20"/>
      <c r="BF643" s="20"/>
      <c r="BG643" s="20"/>
      <c r="BH643" s="20"/>
      <c r="BI643" s="20"/>
      <c r="BJ643" s="20"/>
      <c r="BK643" s="20"/>
      <c r="BL643" s="20"/>
      <c r="BM643" s="20"/>
      <c r="BN643" s="20"/>
      <c r="BO643" s="20"/>
      <c r="BP643" s="20"/>
      <c r="BQ643" s="20"/>
      <c r="BR643" s="20"/>
      <c r="BS643" s="20"/>
      <c r="BT643" s="20"/>
      <c r="BU643" s="20"/>
      <c r="BV643" s="20"/>
      <c r="BW643" s="20"/>
      <c r="BX643" s="20"/>
      <c r="BY643" s="20"/>
      <c r="BZ643" s="20"/>
      <c r="CA643" s="20"/>
      <c r="CB643" s="20"/>
      <c r="CC643" s="20"/>
      <c r="CD643" s="20"/>
      <c r="CE643" s="20"/>
      <c r="CF643" s="20"/>
      <c r="CG643" s="20"/>
      <c r="CH643" s="20"/>
      <c r="CI643" s="20"/>
    </row>
    <row r="644" spans="2:87" ht="13.5" customHeight="1">
      <c r="B644" s="228"/>
      <c r="C644" s="228"/>
      <c r="D644" s="230"/>
      <c r="E644" s="173" t="s">
        <v>71</v>
      </c>
      <c r="F644" s="116" t="s">
        <v>72</v>
      </c>
      <c r="G644" s="174">
        <v>2420959182</v>
      </c>
      <c r="H644" s="11">
        <f t="shared" ref="H644" si="1307">IFERROR(G644/G652,"-")</f>
        <v>0.18923988818893253</v>
      </c>
      <c r="I644" s="71">
        <v>53385</v>
      </c>
      <c r="J644" s="11">
        <f t="shared" ref="J644" si="1308">IFERROR(I644/D642,"-")</f>
        <v>0.66598884716625706</v>
      </c>
      <c r="K644" s="76">
        <f t="shared" si="1188"/>
        <v>45349.052767631358</v>
      </c>
      <c r="L644" s="22"/>
      <c r="M644" s="20"/>
      <c r="N644" s="228"/>
      <c r="O644" s="228"/>
      <c r="P644" s="230"/>
      <c r="Q644" s="172" t="s">
        <v>71</v>
      </c>
      <c r="R644" s="92" t="s">
        <v>72</v>
      </c>
      <c r="S644" s="102">
        <v>2373705876</v>
      </c>
      <c r="T644" s="13">
        <v>0.18813963396311906</v>
      </c>
      <c r="U644" s="73">
        <v>50779</v>
      </c>
      <c r="V644" s="13">
        <v>0.66396004131853192</v>
      </c>
      <c r="W644" s="73">
        <v>46745.817680537228</v>
      </c>
      <c r="X644" s="22"/>
      <c r="Y644" s="143"/>
      <c r="Z644" s="168"/>
      <c r="AA644" s="168"/>
      <c r="AB644" s="168"/>
      <c r="AC644" s="168"/>
      <c r="AD644" s="168"/>
      <c r="AE644" s="168"/>
      <c r="AF644" s="168"/>
      <c r="AG644" s="168"/>
      <c r="AH644" s="168"/>
      <c r="AI644" s="168"/>
      <c r="AJ644" s="168"/>
      <c r="AK644" s="168"/>
      <c r="AL644" s="168"/>
      <c r="AM644" s="168"/>
      <c r="AN644" s="168"/>
      <c r="AO644" s="168"/>
      <c r="AP644" s="168"/>
      <c r="AQ644" s="168"/>
      <c r="AR644" s="168"/>
      <c r="AS644" s="168"/>
      <c r="AT644" s="168"/>
      <c r="AU644" s="168"/>
      <c r="AV644" s="168"/>
      <c r="AW644" s="168"/>
      <c r="AX644" s="168"/>
      <c r="AY644" s="168"/>
      <c r="AZ644" s="168"/>
      <c r="BA644" s="168"/>
      <c r="BB644" s="168"/>
      <c r="BC644" s="168"/>
      <c r="BD644" s="20"/>
      <c r="BE644" s="20"/>
      <c r="BF644" s="20"/>
      <c r="BG644" s="20"/>
      <c r="BH644" s="20"/>
      <c r="BI644" s="20"/>
      <c r="BJ644" s="20"/>
      <c r="BK644" s="20"/>
      <c r="BL644" s="20"/>
      <c r="BM644" s="20"/>
      <c r="BN644" s="20"/>
      <c r="BO644" s="20"/>
      <c r="BP644" s="20"/>
      <c r="BQ644" s="20"/>
      <c r="BR644" s="20"/>
      <c r="BS644" s="20"/>
      <c r="BT644" s="20"/>
      <c r="BU644" s="20"/>
      <c r="BV644" s="20"/>
      <c r="BW644" s="20"/>
      <c r="BX644" s="20"/>
      <c r="BY644" s="20"/>
      <c r="BZ644" s="20"/>
      <c r="CA644" s="20"/>
      <c r="CB644" s="20"/>
      <c r="CC644" s="20"/>
      <c r="CD644" s="20"/>
      <c r="CE644" s="20"/>
      <c r="CF644" s="20"/>
      <c r="CG644" s="20"/>
      <c r="CH644" s="20"/>
      <c r="CI644" s="20"/>
    </row>
    <row r="645" spans="2:87" ht="13.5" customHeight="1">
      <c r="B645" s="228"/>
      <c r="C645" s="228"/>
      <c r="D645" s="230"/>
      <c r="E645" s="173" t="s">
        <v>73</v>
      </c>
      <c r="F645" s="116" t="s">
        <v>74</v>
      </c>
      <c r="G645" s="174">
        <v>1191223266</v>
      </c>
      <c r="H645" s="11">
        <f t="shared" ref="H645" si="1309">IFERROR(G645/G652,"-")</f>
        <v>9.3114728799213189E-2</v>
      </c>
      <c r="I645" s="71">
        <v>19215</v>
      </c>
      <c r="J645" s="11">
        <f t="shared" ref="J645" si="1310">IFERROR(I645/D642,"-")</f>
        <v>0.23971107423994811</v>
      </c>
      <c r="K645" s="76">
        <f t="shared" ref="K645:K708" si="1311">IFERROR(G645/I645,"-")</f>
        <v>61994.445277127241</v>
      </c>
      <c r="L645" s="22"/>
      <c r="M645" s="20"/>
      <c r="N645" s="228"/>
      <c r="O645" s="228"/>
      <c r="P645" s="230"/>
      <c r="Q645" s="172" t="s">
        <v>73</v>
      </c>
      <c r="R645" s="92" t="s">
        <v>74</v>
      </c>
      <c r="S645" s="102">
        <v>1270256282</v>
      </c>
      <c r="T645" s="13">
        <v>0.10068035570504379</v>
      </c>
      <c r="U645" s="73">
        <v>18551</v>
      </c>
      <c r="V645" s="13">
        <v>0.24256331803501616</v>
      </c>
      <c r="W645" s="73">
        <v>68473.736294539383</v>
      </c>
      <c r="X645" s="22"/>
      <c r="Y645" s="143"/>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8"/>
      <c r="AY645" s="168"/>
      <c r="AZ645" s="168"/>
      <c r="BA645" s="168"/>
      <c r="BB645" s="168"/>
      <c r="BC645" s="168"/>
      <c r="BD645" s="20"/>
      <c r="BE645" s="20"/>
      <c r="BF645" s="20"/>
      <c r="BG645" s="20"/>
      <c r="BH645" s="20"/>
      <c r="BI645" s="20"/>
      <c r="BJ645" s="20"/>
      <c r="BK645" s="20"/>
      <c r="BL645" s="20"/>
      <c r="BM645" s="20"/>
      <c r="BN645" s="20"/>
      <c r="BO645" s="20"/>
      <c r="BP645" s="20"/>
      <c r="BQ645" s="20"/>
      <c r="BR645" s="20"/>
      <c r="BS645" s="20"/>
      <c r="BT645" s="20"/>
      <c r="BU645" s="20"/>
      <c r="BV645" s="20"/>
      <c r="BW645" s="20"/>
      <c r="BX645" s="20"/>
      <c r="BY645" s="20"/>
      <c r="BZ645" s="20"/>
      <c r="CA645" s="20"/>
      <c r="CB645" s="20"/>
      <c r="CC645" s="20"/>
      <c r="CD645" s="20"/>
      <c r="CE645" s="20"/>
      <c r="CF645" s="20"/>
      <c r="CG645" s="20"/>
      <c r="CH645" s="20"/>
      <c r="CI645" s="20"/>
    </row>
    <row r="646" spans="2:87" ht="13.5" customHeight="1">
      <c r="B646" s="228"/>
      <c r="C646" s="228"/>
      <c r="D646" s="230"/>
      <c r="E646" s="173" t="s">
        <v>75</v>
      </c>
      <c r="F646" s="116" t="s">
        <v>76</v>
      </c>
      <c r="G646" s="174">
        <v>174048641</v>
      </c>
      <c r="H646" s="11">
        <f t="shared" ref="H646" si="1312">IFERROR(G646/G652,"-")</f>
        <v>1.360491560831101E-2</v>
      </c>
      <c r="I646" s="71">
        <v>257</v>
      </c>
      <c r="J646" s="11">
        <f t="shared" ref="J646" si="1313">IFERROR(I646/D642,"-")</f>
        <v>3.2061278209558502E-3</v>
      </c>
      <c r="K646" s="76">
        <f t="shared" si="1311"/>
        <v>677232.06614785991</v>
      </c>
      <c r="L646" s="22"/>
      <c r="M646" s="20"/>
      <c r="N646" s="228"/>
      <c r="O646" s="228"/>
      <c r="P646" s="230"/>
      <c r="Q646" s="172" t="s">
        <v>75</v>
      </c>
      <c r="R646" s="92" t="s">
        <v>76</v>
      </c>
      <c r="S646" s="102">
        <v>87735387</v>
      </c>
      <c r="T646" s="13">
        <v>6.9538959155327953E-3</v>
      </c>
      <c r="U646" s="73">
        <v>245</v>
      </c>
      <c r="V646" s="13">
        <v>3.2034937695315053E-3</v>
      </c>
      <c r="W646" s="73">
        <v>358103.62040816329</v>
      </c>
      <c r="X646" s="22"/>
      <c r="Y646" s="143"/>
      <c r="Z646" s="168"/>
      <c r="AA646" s="168"/>
      <c r="AB646" s="168"/>
      <c r="AC646" s="168"/>
      <c r="AD646" s="168"/>
      <c r="AE646" s="168"/>
      <c r="AF646" s="168"/>
      <c r="AG646" s="168"/>
      <c r="AH646" s="168"/>
      <c r="AI646" s="168"/>
      <c r="AJ646" s="168"/>
      <c r="AK646" s="168"/>
      <c r="AL646" s="168"/>
      <c r="AM646" s="168"/>
      <c r="AN646" s="168"/>
      <c r="AO646" s="168"/>
      <c r="AP646" s="168"/>
      <c r="AQ646" s="168"/>
      <c r="AR646" s="168"/>
      <c r="AS646" s="168"/>
      <c r="AT646" s="168"/>
      <c r="AU646" s="168"/>
      <c r="AV646" s="168"/>
      <c r="AW646" s="168"/>
      <c r="AX646" s="168"/>
      <c r="AY646" s="168"/>
      <c r="AZ646" s="168"/>
      <c r="BA646" s="168"/>
      <c r="BB646" s="168"/>
      <c r="BC646" s="168"/>
      <c r="BD646" s="20"/>
      <c r="BE646" s="20"/>
      <c r="BF646" s="20"/>
      <c r="BG646" s="20"/>
      <c r="BH646" s="20"/>
      <c r="BI646" s="20"/>
      <c r="BJ646" s="20"/>
      <c r="BK646" s="20"/>
      <c r="BL646" s="20"/>
      <c r="BM646" s="20"/>
      <c r="BN646" s="20"/>
      <c r="BO646" s="20"/>
      <c r="BP646" s="20"/>
      <c r="BQ646" s="20"/>
      <c r="BR646" s="20"/>
      <c r="BS646" s="20"/>
      <c r="BT646" s="20"/>
      <c r="BU646" s="20"/>
      <c r="BV646" s="20"/>
      <c r="BW646" s="20"/>
      <c r="BX646" s="20"/>
      <c r="BY646" s="20"/>
      <c r="BZ646" s="20"/>
      <c r="CA646" s="20"/>
      <c r="CB646" s="20"/>
      <c r="CC646" s="20"/>
      <c r="CD646" s="20"/>
      <c r="CE646" s="20"/>
      <c r="CF646" s="20"/>
      <c r="CG646" s="20"/>
      <c r="CH646" s="20"/>
      <c r="CI646" s="20"/>
    </row>
    <row r="647" spans="2:87" ht="13.5" customHeight="1">
      <c r="B647" s="228"/>
      <c r="C647" s="228"/>
      <c r="D647" s="230"/>
      <c r="E647" s="173" t="s">
        <v>77</v>
      </c>
      <c r="F647" s="116" t="s">
        <v>78</v>
      </c>
      <c r="G647" s="174">
        <v>530913333</v>
      </c>
      <c r="H647" s="11">
        <f t="shared" ref="H647" si="1314">IFERROR(G647/G652,"-")</f>
        <v>4.150007175748141E-2</v>
      </c>
      <c r="I647" s="71">
        <v>2701</v>
      </c>
      <c r="J647" s="11">
        <f t="shared" ref="J647" si="1315">IFERROR(I647/D642,"-")</f>
        <v>3.3695530133858953E-2</v>
      </c>
      <c r="K647" s="76">
        <f t="shared" si="1311"/>
        <v>196561.76712328766</v>
      </c>
      <c r="L647" s="22"/>
      <c r="M647" s="20"/>
      <c r="N647" s="228"/>
      <c r="O647" s="228"/>
      <c r="P647" s="230"/>
      <c r="Q647" s="172" t="s">
        <v>77</v>
      </c>
      <c r="R647" s="92" t="s">
        <v>78</v>
      </c>
      <c r="S647" s="102">
        <v>476748637</v>
      </c>
      <c r="T647" s="13">
        <v>3.7787037966449354E-2</v>
      </c>
      <c r="U647" s="73">
        <v>2456</v>
      </c>
      <c r="V647" s="13">
        <v>3.211339060395664E-2</v>
      </c>
      <c r="W647" s="73">
        <v>194115.89454397393</v>
      </c>
      <c r="X647" s="22"/>
      <c r="Y647" s="143"/>
      <c r="Z647" s="168"/>
      <c r="AA647" s="168"/>
      <c r="AB647" s="168"/>
      <c r="AC647" s="168"/>
      <c r="AD647" s="168"/>
      <c r="AE647" s="168"/>
      <c r="AF647" s="168"/>
      <c r="AG647" s="168"/>
      <c r="AH647" s="168"/>
      <c r="AI647" s="168"/>
      <c r="AJ647" s="168"/>
      <c r="AK647" s="168"/>
      <c r="AL647" s="168"/>
      <c r="AM647" s="168"/>
      <c r="AN647" s="168"/>
      <c r="AO647" s="168"/>
      <c r="AP647" s="168"/>
      <c r="AQ647" s="168"/>
      <c r="AR647" s="168"/>
      <c r="AS647" s="168"/>
      <c r="AT647" s="168"/>
      <c r="AU647" s="168"/>
      <c r="AV647" s="168"/>
      <c r="AW647" s="168"/>
      <c r="AX647" s="168"/>
      <c r="AY647" s="168"/>
      <c r="AZ647" s="168"/>
      <c r="BA647" s="168"/>
      <c r="BB647" s="168"/>
      <c r="BC647" s="168"/>
      <c r="BD647" s="20"/>
      <c r="BE647" s="20"/>
      <c r="BF647" s="20"/>
      <c r="BG647" s="20"/>
      <c r="BH647" s="20"/>
      <c r="BI647" s="20"/>
      <c r="BJ647" s="20"/>
      <c r="BK647" s="20"/>
      <c r="BL647" s="20"/>
      <c r="BM647" s="20"/>
      <c r="BN647" s="20"/>
      <c r="BO647" s="20"/>
      <c r="BP647" s="20"/>
      <c r="BQ647" s="20"/>
      <c r="BR647" s="20"/>
      <c r="BS647" s="20"/>
      <c r="BT647" s="20"/>
      <c r="BU647" s="20"/>
      <c r="BV647" s="20"/>
      <c r="BW647" s="20"/>
      <c r="BX647" s="20"/>
      <c r="BY647" s="20"/>
      <c r="BZ647" s="20"/>
      <c r="CA647" s="20"/>
      <c r="CB647" s="20"/>
      <c r="CC647" s="20"/>
      <c r="CD647" s="20"/>
      <c r="CE647" s="20"/>
      <c r="CF647" s="20"/>
      <c r="CG647" s="20"/>
      <c r="CH647" s="20"/>
      <c r="CI647" s="20"/>
    </row>
    <row r="648" spans="2:87" ht="13.5" customHeight="1">
      <c r="B648" s="228"/>
      <c r="C648" s="228"/>
      <c r="D648" s="230"/>
      <c r="E648" s="173" t="s">
        <v>79</v>
      </c>
      <c r="F648" s="116" t="s">
        <v>80</v>
      </c>
      <c r="G648" s="174">
        <v>1780322302</v>
      </c>
      <c r="H648" s="11">
        <f t="shared" ref="H648" si="1316">IFERROR(G648/G652,"-")</f>
        <v>0.13916302095288402</v>
      </c>
      <c r="I648" s="71">
        <v>13568</v>
      </c>
      <c r="J648" s="11">
        <f t="shared" ref="J648" si="1317">IFERROR(I648/D642,"-")</f>
        <v>0.16926358861762247</v>
      </c>
      <c r="K648" s="76">
        <f t="shared" si="1311"/>
        <v>131214.79230542452</v>
      </c>
      <c r="L648" s="22"/>
      <c r="M648" s="20"/>
      <c r="N648" s="228"/>
      <c r="O648" s="228"/>
      <c r="P648" s="230"/>
      <c r="Q648" s="172" t="s">
        <v>79</v>
      </c>
      <c r="R648" s="92" t="s">
        <v>80</v>
      </c>
      <c r="S648" s="102">
        <v>1816987439</v>
      </c>
      <c r="T648" s="13">
        <v>0.14401419954569178</v>
      </c>
      <c r="U648" s="73">
        <v>13261</v>
      </c>
      <c r="V648" s="13">
        <v>0.17339400358268284</v>
      </c>
      <c r="W648" s="73">
        <v>137017.37719628986</v>
      </c>
      <c r="X648" s="22"/>
      <c r="Y648" s="143"/>
      <c r="Z648" s="168"/>
      <c r="AA648" s="168"/>
      <c r="AB648" s="168"/>
      <c r="AC648" s="168"/>
      <c r="AD648" s="168"/>
      <c r="AE648" s="168"/>
      <c r="AF648" s="168"/>
      <c r="AG648" s="168"/>
      <c r="AH648" s="168"/>
      <c r="AI648" s="168"/>
      <c r="AJ648" s="168"/>
      <c r="AK648" s="168"/>
      <c r="AL648" s="168"/>
      <c r="AM648" s="168"/>
      <c r="AN648" s="168"/>
      <c r="AO648" s="168"/>
      <c r="AP648" s="168"/>
      <c r="AQ648" s="168"/>
      <c r="AR648" s="168"/>
      <c r="AS648" s="168"/>
      <c r="AT648" s="168"/>
      <c r="AU648" s="168"/>
      <c r="AV648" s="168"/>
      <c r="AW648" s="168"/>
      <c r="AX648" s="168"/>
      <c r="AY648" s="168"/>
      <c r="AZ648" s="168"/>
      <c r="BA648" s="168"/>
      <c r="BB648" s="168"/>
      <c r="BC648" s="168"/>
      <c r="BD648" s="20"/>
      <c r="BE648" s="20"/>
      <c r="BF648" s="20"/>
      <c r="BG648" s="20"/>
      <c r="BH648" s="20"/>
      <c r="BI648" s="20"/>
      <c r="BJ648" s="20"/>
      <c r="BK648" s="20"/>
      <c r="BL648" s="20"/>
      <c r="BM648" s="20"/>
      <c r="BN648" s="20"/>
      <c r="BO648" s="20"/>
      <c r="BP648" s="20"/>
      <c r="BQ648" s="20"/>
      <c r="BR648" s="20"/>
      <c r="BS648" s="20"/>
      <c r="BT648" s="20"/>
      <c r="BU648" s="20"/>
      <c r="BV648" s="20"/>
      <c r="BW648" s="20"/>
      <c r="BX648" s="20"/>
      <c r="BY648" s="20"/>
      <c r="BZ648" s="20"/>
      <c r="CA648" s="20"/>
      <c r="CB648" s="20"/>
      <c r="CC648" s="20"/>
      <c r="CD648" s="20"/>
      <c r="CE648" s="20"/>
      <c r="CF648" s="20"/>
      <c r="CG648" s="20"/>
      <c r="CH648" s="20"/>
      <c r="CI648" s="20"/>
    </row>
    <row r="649" spans="2:87" ht="13.5" customHeight="1">
      <c r="B649" s="228"/>
      <c r="C649" s="228"/>
      <c r="D649" s="230"/>
      <c r="E649" s="173" t="s">
        <v>81</v>
      </c>
      <c r="F649" s="116" t="s">
        <v>82</v>
      </c>
      <c r="G649" s="174">
        <v>4884945</v>
      </c>
      <c r="H649" s="11">
        <f t="shared" ref="H649" si="1318">IFERROR(G649/G652,"-")</f>
        <v>3.8184305315110638E-4</v>
      </c>
      <c r="I649" s="71">
        <v>246</v>
      </c>
      <c r="J649" s="11">
        <f t="shared" ref="J649" si="1319">IFERROR(I649/D642,"-")</f>
        <v>3.0689005601367281E-3</v>
      </c>
      <c r="K649" s="76">
        <f t="shared" si="1311"/>
        <v>19857.5</v>
      </c>
      <c r="L649" s="22"/>
      <c r="M649" s="20"/>
      <c r="N649" s="228"/>
      <c r="O649" s="228"/>
      <c r="P649" s="230"/>
      <c r="Q649" s="172" t="s">
        <v>81</v>
      </c>
      <c r="R649" s="92" t="s">
        <v>82</v>
      </c>
      <c r="S649" s="102">
        <v>4799232</v>
      </c>
      <c r="T649" s="13">
        <v>3.8038653436947041E-4</v>
      </c>
      <c r="U649" s="73">
        <v>224</v>
      </c>
      <c r="V649" s="13">
        <v>2.9289085892859478E-3</v>
      </c>
      <c r="W649" s="73">
        <v>21425.142857142859</v>
      </c>
      <c r="X649" s="22"/>
      <c r="Y649" s="143"/>
      <c r="Z649" s="168"/>
      <c r="AA649" s="168"/>
      <c r="AB649" s="168"/>
      <c r="AC649" s="168"/>
      <c r="AD649" s="168"/>
      <c r="AE649" s="168"/>
      <c r="AF649" s="168"/>
      <c r="AG649" s="168"/>
      <c r="AH649" s="168"/>
      <c r="AI649" s="168"/>
      <c r="AJ649" s="168"/>
      <c r="AK649" s="168"/>
      <c r="AL649" s="168"/>
      <c r="AM649" s="168"/>
      <c r="AN649" s="168"/>
      <c r="AO649" s="168"/>
      <c r="AP649" s="168"/>
      <c r="AQ649" s="168"/>
      <c r="AR649" s="168"/>
      <c r="AS649" s="168"/>
      <c r="AT649" s="168"/>
      <c r="AU649" s="168"/>
      <c r="AV649" s="168"/>
      <c r="AW649" s="168"/>
      <c r="AX649" s="168"/>
      <c r="AY649" s="168"/>
      <c r="AZ649" s="168"/>
      <c r="BA649" s="168"/>
      <c r="BB649" s="168"/>
      <c r="BC649" s="168"/>
      <c r="BD649" s="20"/>
      <c r="BE649" s="20"/>
      <c r="BF649" s="20"/>
      <c r="BG649" s="20"/>
      <c r="BH649" s="20"/>
      <c r="BI649" s="20"/>
      <c r="BJ649" s="20"/>
      <c r="BK649" s="20"/>
      <c r="BL649" s="20"/>
      <c r="BM649" s="20"/>
      <c r="BN649" s="20"/>
      <c r="BO649" s="20"/>
      <c r="BP649" s="20"/>
      <c r="BQ649" s="20"/>
      <c r="BR649" s="20"/>
      <c r="BS649" s="20"/>
      <c r="BT649" s="20"/>
      <c r="BU649" s="20"/>
      <c r="BV649" s="20"/>
      <c r="BW649" s="20"/>
      <c r="BX649" s="20"/>
      <c r="BY649" s="20"/>
      <c r="BZ649" s="20"/>
      <c r="CA649" s="20"/>
      <c r="CB649" s="20"/>
      <c r="CC649" s="20"/>
      <c r="CD649" s="20"/>
      <c r="CE649" s="20"/>
      <c r="CF649" s="20"/>
      <c r="CG649" s="20"/>
      <c r="CH649" s="20"/>
      <c r="CI649" s="20"/>
    </row>
    <row r="650" spans="2:87" ht="13.5" customHeight="1">
      <c r="B650" s="228"/>
      <c r="C650" s="228"/>
      <c r="D650" s="230"/>
      <c r="E650" s="173" t="s">
        <v>83</v>
      </c>
      <c r="F650" s="116" t="s">
        <v>84</v>
      </c>
      <c r="G650" s="174">
        <v>290992154</v>
      </c>
      <c r="H650" s="11">
        <f t="shared" ref="H650" si="1320">IFERROR(G650/G652,"-")</f>
        <v>2.2746076470948378E-2</v>
      </c>
      <c r="I650" s="71">
        <v>9002</v>
      </c>
      <c r="J650" s="11">
        <f t="shared" ref="J650" si="1321">IFERROR(I650/D642,"-")</f>
        <v>0.11230180017215784</v>
      </c>
      <c r="K650" s="76">
        <f t="shared" si="1311"/>
        <v>32325.278160408798</v>
      </c>
      <c r="L650" s="22"/>
      <c r="M650" s="20"/>
      <c r="N650" s="228"/>
      <c r="O650" s="228"/>
      <c r="P650" s="230"/>
      <c r="Q650" s="172" t="s">
        <v>83</v>
      </c>
      <c r="R650" s="92" t="s">
        <v>84</v>
      </c>
      <c r="S650" s="102">
        <v>279007836</v>
      </c>
      <c r="T650" s="13">
        <v>2.2114126551491062E-2</v>
      </c>
      <c r="U650" s="73">
        <v>8388</v>
      </c>
      <c r="V650" s="13">
        <v>0.10967716628093986</v>
      </c>
      <c r="W650" s="73">
        <v>33262.736766809729</v>
      </c>
      <c r="X650" s="22"/>
      <c r="Y650" s="143"/>
      <c r="Z650" s="168"/>
      <c r="AA650" s="168"/>
      <c r="AB650" s="168"/>
      <c r="AC650" s="168"/>
      <c r="AD650" s="168"/>
      <c r="AE650" s="168"/>
      <c r="AF650" s="168"/>
      <c r="AG650" s="168"/>
      <c r="AH650" s="168"/>
      <c r="AI650" s="168"/>
      <c r="AJ650" s="168"/>
      <c r="AK650" s="168"/>
      <c r="AL650" s="168"/>
      <c r="AM650" s="168"/>
      <c r="AN650" s="168"/>
      <c r="AO650" s="168"/>
      <c r="AP650" s="168"/>
      <c r="AQ650" s="168"/>
      <c r="AR650" s="168"/>
      <c r="AS650" s="168"/>
      <c r="AT650" s="168"/>
      <c r="AU650" s="168"/>
      <c r="AV650" s="168"/>
      <c r="AW650" s="168"/>
      <c r="AX650" s="168"/>
      <c r="AY650" s="168"/>
      <c r="AZ650" s="168"/>
      <c r="BA650" s="168"/>
      <c r="BB650" s="168"/>
      <c r="BC650" s="168"/>
      <c r="BD650" s="20"/>
      <c r="BE650" s="20"/>
      <c r="BF650" s="20"/>
      <c r="BG650" s="20"/>
      <c r="BH650" s="20"/>
      <c r="BI650" s="20"/>
      <c r="BJ650" s="20"/>
      <c r="BK650" s="20"/>
      <c r="BL650" s="20"/>
      <c r="BM650" s="20"/>
      <c r="BN650" s="20"/>
      <c r="BO650" s="20"/>
      <c r="BP650" s="20"/>
      <c r="BQ650" s="20"/>
      <c r="BR650" s="20"/>
      <c r="BS650" s="20"/>
      <c r="BT650" s="20"/>
      <c r="BU650" s="20"/>
      <c r="BV650" s="20"/>
      <c r="BW650" s="20"/>
      <c r="BX650" s="20"/>
      <c r="BY650" s="20"/>
      <c r="BZ650" s="20"/>
      <c r="CA650" s="20"/>
      <c r="CB650" s="20"/>
      <c r="CC650" s="20"/>
      <c r="CD650" s="20"/>
      <c r="CE650" s="20"/>
      <c r="CF650" s="20"/>
      <c r="CG650" s="20"/>
      <c r="CH650" s="20"/>
      <c r="CI650" s="20"/>
    </row>
    <row r="651" spans="2:87" ht="13.5" customHeight="1">
      <c r="B651" s="228"/>
      <c r="C651" s="228"/>
      <c r="D651" s="230"/>
      <c r="E651" s="175" t="s">
        <v>85</v>
      </c>
      <c r="F651" s="117" t="s">
        <v>86</v>
      </c>
      <c r="G651" s="176">
        <v>2956312321</v>
      </c>
      <c r="H651" s="12">
        <f t="shared" ref="H651" si="1322">IFERROR(G651/G652,"-")</f>
        <v>0.23108700767744031</v>
      </c>
      <c r="I651" s="72">
        <v>8002</v>
      </c>
      <c r="J651" s="12">
        <f t="shared" ref="J651" si="1323">IFERROR(I651/D642,"-")</f>
        <v>9.9826594643146749E-2</v>
      </c>
      <c r="K651" s="77">
        <f t="shared" si="1311"/>
        <v>369446.67845538614</v>
      </c>
      <c r="L651" s="22"/>
      <c r="M651" s="20"/>
      <c r="N651" s="228"/>
      <c r="O651" s="228"/>
      <c r="P651" s="230"/>
      <c r="Q651" s="172" t="s">
        <v>85</v>
      </c>
      <c r="R651" s="92" t="s">
        <v>86</v>
      </c>
      <c r="S651" s="102">
        <v>2907399379</v>
      </c>
      <c r="T651" s="13">
        <v>0.23044011496126054</v>
      </c>
      <c r="U651" s="73">
        <v>7208</v>
      </c>
      <c r="V651" s="13">
        <v>9.4248094248094244E-2</v>
      </c>
      <c r="W651" s="73">
        <v>403357.29453385127</v>
      </c>
      <c r="X651" s="22"/>
      <c r="Y651" s="143"/>
      <c r="Z651" s="168"/>
      <c r="AA651" s="168"/>
      <c r="AB651" s="168"/>
      <c r="AC651" s="168"/>
      <c r="AD651" s="168"/>
      <c r="AE651" s="168"/>
      <c r="AF651" s="168"/>
      <c r="AG651" s="168"/>
      <c r="AH651" s="168"/>
      <c r="AI651" s="168"/>
      <c r="AJ651" s="168"/>
      <c r="AK651" s="168"/>
      <c r="AL651" s="168"/>
      <c r="AM651" s="168"/>
      <c r="AN651" s="168"/>
      <c r="AO651" s="168"/>
      <c r="AP651" s="168"/>
      <c r="AQ651" s="168"/>
      <c r="AR651" s="168"/>
      <c r="AS651" s="168"/>
      <c r="AT651" s="168"/>
      <c r="AU651" s="168"/>
      <c r="AV651" s="168"/>
      <c r="AW651" s="168"/>
      <c r="AX651" s="168"/>
      <c r="AY651" s="168"/>
      <c r="AZ651" s="168"/>
      <c r="BA651" s="168"/>
      <c r="BB651" s="168"/>
      <c r="BC651" s="168"/>
      <c r="BD651" s="20"/>
      <c r="BE651" s="20"/>
      <c r="BF651" s="20"/>
      <c r="BG651" s="20"/>
      <c r="BH651" s="20"/>
      <c r="BI651" s="20"/>
      <c r="BJ651" s="20"/>
      <c r="BK651" s="20"/>
      <c r="BL651" s="20"/>
      <c r="BM651" s="20"/>
      <c r="BN651" s="20"/>
      <c r="BO651" s="20"/>
      <c r="BP651" s="20"/>
      <c r="BQ651" s="20"/>
      <c r="BR651" s="20"/>
      <c r="BS651" s="20"/>
      <c r="BT651" s="20"/>
      <c r="BU651" s="20"/>
      <c r="BV651" s="20"/>
      <c r="BW651" s="20"/>
      <c r="BX651" s="20"/>
      <c r="BY651" s="20"/>
      <c r="BZ651" s="20"/>
      <c r="CA651" s="20"/>
      <c r="CB651" s="20"/>
      <c r="CC651" s="20"/>
      <c r="CD651" s="20"/>
      <c r="CE651" s="20"/>
      <c r="CF651" s="20"/>
      <c r="CG651" s="20"/>
      <c r="CH651" s="20"/>
      <c r="CI651" s="20"/>
    </row>
    <row r="652" spans="2:87" ht="13.5" customHeight="1">
      <c r="B652" s="192"/>
      <c r="C652" s="192"/>
      <c r="D652" s="231"/>
      <c r="E652" s="177" t="s">
        <v>115</v>
      </c>
      <c r="F652" s="178"/>
      <c r="G652" s="102">
        <f>SUM(G642:G651)</f>
        <v>12793070241</v>
      </c>
      <c r="H652" s="13" t="s">
        <v>131</v>
      </c>
      <c r="I652" s="73">
        <v>66126</v>
      </c>
      <c r="J652" s="13">
        <f t="shared" ref="J652" si="1324">IFERROR(I652/D642,"-")</f>
        <v>0.82493544081138737</v>
      </c>
      <c r="K652" s="78">
        <f t="shared" si="1311"/>
        <v>193465.05521277562</v>
      </c>
      <c r="L652" s="22"/>
      <c r="M652" s="20"/>
      <c r="N652" s="192"/>
      <c r="O652" s="192"/>
      <c r="P652" s="231"/>
      <c r="Q652" s="179" t="s">
        <v>115</v>
      </c>
      <c r="R652" s="179"/>
      <c r="S652" s="102">
        <v>12616724217</v>
      </c>
      <c r="T652" s="13" t="s">
        <v>131</v>
      </c>
      <c r="U652" s="73">
        <v>63189</v>
      </c>
      <c r="V652" s="13">
        <v>0.82622680735888288</v>
      </c>
      <c r="W652" s="73">
        <v>199666.46436879836</v>
      </c>
      <c r="X652" s="22"/>
      <c r="Y652" s="143"/>
      <c r="Z652" s="168"/>
      <c r="AA652" s="168"/>
      <c r="AB652" s="168"/>
      <c r="AC652" s="168"/>
      <c r="AD652" s="168"/>
      <c r="AE652" s="168"/>
      <c r="AF652" s="168"/>
      <c r="AG652" s="168"/>
      <c r="AH652" s="168"/>
      <c r="AI652" s="168"/>
      <c r="AJ652" s="168"/>
      <c r="AK652" s="168"/>
      <c r="AL652" s="168"/>
      <c r="AM652" s="168"/>
      <c r="AN652" s="168"/>
      <c r="AO652" s="168"/>
      <c r="AP652" s="168"/>
      <c r="AQ652" s="168"/>
      <c r="AR652" s="168"/>
      <c r="AS652" s="168"/>
      <c r="AT652" s="168"/>
      <c r="AU652" s="168"/>
      <c r="AV652" s="168"/>
      <c r="AW652" s="168"/>
      <c r="AX652" s="168"/>
      <c r="AY652" s="168"/>
      <c r="AZ652" s="168"/>
      <c r="BA652" s="168"/>
      <c r="BB652" s="168"/>
      <c r="BC652" s="168"/>
      <c r="BD652" s="20"/>
      <c r="BE652" s="20"/>
      <c r="BF652" s="20"/>
      <c r="BG652" s="20"/>
      <c r="BH652" s="20"/>
      <c r="BI652" s="20"/>
      <c r="BJ652" s="20"/>
      <c r="BK652" s="20"/>
      <c r="BL652" s="20"/>
      <c r="BM652" s="20"/>
      <c r="BN652" s="20"/>
      <c r="BO652" s="20"/>
      <c r="BP652" s="20"/>
      <c r="BQ652" s="20"/>
      <c r="BR652" s="20"/>
      <c r="BS652" s="20"/>
      <c r="BT652" s="20"/>
      <c r="BU652" s="20"/>
      <c r="BV652" s="20"/>
      <c r="BW652" s="20"/>
      <c r="BX652" s="20"/>
      <c r="BY652" s="20"/>
      <c r="BZ652" s="20"/>
      <c r="CA652" s="20"/>
      <c r="CB652" s="20"/>
      <c r="CC652" s="20"/>
      <c r="CD652" s="20"/>
      <c r="CE652" s="20"/>
      <c r="CF652" s="20"/>
      <c r="CG652" s="20"/>
      <c r="CH652" s="20"/>
      <c r="CI652" s="20"/>
    </row>
    <row r="653" spans="2:87" ht="13.5" customHeight="1">
      <c r="B653" s="191">
        <v>60</v>
      </c>
      <c r="C653" s="191" t="s">
        <v>44</v>
      </c>
      <c r="D653" s="229">
        <f>VLOOKUP(C653,市区町村別_生活習慣病の状況!$C$5:$D$78,2,FALSE)</f>
        <v>10569</v>
      </c>
      <c r="E653" s="169" t="s">
        <v>67</v>
      </c>
      <c r="F653" s="114" t="s">
        <v>68</v>
      </c>
      <c r="G653" s="170">
        <v>264001651</v>
      </c>
      <c r="H653" s="10">
        <f t="shared" ref="H653" si="1325">IFERROR(G653/G663,"-")</f>
        <v>0.15256194736965301</v>
      </c>
      <c r="I653" s="171">
        <v>5048</v>
      </c>
      <c r="J653" s="10">
        <f t="shared" ref="J653" si="1326">IFERROR(I653/D653,"-")</f>
        <v>0.47762323777083926</v>
      </c>
      <c r="K653" s="75">
        <f t="shared" si="1311"/>
        <v>52298.266838351825</v>
      </c>
      <c r="L653" s="22"/>
      <c r="M653" s="20"/>
      <c r="N653" s="191">
        <v>60</v>
      </c>
      <c r="O653" s="191" t="s">
        <v>44</v>
      </c>
      <c r="P653" s="229">
        <v>9993</v>
      </c>
      <c r="Q653" s="172" t="s">
        <v>67</v>
      </c>
      <c r="R653" s="92" t="s">
        <v>68</v>
      </c>
      <c r="S653" s="102">
        <v>274393388</v>
      </c>
      <c r="T653" s="13">
        <v>0.15198008367773086</v>
      </c>
      <c r="U653" s="73">
        <v>4774</v>
      </c>
      <c r="V653" s="13">
        <v>0.47773441408986289</v>
      </c>
      <c r="W653" s="73">
        <v>57476.620863007956</v>
      </c>
      <c r="X653" s="22"/>
      <c r="Y653" s="143"/>
      <c r="Z653" s="168"/>
      <c r="AA653" s="168"/>
      <c r="AB653" s="168"/>
      <c r="AC653" s="168"/>
      <c r="AD653" s="168"/>
      <c r="AE653" s="168"/>
      <c r="AF653" s="168"/>
      <c r="AG653" s="168"/>
      <c r="AH653" s="168"/>
      <c r="AI653" s="168"/>
      <c r="AJ653" s="168"/>
      <c r="AK653" s="168"/>
      <c r="AL653" s="168"/>
      <c r="AM653" s="168"/>
      <c r="AN653" s="168"/>
      <c r="AO653" s="168"/>
      <c r="AP653" s="168"/>
      <c r="AQ653" s="168"/>
      <c r="AR653" s="168"/>
      <c r="AS653" s="168"/>
      <c r="AT653" s="168"/>
      <c r="AU653" s="168"/>
      <c r="AV653" s="168"/>
      <c r="AW653" s="168"/>
      <c r="AX653" s="168"/>
      <c r="AY653" s="168"/>
      <c r="AZ653" s="168"/>
      <c r="BA653" s="168"/>
      <c r="BB653" s="168"/>
      <c r="BC653" s="168"/>
      <c r="BD653" s="20"/>
      <c r="BE653" s="20"/>
      <c r="BF653" s="20"/>
      <c r="BG653" s="20"/>
      <c r="BH653" s="20"/>
      <c r="BI653" s="20"/>
      <c r="BJ653" s="20"/>
      <c r="BK653" s="20"/>
      <c r="BL653" s="20"/>
      <c r="BM653" s="20"/>
      <c r="BN653" s="20"/>
      <c r="BO653" s="20"/>
      <c r="BP653" s="20"/>
      <c r="BQ653" s="20"/>
      <c r="BR653" s="20"/>
      <c r="BS653" s="20"/>
      <c r="BT653" s="20"/>
      <c r="BU653" s="20"/>
      <c r="BV653" s="20"/>
      <c r="BW653" s="20"/>
      <c r="BX653" s="20"/>
      <c r="BY653" s="20"/>
      <c r="BZ653" s="20"/>
      <c r="CA653" s="20"/>
      <c r="CB653" s="20"/>
      <c r="CC653" s="20"/>
      <c r="CD653" s="20"/>
      <c r="CE653" s="20"/>
      <c r="CF653" s="20"/>
      <c r="CG653" s="20"/>
      <c r="CH653" s="20"/>
      <c r="CI653" s="20"/>
    </row>
    <row r="654" spans="2:87" ht="13.5" customHeight="1">
      <c r="B654" s="228"/>
      <c r="C654" s="228"/>
      <c r="D654" s="230"/>
      <c r="E654" s="173" t="s">
        <v>69</v>
      </c>
      <c r="F654" s="115" t="s">
        <v>70</v>
      </c>
      <c r="G654" s="174">
        <v>123397403</v>
      </c>
      <c r="H654" s="11">
        <f t="shared" ref="H654" si="1327">IFERROR(G654/G663,"-")</f>
        <v>7.1309205949010759E-2</v>
      </c>
      <c r="I654" s="71">
        <v>4332</v>
      </c>
      <c r="J654" s="11">
        <f t="shared" ref="J654" si="1328">IFERROR(I654/D653,"-")</f>
        <v>0.40987794493329549</v>
      </c>
      <c r="K654" s="76">
        <f t="shared" si="1311"/>
        <v>28485.088411819022</v>
      </c>
      <c r="L654" s="22"/>
      <c r="M654" s="20"/>
      <c r="N654" s="228"/>
      <c r="O654" s="228"/>
      <c r="P654" s="230"/>
      <c r="Q654" s="172" t="s">
        <v>69</v>
      </c>
      <c r="R654" s="92" t="s">
        <v>70</v>
      </c>
      <c r="S654" s="102">
        <v>127449260</v>
      </c>
      <c r="T654" s="13">
        <v>7.0591165992180821E-2</v>
      </c>
      <c r="U654" s="73">
        <v>4044</v>
      </c>
      <c r="V654" s="13">
        <v>0.40468327829480638</v>
      </c>
      <c r="W654" s="73">
        <v>31515.642927794263</v>
      </c>
      <c r="X654" s="22"/>
      <c r="Y654" s="143"/>
      <c r="Z654" s="168"/>
      <c r="AA654" s="168"/>
      <c r="AB654" s="168"/>
      <c r="AC654" s="168"/>
      <c r="AD654" s="168"/>
      <c r="AE654" s="168"/>
      <c r="AF654" s="168"/>
      <c r="AG654" s="168"/>
      <c r="AH654" s="168"/>
      <c r="AI654" s="168"/>
      <c r="AJ654" s="168"/>
      <c r="AK654" s="168"/>
      <c r="AL654" s="168"/>
      <c r="AM654" s="168"/>
      <c r="AN654" s="168"/>
      <c r="AO654" s="168"/>
      <c r="AP654" s="168"/>
      <c r="AQ654" s="168"/>
      <c r="AR654" s="168"/>
      <c r="AS654" s="168"/>
      <c r="AT654" s="168"/>
      <c r="AU654" s="168"/>
      <c r="AV654" s="168"/>
      <c r="AW654" s="168"/>
      <c r="AX654" s="168"/>
      <c r="AY654" s="168"/>
      <c r="AZ654" s="168"/>
      <c r="BA654" s="168"/>
      <c r="BB654" s="168"/>
      <c r="BC654" s="168"/>
      <c r="BD654" s="20"/>
      <c r="BE654" s="20"/>
      <c r="BF654" s="20"/>
      <c r="BG654" s="20"/>
      <c r="BH654" s="20"/>
      <c r="BI654" s="20"/>
      <c r="BJ654" s="20"/>
      <c r="BK654" s="20"/>
      <c r="BL654" s="20"/>
      <c r="BM654" s="20"/>
      <c r="BN654" s="20"/>
      <c r="BO654" s="20"/>
      <c r="BP654" s="20"/>
      <c r="BQ654" s="20"/>
      <c r="BR654" s="20"/>
      <c r="BS654" s="20"/>
      <c r="BT654" s="20"/>
      <c r="BU654" s="20"/>
      <c r="BV654" s="20"/>
      <c r="BW654" s="20"/>
      <c r="BX654" s="20"/>
      <c r="BY654" s="20"/>
      <c r="BZ654" s="20"/>
      <c r="CA654" s="20"/>
      <c r="CB654" s="20"/>
      <c r="CC654" s="20"/>
      <c r="CD654" s="20"/>
      <c r="CE654" s="20"/>
      <c r="CF654" s="20"/>
      <c r="CG654" s="20"/>
      <c r="CH654" s="20"/>
      <c r="CI654" s="20"/>
    </row>
    <row r="655" spans="2:87" ht="13.5" customHeight="1">
      <c r="B655" s="228"/>
      <c r="C655" s="228"/>
      <c r="D655" s="230"/>
      <c r="E655" s="173" t="s">
        <v>71</v>
      </c>
      <c r="F655" s="116" t="s">
        <v>72</v>
      </c>
      <c r="G655" s="174">
        <v>295009296</v>
      </c>
      <c r="H655" s="11">
        <f t="shared" ref="H655" si="1329">IFERROR(G655/G663,"-")</f>
        <v>0.17048072434179734</v>
      </c>
      <c r="I655" s="71">
        <v>7117</v>
      </c>
      <c r="J655" s="11">
        <f t="shared" ref="J655" si="1330">IFERROR(I655/D653,"-")</f>
        <v>0.67338442615195382</v>
      </c>
      <c r="K655" s="76">
        <f t="shared" si="1311"/>
        <v>41451.355346353797</v>
      </c>
      <c r="L655" s="22"/>
      <c r="M655" s="20"/>
      <c r="N655" s="228"/>
      <c r="O655" s="228"/>
      <c r="P655" s="230"/>
      <c r="Q655" s="172" t="s">
        <v>71</v>
      </c>
      <c r="R655" s="92" t="s">
        <v>72</v>
      </c>
      <c r="S655" s="102">
        <v>291668028</v>
      </c>
      <c r="T655" s="13">
        <v>0.16154810297964886</v>
      </c>
      <c r="U655" s="73">
        <v>6682</v>
      </c>
      <c r="V655" s="13">
        <v>0.66866806764735309</v>
      </c>
      <c r="W655" s="73">
        <v>43649.809637832986</v>
      </c>
      <c r="X655" s="22"/>
      <c r="Y655" s="143"/>
      <c r="Z655" s="168"/>
      <c r="AA655" s="168"/>
      <c r="AB655" s="168"/>
      <c r="AC655" s="168"/>
      <c r="AD655" s="168"/>
      <c r="AE655" s="168"/>
      <c r="AF655" s="168"/>
      <c r="AG655" s="168"/>
      <c r="AH655" s="168"/>
      <c r="AI655" s="168"/>
      <c r="AJ655" s="168"/>
      <c r="AK655" s="168"/>
      <c r="AL655" s="168"/>
      <c r="AM655" s="168"/>
      <c r="AN655" s="168"/>
      <c r="AO655" s="168"/>
      <c r="AP655" s="168"/>
      <c r="AQ655" s="168"/>
      <c r="AR655" s="168"/>
      <c r="AS655" s="168"/>
      <c r="AT655" s="168"/>
      <c r="AU655" s="168"/>
      <c r="AV655" s="168"/>
      <c r="AW655" s="168"/>
      <c r="AX655" s="168"/>
      <c r="AY655" s="168"/>
      <c r="AZ655" s="168"/>
      <c r="BA655" s="168"/>
      <c r="BB655" s="168"/>
      <c r="BC655" s="168"/>
      <c r="BD655" s="20"/>
      <c r="BE655" s="20"/>
      <c r="BF655" s="20"/>
      <c r="BG655" s="20"/>
      <c r="BH655" s="20"/>
      <c r="BI655" s="20"/>
      <c r="BJ655" s="20"/>
      <c r="BK655" s="20"/>
      <c r="BL655" s="20"/>
      <c r="BM655" s="20"/>
      <c r="BN655" s="20"/>
      <c r="BO655" s="20"/>
      <c r="BP655" s="20"/>
      <c r="BQ655" s="20"/>
      <c r="BR655" s="20"/>
      <c r="BS655" s="20"/>
      <c r="BT655" s="20"/>
      <c r="BU655" s="20"/>
      <c r="BV655" s="20"/>
      <c r="BW655" s="20"/>
      <c r="BX655" s="20"/>
      <c r="BY655" s="20"/>
      <c r="BZ655" s="20"/>
      <c r="CA655" s="20"/>
      <c r="CB655" s="20"/>
      <c r="CC655" s="20"/>
      <c r="CD655" s="20"/>
      <c r="CE655" s="20"/>
      <c r="CF655" s="20"/>
      <c r="CG655" s="20"/>
      <c r="CH655" s="20"/>
      <c r="CI655" s="20"/>
    </row>
    <row r="656" spans="2:87" ht="13.5" customHeight="1">
      <c r="B656" s="228"/>
      <c r="C656" s="228"/>
      <c r="D656" s="230"/>
      <c r="E656" s="173" t="s">
        <v>73</v>
      </c>
      <c r="F656" s="116" t="s">
        <v>74</v>
      </c>
      <c r="G656" s="174">
        <v>169364360</v>
      </c>
      <c r="H656" s="11">
        <f t="shared" ref="H656" si="1331">IFERROR(G656/G663,"-")</f>
        <v>9.7872708290809005E-2</v>
      </c>
      <c r="I656" s="71">
        <v>2319</v>
      </c>
      <c r="J656" s="11">
        <f t="shared" ref="J656" si="1332">IFERROR(I656/D653,"-")</f>
        <v>0.21941527107578768</v>
      </c>
      <c r="K656" s="76">
        <f t="shared" si="1311"/>
        <v>73033.359206554553</v>
      </c>
      <c r="L656" s="22"/>
      <c r="M656" s="20"/>
      <c r="N656" s="228"/>
      <c r="O656" s="228"/>
      <c r="P656" s="230"/>
      <c r="Q656" s="172" t="s">
        <v>73</v>
      </c>
      <c r="R656" s="92" t="s">
        <v>74</v>
      </c>
      <c r="S656" s="102">
        <v>183310400</v>
      </c>
      <c r="T656" s="13">
        <v>0.10153134568606412</v>
      </c>
      <c r="U656" s="73">
        <v>2117</v>
      </c>
      <c r="V656" s="13">
        <v>0.21184829380566397</v>
      </c>
      <c r="W656" s="73">
        <v>86589.702409069432</v>
      </c>
      <c r="X656" s="22"/>
      <c r="Y656" s="143"/>
      <c r="Z656" s="168"/>
      <c r="AA656" s="168"/>
      <c r="AB656" s="168"/>
      <c r="AC656" s="168"/>
      <c r="AD656" s="168"/>
      <c r="AE656" s="168"/>
      <c r="AF656" s="168"/>
      <c r="AG656" s="168"/>
      <c r="AH656" s="168"/>
      <c r="AI656" s="168"/>
      <c r="AJ656" s="168"/>
      <c r="AK656" s="168"/>
      <c r="AL656" s="168"/>
      <c r="AM656" s="168"/>
      <c r="AN656" s="168"/>
      <c r="AO656" s="168"/>
      <c r="AP656" s="168"/>
      <c r="AQ656" s="168"/>
      <c r="AR656" s="168"/>
      <c r="AS656" s="168"/>
      <c r="AT656" s="168"/>
      <c r="AU656" s="168"/>
      <c r="AV656" s="168"/>
      <c r="AW656" s="168"/>
      <c r="AX656" s="168"/>
      <c r="AY656" s="168"/>
      <c r="AZ656" s="168"/>
      <c r="BA656" s="168"/>
      <c r="BB656" s="168"/>
      <c r="BC656" s="168"/>
      <c r="BD656" s="20"/>
      <c r="BE656" s="20"/>
      <c r="BF656" s="20"/>
      <c r="BG656" s="20"/>
      <c r="BH656" s="20"/>
      <c r="BI656" s="20"/>
      <c r="BJ656" s="20"/>
      <c r="BK656" s="20"/>
      <c r="BL656" s="20"/>
      <c r="BM656" s="20"/>
      <c r="BN656" s="20"/>
      <c r="BO656" s="20"/>
      <c r="BP656" s="20"/>
      <c r="BQ656" s="20"/>
      <c r="BR656" s="20"/>
      <c r="BS656" s="20"/>
      <c r="BT656" s="20"/>
      <c r="BU656" s="20"/>
      <c r="BV656" s="20"/>
      <c r="BW656" s="20"/>
      <c r="BX656" s="20"/>
      <c r="BY656" s="20"/>
      <c r="BZ656" s="20"/>
      <c r="CA656" s="20"/>
      <c r="CB656" s="20"/>
      <c r="CC656" s="20"/>
      <c r="CD656" s="20"/>
      <c r="CE656" s="20"/>
      <c r="CF656" s="20"/>
      <c r="CG656" s="20"/>
      <c r="CH656" s="20"/>
      <c r="CI656" s="20"/>
    </row>
    <row r="657" spans="2:87" ht="13.5" customHeight="1">
      <c r="B657" s="228"/>
      <c r="C657" s="228"/>
      <c r="D657" s="230"/>
      <c r="E657" s="173" t="s">
        <v>75</v>
      </c>
      <c r="F657" s="116" t="s">
        <v>76</v>
      </c>
      <c r="G657" s="174">
        <v>40323363</v>
      </c>
      <c r="H657" s="11">
        <f t="shared" ref="H657" si="1333">IFERROR(G657/G663,"-")</f>
        <v>2.3302167848084455E-2</v>
      </c>
      <c r="I657" s="71">
        <v>52</v>
      </c>
      <c r="J657" s="11">
        <f t="shared" ref="J657" si="1334">IFERROR(I657/D653,"-")</f>
        <v>4.9200492004920051E-3</v>
      </c>
      <c r="K657" s="76">
        <f t="shared" si="1311"/>
        <v>775449.2884615385</v>
      </c>
      <c r="L657" s="22"/>
      <c r="M657" s="20"/>
      <c r="N657" s="228"/>
      <c r="O657" s="228"/>
      <c r="P657" s="230"/>
      <c r="Q657" s="172" t="s">
        <v>75</v>
      </c>
      <c r="R657" s="92" t="s">
        <v>76</v>
      </c>
      <c r="S657" s="102">
        <v>28204579</v>
      </c>
      <c r="T657" s="13">
        <v>1.5621857027091231E-2</v>
      </c>
      <c r="U657" s="73">
        <v>43</v>
      </c>
      <c r="V657" s="13">
        <v>4.3030121084759333E-3</v>
      </c>
      <c r="W657" s="73">
        <v>655920.4418604651</v>
      </c>
      <c r="X657" s="22"/>
      <c r="Y657" s="143"/>
      <c r="Z657" s="168"/>
      <c r="AA657" s="168"/>
      <c r="AB657" s="168"/>
      <c r="AC657" s="168"/>
      <c r="AD657" s="168"/>
      <c r="AE657" s="168"/>
      <c r="AF657" s="168"/>
      <c r="AG657" s="168"/>
      <c r="AH657" s="168"/>
      <c r="AI657" s="168"/>
      <c r="AJ657" s="168"/>
      <c r="AK657" s="168"/>
      <c r="AL657" s="168"/>
      <c r="AM657" s="168"/>
      <c r="AN657" s="168"/>
      <c r="AO657" s="168"/>
      <c r="AP657" s="168"/>
      <c r="AQ657" s="168"/>
      <c r="AR657" s="168"/>
      <c r="AS657" s="168"/>
      <c r="AT657" s="168"/>
      <c r="AU657" s="168"/>
      <c r="AV657" s="168"/>
      <c r="AW657" s="168"/>
      <c r="AX657" s="168"/>
      <c r="AY657" s="168"/>
      <c r="AZ657" s="168"/>
      <c r="BA657" s="168"/>
      <c r="BB657" s="168"/>
      <c r="BC657" s="168"/>
      <c r="BD657" s="20"/>
      <c r="BE657" s="20"/>
      <c r="BF657" s="20"/>
      <c r="BG657" s="20"/>
      <c r="BH657" s="20"/>
      <c r="BI657" s="20"/>
      <c r="BJ657" s="20"/>
      <c r="BK657" s="20"/>
      <c r="BL657" s="20"/>
      <c r="BM657" s="20"/>
      <c r="BN657" s="20"/>
      <c r="BO657" s="20"/>
      <c r="BP657" s="20"/>
      <c r="BQ657" s="20"/>
      <c r="BR657" s="20"/>
      <c r="BS657" s="20"/>
      <c r="BT657" s="20"/>
      <c r="BU657" s="20"/>
      <c r="BV657" s="20"/>
      <c r="BW657" s="20"/>
      <c r="BX657" s="20"/>
      <c r="BY657" s="20"/>
      <c r="BZ657" s="20"/>
      <c r="CA657" s="20"/>
      <c r="CB657" s="20"/>
      <c r="CC657" s="20"/>
      <c r="CD657" s="20"/>
      <c r="CE657" s="20"/>
      <c r="CF657" s="20"/>
      <c r="CG657" s="20"/>
      <c r="CH657" s="20"/>
      <c r="CI657" s="20"/>
    </row>
    <row r="658" spans="2:87" ht="13.5" customHeight="1">
      <c r="B658" s="228"/>
      <c r="C658" s="228"/>
      <c r="D658" s="230"/>
      <c r="E658" s="173" t="s">
        <v>77</v>
      </c>
      <c r="F658" s="116" t="s">
        <v>78</v>
      </c>
      <c r="G658" s="174">
        <v>72466163</v>
      </c>
      <c r="H658" s="11">
        <f t="shared" ref="H658" si="1335">IFERROR(G658/G663,"-")</f>
        <v>4.1876931086641943E-2</v>
      </c>
      <c r="I658" s="71">
        <v>502</v>
      </c>
      <c r="J658" s="11">
        <f t="shared" ref="J658" si="1336">IFERROR(I658/D653,"-")</f>
        <v>4.7497398050903583E-2</v>
      </c>
      <c r="K658" s="76">
        <f t="shared" si="1311"/>
        <v>144354.906374502</v>
      </c>
      <c r="L658" s="22"/>
      <c r="M658" s="20"/>
      <c r="N658" s="228"/>
      <c r="O658" s="228"/>
      <c r="P658" s="230"/>
      <c r="Q658" s="172" t="s">
        <v>77</v>
      </c>
      <c r="R658" s="92" t="s">
        <v>78</v>
      </c>
      <c r="S658" s="102">
        <v>72211102</v>
      </c>
      <c r="T658" s="13">
        <v>3.9996041465915927E-2</v>
      </c>
      <c r="U658" s="73">
        <v>453</v>
      </c>
      <c r="V658" s="13">
        <v>4.5331732212548784E-2</v>
      </c>
      <c r="W658" s="73">
        <v>159406.40618101545</v>
      </c>
      <c r="X658" s="22"/>
      <c r="Y658" s="143"/>
      <c r="Z658" s="168"/>
      <c r="AA658" s="168"/>
      <c r="AB658" s="168"/>
      <c r="AC658" s="168"/>
      <c r="AD658" s="168"/>
      <c r="AE658" s="168"/>
      <c r="AF658" s="168"/>
      <c r="AG658" s="168"/>
      <c r="AH658" s="168"/>
      <c r="AI658" s="168"/>
      <c r="AJ658" s="168"/>
      <c r="AK658" s="168"/>
      <c r="AL658" s="168"/>
      <c r="AM658" s="168"/>
      <c r="AN658" s="168"/>
      <c r="AO658" s="168"/>
      <c r="AP658" s="168"/>
      <c r="AQ658" s="168"/>
      <c r="AR658" s="168"/>
      <c r="AS658" s="168"/>
      <c r="AT658" s="168"/>
      <c r="AU658" s="168"/>
      <c r="AV658" s="168"/>
      <c r="AW658" s="168"/>
      <c r="AX658" s="168"/>
      <c r="AY658" s="168"/>
      <c r="AZ658" s="168"/>
      <c r="BA658" s="168"/>
      <c r="BB658" s="168"/>
      <c r="BC658" s="168"/>
      <c r="BD658" s="20"/>
      <c r="BE658" s="20"/>
      <c r="BF658" s="20"/>
      <c r="BG658" s="20"/>
      <c r="BH658" s="20"/>
      <c r="BI658" s="20"/>
      <c r="BJ658" s="20"/>
      <c r="BK658" s="20"/>
      <c r="BL658" s="20"/>
      <c r="BM658" s="20"/>
      <c r="BN658" s="20"/>
      <c r="BO658" s="20"/>
      <c r="BP658" s="20"/>
      <c r="BQ658" s="20"/>
      <c r="BR658" s="20"/>
      <c r="BS658" s="20"/>
      <c r="BT658" s="20"/>
      <c r="BU658" s="20"/>
      <c r="BV658" s="20"/>
      <c r="BW658" s="20"/>
      <c r="BX658" s="20"/>
      <c r="BY658" s="20"/>
      <c r="BZ658" s="20"/>
      <c r="CA658" s="20"/>
      <c r="CB658" s="20"/>
      <c r="CC658" s="20"/>
      <c r="CD658" s="20"/>
      <c r="CE658" s="20"/>
      <c r="CF658" s="20"/>
      <c r="CG658" s="20"/>
      <c r="CH658" s="20"/>
      <c r="CI658" s="20"/>
    </row>
    <row r="659" spans="2:87" ht="13.5" customHeight="1">
      <c r="B659" s="228"/>
      <c r="C659" s="228"/>
      <c r="D659" s="230"/>
      <c r="E659" s="173" t="s">
        <v>79</v>
      </c>
      <c r="F659" s="116" t="s">
        <v>80</v>
      </c>
      <c r="G659" s="174">
        <v>234888886</v>
      </c>
      <c r="H659" s="11">
        <f t="shared" ref="H659" si="1337">IFERROR(G659/G663,"-")</f>
        <v>0.13573818848446681</v>
      </c>
      <c r="I659" s="71">
        <v>1992</v>
      </c>
      <c r="J659" s="11">
        <f t="shared" ref="J659" si="1338">IFERROR(I659/D653,"-")</f>
        <v>0.18847573091115527</v>
      </c>
      <c r="K659" s="76">
        <f t="shared" si="1311"/>
        <v>117916.10742971888</v>
      </c>
      <c r="L659" s="22"/>
      <c r="M659" s="20"/>
      <c r="N659" s="228"/>
      <c r="O659" s="228"/>
      <c r="P659" s="230"/>
      <c r="Q659" s="172" t="s">
        <v>79</v>
      </c>
      <c r="R659" s="92" t="s">
        <v>80</v>
      </c>
      <c r="S659" s="102">
        <v>277194006</v>
      </c>
      <c r="T659" s="13">
        <v>0.15353128052358692</v>
      </c>
      <c r="U659" s="73">
        <v>2009</v>
      </c>
      <c r="V659" s="13">
        <v>0.20104072850995697</v>
      </c>
      <c r="W659" s="73">
        <v>137976.11050273769</v>
      </c>
      <c r="X659" s="22"/>
      <c r="Y659" s="143"/>
      <c r="Z659" s="168"/>
      <c r="AA659" s="168"/>
      <c r="AB659" s="168"/>
      <c r="AC659" s="168"/>
      <c r="AD659" s="168"/>
      <c r="AE659" s="168"/>
      <c r="AF659" s="168"/>
      <c r="AG659" s="168"/>
      <c r="AH659" s="168"/>
      <c r="AI659" s="168"/>
      <c r="AJ659" s="168"/>
      <c r="AK659" s="168"/>
      <c r="AL659" s="168"/>
      <c r="AM659" s="168"/>
      <c r="AN659" s="168"/>
      <c r="AO659" s="168"/>
      <c r="AP659" s="168"/>
      <c r="AQ659" s="168"/>
      <c r="AR659" s="168"/>
      <c r="AS659" s="168"/>
      <c r="AT659" s="168"/>
      <c r="AU659" s="168"/>
      <c r="AV659" s="168"/>
      <c r="AW659" s="168"/>
      <c r="AX659" s="168"/>
      <c r="AY659" s="168"/>
      <c r="AZ659" s="168"/>
      <c r="BA659" s="168"/>
      <c r="BB659" s="168"/>
      <c r="BC659" s="168"/>
      <c r="BD659" s="20"/>
      <c r="BE659" s="20"/>
      <c r="BF659" s="20"/>
      <c r="BG659" s="20"/>
      <c r="BH659" s="20"/>
      <c r="BI659" s="20"/>
      <c r="BJ659" s="20"/>
      <c r="BK659" s="20"/>
      <c r="BL659" s="20"/>
      <c r="BM659" s="20"/>
      <c r="BN659" s="20"/>
      <c r="BO659" s="20"/>
      <c r="BP659" s="20"/>
      <c r="BQ659" s="20"/>
      <c r="BR659" s="20"/>
      <c r="BS659" s="20"/>
      <c r="BT659" s="20"/>
      <c r="BU659" s="20"/>
      <c r="BV659" s="20"/>
      <c r="BW659" s="20"/>
      <c r="BX659" s="20"/>
      <c r="BY659" s="20"/>
      <c r="BZ659" s="20"/>
      <c r="CA659" s="20"/>
      <c r="CB659" s="20"/>
      <c r="CC659" s="20"/>
      <c r="CD659" s="20"/>
      <c r="CE659" s="20"/>
      <c r="CF659" s="20"/>
      <c r="CG659" s="20"/>
      <c r="CH659" s="20"/>
      <c r="CI659" s="20"/>
    </row>
    <row r="660" spans="2:87" ht="13.5" customHeight="1">
      <c r="B660" s="228"/>
      <c r="C660" s="228"/>
      <c r="D660" s="230"/>
      <c r="E660" s="173" t="s">
        <v>81</v>
      </c>
      <c r="F660" s="116" t="s">
        <v>82</v>
      </c>
      <c r="G660" s="174">
        <v>144394</v>
      </c>
      <c r="H660" s="11">
        <f t="shared" ref="H660" si="1339">IFERROR(G660/G663,"-")</f>
        <v>8.3442772971498107E-5</v>
      </c>
      <c r="I660" s="71">
        <v>12</v>
      </c>
      <c r="J660" s="11">
        <f t="shared" ref="J660" si="1340">IFERROR(I660/D653,"-")</f>
        <v>1.1353959693443088E-3</v>
      </c>
      <c r="K660" s="76">
        <f t="shared" si="1311"/>
        <v>12032.833333333334</v>
      </c>
      <c r="L660" s="22"/>
      <c r="M660" s="20"/>
      <c r="N660" s="228"/>
      <c r="O660" s="228"/>
      <c r="P660" s="230"/>
      <c r="Q660" s="172" t="s">
        <v>81</v>
      </c>
      <c r="R660" s="92" t="s">
        <v>82</v>
      </c>
      <c r="S660" s="102">
        <v>165997</v>
      </c>
      <c r="T660" s="13">
        <v>9.1941858126159696E-5</v>
      </c>
      <c r="U660" s="73">
        <v>12</v>
      </c>
      <c r="V660" s="13">
        <v>1.2008405884118883E-3</v>
      </c>
      <c r="W660" s="73">
        <v>13833.083333333334</v>
      </c>
      <c r="X660" s="22"/>
      <c r="Y660" s="143"/>
      <c r="Z660" s="168"/>
      <c r="AA660" s="168"/>
      <c r="AB660" s="168"/>
      <c r="AC660" s="168"/>
      <c r="AD660" s="168"/>
      <c r="AE660" s="168"/>
      <c r="AF660" s="168"/>
      <c r="AG660" s="168"/>
      <c r="AH660" s="168"/>
      <c r="AI660" s="168"/>
      <c r="AJ660" s="168"/>
      <c r="AK660" s="168"/>
      <c r="AL660" s="168"/>
      <c r="AM660" s="168"/>
      <c r="AN660" s="168"/>
      <c r="AO660" s="168"/>
      <c r="AP660" s="168"/>
      <c r="AQ660" s="168"/>
      <c r="AR660" s="168"/>
      <c r="AS660" s="168"/>
      <c r="AT660" s="168"/>
      <c r="AU660" s="168"/>
      <c r="AV660" s="168"/>
      <c r="AW660" s="168"/>
      <c r="AX660" s="168"/>
      <c r="AY660" s="168"/>
      <c r="AZ660" s="168"/>
      <c r="BA660" s="168"/>
      <c r="BB660" s="168"/>
      <c r="BC660" s="168"/>
      <c r="BD660" s="20"/>
      <c r="BE660" s="20"/>
      <c r="BF660" s="20"/>
      <c r="BG660" s="20"/>
      <c r="BH660" s="20"/>
      <c r="BI660" s="20"/>
      <c r="BJ660" s="20"/>
      <c r="BK660" s="20"/>
      <c r="BL660" s="20"/>
      <c r="BM660" s="20"/>
      <c r="BN660" s="20"/>
      <c r="BO660" s="20"/>
      <c r="BP660" s="20"/>
      <c r="BQ660" s="20"/>
      <c r="BR660" s="20"/>
      <c r="BS660" s="20"/>
      <c r="BT660" s="20"/>
      <c r="BU660" s="20"/>
      <c r="BV660" s="20"/>
      <c r="BW660" s="20"/>
      <c r="BX660" s="20"/>
      <c r="BY660" s="20"/>
      <c r="BZ660" s="20"/>
      <c r="CA660" s="20"/>
      <c r="CB660" s="20"/>
      <c r="CC660" s="20"/>
      <c r="CD660" s="20"/>
      <c r="CE660" s="20"/>
      <c r="CF660" s="20"/>
      <c r="CG660" s="20"/>
      <c r="CH660" s="20"/>
      <c r="CI660" s="20"/>
    </row>
    <row r="661" spans="2:87" ht="13.5" customHeight="1">
      <c r="B661" s="228"/>
      <c r="C661" s="228"/>
      <c r="D661" s="230"/>
      <c r="E661" s="173" t="s">
        <v>83</v>
      </c>
      <c r="F661" s="116" t="s">
        <v>84</v>
      </c>
      <c r="G661" s="174">
        <v>35870660</v>
      </c>
      <c r="H661" s="11">
        <f t="shared" ref="H661" si="1341">IFERROR(G661/G663,"-")</f>
        <v>2.0729028482608682E-2</v>
      </c>
      <c r="I661" s="71">
        <v>1036</v>
      </c>
      <c r="J661" s="11">
        <f t="shared" ref="J661" si="1342">IFERROR(I661/D653,"-")</f>
        <v>9.8022518686725332E-2</v>
      </c>
      <c r="K661" s="76">
        <f t="shared" si="1311"/>
        <v>34624.189189189186</v>
      </c>
      <c r="L661" s="22"/>
      <c r="M661" s="20"/>
      <c r="N661" s="228"/>
      <c r="O661" s="228"/>
      <c r="P661" s="230"/>
      <c r="Q661" s="172" t="s">
        <v>83</v>
      </c>
      <c r="R661" s="92" t="s">
        <v>84</v>
      </c>
      <c r="S661" s="102">
        <v>44694819</v>
      </c>
      <c r="T661" s="13">
        <v>2.4755415504330722E-2</v>
      </c>
      <c r="U661" s="73">
        <v>929</v>
      </c>
      <c r="V661" s="13">
        <v>9.2965075552887022E-2</v>
      </c>
      <c r="W661" s="73">
        <v>48110.677072120561</v>
      </c>
      <c r="X661" s="22"/>
      <c r="Y661" s="143"/>
      <c r="Z661" s="168"/>
      <c r="AA661" s="168"/>
      <c r="AB661" s="168"/>
      <c r="AC661" s="168"/>
      <c r="AD661" s="168"/>
      <c r="AE661" s="168"/>
      <c r="AF661" s="168"/>
      <c r="AG661" s="168"/>
      <c r="AH661" s="168"/>
      <c r="AI661" s="168"/>
      <c r="AJ661" s="168"/>
      <c r="AK661" s="168"/>
      <c r="AL661" s="168"/>
      <c r="AM661" s="168"/>
      <c r="AN661" s="168"/>
      <c r="AO661" s="168"/>
      <c r="AP661" s="168"/>
      <c r="AQ661" s="168"/>
      <c r="AR661" s="168"/>
      <c r="AS661" s="168"/>
      <c r="AT661" s="168"/>
      <c r="AU661" s="168"/>
      <c r="AV661" s="168"/>
      <c r="AW661" s="168"/>
      <c r="AX661" s="168"/>
      <c r="AY661" s="168"/>
      <c r="AZ661" s="168"/>
      <c r="BA661" s="168"/>
      <c r="BB661" s="168"/>
      <c r="BC661" s="168"/>
      <c r="BD661" s="20"/>
      <c r="BE661" s="20"/>
      <c r="BF661" s="20"/>
      <c r="BG661" s="20"/>
      <c r="BH661" s="20"/>
      <c r="BI661" s="20"/>
      <c r="BJ661" s="20"/>
      <c r="BK661" s="20"/>
      <c r="BL661" s="20"/>
      <c r="BM661" s="20"/>
      <c r="BN661" s="20"/>
      <c r="BO661" s="20"/>
      <c r="BP661" s="20"/>
      <c r="BQ661" s="20"/>
      <c r="BR661" s="20"/>
      <c r="BS661" s="20"/>
      <c r="BT661" s="20"/>
      <c r="BU661" s="20"/>
      <c r="BV661" s="20"/>
      <c r="BW661" s="20"/>
      <c r="BX661" s="20"/>
      <c r="BY661" s="20"/>
      <c r="BZ661" s="20"/>
      <c r="CA661" s="20"/>
      <c r="CB661" s="20"/>
      <c r="CC661" s="20"/>
      <c r="CD661" s="20"/>
      <c r="CE661" s="20"/>
      <c r="CF661" s="20"/>
      <c r="CG661" s="20"/>
      <c r="CH661" s="20"/>
      <c r="CI661" s="20"/>
    </row>
    <row r="662" spans="2:87" ht="13.5" customHeight="1">
      <c r="B662" s="228"/>
      <c r="C662" s="228"/>
      <c r="D662" s="230"/>
      <c r="E662" s="175" t="s">
        <v>85</v>
      </c>
      <c r="F662" s="117" t="s">
        <v>86</v>
      </c>
      <c r="G662" s="176">
        <v>494989259</v>
      </c>
      <c r="H662" s="12">
        <f t="shared" ref="H662" si="1343">IFERROR(G662/G663,"-")</f>
        <v>0.28604565537395649</v>
      </c>
      <c r="I662" s="72">
        <v>985</v>
      </c>
      <c r="J662" s="12">
        <f t="shared" ref="J662" si="1344">IFERROR(I662/D653,"-")</f>
        <v>9.3197085817012013E-2</v>
      </c>
      <c r="K662" s="77">
        <f t="shared" si="1311"/>
        <v>502527.16649746191</v>
      </c>
      <c r="L662" s="22"/>
      <c r="M662" s="20"/>
      <c r="N662" s="228"/>
      <c r="O662" s="228"/>
      <c r="P662" s="230"/>
      <c r="Q662" s="172" t="s">
        <v>85</v>
      </c>
      <c r="R662" s="92" t="s">
        <v>86</v>
      </c>
      <c r="S662" s="102">
        <v>506164645</v>
      </c>
      <c r="T662" s="13">
        <v>0.28035276528532438</v>
      </c>
      <c r="U662" s="73">
        <v>897</v>
      </c>
      <c r="V662" s="13">
        <v>8.9762833983788648E-2</v>
      </c>
      <c r="W662" s="73">
        <v>564286.11482720182</v>
      </c>
      <c r="X662" s="22"/>
      <c r="Y662" s="143"/>
      <c r="Z662" s="168"/>
      <c r="AA662" s="168"/>
      <c r="AB662" s="168"/>
      <c r="AC662" s="168"/>
      <c r="AD662" s="168"/>
      <c r="AE662" s="168"/>
      <c r="AF662" s="168"/>
      <c r="AG662" s="168"/>
      <c r="AH662" s="168"/>
      <c r="AI662" s="168"/>
      <c r="AJ662" s="168"/>
      <c r="AK662" s="168"/>
      <c r="AL662" s="168"/>
      <c r="AM662" s="168"/>
      <c r="AN662" s="168"/>
      <c r="AO662" s="168"/>
      <c r="AP662" s="168"/>
      <c r="AQ662" s="168"/>
      <c r="AR662" s="168"/>
      <c r="AS662" s="168"/>
      <c r="AT662" s="168"/>
      <c r="AU662" s="168"/>
      <c r="AV662" s="168"/>
      <c r="AW662" s="168"/>
      <c r="AX662" s="168"/>
      <c r="AY662" s="168"/>
      <c r="AZ662" s="168"/>
      <c r="BA662" s="168"/>
      <c r="BB662" s="168"/>
      <c r="BC662" s="168"/>
      <c r="BD662" s="20"/>
      <c r="BE662" s="20"/>
      <c r="BF662" s="20"/>
      <c r="BG662" s="20"/>
      <c r="BH662" s="20"/>
      <c r="BI662" s="20"/>
      <c r="BJ662" s="20"/>
      <c r="BK662" s="20"/>
      <c r="BL662" s="20"/>
      <c r="BM662" s="20"/>
      <c r="BN662" s="20"/>
      <c r="BO662" s="20"/>
      <c r="BP662" s="20"/>
      <c r="BQ662" s="20"/>
      <c r="BR662" s="20"/>
      <c r="BS662" s="20"/>
      <c r="BT662" s="20"/>
      <c r="BU662" s="20"/>
      <c r="BV662" s="20"/>
      <c r="BW662" s="20"/>
      <c r="BX662" s="20"/>
      <c r="BY662" s="20"/>
      <c r="BZ662" s="20"/>
      <c r="CA662" s="20"/>
      <c r="CB662" s="20"/>
      <c r="CC662" s="20"/>
      <c r="CD662" s="20"/>
      <c r="CE662" s="20"/>
      <c r="CF662" s="20"/>
      <c r="CG662" s="20"/>
      <c r="CH662" s="20"/>
      <c r="CI662" s="20"/>
    </row>
    <row r="663" spans="2:87" ht="13.5" customHeight="1">
      <c r="B663" s="192"/>
      <c r="C663" s="192"/>
      <c r="D663" s="231"/>
      <c r="E663" s="177" t="s">
        <v>115</v>
      </c>
      <c r="F663" s="182"/>
      <c r="G663" s="102">
        <f>SUM(G653:G662)</f>
        <v>1730455435</v>
      </c>
      <c r="H663" s="13" t="s">
        <v>131</v>
      </c>
      <c r="I663" s="73">
        <v>8670</v>
      </c>
      <c r="J663" s="13">
        <f t="shared" ref="J663" si="1345">IFERROR(I663/D653,"-")</f>
        <v>0.82032358785126314</v>
      </c>
      <c r="K663" s="78">
        <f t="shared" si="1311"/>
        <v>199591.16897347174</v>
      </c>
      <c r="L663" s="22"/>
      <c r="M663" s="20"/>
      <c r="N663" s="192"/>
      <c r="O663" s="192"/>
      <c r="P663" s="231"/>
      <c r="Q663" s="179" t="s">
        <v>115</v>
      </c>
      <c r="R663" s="179"/>
      <c r="S663" s="102">
        <v>1805456224</v>
      </c>
      <c r="T663" s="13" t="s">
        <v>131</v>
      </c>
      <c r="U663" s="73">
        <v>8222</v>
      </c>
      <c r="V663" s="13">
        <v>0.82277594316021219</v>
      </c>
      <c r="W663" s="73">
        <v>219588.44855266358</v>
      </c>
      <c r="X663" s="22"/>
      <c r="Y663" s="143"/>
      <c r="Z663" s="168"/>
      <c r="AA663" s="168"/>
      <c r="AB663" s="168"/>
      <c r="AC663" s="168"/>
      <c r="AD663" s="168"/>
      <c r="AE663" s="168"/>
      <c r="AF663" s="168"/>
      <c r="AG663" s="168"/>
      <c r="AH663" s="168"/>
      <c r="AI663" s="168"/>
      <c r="AJ663" s="168"/>
      <c r="AK663" s="168"/>
      <c r="AL663" s="168"/>
      <c r="AM663" s="168"/>
      <c r="AN663" s="168"/>
      <c r="AO663" s="168"/>
      <c r="AP663" s="168"/>
      <c r="AQ663" s="168"/>
      <c r="AR663" s="168"/>
      <c r="AS663" s="168"/>
      <c r="AT663" s="168"/>
      <c r="AU663" s="168"/>
      <c r="AV663" s="168"/>
      <c r="AW663" s="168"/>
      <c r="AX663" s="168"/>
      <c r="AY663" s="168"/>
      <c r="AZ663" s="168"/>
      <c r="BA663" s="168"/>
      <c r="BB663" s="168"/>
      <c r="BC663" s="168"/>
      <c r="BD663" s="20"/>
      <c r="BE663" s="20"/>
      <c r="BF663" s="20"/>
      <c r="BG663" s="20"/>
      <c r="BH663" s="20"/>
      <c r="BI663" s="20"/>
      <c r="BJ663" s="20"/>
      <c r="BK663" s="20"/>
      <c r="BL663" s="20"/>
      <c r="BM663" s="20"/>
      <c r="BN663" s="20"/>
      <c r="BO663" s="20"/>
      <c r="BP663" s="20"/>
      <c r="BQ663" s="20"/>
      <c r="BR663" s="20"/>
      <c r="BS663" s="20"/>
      <c r="BT663" s="20"/>
      <c r="BU663" s="20"/>
      <c r="BV663" s="20"/>
      <c r="BW663" s="20"/>
      <c r="BX663" s="20"/>
      <c r="BY663" s="20"/>
      <c r="BZ663" s="20"/>
      <c r="CA663" s="20"/>
      <c r="CB663" s="20"/>
      <c r="CC663" s="20"/>
      <c r="CD663" s="20"/>
      <c r="CE663" s="20"/>
      <c r="CF663" s="20"/>
      <c r="CG663" s="20"/>
      <c r="CH663" s="20"/>
      <c r="CI663" s="20"/>
    </row>
    <row r="664" spans="2:87" ht="13.5" customHeight="1">
      <c r="B664" s="191">
        <v>61</v>
      </c>
      <c r="C664" s="191" t="s">
        <v>16</v>
      </c>
      <c r="D664" s="229">
        <f>VLOOKUP(C664,市区町村別_生活習慣病の状況!$C$5:$D$78,2,FALSE)</f>
        <v>9287</v>
      </c>
      <c r="E664" s="169" t="s">
        <v>67</v>
      </c>
      <c r="F664" s="114" t="s">
        <v>68</v>
      </c>
      <c r="G664" s="170">
        <v>259518361</v>
      </c>
      <c r="H664" s="10">
        <f t="shared" ref="H664" si="1346">IFERROR(G664/G674,"-")</f>
        <v>0.16902021981560986</v>
      </c>
      <c r="I664" s="171">
        <v>4847</v>
      </c>
      <c r="J664" s="10">
        <f t="shared" ref="J664" si="1347">IFERROR(I664/D664,"-")</f>
        <v>0.52191235059760954</v>
      </c>
      <c r="K664" s="75">
        <f t="shared" si="1311"/>
        <v>53542.059211883636</v>
      </c>
      <c r="L664" s="22"/>
      <c r="M664" s="20"/>
      <c r="N664" s="191">
        <v>61</v>
      </c>
      <c r="O664" s="191" t="s">
        <v>16</v>
      </c>
      <c r="P664" s="229">
        <v>8783</v>
      </c>
      <c r="Q664" s="172" t="s">
        <v>67</v>
      </c>
      <c r="R664" s="92" t="s">
        <v>68</v>
      </c>
      <c r="S664" s="102">
        <v>245414863</v>
      </c>
      <c r="T664" s="13">
        <v>0.16183875365439565</v>
      </c>
      <c r="U664" s="73">
        <v>4533</v>
      </c>
      <c r="V664" s="13">
        <v>0.51611066833655928</v>
      </c>
      <c r="W664" s="73">
        <v>54139.612397970443</v>
      </c>
      <c r="X664" s="22"/>
      <c r="Y664" s="143"/>
      <c r="Z664" s="168"/>
      <c r="AA664" s="168"/>
      <c r="AB664" s="168"/>
      <c r="AC664" s="168"/>
      <c r="AD664" s="168"/>
      <c r="AE664" s="168"/>
      <c r="AF664" s="168"/>
      <c r="AG664" s="168"/>
      <c r="AH664" s="168"/>
      <c r="AI664" s="168"/>
      <c r="AJ664" s="168"/>
      <c r="AK664" s="168"/>
      <c r="AL664" s="168"/>
      <c r="AM664" s="168"/>
      <c r="AN664" s="168"/>
      <c r="AO664" s="168"/>
      <c r="AP664" s="168"/>
      <c r="AQ664" s="168"/>
      <c r="AR664" s="168"/>
      <c r="AS664" s="168"/>
      <c r="AT664" s="168"/>
      <c r="AU664" s="168"/>
      <c r="AV664" s="168"/>
      <c r="AW664" s="168"/>
      <c r="AX664" s="168"/>
      <c r="AY664" s="168"/>
      <c r="AZ664" s="168"/>
      <c r="BA664" s="168"/>
      <c r="BB664" s="168"/>
      <c r="BC664" s="168"/>
      <c r="BD664" s="20"/>
      <c r="BE664" s="20"/>
      <c r="BF664" s="20"/>
      <c r="BG664" s="20"/>
      <c r="BH664" s="20"/>
      <c r="BI664" s="20"/>
      <c r="BJ664" s="20"/>
      <c r="BK664" s="20"/>
      <c r="BL664" s="20"/>
      <c r="BM664" s="20"/>
      <c r="BN664" s="20"/>
      <c r="BO664" s="20"/>
      <c r="BP664" s="20"/>
      <c r="BQ664" s="20"/>
      <c r="BR664" s="20"/>
      <c r="BS664" s="20"/>
      <c r="BT664" s="20"/>
      <c r="BU664" s="20"/>
      <c r="BV664" s="20"/>
      <c r="BW664" s="20"/>
      <c r="BX664" s="20"/>
      <c r="BY664" s="20"/>
      <c r="BZ664" s="20"/>
      <c r="CA664" s="20"/>
      <c r="CB664" s="20"/>
      <c r="CC664" s="20"/>
      <c r="CD664" s="20"/>
      <c r="CE664" s="20"/>
      <c r="CF664" s="20"/>
      <c r="CG664" s="20"/>
      <c r="CH664" s="20"/>
      <c r="CI664" s="20"/>
    </row>
    <row r="665" spans="2:87" ht="13.5" customHeight="1">
      <c r="B665" s="228"/>
      <c r="C665" s="228"/>
      <c r="D665" s="230"/>
      <c r="E665" s="173" t="s">
        <v>69</v>
      </c>
      <c r="F665" s="115" t="s">
        <v>70</v>
      </c>
      <c r="G665" s="174">
        <v>119849219</v>
      </c>
      <c r="H665" s="11">
        <f t="shared" ref="H665" si="1348">IFERROR(G665/G674,"-")</f>
        <v>7.8055908113989533E-2</v>
      </c>
      <c r="I665" s="71">
        <v>3965</v>
      </c>
      <c r="J665" s="11">
        <f t="shared" ref="J665" si="1349">IFERROR(I665/D664,"-")</f>
        <v>0.42694088510821576</v>
      </c>
      <c r="K665" s="76">
        <f t="shared" si="1311"/>
        <v>30226.789155107188</v>
      </c>
      <c r="L665" s="22"/>
      <c r="M665" s="20"/>
      <c r="N665" s="228"/>
      <c r="O665" s="228"/>
      <c r="P665" s="230"/>
      <c r="Q665" s="172" t="s">
        <v>69</v>
      </c>
      <c r="R665" s="92" t="s">
        <v>70</v>
      </c>
      <c r="S665" s="102">
        <v>123723911</v>
      </c>
      <c r="T665" s="13">
        <v>8.1589693911437514E-2</v>
      </c>
      <c r="U665" s="73">
        <v>3744</v>
      </c>
      <c r="V665" s="13">
        <v>0.42627803711715817</v>
      </c>
      <c r="W665" s="73">
        <v>33045.916399572649</v>
      </c>
      <c r="X665" s="22"/>
      <c r="Y665" s="143"/>
      <c r="Z665" s="168"/>
      <c r="AA665" s="168"/>
      <c r="AB665" s="168"/>
      <c r="AC665" s="168"/>
      <c r="AD665" s="168"/>
      <c r="AE665" s="168"/>
      <c r="AF665" s="168"/>
      <c r="AG665" s="168"/>
      <c r="AH665" s="168"/>
      <c r="AI665" s="168"/>
      <c r="AJ665" s="168"/>
      <c r="AK665" s="168"/>
      <c r="AL665" s="168"/>
      <c r="AM665" s="168"/>
      <c r="AN665" s="168"/>
      <c r="AO665" s="168"/>
      <c r="AP665" s="168"/>
      <c r="AQ665" s="168"/>
      <c r="AR665" s="168"/>
      <c r="AS665" s="168"/>
      <c r="AT665" s="168"/>
      <c r="AU665" s="168"/>
      <c r="AV665" s="168"/>
      <c r="AW665" s="168"/>
      <c r="AX665" s="168"/>
      <c r="AY665" s="168"/>
      <c r="AZ665" s="168"/>
      <c r="BA665" s="168"/>
      <c r="BB665" s="168"/>
      <c r="BC665" s="168"/>
      <c r="BD665" s="20"/>
      <c r="BE665" s="20"/>
      <c r="BF665" s="20"/>
      <c r="BG665" s="20"/>
      <c r="BH665" s="20"/>
      <c r="BI665" s="20"/>
      <c r="BJ665" s="20"/>
      <c r="BK665" s="20"/>
      <c r="BL665" s="20"/>
      <c r="BM665" s="20"/>
      <c r="BN665" s="20"/>
      <c r="BO665" s="20"/>
      <c r="BP665" s="20"/>
      <c r="BQ665" s="20"/>
      <c r="BR665" s="20"/>
      <c r="BS665" s="20"/>
      <c r="BT665" s="20"/>
      <c r="BU665" s="20"/>
      <c r="BV665" s="20"/>
      <c r="BW665" s="20"/>
      <c r="BX665" s="20"/>
      <c r="BY665" s="20"/>
      <c r="BZ665" s="20"/>
      <c r="CA665" s="20"/>
      <c r="CB665" s="20"/>
      <c r="CC665" s="20"/>
      <c r="CD665" s="20"/>
      <c r="CE665" s="20"/>
      <c r="CF665" s="20"/>
      <c r="CG665" s="20"/>
      <c r="CH665" s="20"/>
      <c r="CI665" s="20"/>
    </row>
    <row r="666" spans="2:87" ht="13.5" customHeight="1">
      <c r="B666" s="228"/>
      <c r="C666" s="228"/>
      <c r="D666" s="230"/>
      <c r="E666" s="173" t="s">
        <v>71</v>
      </c>
      <c r="F666" s="116" t="s">
        <v>72</v>
      </c>
      <c r="G666" s="174">
        <v>240247889</v>
      </c>
      <c r="H666" s="11">
        <f t="shared" ref="H666" si="1350">IFERROR(G666/G674,"-")</f>
        <v>0.15646966500769569</v>
      </c>
      <c r="I666" s="71">
        <v>5990</v>
      </c>
      <c r="J666" s="11">
        <f t="shared" ref="J666" si="1351">IFERROR(I666/D664,"-")</f>
        <v>0.64498761709917085</v>
      </c>
      <c r="K666" s="76">
        <f t="shared" si="1311"/>
        <v>40108.161769616025</v>
      </c>
      <c r="L666" s="22"/>
      <c r="M666" s="20"/>
      <c r="N666" s="228"/>
      <c r="O666" s="228"/>
      <c r="P666" s="230"/>
      <c r="Q666" s="172" t="s">
        <v>71</v>
      </c>
      <c r="R666" s="92" t="s">
        <v>72</v>
      </c>
      <c r="S666" s="102">
        <v>239939725</v>
      </c>
      <c r="T666" s="13">
        <v>0.15822817563489802</v>
      </c>
      <c r="U666" s="73">
        <v>5625</v>
      </c>
      <c r="V666" s="13">
        <v>0.64044176249573037</v>
      </c>
      <c r="W666" s="73">
        <v>42655.951111111113</v>
      </c>
      <c r="X666" s="22"/>
      <c r="Y666" s="143"/>
      <c r="Z666" s="168"/>
      <c r="AA666" s="168"/>
      <c r="AB666" s="168"/>
      <c r="AC666" s="168"/>
      <c r="AD666" s="168"/>
      <c r="AE666" s="168"/>
      <c r="AF666" s="168"/>
      <c r="AG666" s="168"/>
      <c r="AH666" s="168"/>
      <c r="AI666" s="168"/>
      <c r="AJ666" s="168"/>
      <c r="AK666" s="168"/>
      <c r="AL666" s="168"/>
      <c r="AM666" s="168"/>
      <c r="AN666" s="168"/>
      <c r="AO666" s="168"/>
      <c r="AP666" s="168"/>
      <c r="AQ666" s="168"/>
      <c r="AR666" s="168"/>
      <c r="AS666" s="168"/>
      <c r="AT666" s="168"/>
      <c r="AU666" s="168"/>
      <c r="AV666" s="168"/>
      <c r="AW666" s="168"/>
      <c r="AX666" s="168"/>
      <c r="AY666" s="168"/>
      <c r="AZ666" s="168"/>
      <c r="BA666" s="168"/>
      <c r="BB666" s="168"/>
      <c r="BC666" s="168"/>
      <c r="BD666" s="20"/>
      <c r="BE666" s="20"/>
      <c r="BF666" s="20"/>
      <c r="BG666" s="20"/>
      <c r="BH666" s="20"/>
      <c r="BI666" s="20"/>
      <c r="BJ666" s="20"/>
      <c r="BK666" s="20"/>
      <c r="BL666" s="20"/>
      <c r="BM666" s="20"/>
      <c r="BN666" s="20"/>
      <c r="BO666" s="20"/>
      <c r="BP666" s="20"/>
      <c r="BQ666" s="20"/>
      <c r="BR666" s="20"/>
      <c r="BS666" s="20"/>
      <c r="BT666" s="20"/>
      <c r="BU666" s="20"/>
      <c r="BV666" s="20"/>
      <c r="BW666" s="20"/>
      <c r="BX666" s="20"/>
      <c r="BY666" s="20"/>
      <c r="BZ666" s="20"/>
      <c r="CA666" s="20"/>
      <c r="CB666" s="20"/>
      <c r="CC666" s="20"/>
      <c r="CD666" s="20"/>
      <c r="CE666" s="20"/>
      <c r="CF666" s="20"/>
      <c r="CG666" s="20"/>
      <c r="CH666" s="20"/>
      <c r="CI666" s="20"/>
    </row>
    <row r="667" spans="2:87" ht="13.5" customHeight="1">
      <c r="B667" s="228"/>
      <c r="C667" s="228"/>
      <c r="D667" s="230"/>
      <c r="E667" s="173" t="s">
        <v>73</v>
      </c>
      <c r="F667" s="116" t="s">
        <v>74</v>
      </c>
      <c r="G667" s="174">
        <v>192493225</v>
      </c>
      <c r="H667" s="11">
        <f t="shared" ref="H667" si="1352">IFERROR(G667/G674,"-")</f>
        <v>0.12536780471773881</v>
      </c>
      <c r="I667" s="71">
        <v>2363</v>
      </c>
      <c r="J667" s="11">
        <f t="shared" ref="J667" si="1353">IFERROR(I667/D664,"-")</f>
        <v>0.25444169268870465</v>
      </c>
      <c r="K667" s="76">
        <f t="shared" si="1311"/>
        <v>81461.373254337712</v>
      </c>
      <c r="L667" s="22"/>
      <c r="M667" s="20"/>
      <c r="N667" s="228"/>
      <c r="O667" s="228"/>
      <c r="P667" s="230"/>
      <c r="Q667" s="172" t="s">
        <v>73</v>
      </c>
      <c r="R667" s="92" t="s">
        <v>74</v>
      </c>
      <c r="S667" s="102">
        <v>193063759</v>
      </c>
      <c r="T667" s="13">
        <v>0.1273158347071775</v>
      </c>
      <c r="U667" s="73">
        <v>2266</v>
      </c>
      <c r="V667" s="13">
        <v>0.25799840601161333</v>
      </c>
      <c r="W667" s="73">
        <v>85200.246690202999</v>
      </c>
      <c r="X667" s="22"/>
      <c r="Y667" s="143"/>
      <c r="Z667" s="168"/>
      <c r="AA667" s="168"/>
      <c r="AB667" s="168"/>
      <c r="AC667" s="168"/>
      <c r="AD667" s="168"/>
      <c r="AE667" s="168"/>
      <c r="AF667" s="168"/>
      <c r="AG667" s="168"/>
      <c r="AH667" s="168"/>
      <c r="AI667" s="168"/>
      <c r="AJ667" s="168"/>
      <c r="AK667" s="168"/>
      <c r="AL667" s="168"/>
      <c r="AM667" s="168"/>
      <c r="AN667" s="168"/>
      <c r="AO667" s="168"/>
      <c r="AP667" s="168"/>
      <c r="AQ667" s="168"/>
      <c r="AR667" s="168"/>
      <c r="AS667" s="168"/>
      <c r="AT667" s="168"/>
      <c r="AU667" s="168"/>
      <c r="AV667" s="168"/>
      <c r="AW667" s="168"/>
      <c r="AX667" s="168"/>
      <c r="AY667" s="168"/>
      <c r="AZ667" s="168"/>
      <c r="BA667" s="168"/>
      <c r="BB667" s="168"/>
      <c r="BC667" s="168"/>
      <c r="BD667" s="20"/>
      <c r="BE667" s="20"/>
      <c r="BF667" s="20"/>
      <c r="BG667" s="20"/>
      <c r="BH667" s="20"/>
      <c r="BI667" s="20"/>
      <c r="BJ667" s="20"/>
      <c r="BK667" s="20"/>
      <c r="BL667" s="20"/>
      <c r="BM667" s="20"/>
      <c r="BN667" s="20"/>
      <c r="BO667" s="20"/>
      <c r="BP667" s="20"/>
      <c r="BQ667" s="20"/>
      <c r="BR667" s="20"/>
      <c r="BS667" s="20"/>
      <c r="BT667" s="20"/>
      <c r="BU667" s="20"/>
      <c r="BV667" s="20"/>
      <c r="BW667" s="20"/>
      <c r="BX667" s="20"/>
      <c r="BY667" s="20"/>
      <c r="BZ667" s="20"/>
      <c r="CA667" s="20"/>
      <c r="CB667" s="20"/>
      <c r="CC667" s="20"/>
      <c r="CD667" s="20"/>
      <c r="CE667" s="20"/>
      <c r="CF667" s="20"/>
      <c r="CG667" s="20"/>
      <c r="CH667" s="20"/>
      <c r="CI667" s="20"/>
    </row>
    <row r="668" spans="2:87" ht="13.5" customHeight="1">
      <c r="B668" s="228"/>
      <c r="C668" s="228"/>
      <c r="D668" s="230"/>
      <c r="E668" s="173" t="s">
        <v>75</v>
      </c>
      <c r="F668" s="116" t="s">
        <v>76</v>
      </c>
      <c r="G668" s="174">
        <v>9601637</v>
      </c>
      <c r="H668" s="11">
        <f t="shared" ref="H668" si="1354">IFERROR(G668/G674,"-")</f>
        <v>6.2533949046082822E-3</v>
      </c>
      <c r="I668" s="71">
        <v>27</v>
      </c>
      <c r="J668" s="11">
        <f t="shared" ref="J668" si="1355">IFERROR(I668/D664,"-")</f>
        <v>2.9072897598794011E-3</v>
      </c>
      <c r="K668" s="76">
        <f t="shared" si="1311"/>
        <v>355616.18518518517</v>
      </c>
      <c r="L668" s="22"/>
      <c r="M668" s="20"/>
      <c r="N668" s="228"/>
      <c r="O668" s="228"/>
      <c r="P668" s="230"/>
      <c r="Q668" s="172" t="s">
        <v>75</v>
      </c>
      <c r="R668" s="92" t="s">
        <v>76</v>
      </c>
      <c r="S668" s="102">
        <v>3539766</v>
      </c>
      <c r="T668" s="13">
        <v>2.3342975672512771E-3</v>
      </c>
      <c r="U668" s="73">
        <v>26</v>
      </c>
      <c r="V668" s="13">
        <v>2.9602641466469318E-3</v>
      </c>
      <c r="W668" s="73">
        <v>136144.84615384616</v>
      </c>
      <c r="X668" s="22"/>
      <c r="Y668" s="143"/>
      <c r="Z668" s="168"/>
      <c r="AA668" s="168"/>
      <c r="AB668" s="168"/>
      <c r="AC668" s="168"/>
      <c r="AD668" s="168"/>
      <c r="AE668" s="168"/>
      <c r="AF668" s="168"/>
      <c r="AG668" s="168"/>
      <c r="AH668" s="168"/>
      <c r="AI668" s="168"/>
      <c r="AJ668" s="168"/>
      <c r="AK668" s="168"/>
      <c r="AL668" s="168"/>
      <c r="AM668" s="168"/>
      <c r="AN668" s="168"/>
      <c r="AO668" s="168"/>
      <c r="AP668" s="168"/>
      <c r="AQ668" s="168"/>
      <c r="AR668" s="168"/>
      <c r="AS668" s="168"/>
      <c r="AT668" s="168"/>
      <c r="AU668" s="168"/>
      <c r="AV668" s="168"/>
      <c r="AW668" s="168"/>
      <c r="AX668" s="168"/>
      <c r="AY668" s="168"/>
      <c r="AZ668" s="168"/>
      <c r="BA668" s="168"/>
      <c r="BB668" s="168"/>
      <c r="BC668" s="168"/>
      <c r="BD668" s="20"/>
      <c r="BE668" s="20"/>
      <c r="BF668" s="20"/>
      <c r="BG668" s="20"/>
      <c r="BH668" s="20"/>
      <c r="BI668" s="20"/>
      <c r="BJ668" s="20"/>
      <c r="BK668" s="20"/>
      <c r="BL668" s="20"/>
      <c r="BM668" s="20"/>
      <c r="BN668" s="20"/>
      <c r="BO668" s="20"/>
      <c r="BP668" s="20"/>
      <c r="BQ668" s="20"/>
      <c r="BR668" s="20"/>
      <c r="BS668" s="20"/>
      <c r="BT668" s="20"/>
      <c r="BU668" s="20"/>
      <c r="BV668" s="20"/>
      <c r="BW668" s="20"/>
      <c r="BX668" s="20"/>
      <c r="BY668" s="20"/>
      <c r="BZ668" s="20"/>
      <c r="CA668" s="20"/>
      <c r="CB668" s="20"/>
      <c r="CC668" s="20"/>
      <c r="CD668" s="20"/>
      <c r="CE668" s="20"/>
      <c r="CF668" s="20"/>
      <c r="CG668" s="20"/>
      <c r="CH668" s="20"/>
      <c r="CI668" s="20"/>
    </row>
    <row r="669" spans="2:87" ht="13.5" customHeight="1">
      <c r="B669" s="228"/>
      <c r="C669" s="228"/>
      <c r="D669" s="230"/>
      <c r="E669" s="173" t="s">
        <v>77</v>
      </c>
      <c r="F669" s="116" t="s">
        <v>78</v>
      </c>
      <c r="G669" s="174">
        <v>44708969</v>
      </c>
      <c r="H669" s="11">
        <f t="shared" ref="H669" si="1356">IFERROR(G669/G674,"-")</f>
        <v>2.9118247121286675E-2</v>
      </c>
      <c r="I669" s="71">
        <v>293</v>
      </c>
      <c r="J669" s="11">
        <f t="shared" ref="J669" si="1357">IFERROR(I669/D664,"-")</f>
        <v>3.1549477764617209E-2</v>
      </c>
      <c r="K669" s="76">
        <f t="shared" si="1311"/>
        <v>152590.33788395906</v>
      </c>
      <c r="L669" s="22"/>
      <c r="M669" s="20"/>
      <c r="N669" s="228"/>
      <c r="O669" s="228"/>
      <c r="P669" s="230"/>
      <c r="Q669" s="172" t="s">
        <v>77</v>
      </c>
      <c r="R669" s="92" t="s">
        <v>78</v>
      </c>
      <c r="S669" s="102">
        <v>72795319</v>
      </c>
      <c r="T669" s="13">
        <v>4.8004850051947129E-2</v>
      </c>
      <c r="U669" s="73">
        <v>276</v>
      </c>
      <c r="V669" s="13">
        <v>3.1424342479790507E-2</v>
      </c>
      <c r="W669" s="73">
        <v>263751.15579710144</v>
      </c>
      <c r="X669" s="22"/>
      <c r="Y669" s="143"/>
      <c r="Z669" s="168"/>
      <c r="AA669" s="168"/>
      <c r="AB669" s="168"/>
      <c r="AC669" s="168"/>
      <c r="AD669" s="168"/>
      <c r="AE669" s="168"/>
      <c r="AF669" s="168"/>
      <c r="AG669" s="168"/>
      <c r="AH669" s="168"/>
      <c r="AI669" s="168"/>
      <c r="AJ669" s="168"/>
      <c r="AK669" s="168"/>
      <c r="AL669" s="168"/>
      <c r="AM669" s="168"/>
      <c r="AN669" s="168"/>
      <c r="AO669" s="168"/>
      <c r="AP669" s="168"/>
      <c r="AQ669" s="168"/>
      <c r="AR669" s="168"/>
      <c r="AS669" s="168"/>
      <c r="AT669" s="168"/>
      <c r="AU669" s="168"/>
      <c r="AV669" s="168"/>
      <c r="AW669" s="168"/>
      <c r="AX669" s="168"/>
      <c r="AY669" s="168"/>
      <c r="AZ669" s="168"/>
      <c r="BA669" s="168"/>
      <c r="BB669" s="168"/>
      <c r="BC669" s="168"/>
      <c r="BD669" s="20"/>
      <c r="BE669" s="20"/>
      <c r="BF669" s="20"/>
      <c r="BG669" s="20"/>
      <c r="BH669" s="20"/>
      <c r="BI669" s="20"/>
      <c r="BJ669" s="20"/>
      <c r="BK669" s="20"/>
      <c r="BL669" s="20"/>
      <c r="BM669" s="20"/>
      <c r="BN669" s="20"/>
      <c r="BO669" s="20"/>
      <c r="BP669" s="20"/>
      <c r="BQ669" s="20"/>
      <c r="BR669" s="20"/>
      <c r="BS669" s="20"/>
      <c r="BT669" s="20"/>
      <c r="BU669" s="20"/>
      <c r="BV669" s="20"/>
      <c r="BW669" s="20"/>
      <c r="BX669" s="20"/>
      <c r="BY669" s="20"/>
      <c r="BZ669" s="20"/>
      <c r="CA669" s="20"/>
      <c r="CB669" s="20"/>
      <c r="CC669" s="20"/>
      <c r="CD669" s="20"/>
      <c r="CE669" s="20"/>
      <c r="CF669" s="20"/>
      <c r="CG669" s="20"/>
      <c r="CH669" s="20"/>
      <c r="CI669" s="20"/>
    </row>
    <row r="670" spans="2:87" ht="13.5" customHeight="1">
      <c r="B670" s="228"/>
      <c r="C670" s="228"/>
      <c r="D670" s="230"/>
      <c r="E670" s="173" t="s">
        <v>79</v>
      </c>
      <c r="F670" s="116" t="s">
        <v>80</v>
      </c>
      <c r="G670" s="174">
        <v>229679958</v>
      </c>
      <c r="H670" s="11">
        <f t="shared" ref="H670" si="1358">IFERROR(G670/G674,"-")</f>
        <v>0.14958693804481926</v>
      </c>
      <c r="I670" s="71">
        <v>1829</v>
      </c>
      <c r="J670" s="11">
        <f t="shared" ref="J670" si="1359">IFERROR(I670/D664,"-")</f>
        <v>0.19694196188220092</v>
      </c>
      <c r="K670" s="76">
        <f t="shared" si="1311"/>
        <v>125576.79496992892</v>
      </c>
      <c r="L670" s="22"/>
      <c r="M670" s="20"/>
      <c r="N670" s="228"/>
      <c r="O670" s="228"/>
      <c r="P670" s="230"/>
      <c r="Q670" s="172" t="s">
        <v>79</v>
      </c>
      <c r="R670" s="92" t="s">
        <v>80</v>
      </c>
      <c r="S670" s="102">
        <v>258609200</v>
      </c>
      <c r="T670" s="13">
        <v>0.17053975500889013</v>
      </c>
      <c r="U670" s="73">
        <v>1768</v>
      </c>
      <c r="V670" s="13">
        <v>0.20129796197199135</v>
      </c>
      <c r="W670" s="73">
        <v>146272.17194570135</v>
      </c>
      <c r="X670" s="22"/>
      <c r="Y670" s="143"/>
      <c r="Z670" s="168"/>
      <c r="AA670" s="168"/>
      <c r="AB670" s="168"/>
      <c r="AC670" s="168"/>
      <c r="AD670" s="168"/>
      <c r="AE670" s="168"/>
      <c r="AF670" s="168"/>
      <c r="AG670" s="168"/>
      <c r="AH670" s="168"/>
      <c r="AI670" s="168"/>
      <c r="AJ670" s="168"/>
      <c r="AK670" s="168"/>
      <c r="AL670" s="168"/>
      <c r="AM670" s="168"/>
      <c r="AN670" s="168"/>
      <c r="AO670" s="168"/>
      <c r="AP670" s="168"/>
      <c r="AQ670" s="168"/>
      <c r="AR670" s="168"/>
      <c r="AS670" s="168"/>
      <c r="AT670" s="168"/>
      <c r="AU670" s="168"/>
      <c r="AV670" s="168"/>
      <c r="AW670" s="168"/>
      <c r="AX670" s="168"/>
      <c r="AY670" s="168"/>
      <c r="AZ670" s="168"/>
      <c r="BA670" s="168"/>
      <c r="BB670" s="168"/>
      <c r="BC670" s="168"/>
      <c r="BD670" s="20"/>
      <c r="BE670" s="20"/>
      <c r="BF670" s="20"/>
      <c r="BG670" s="20"/>
      <c r="BH670" s="20"/>
      <c r="BI670" s="20"/>
      <c r="BJ670" s="20"/>
      <c r="BK670" s="20"/>
      <c r="BL670" s="20"/>
      <c r="BM670" s="20"/>
      <c r="BN670" s="20"/>
      <c r="BO670" s="20"/>
      <c r="BP670" s="20"/>
      <c r="BQ670" s="20"/>
      <c r="BR670" s="20"/>
      <c r="BS670" s="20"/>
      <c r="BT670" s="20"/>
      <c r="BU670" s="20"/>
      <c r="BV670" s="20"/>
      <c r="BW670" s="20"/>
      <c r="BX670" s="20"/>
      <c r="BY670" s="20"/>
      <c r="BZ670" s="20"/>
      <c r="CA670" s="20"/>
      <c r="CB670" s="20"/>
      <c r="CC670" s="20"/>
      <c r="CD670" s="20"/>
      <c r="CE670" s="20"/>
      <c r="CF670" s="20"/>
      <c r="CG670" s="20"/>
      <c r="CH670" s="20"/>
      <c r="CI670" s="20"/>
    </row>
    <row r="671" spans="2:87" ht="13.5" customHeight="1">
      <c r="B671" s="228"/>
      <c r="C671" s="228"/>
      <c r="D671" s="230"/>
      <c r="E671" s="173" t="s">
        <v>81</v>
      </c>
      <c r="F671" s="116" t="s">
        <v>82</v>
      </c>
      <c r="G671" s="174">
        <v>176809</v>
      </c>
      <c r="H671" s="11">
        <f t="shared" ref="H671" si="1360">IFERROR(G671/G674,"-")</f>
        <v>1.1515291607971492E-4</v>
      </c>
      <c r="I671" s="71">
        <v>24</v>
      </c>
      <c r="J671" s="11">
        <f t="shared" ref="J671" si="1361">IFERROR(I671/D664,"-")</f>
        <v>2.5842575643372457E-3</v>
      </c>
      <c r="K671" s="76">
        <f t="shared" si="1311"/>
        <v>7367.041666666667</v>
      </c>
      <c r="L671" s="22"/>
      <c r="M671" s="20"/>
      <c r="N671" s="228"/>
      <c r="O671" s="228"/>
      <c r="P671" s="230"/>
      <c r="Q671" s="172" t="s">
        <v>81</v>
      </c>
      <c r="R671" s="92" t="s">
        <v>82</v>
      </c>
      <c r="S671" s="102">
        <v>118826</v>
      </c>
      <c r="T671" s="13">
        <v>7.8359768054216093E-5</v>
      </c>
      <c r="U671" s="73">
        <v>15</v>
      </c>
      <c r="V671" s="13">
        <v>1.7078446999886144E-3</v>
      </c>
      <c r="W671" s="73">
        <v>7921.7333333333336</v>
      </c>
      <c r="X671" s="22"/>
      <c r="Y671" s="143"/>
      <c r="Z671" s="168"/>
      <c r="AA671" s="168"/>
      <c r="AB671" s="168"/>
      <c r="AC671" s="168"/>
      <c r="AD671" s="168"/>
      <c r="AE671" s="168"/>
      <c r="AF671" s="168"/>
      <c r="AG671" s="168"/>
      <c r="AH671" s="168"/>
      <c r="AI671" s="168"/>
      <c r="AJ671" s="168"/>
      <c r="AK671" s="168"/>
      <c r="AL671" s="168"/>
      <c r="AM671" s="168"/>
      <c r="AN671" s="168"/>
      <c r="AO671" s="168"/>
      <c r="AP671" s="168"/>
      <c r="AQ671" s="168"/>
      <c r="AR671" s="168"/>
      <c r="AS671" s="168"/>
      <c r="AT671" s="168"/>
      <c r="AU671" s="168"/>
      <c r="AV671" s="168"/>
      <c r="AW671" s="168"/>
      <c r="AX671" s="168"/>
      <c r="AY671" s="168"/>
      <c r="AZ671" s="168"/>
      <c r="BA671" s="168"/>
      <c r="BB671" s="168"/>
      <c r="BC671" s="168"/>
      <c r="BD671" s="20"/>
      <c r="BE671" s="20"/>
      <c r="BF671" s="20"/>
      <c r="BG671" s="20"/>
      <c r="BH671" s="20"/>
      <c r="BI671" s="20"/>
      <c r="BJ671" s="20"/>
      <c r="BK671" s="20"/>
      <c r="BL671" s="20"/>
      <c r="BM671" s="20"/>
      <c r="BN671" s="20"/>
      <c r="BO671" s="20"/>
      <c r="BP671" s="20"/>
      <c r="BQ671" s="20"/>
      <c r="BR671" s="20"/>
      <c r="BS671" s="20"/>
      <c r="BT671" s="20"/>
      <c r="BU671" s="20"/>
      <c r="BV671" s="20"/>
      <c r="BW671" s="20"/>
      <c r="BX671" s="20"/>
      <c r="BY671" s="20"/>
      <c r="BZ671" s="20"/>
      <c r="CA671" s="20"/>
      <c r="CB671" s="20"/>
      <c r="CC671" s="20"/>
      <c r="CD671" s="20"/>
      <c r="CE671" s="20"/>
      <c r="CF671" s="20"/>
      <c r="CG671" s="20"/>
      <c r="CH671" s="20"/>
      <c r="CI671" s="20"/>
    </row>
    <row r="672" spans="2:87" ht="13.5" customHeight="1">
      <c r="B672" s="228"/>
      <c r="C672" s="228"/>
      <c r="D672" s="230"/>
      <c r="E672" s="173" t="s">
        <v>83</v>
      </c>
      <c r="F672" s="116" t="s">
        <v>84</v>
      </c>
      <c r="G672" s="174">
        <v>32780840</v>
      </c>
      <c r="H672" s="11">
        <f t="shared" ref="H672" si="1362">IFERROR(G672/G674,"-")</f>
        <v>2.1349644630887354E-2</v>
      </c>
      <c r="I672" s="71">
        <v>1417</v>
      </c>
      <c r="J672" s="11">
        <f t="shared" ref="J672" si="1363">IFERROR(I672/D664,"-")</f>
        <v>0.15257887369441153</v>
      </c>
      <c r="K672" s="76">
        <f t="shared" si="1311"/>
        <v>23133.973182780523</v>
      </c>
      <c r="L672" s="22"/>
      <c r="M672" s="20"/>
      <c r="N672" s="228"/>
      <c r="O672" s="228"/>
      <c r="P672" s="230"/>
      <c r="Q672" s="172" t="s">
        <v>83</v>
      </c>
      <c r="R672" s="92" t="s">
        <v>84</v>
      </c>
      <c r="S672" s="102">
        <v>30473601</v>
      </c>
      <c r="T672" s="13">
        <v>2.0095806524975404E-2</v>
      </c>
      <c r="U672" s="73">
        <v>1376</v>
      </c>
      <c r="V672" s="13">
        <v>0.15666628714562222</v>
      </c>
      <c r="W672" s="73">
        <v>22146.512354651164</v>
      </c>
      <c r="X672" s="22"/>
      <c r="Y672" s="143"/>
      <c r="Z672" s="168"/>
      <c r="AA672" s="168"/>
      <c r="AB672" s="168"/>
      <c r="AC672" s="168"/>
      <c r="AD672" s="168"/>
      <c r="AE672" s="168"/>
      <c r="AF672" s="168"/>
      <c r="AG672" s="168"/>
      <c r="AH672" s="168"/>
      <c r="AI672" s="168"/>
      <c r="AJ672" s="168"/>
      <c r="AK672" s="168"/>
      <c r="AL672" s="168"/>
      <c r="AM672" s="168"/>
      <c r="AN672" s="168"/>
      <c r="AO672" s="168"/>
      <c r="AP672" s="168"/>
      <c r="AQ672" s="168"/>
      <c r="AR672" s="168"/>
      <c r="AS672" s="168"/>
      <c r="AT672" s="168"/>
      <c r="AU672" s="168"/>
      <c r="AV672" s="168"/>
      <c r="AW672" s="168"/>
      <c r="AX672" s="168"/>
      <c r="AY672" s="168"/>
      <c r="AZ672" s="168"/>
      <c r="BA672" s="168"/>
      <c r="BB672" s="168"/>
      <c r="BC672" s="168"/>
      <c r="BD672" s="20"/>
      <c r="BE672" s="20"/>
      <c r="BF672" s="20"/>
      <c r="BG672" s="20"/>
      <c r="BH672" s="20"/>
      <c r="BI672" s="20"/>
      <c r="BJ672" s="20"/>
      <c r="BK672" s="20"/>
      <c r="BL672" s="20"/>
      <c r="BM672" s="20"/>
      <c r="BN672" s="20"/>
      <c r="BO672" s="20"/>
      <c r="BP672" s="20"/>
      <c r="BQ672" s="20"/>
      <c r="BR672" s="20"/>
      <c r="BS672" s="20"/>
      <c r="BT672" s="20"/>
      <c r="BU672" s="20"/>
      <c r="BV672" s="20"/>
      <c r="BW672" s="20"/>
      <c r="BX672" s="20"/>
      <c r="BY672" s="20"/>
      <c r="BZ672" s="20"/>
      <c r="CA672" s="20"/>
      <c r="CB672" s="20"/>
      <c r="CC672" s="20"/>
      <c r="CD672" s="20"/>
      <c r="CE672" s="20"/>
      <c r="CF672" s="20"/>
      <c r="CG672" s="20"/>
      <c r="CH672" s="20"/>
      <c r="CI672" s="20"/>
    </row>
    <row r="673" spans="2:87" ht="13.5" customHeight="1">
      <c r="B673" s="228"/>
      <c r="C673" s="228"/>
      <c r="D673" s="230"/>
      <c r="E673" s="175" t="s">
        <v>85</v>
      </c>
      <c r="F673" s="117" t="s">
        <v>86</v>
      </c>
      <c r="G673" s="176">
        <v>406370992</v>
      </c>
      <c r="H673" s="12">
        <f t="shared" ref="H673" si="1364">IFERROR(G673/G674,"-")</f>
        <v>0.26466302472728481</v>
      </c>
      <c r="I673" s="72">
        <v>775</v>
      </c>
      <c r="J673" s="12">
        <f t="shared" ref="J673" si="1365">IFERROR(I673/D664,"-")</f>
        <v>8.3449983848390225E-2</v>
      </c>
      <c r="K673" s="77">
        <f t="shared" si="1311"/>
        <v>524349.66709677421</v>
      </c>
      <c r="L673" s="22"/>
      <c r="M673" s="20"/>
      <c r="N673" s="228"/>
      <c r="O673" s="228"/>
      <c r="P673" s="230"/>
      <c r="Q673" s="172" t="s">
        <v>85</v>
      </c>
      <c r="R673" s="92" t="s">
        <v>86</v>
      </c>
      <c r="S673" s="102">
        <v>348736953</v>
      </c>
      <c r="T673" s="13">
        <v>0.22997447317097316</v>
      </c>
      <c r="U673" s="73">
        <v>718</v>
      </c>
      <c r="V673" s="13">
        <v>8.1748832972788343E-2</v>
      </c>
      <c r="W673" s="73">
        <v>485706.06267409469</v>
      </c>
      <c r="X673" s="22"/>
      <c r="Y673" s="143"/>
      <c r="Z673" s="168"/>
      <c r="AA673" s="168"/>
      <c r="AB673" s="168"/>
      <c r="AC673" s="168"/>
      <c r="AD673" s="168"/>
      <c r="AE673" s="168"/>
      <c r="AF673" s="168"/>
      <c r="AG673" s="168"/>
      <c r="AH673" s="168"/>
      <c r="AI673" s="168"/>
      <c r="AJ673" s="168"/>
      <c r="AK673" s="168"/>
      <c r="AL673" s="168"/>
      <c r="AM673" s="168"/>
      <c r="AN673" s="168"/>
      <c r="AO673" s="168"/>
      <c r="AP673" s="168"/>
      <c r="AQ673" s="168"/>
      <c r="AR673" s="168"/>
      <c r="AS673" s="168"/>
      <c r="AT673" s="168"/>
      <c r="AU673" s="168"/>
      <c r="AV673" s="168"/>
      <c r="AW673" s="168"/>
      <c r="AX673" s="168"/>
      <c r="AY673" s="168"/>
      <c r="AZ673" s="168"/>
      <c r="BA673" s="168"/>
      <c r="BB673" s="168"/>
      <c r="BC673" s="168"/>
      <c r="BD673" s="20"/>
      <c r="BE673" s="20"/>
      <c r="BF673" s="20"/>
      <c r="BG673" s="20"/>
      <c r="BH673" s="20"/>
      <c r="BI673" s="20"/>
      <c r="BJ673" s="20"/>
      <c r="BK673" s="20"/>
      <c r="BL673" s="20"/>
      <c r="BM673" s="20"/>
      <c r="BN673" s="20"/>
      <c r="BO673" s="20"/>
      <c r="BP673" s="20"/>
      <c r="BQ673" s="20"/>
      <c r="BR673" s="20"/>
      <c r="BS673" s="20"/>
      <c r="BT673" s="20"/>
      <c r="BU673" s="20"/>
      <c r="BV673" s="20"/>
      <c r="BW673" s="20"/>
      <c r="BX673" s="20"/>
      <c r="BY673" s="20"/>
      <c r="BZ673" s="20"/>
      <c r="CA673" s="20"/>
      <c r="CB673" s="20"/>
      <c r="CC673" s="20"/>
      <c r="CD673" s="20"/>
      <c r="CE673" s="20"/>
      <c r="CF673" s="20"/>
      <c r="CG673" s="20"/>
      <c r="CH673" s="20"/>
      <c r="CI673" s="20"/>
    </row>
    <row r="674" spans="2:87" ht="13.5" customHeight="1">
      <c r="B674" s="192"/>
      <c r="C674" s="192"/>
      <c r="D674" s="231"/>
      <c r="E674" s="177" t="s">
        <v>115</v>
      </c>
      <c r="F674" s="178"/>
      <c r="G674" s="102">
        <f>SUM(G664:G673)</f>
        <v>1535427899</v>
      </c>
      <c r="H674" s="13" t="s">
        <v>131</v>
      </c>
      <c r="I674" s="73">
        <v>7576</v>
      </c>
      <c r="J674" s="13">
        <f t="shared" ref="J674" si="1366">IFERROR(I674/D664,"-")</f>
        <v>0.81576397114245724</v>
      </c>
      <c r="K674" s="78">
        <f t="shared" si="1311"/>
        <v>202669.9972280887</v>
      </c>
      <c r="L674" s="22"/>
      <c r="M674" s="20"/>
      <c r="N674" s="192"/>
      <c r="O674" s="192"/>
      <c r="P674" s="231"/>
      <c r="Q674" s="179" t="s">
        <v>115</v>
      </c>
      <c r="R674" s="179"/>
      <c r="S674" s="102">
        <v>1516415923</v>
      </c>
      <c r="T674" s="13" t="s">
        <v>131</v>
      </c>
      <c r="U674" s="73">
        <v>7201</v>
      </c>
      <c r="V674" s="13">
        <v>0.81987931230786748</v>
      </c>
      <c r="W674" s="73">
        <v>210584.07485071517</v>
      </c>
      <c r="X674" s="22"/>
      <c r="Y674" s="143"/>
      <c r="Z674" s="168"/>
      <c r="AA674" s="168"/>
      <c r="AB674" s="168"/>
      <c r="AC674" s="168"/>
      <c r="AD674" s="168"/>
      <c r="AE674" s="168"/>
      <c r="AF674" s="168"/>
      <c r="AG674" s="168"/>
      <c r="AH674" s="168"/>
      <c r="AI674" s="168"/>
      <c r="AJ674" s="168"/>
      <c r="AK674" s="168"/>
      <c r="AL674" s="168"/>
      <c r="AM674" s="168"/>
      <c r="AN674" s="168"/>
      <c r="AO674" s="168"/>
      <c r="AP674" s="168"/>
      <c r="AQ674" s="168"/>
      <c r="AR674" s="168"/>
      <c r="AS674" s="168"/>
      <c r="AT674" s="168"/>
      <c r="AU674" s="168"/>
      <c r="AV674" s="168"/>
      <c r="AW674" s="168"/>
      <c r="AX674" s="168"/>
      <c r="AY674" s="168"/>
      <c r="AZ674" s="168"/>
      <c r="BA674" s="168"/>
      <c r="BB674" s="168"/>
      <c r="BC674" s="168"/>
      <c r="BD674" s="20"/>
      <c r="BE674" s="20"/>
      <c r="BF674" s="20"/>
      <c r="BG674" s="20"/>
      <c r="BH674" s="20"/>
      <c r="BI674" s="20"/>
      <c r="BJ674" s="20"/>
      <c r="BK674" s="20"/>
      <c r="BL674" s="20"/>
      <c r="BM674" s="20"/>
      <c r="BN674" s="20"/>
      <c r="BO674" s="20"/>
      <c r="BP674" s="20"/>
      <c r="BQ674" s="20"/>
      <c r="BR674" s="20"/>
      <c r="BS674" s="20"/>
      <c r="BT674" s="20"/>
      <c r="BU674" s="20"/>
      <c r="BV674" s="20"/>
      <c r="BW674" s="20"/>
      <c r="BX674" s="20"/>
      <c r="BY674" s="20"/>
      <c r="BZ674" s="20"/>
      <c r="CA674" s="20"/>
      <c r="CB674" s="20"/>
      <c r="CC674" s="20"/>
      <c r="CD674" s="20"/>
      <c r="CE674" s="20"/>
      <c r="CF674" s="20"/>
      <c r="CG674" s="20"/>
      <c r="CH674" s="20"/>
      <c r="CI674" s="20"/>
    </row>
    <row r="675" spans="2:87" ht="13.5" customHeight="1">
      <c r="B675" s="191">
        <v>62</v>
      </c>
      <c r="C675" s="191" t="s">
        <v>17</v>
      </c>
      <c r="D675" s="229">
        <f>VLOOKUP(C675,市区町村別_生活習慣病の状況!$C$5:$D$78,2,FALSE)</f>
        <v>13662</v>
      </c>
      <c r="E675" s="169" t="s">
        <v>67</v>
      </c>
      <c r="F675" s="114" t="s">
        <v>68</v>
      </c>
      <c r="G675" s="170">
        <v>350623155</v>
      </c>
      <c r="H675" s="10">
        <f t="shared" ref="H675" si="1367">IFERROR(G675/G685,"-")</f>
        <v>0.17757226797843248</v>
      </c>
      <c r="I675" s="171">
        <v>6939</v>
      </c>
      <c r="J675" s="10">
        <f t="shared" ref="J675" si="1368">IFERROR(I675/D675,"-")</f>
        <v>0.5079051383399209</v>
      </c>
      <c r="K675" s="75">
        <f t="shared" si="1311"/>
        <v>50529.349329874625</v>
      </c>
      <c r="L675" s="22"/>
      <c r="M675" s="20"/>
      <c r="N675" s="191">
        <v>62</v>
      </c>
      <c r="O675" s="191" t="s">
        <v>17</v>
      </c>
      <c r="P675" s="229">
        <v>12953</v>
      </c>
      <c r="Q675" s="172" t="s">
        <v>67</v>
      </c>
      <c r="R675" s="92" t="s">
        <v>68</v>
      </c>
      <c r="S675" s="102">
        <v>325273707</v>
      </c>
      <c r="T675" s="13">
        <v>0.16616794357036707</v>
      </c>
      <c r="U675" s="73">
        <v>6456</v>
      </c>
      <c r="V675" s="13">
        <v>0.49841735505288348</v>
      </c>
      <c r="W675" s="73">
        <v>50383.164033457251</v>
      </c>
      <c r="X675" s="22"/>
      <c r="Y675" s="143"/>
      <c r="Z675" s="168"/>
      <c r="AA675" s="168"/>
      <c r="AB675" s="168"/>
      <c r="AC675" s="168"/>
      <c r="AD675" s="168"/>
      <c r="AE675" s="168"/>
      <c r="AF675" s="168"/>
      <c r="AG675" s="168"/>
      <c r="AH675" s="168"/>
      <c r="AI675" s="168"/>
      <c r="AJ675" s="168"/>
      <c r="AK675" s="168"/>
      <c r="AL675" s="168"/>
      <c r="AM675" s="168"/>
      <c r="AN675" s="168"/>
      <c r="AO675" s="168"/>
      <c r="AP675" s="168"/>
      <c r="AQ675" s="168"/>
      <c r="AR675" s="168"/>
      <c r="AS675" s="168"/>
      <c r="AT675" s="168"/>
      <c r="AU675" s="168"/>
      <c r="AV675" s="168"/>
      <c r="AW675" s="168"/>
      <c r="AX675" s="168"/>
      <c r="AY675" s="168"/>
      <c r="AZ675" s="168"/>
      <c r="BA675" s="168"/>
      <c r="BB675" s="168"/>
      <c r="BC675" s="168"/>
      <c r="BD675" s="20"/>
      <c r="BE675" s="20"/>
      <c r="BF675" s="20"/>
      <c r="BG675" s="20"/>
      <c r="BH675" s="20"/>
      <c r="BI675" s="20"/>
      <c r="BJ675" s="20"/>
      <c r="BK675" s="20"/>
      <c r="BL675" s="20"/>
      <c r="BM675" s="20"/>
      <c r="BN675" s="20"/>
      <c r="BO675" s="20"/>
      <c r="BP675" s="20"/>
      <c r="BQ675" s="20"/>
      <c r="BR675" s="20"/>
      <c r="BS675" s="20"/>
      <c r="BT675" s="20"/>
      <c r="BU675" s="20"/>
      <c r="BV675" s="20"/>
      <c r="BW675" s="20"/>
      <c r="BX675" s="20"/>
      <c r="BY675" s="20"/>
      <c r="BZ675" s="20"/>
      <c r="CA675" s="20"/>
      <c r="CB675" s="20"/>
      <c r="CC675" s="20"/>
      <c r="CD675" s="20"/>
      <c r="CE675" s="20"/>
      <c r="CF675" s="20"/>
      <c r="CG675" s="20"/>
      <c r="CH675" s="20"/>
      <c r="CI675" s="20"/>
    </row>
    <row r="676" spans="2:87" ht="13.5" customHeight="1">
      <c r="B676" s="228"/>
      <c r="C676" s="228"/>
      <c r="D676" s="230"/>
      <c r="E676" s="173" t="s">
        <v>69</v>
      </c>
      <c r="F676" s="115" t="s">
        <v>70</v>
      </c>
      <c r="G676" s="174">
        <v>177884155</v>
      </c>
      <c r="H676" s="11">
        <f t="shared" ref="H676" si="1369">IFERROR(G676/G685,"-")</f>
        <v>9.0089009782531398E-2</v>
      </c>
      <c r="I676" s="71">
        <v>5795</v>
      </c>
      <c r="J676" s="11">
        <f t="shared" ref="J676" si="1370">IFERROR(I676/D675,"-")</f>
        <v>0.42416922851705463</v>
      </c>
      <c r="K676" s="76">
        <f t="shared" si="1311"/>
        <v>30696.144089732526</v>
      </c>
      <c r="L676" s="22"/>
      <c r="M676" s="20"/>
      <c r="N676" s="228"/>
      <c r="O676" s="228"/>
      <c r="P676" s="230"/>
      <c r="Q676" s="172" t="s">
        <v>69</v>
      </c>
      <c r="R676" s="92" t="s">
        <v>70</v>
      </c>
      <c r="S676" s="102">
        <v>181321507</v>
      </c>
      <c r="T676" s="13">
        <v>9.2629134463886806E-2</v>
      </c>
      <c r="U676" s="73">
        <v>5422</v>
      </c>
      <c r="V676" s="13">
        <v>0.41859028796417819</v>
      </c>
      <c r="W676" s="73">
        <v>33441.81243083733</v>
      </c>
      <c r="X676" s="22"/>
      <c r="Y676" s="143"/>
      <c r="Z676" s="168"/>
      <c r="AA676" s="168"/>
      <c r="AB676" s="168"/>
      <c r="AC676" s="168"/>
      <c r="AD676" s="168"/>
      <c r="AE676" s="168"/>
      <c r="AF676" s="168"/>
      <c r="AG676" s="168"/>
      <c r="AH676" s="168"/>
      <c r="AI676" s="168"/>
      <c r="AJ676" s="168"/>
      <c r="AK676" s="168"/>
      <c r="AL676" s="168"/>
      <c r="AM676" s="168"/>
      <c r="AN676" s="168"/>
      <c r="AO676" s="168"/>
      <c r="AP676" s="168"/>
      <c r="AQ676" s="168"/>
      <c r="AR676" s="168"/>
      <c r="AS676" s="168"/>
      <c r="AT676" s="168"/>
      <c r="AU676" s="168"/>
      <c r="AV676" s="168"/>
      <c r="AW676" s="168"/>
      <c r="AX676" s="168"/>
      <c r="AY676" s="168"/>
      <c r="AZ676" s="168"/>
      <c r="BA676" s="168"/>
      <c r="BB676" s="168"/>
      <c r="BC676" s="168"/>
      <c r="BD676" s="20"/>
      <c r="BE676" s="20"/>
      <c r="BF676" s="20"/>
      <c r="BG676" s="20"/>
      <c r="BH676" s="20"/>
      <c r="BI676" s="20"/>
      <c r="BJ676" s="20"/>
      <c r="BK676" s="20"/>
      <c r="BL676" s="20"/>
      <c r="BM676" s="20"/>
      <c r="BN676" s="20"/>
      <c r="BO676" s="20"/>
      <c r="BP676" s="20"/>
      <c r="BQ676" s="20"/>
      <c r="BR676" s="20"/>
      <c r="BS676" s="20"/>
      <c r="BT676" s="20"/>
      <c r="BU676" s="20"/>
      <c r="BV676" s="20"/>
      <c r="BW676" s="20"/>
      <c r="BX676" s="20"/>
      <c r="BY676" s="20"/>
      <c r="BZ676" s="20"/>
      <c r="CA676" s="20"/>
      <c r="CB676" s="20"/>
      <c r="CC676" s="20"/>
      <c r="CD676" s="20"/>
      <c r="CE676" s="20"/>
      <c r="CF676" s="20"/>
      <c r="CG676" s="20"/>
      <c r="CH676" s="20"/>
      <c r="CI676" s="20"/>
    </row>
    <row r="677" spans="2:87" ht="13.5" customHeight="1">
      <c r="B677" s="228"/>
      <c r="C677" s="228"/>
      <c r="D677" s="230"/>
      <c r="E677" s="173" t="s">
        <v>71</v>
      </c>
      <c r="F677" s="116" t="s">
        <v>72</v>
      </c>
      <c r="G677" s="174">
        <v>344135517</v>
      </c>
      <c r="H677" s="11">
        <f t="shared" ref="H677" si="1371">IFERROR(G677/G685,"-")</f>
        <v>0.17428661905007503</v>
      </c>
      <c r="I677" s="71">
        <v>8695</v>
      </c>
      <c r="J677" s="11">
        <f t="shared" ref="J677" si="1372">IFERROR(I677/D675,"-")</f>
        <v>0.63643683208900603</v>
      </c>
      <c r="K677" s="76">
        <f t="shared" si="1311"/>
        <v>39578.552846463484</v>
      </c>
      <c r="L677" s="22"/>
      <c r="M677" s="20"/>
      <c r="N677" s="228"/>
      <c r="O677" s="228"/>
      <c r="P677" s="230"/>
      <c r="Q677" s="172" t="s">
        <v>71</v>
      </c>
      <c r="R677" s="92" t="s">
        <v>72</v>
      </c>
      <c r="S677" s="102">
        <v>331876527</v>
      </c>
      <c r="T677" s="13">
        <v>0.16954103213410177</v>
      </c>
      <c r="U677" s="73">
        <v>8198</v>
      </c>
      <c r="V677" s="13">
        <v>0.63290357446151468</v>
      </c>
      <c r="W677" s="73">
        <v>40482.621005123197</v>
      </c>
      <c r="X677" s="22"/>
      <c r="Y677" s="143"/>
      <c r="Z677" s="168"/>
      <c r="AA677" s="168"/>
      <c r="AB677" s="168"/>
      <c r="AC677" s="168"/>
      <c r="AD677" s="168"/>
      <c r="AE677" s="168"/>
      <c r="AF677" s="168"/>
      <c r="AG677" s="168"/>
      <c r="AH677" s="168"/>
      <c r="AI677" s="168"/>
      <c r="AJ677" s="168"/>
      <c r="AK677" s="168"/>
      <c r="AL677" s="168"/>
      <c r="AM677" s="168"/>
      <c r="AN677" s="168"/>
      <c r="AO677" s="168"/>
      <c r="AP677" s="168"/>
      <c r="AQ677" s="168"/>
      <c r="AR677" s="168"/>
      <c r="AS677" s="168"/>
      <c r="AT677" s="168"/>
      <c r="AU677" s="168"/>
      <c r="AV677" s="168"/>
      <c r="AW677" s="168"/>
      <c r="AX677" s="168"/>
      <c r="AY677" s="168"/>
      <c r="AZ677" s="168"/>
      <c r="BA677" s="168"/>
      <c r="BB677" s="168"/>
      <c r="BC677" s="168"/>
      <c r="BD677" s="20"/>
      <c r="BE677" s="20"/>
      <c r="BF677" s="20"/>
      <c r="BG677" s="20"/>
      <c r="BH677" s="20"/>
      <c r="BI677" s="20"/>
      <c r="BJ677" s="20"/>
      <c r="BK677" s="20"/>
      <c r="BL677" s="20"/>
      <c r="BM677" s="20"/>
      <c r="BN677" s="20"/>
      <c r="BO677" s="20"/>
      <c r="BP677" s="20"/>
      <c r="BQ677" s="20"/>
      <c r="BR677" s="20"/>
      <c r="BS677" s="20"/>
      <c r="BT677" s="20"/>
      <c r="BU677" s="20"/>
      <c r="BV677" s="20"/>
      <c r="BW677" s="20"/>
      <c r="BX677" s="20"/>
      <c r="BY677" s="20"/>
      <c r="BZ677" s="20"/>
      <c r="CA677" s="20"/>
      <c r="CB677" s="20"/>
      <c r="CC677" s="20"/>
      <c r="CD677" s="20"/>
      <c r="CE677" s="20"/>
      <c r="CF677" s="20"/>
      <c r="CG677" s="20"/>
      <c r="CH677" s="20"/>
      <c r="CI677" s="20"/>
    </row>
    <row r="678" spans="2:87" ht="13.5" customHeight="1">
      <c r="B678" s="228"/>
      <c r="C678" s="228"/>
      <c r="D678" s="230"/>
      <c r="E678" s="173" t="s">
        <v>73</v>
      </c>
      <c r="F678" s="116" t="s">
        <v>74</v>
      </c>
      <c r="G678" s="174">
        <v>152872661</v>
      </c>
      <c r="H678" s="11">
        <f t="shared" ref="H678" si="1373">IFERROR(G678/G685,"-")</f>
        <v>7.7421997773273313E-2</v>
      </c>
      <c r="I678" s="71">
        <v>3160</v>
      </c>
      <c r="J678" s="11">
        <f t="shared" ref="J678" si="1374">IFERROR(I678/D675,"-")</f>
        <v>0.2312984921680574</v>
      </c>
      <c r="K678" s="76">
        <f t="shared" si="1311"/>
        <v>48377.424367088606</v>
      </c>
      <c r="L678" s="22"/>
      <c r="M678" s="20"/>
      <c r="N678" s="228"/>
      <c r="O678" s="228"/>
      <c r="P678" s="230"/>
      <c r="Q678" s="172" t="s">
        <v>73</v>
      </c>
      <c r="R678" s="92" t="s">
        <v>74</v>
      </c>
      <c r="S678" s="102">
        <v>157790621</v>
      </c>
      <c r="T678" s="13">
        <v>8.0608246046340218E-2</v>
      </c>
      <c r="U678" s="73">
        <v>3064</v>
      </c>
      <c r="V678" s="13">
        <v>0.23654751794950976</v>
      </c>
      <c r="W678" s="73">
        <v>51498.24445169713</v>
      </c>
      <c r="X678" s="22"/>
      <c r="Y678" s="143"/>
      <c r="Z678" s="168"/>
      <c r="AA678" s="168"/>
      <c r="AB678" s="168"/>
      <c r="AC678" s="168"/>
      <c r="AD678" s="168"/>
      <c r="AE678" s="168"/>
      <c r="AF678" s="168"/>
      <c r="AG678" s="168"/>
      <c r="AH678" s="168"/>
      <c r="AI678" s="168"/>
      <c r="AJ678" s="168"/>
      <c r="AK678" s="168"/>
      <c r="AL678" s="168"/>
      <c r="AM678" s="168"/>
      <c r="AN678" s="168"/>
      <c r="AO678" s="168"/>
      <c r="AP678" s="168"/>
      <c r="AQ678" s="168"/>
      <c r="AR678" s="168"/>
      <c r="AS678" s="168"/>
      <c r="AT678" s="168"/>
      <c r="AU678" s="168"/>
      <c r="AV678" s="168"/>
      <c r="AW678" s="168"/>
      <c r="AX678" s="168"/>
      <c r="AY678" s="168"/>
      <c r="AZ678" s="168"/>
      <c r="BA678" s="168"/>
      <c r="BB678" s="168"/>
      <c r="BC678" s="168"/>
      <c r="BD678" s="20"/>
      <c r="BE678" s="20"/>
      <c r="BF678" s="20"/>
      <c r="BG678" s="20"/>
      <c r="BH678" s="20"/>
      <c r="BI678" s="20"/>
      <c r="BJ678" s="20"/>
      <c r="BK678" s="20"/>
      <c r="BL678" s="20"/>
      <c r="BM678" s="20"/>
      <c r="BN678" s="20"/>
      <c r="BO678" s="20"/>
      <c r="BP678" s="20"/>
      <c r="BQ678" s="20"/>
      <c r="BR678" s="20"/>
      <c r="BS678" s="20"/>
      <c r="BT678" s="20"/>
      <c r="BU678" s="20"/>
      <c r="BV678" s="20"/>
      <c r="BW678" s="20"/>
      <c r="BX678" s="20"/>
      <c r="BY678" s="20"/>
      <c r="BZ678" s="20"/>
      <c r="CA678" s="20"/>
      <c r="CB678" s="20"/>
      <c r="CC678" s="20"/>
      <c r="CD678" s="20"/>
      <c r="CE678" s="20"/>
      <c r="CF678" s="20"/>
      <c r="CG678" s="20"/>
      <c r="CH678" s="20"/>
      <c r="CI678" s="20"/>
    </row>
    <row r="679" spans="2:87" ht="13.5" customHeight="1">
      <c r="B679" s="228"/>
      <c r="C679" s="228"/>
      <c r="D679" s="230"/>
      <c r="E679" s="173" t="s">
        <v>75</v>
      </c>
      <c r="F679" s="116" t="s">
        <v>76</v>
      </c>
      <c r="G679" s="174">
        <v>9597081</v>
      </c>
      <c r="H679" s="11">
        <f t="shared" ref="H679" si="1375">IFERROR(G679/G685,"-")</f>
        <v>4.8604189850003574E-3</v>
      </c>
      <c r="I679" s="71">
        <v>43</v>
      </c>
      <c r="J679" s="11">
        <f t="shared" ref="J679" si="1376">IFERROR(I679/D675,"-")</f>
        <v>3.1474161908944518E-3</v>
      </c>
      <c r="K679" s="76">
        <f t="shared" si="1311"/>
        <v>223187.93023255814</v>
      </c>
      <c r="L679" s="22"/>
      <c r="M679" s="20"/>
      <c r="N679" s="228"/>
      <c r="O679" s="228"/>
      <c r="P679" s="230"/>
      <c r="Q679" s="172" t="s">
        <v>75</v>
      </c>
      <c r="R679" s="92" t="s">
        <v>76</v>
      </c>
      <c r="S679" s="102">
        <v>31867864</v>
      </c>
      <c r="T679" s="13">
        <v>1.6279881567126273E-2</v>
      </c>
      <c r="U679" s="73">
        <v>47</v>
      </c>
      <c r="V679" s="13">
        <v>3.6285030494866053E-3</v>
      </c>
      <c r="W679" s="73">
        <v>678039.65957446804</v>
      </c>
      <c r="X679" s="22"/>
      <c r="Y679" s="143"/>
      <c r="Z679" s="168"/>
      <c r="AA679" s="168"/>
      <c r="AB679" s="168"/>
      <c r="AC679" s="168"/>
      <c r="AD679" s="168"/>
      <c r="AE679" s="168"/>
      <c r="AF679" s="168"/>
      <c r="AG679" s="168"/>
      <c r="AH679" s="168"/>
      <c r="AI679" s="168"/>
      <c r="AJ679" s="168"/>
      <c r="AK679" s="168"/>
      <c r="AL679" s="168"/>
      <c r="AM679" s="168"/>
      <c r="AN679" s="168"/>
      <c r="AO679" s="168"/>
      <c r="AP679" s="168"/>
      <c r="AQ679" s="168"/>
      <c r="AR679" s="168"/>
      <c r="AS679" s="168"/>
      <c r="AT679" s="168"/>
      <c r="AU679" s="168"/>
      <c r="AV679" s="168"/>
      <c r="AW679" s="168"/>
      <c r="AX679" s="168"/>
      <c r="AY679" s="168"/>
      <c r="AZ679" s="168"/>
      <c r="BA679" s="168"/>
      <c r="BB679" s="168"/>
      <c r="BC679" s="168"/>
      <c r="BD679" s="20"/>
      <c r="BE679" s="20"/>
      <c r="BF679" s="20"/>
      <c r="BG679" s="20"/>
      <c r="BH679" s="20"/>
      <c r="BI679" s="20"/>
      <c r="BJ679" s="20"/>
      <c r="BK679" s="20"/>
      <c r="BL679" s="20"/>
      <c r="BM679" s="20"/>
      <c r="BN679" s="20"/>
      <c r="BO679" s="20"/>
      <c r="BP679" s="20"/>
      <c r="BQ679" s="20"/>
      <c r="BR679" s="20"/>
      <c r="BS679" s="20"/>
      <c r="BT679" s="20"/>
      <c r="BU679" s="20"/>
      <c r="BV679" s="20"/>
      <c r="BW679" s="20"/>
      <c r="BX679" s="20"/>
      <c r="BY679" s="20"/>
      <c r="BZ679" s="20"/>
      <c r="CA679" s="20"/>
      <c r="CB679" s="20"/>
      <c r="CC679" s="20"/>
      <c r="CD679" s="20"/>
      <c r="CE679" s="20"/>
      <c r="CF679" s="20"/>
      <c r="CG679" s="20"/>
      <c r="CH679" s="20"/>
      <c r="CI679" s="20"/>
    </row>
    <row r="680" spans="2:87" ht="13.5" customHeight="1">
      <c r="B680" s="228"/>
      <c r="C680" s="228"/>
      <c r="D680" s="230"/>
      <c r="E680" s="173" t="s">
        <v>77</v>
      </c>
      <c r="F680" s="116" t="s">
        <v>78</v>
      </c>
      <c r="G680" s="174">
        <v>123119501</v>
      </c>
      <c r="H680" s="11">
        <f t="shared" ref="H680" si="1377">IFERROR(G680/G685,"-")</f>
        <v>6.2353580227589037E-2</v>
      </c>
      <c r="I680" s="71">
        <v>407</v>
      </c>
      <c r="J680" s="11">
        <f t="shared" ref="J680" si="1378">IFERROR(I680/D675,"-")</f>
        <v>2.9790660225442835E-2</v>
      </c>
      <c r="K680" s="76">
        <f t="shared" si="1311"/>
        <v>302504.91646191647</v>
      </c>
      <c r="L680" s="22"/>
      <c r="M680" s="20"/>
      <c r="N680" s="228"/>
      <c r="O680" s="228"/>
      <c r="P680" s="230"/>
      <c r="Q680" s="172" t="s">
        <v>77</v>
      </c>
      <c r="R680" s="92" t="s">
        <v>78</v>
      </c>
      <c r="S680" s="102">
        <v>104735715</v>
      </c>
      <c r="T680" s="13">
        <v>5.350484224635485E-2</v>
      </c>
      <c r="U680" s="73">
        <v>367</v>
      </c>
      <c r="V680" s="13">
        <v>2.833320466301243E-2</v>
      </c>
      <c r="W680" s="73">
        <v>285383.41961852863</v>
      </c>
      <c r="X680" s="22"/>
      <c r="Y680" s="143"/>
      <c r="Z680" s="168"/>
      <c r="AA680" s="168"/>
      <c r="AB680" s="168"/>
      <c r="AC680" s="168"/>
      <c r="AD680" s="168"/>
      <c r="AE680" s="168"/>
      <c r="AF680" s="168"/>
      <c r="AG680" s="168"/>
      <c r="AH680" s="168"/>
      <c r="AI680" s="168"/>
      <c r="AJ680" s="168"/>
      <c r="AK680" s="168"/>
      <c r="AL680" s="168"/>
      <c r="AM680" s="168"/>
      <c r="AN680" s="168"/>
      <c r="AO680" s="168"/>
      <c r="AP680" s="168"/>
      <c r="AQ680" s="168"/>
      <c r="AR680" s="168"/>
      <c r="AS680" s="168"/>
      <c r="AT680" s="168"/>
      <c r="AU680" s="168"/>
      <c r="AV680" s="168"/>
      <c r="AW680" s="168"/>
      <c r="AX680" s="168"/>
      <c r="AY680" s="168"/>
      <c r="AZ680" s="168"/>
      <c r="BA680" s="168"/>
      <c r="BB680" s="168"/>
      <c r="BC680" s="168"/>
      <c r="BD680" s="20"/>
      <c r="BE680" s="20"/>
      <c r="BF680" s="20"/>
      <c r="BG680" s="20"/>
      <c r="BH680" s="20"/>
      <c r="BI680" s="20"/>
      <c r="BJ680" s="20"/>
      <c r="BK680" s="20"/>
      <c r="BL680" s="20"/>
      <c r="BM680" s="20"/>
      <c r="BN680" s="20"/>
      <c r="BO680" s="20"/>
      <c r="BP680" s="20"/>
      <c r="BQ680" s="20"/>
      <c r="BR680" s="20"/>
      <c r="BS680" s="20"/>
      <c r="BT680" s="20"/>
      <c r="BU680" s="20"/>
      <c r="BV680" s="20"/>
      <c r="BW680" s="20"/>
      <c r="BX680" s="20"/>
      <c r="BY680" s="20"/>
      <c r="BZ680" s="20"/>
      <c r="CA680" s="20"/>
      <c r="CB680" s="20"/>
      <c r="CC680" s="20"/>
      <c r="CD680" s="20"/>
      <c r="CE680" s="20"/>
      <c r="CF680" s="20"/>
      <c r="CG680" s="20"/>
      <c r="CH680" s="20"/>
      <c r="CI680" s="20"/>
    </row>
    <row r="681" spans="2:87" ht="13.5" customHeight="1">
      <c r="B681" s="228"/>
      <c r="C681" s="228"/>
      <c r="D681" s="230"/>
      <c r="E681" s="173" t="s">
        <v>79</v>
      </c>
      <c r="F681" s="116" t="s">
        <v>80</v>
      </c>
      <c r="G681" s="174">
        <v>277464665</v>
      </c>
      <c r="H681" s="11">
        <f t="shared" ref="H681" si="1379">IFERROR(G681/G685,"-")</f>
        <v>0.1405213236642229</v>
      </c>
      <c r="I681" s="71">
        <v>2369</v>
      </c>
      <c r="J681" s="11">
        <f t="shared" ref="J681" si="1380">IFERROR(I681/D675,"-")</f>
        <v>0.17340067340067339</v>
      </c>
      <c r="K681" s="76">
        <f t="shared" si="1311"/>
        <v>117123.11734909244</v>
      </c>
      <c r="L681" s="22"/>
      <c r="M681" s="20"/>
      <c r="N681" s="228"/>
      <c r="O681" s="228"/>
      <c r="P681" s="230"/>
      <c r="Q681" s="172" t="s">
        <v>79</v>
      </c>
      <c r="R681" s="92" t="s">
        <v>80</v>
      </c>
      <c r="S681" s="102">
        <v>282540500</v>
      </c>
      <c r="T681" s="13">
        <v>0.14433743905511337</v>
      </c>
      <c r="U681" s="73">
        <v>2314</v>
      </c>
      <c r="V681" s="13">
        <v>0.17864587354280861</v>
      </c>
      <c r="W681" s="73">
        <v>122100.4753673293</v>
      </c>
      <c r="X681" s="22"/>
      <c r="Y681" s="143"/>
      <c r="Z681" s="168"/>
      <c r="AA681" s="168"/>
      <c r="AB681" s="168"/>
      <c r="AC681" s="168"/>
      <c r="AD681" s="168"/>
      <c r="AE681" s="168"/>
      <c r="AF681" s="168"/>
      <c r="AG681" s="168"/>
      <c r="AH681" s="168"/>
      <c r="AI681" s="168"/>
      <c r="AJ681" s="168"/>
      <c r="AK681" s="168"/>
      <c r="AL681" s="168"/>
      <c r="AM681" s="168"/>
      <c r="AN681" s="168"/>
      <c r="AO681" s="168"/>
      <c r="AP681" s="168"/>
      <c r="AQ681" s="168"/>
      <c r="AR681" s="168"/>
      <c r="AS681" s="168"/>
      <c r="AT681" s="168"/>
      <c r="AU681" s="168"/>
      <c r="AV681" s="168"/>
      <c r="AW681" s="168"/>
      <c r="AX681" s="168"/>
      <c r="AY681" s="168"/>
      <c r="AZ681" s="168"/>
      <c r="BA681" s="168"/>
      <c r="BB681" s="168"/>
      <c r="BC681" s="168"/>
      <c r="BD681" s="20"/>
      <c r="BE681" s="20"/>
      <c r="BF681" s="20"/>
      <c r="BG681" s="20"/>
      <c r="BH681" s="20"/>
      <c r="BI681" s="20"/>
      <c r="BJ681" s="20"/>
      <c r="BK681" s="20"/>
      <c r="BL681" s="20"/>
      <c r="BM681" s="20"/>
      <c r="BN681" s="20"/>
      <c r="BO681" s="20"/>
      <c r="BP681" s="20"/>
      <c r="BQ681" s="20"/>
      <c r="BR681" s="20"/>
      <c r="BS681" s="20"/>
      <c r="BT681" s="20"/>
      <c r="BU681" s="20"/>
      <c r="BV681" s="20"/>
      <c r="BW681" s="20"/>
      <c r="BX681" s="20"/>
      <c r="BY681" s="20"/>
      <c r="BZ681" s="20"/>
      <c r="CA681" s="20"/>
      <c r="CB681" s="20"/>
      <c r="CC681" s="20"/>
      <c r="CD681" s="20"/>
      <c r="CE681" s="20"/>
      <c r="CF681" s="20"/>
      <c r="CG681" s="20"/>
      <c r="CH681" s="20"/>
      <c r="CI681" s="20"/>
    </row>
    <row r="682" spans="2:87" ht="13.5" customHeight="1">
      <c r="B682" s="228"/>
      <c r="C682" s="228"/>
      <c r="D682" s="230"/>
      <c r="E682" s="173" t="s">
        <v>81</v>
      </c>
      <c r="F682" s="116" t="s">
        <v>82</v>
      </c>
      <c r="G682" s="174">
        <v>257403</v>
      </c>
      <c r="H682" s="11">
        <f t="shared" ref="H682" si="1381">IFERROR(G682/G685,"-")</f>
        <v>1.3036114085064479E-4</v>
      </c>
      <c r="I682" s="71">
        <v>35</v>
      </c>
      <c r="J682" s="11">
        <f t="shared" ref="J682" si="1382">IFERROR(I682/D675,"-")</f>
        <v>2.5618503879373446E-3</v>
      </c>
      <c r="K682" s="76">
        <f t="shared" si="1311"/>
        <v>7354.3714285714286</v>
      </c>
      <c r="L682" s="22"/>
      <c r="M682" s="20"/>
      <c r="N682" s="228"/>
      <c r="O682" s="228"/>
      <c r="P682" s="230"/>
      <c r="Q682" s="172" t="s">
        <v>81</v>
      </c>
      <c r="R682" s="92" t="s">
        <v>82</v>
      </c>
      <c r="S682" s="102">
        <v>145440</v>
      </c>
      <c r="T682" s="13">
        <v>7.4298860291447373E-5</v>
      </c>
      <c r="U682" s="73">
        <v>28</v>
      </c>
      <c r="V682" s="13">
        <v>2.1616613911835097E-3</v>
      </c>
      <c r="W682" s="73">
        <v>5194.2857142857147</v>
      </c>
      <c r="X682" s="22"/>
      <c r="Y682" s="143"/>
      <c r="Z682" s="168"/>
      <c r="AA682" s="168"/>
      <c r="AB682" s="168"/>
      <c r="AC682" s="168"/>
      <c r="AD682" s="168"/>
      <c r="AE682" s="168"/>
      <c r="AF682" s="168"/>
      <c r="AG682" s="168"/>
      <c r="AH682" s="168"/>
      <c r="AI682" s="168"/>
      <c r="AJ682" s="168"/>
      <c r="AK682" s="168"/>
      <c r="AL682" s="168"/>
      <c r="AM682" s="168"/>
      <c r="AN682" s="168"/>
      <c r="AO682" s="168"/>
      <c r="AP682" s="168"/>
      <c r="AQ682" s="168"/>
      <c r="AR682" s="168"/>
      <c r="AS682" s="168"/>
      <c r="AT682" s="168"/>
      <c r="AU682" s="168"/>
      <c r="AV682" s="168"/>
      <c r="AW682" s="168"/>
      <c r="AX682" s="168"/>
      <c r="AY682" s="168"/>
      <c r="AZ682" s="168"/>
      <c r="BA682" s="168"/>
      <c r="BB682" s="168"/>
      <c r="BC682" s="168"/>
      <c r="BD682" s="20"/>
      <c r="BE682" s="20"/>
      <c r="BF682" s="20"/>
      <c r="BG682" s="20"/>
      <c r="BH682" s="20"/>
      <c r="BI682" s="20"/>
      <c r="BJ682" s="20"/>
      <c r="BK682" s="20"/>
      <c r="BL682" s="20"/>
      <c r="BM682" s="20"/>
      <c r="BN682" s="20"/>
      <c r="BO682" s="20"/>
      <c r="BP682" s="20"/>
      <c r="BQ682" s="20"/>
      <c r="BR682" s="20"/>
      <c r="BS682" s="20"/>
      <c r="BT682" s="20"/>
      <c r="BU682" s="20"/>
      <c r="BV682" s="20"/>
      <c r="BW682" s="20"/>
      <c r="BX682" s="20"/>
      <c r="BY682" s="20"/>
      <c r="BZ682" s="20"/>
      <c r="CA682" s="20"/>
      <c r="CB682" s="20"/>
      <c r="CC682" s="20"/>
      <c r="CD682" s="20"/>
      <c r="CE682" s="20"/>
      <c r="CF682" s="20"/>
      <c r="CG682" s="20"/>
      <c r="CH682" s="20"/>
      <c r="CI682" s="20"/>
    </row>
    <row r="683" spans="2:87" ht="13.5" customHeight="1">
      <c r="B683" s="228"/>
      <c r="C683" s="228"/>
      <c r="D683" s="230"/>
      <c r="E683" s="173" t="s">
        <v>83</v>
      </c>
      <c r="F683" s="116" t="s">
        <v>84</v>
      </c>
      <c r="G683" s="174">
        <v>23062492</v>
      </c>
      <c r="H683" s="11">
        <f t="shared" ref="H683" si="1383">IFERROR(G683/G685,"-")</f>
        <v>1.1679944553788684E-2</v>
      </c>
      <c r="I683" s="71">
        <v>1182</v>
      </c>
      <c r="J683" s="11">
        <f t="shared" ref="J683" si="1384">IFERROR(I683/D675,"-")</f>
        <v>8.6517347386912608E-2</v>
      </c>
      <c r="K683" s="76">
        <f t="shared" si="1311"/>
        <v>19511.414551607446</v>
      </c>
      <c r="L683" s="22"/>
      <c r="M683" s="20"/>
      <c r="N683" s="228"/>
      <c r="O683" s="228"/>
      <c r="P683" s="230"/>
      <c r="Q683" s="172" t="s">
        <v>83</v>
      </c>
      <c r="R683" s="92" t="s">
        <v>84</v>
      </c>
      <c r="S683" s="102">
        <v>28252910</v>
      </c>
      <c r="T683" s="13">
        <v>1.4433161529956245E-2</v>
      </c>
      <c r="U683" s="73">
        <v>1108</v>
      </c>
      <c r="V683" s="13">
        <v>8.5540029336833162E-2</v>
      </c>
      <c r="W683" s="73">
        <v>25499.016245487364</v>
      </c>
      <c r="X683" s="22"/>
      <c r="Y683" s="143"/>
      <c r="Z683" s="168"/>
      <c r="AA683" s="168"/>
      <c r="AB683" s="168"/>
      <c r="AC683" s="168"/>
      <c r="AD683" s="168"/>
      <c r="AE683" s="168"/>
      <c r="AF683" s="168"/>
      <c r="AG683" s="168"/>
      <c r="AH683" s="168"/>
      <c r="AI683" s="168"/>
      <c r="AJ683" s="168"/>
      <c r="AK683" s="168"/>
      <c r="AL683" s="168"/>
      <c r="AM683" s="168"/>
      <c r="AN683" s="168"/>
      <c r="AO683" s="168"/>
      <c r="AP683" s="168"/>
      <c r="AQ683" s="168"/>
      <c r="AR683" s="168"/>
      <c r="AS683" s="168"/>
      <c r="AT683" s="168"/>
      <c r="AU683" s="168"/>
      <c r="AV683" s="168"/>
      <c r="AW683" s="168"/>
      <c r="AX683" s="168"/>
      <c r="AY683" s="168"/>
      <c r="AZ683" s="168"/>
      <c r="BA683" s="168"/>
      <c r="BB683" s="168"/>
      <c r="BC683" s="168"/>
      <c r="BD683" s="20"/>
      <c r="BE683" s="20"/>
      <c r="BF683" s="20"/>
      <c r="BG683" s="20"/>
      <c r="BH683" s="20"/>
      <c r="BI683" s="20"/>
      <c r="BJ683" s="20"/>
      <c r="BK683" s="20"/>
      <c r="BL683" s="20"/>
      <c r="BM683" s="20"/>
      <c r="BN683" s="20"/>
      <c r="BO683" s="20"/>
      <c r="BP683" s="20"/>
      <c r="BQ683" s="20"/>
      <c r="BR683" s="20"/>
      <c r="BS683" s="20"/>
      <c r="BT683" s="20"/>
      <c r="BU683" s="20"/>
      <c r="BV683" s="20"/>
      <c r="BW683" s="20"/>
      <c r="BX683" s="20"/>
      <c r="BY683" s="20"/>
      <c r="BZ683" s="20"/>
      <c r="CA683" s="20"/>
      <c r="CB683" s="20"/>
      <c r="CC683" s="20"/>
      <c r="CD683" s="20"/>
      <c r="CE683" s="20"/>
      <c r="CF683" s="20"/>
      <c r="CG683" s="20"/>
      <c r="CH683" s="20"/>
      <c r="CI683" s="20"/>
    </row>
    <row r="684" spans="2:87" ht="13.5" customHeight="1">
      <c r="B684" s="228"/>
      <c r="C684" s="228"/>
      <c r="D684" s="230"/>
      <c r="E684" s="175" t="s">
        <v>85</v>
      </c>
      <c r="F684" s="117" t="s">
        <v>86</v>
      </c>
      <c r="G684" s="176">
        <v>515521168</v>
      </c>
      <c r="H684" s="12">
        <f t="shared" ref="H684" si="1385">IFERROR(G684/G685,"-")</f>
        <v>0.26108447684423614</v>
      </c>
      <c r="I684" s="72">
        <v>1181</v>
      </c>
      <c r="J684" s="12">
        <f t="shared" ref="J684" si="1386">IFERROR(I684/D675,"-")</f>
        <v>8.644415166154297E-2</v>
      </c>
      <c r="K684" s="77">
        <f t="shared" si="1311"/>
        <v>436512.41998306522</v>
      </c>
      <c r="L684" s="22"/>
      <c r="M684" s="20"/>
      <c r="N684" s="228"/>
      <c r="O684" s="228"/>
      <c r="P684" s="230"/>
      <c r="Q684" s="172" t="s">
        <v>85</v>
      </c>
      <c r="R684" s="92" t="s">
        <v>86</v>
      </c>
      <c r="S684" s="102">
        <v>513694953</v>
      </c>
      <c r="T684" s="13">
        <v>0.26242402052646197</v>
      </c>
      <c r="U684" s="73">
        <v>1049</v>
      </c>
      <c r="V684" s="13">
        <v>8.0985099976839336E-2</v>
      </c>
      <c r="W684" s="73">
        <v>489699.66920877027</v>
      </c>
      <c r="X684" s="22"/>
      <c r="Y684" s="143"/>
      <c r="Z684" s="168"/>
      <c r="AA684" s="168"/>
      <c r="AB684" s="168"/>
      <c r="AC684" s="168"/>
      <c r="AD684" s="168"/>
      <c r="AE684" s="168"/>
      <c r="AF684" s="168"/>
      <c r="AG684" s="168"/>
      <c r="AH684" s="168"/>
      <c r="AI684" s="168"/>
      <c r="AJ684" s="168"/>
      <c r="AK684" s="168"/>
      <c r="AL684" s="168"/>
      <c r="AM684" s="168"/>
      <c r="AN684" s="168"/>
      <c r="AO684" s="168"/>
      <c r="AP684" s="168"/>
      <c r="AQ684" s="168"/>
      <c r="AR684" s="168"/>
      <c r="AS684" s="168"/>
      <c r="AT684" s="168"/>
      <c r="AU684" s="168"/>
      <c r="AV684" s="168"/>
      <c r="AW684" s="168"/>
      <c r="AX684" s="168"/>
      <c r="AY684" s="168"/>
      <c r="AZ684" s="168"/>
      <c r="BA684" s="168"/>
      <c r="BB684" s="168"/>
      <c r="BC684" s="168"/>
      <c r="BD684" s="20"/>
      <c r="BE684" s="20"/>
      <c r="BF684" s="20"/>
      <c r="BG684" s="20"/>
      <c r="BH684" s="20"/>
      <c r="BI684" s="20"/>
      <c r="BJ684" s="20"/>
      <c r="BK684" s="20"/>
      <c r="BL684" s="20"/>
      <c r="BM684" s="20"/>
      <c r="BN684" s="20"/>
      <c r="BO684" s="20"/>
      <c r="BP684" s="20"/>
      <c r="BQ684" s="20"/>
      <c r="BR684" s="20"/>
      <c r="BS684" s="20"/>
      <c r="BT684" s="20"/>
      <c r="BU684" s="20"/>
      <c r="BV684" s="20"/>
      <c r="BW684" s="20"/>
      <c r="BX684" s="20"/>
      <c r="BY684" s="20"/>
      <c r="BZ684" s="20"/>
      <c r="CA684" s="20"/>
      <c r="CB684" s="20"/>
      <c r="CC684" s="20"/>
      <c r="CD684" s="20"/>
      <c r="CE684" s="20"/>
      <c r="CF684" s="20"/>
      <c r="CG684" s="20"/>
      <c r="CH684" s="20"/>
      <c r="CI684" s="20"/>
    </row>
    <row r="685" spans="2:87" ht="13.5" customHeight="1">
      <c r="B685" s="192"/>
      <c r="C685" s="192"/>
      <c r="D685" s="231"/>
      <c r="E685" s="177" t="s">
        <v>115</v>
      </c>
      <c r="F685" s="178"/>
      <c r="G685" s="102">
        <f>SUM(G675:G684)</f>
        <v>1974537798</v>
      </c>
      <c r="H685" s="13" t="s">
        <v>131</v>
      </c>
      <c r="I685" s="73">
        <v>11192</v>
      </c>
      <c r="J685" s="13">
        <f t="shared" ref="J685" si="1387">IFERROR(I685/D675,"-")</f>
        <v>0.81920655833699307</v>
      </c>
      <c r="K685" s="78">
        <f t="shared" si="1311"/>
        <v>176424.0348463188</v>
      </c>
      <c r="L685" s="22"/>
      <c r="M685" s="20"/>
      <c r="N685" s="192"/>
      <c r="O685" s="192"/>
      <c r="P685" s="231"/>
      <c r="Q685" s="179" t="s">
        <v>115</v>
      </c>
      <c r="R685" s="179"/>
      <c r="S685" s="102">
        <v>1957499744</v>
      </c>
      <c r="T685" s="13" t="s">
        <v>131</v>
      </c>
      <c r="U685" s="73">
        <v>10592</v>
      </c>
      <c r="V685" s="13">
        <v>0.81772562340770483</v>
      </c>
      <c r="W685" s="73">
        <v>184809.2658610272</v>
      </c>
      <c r="X685" s="22"/>
      <c r="Y685" s="143"/>
      <c r="Z685" s="168"/>
      <c r="AA685" s="168"/>
      <c r="AB685" s="168"/>
      <c r="AC685" s="168"/>
      <c r="AD685" s="168"/>
      <c r="AE685" s="168"/>
      <c r="AF685" s="168"/>
      <c r="AG685" s="168"/>
      <c r="AH685" s="168"/>
      <c r="AI685" s="168"/>
      <c r="AJ685" s="168"/>
      <c r="AK685" s="168"/>
      <c r="AL685" s="168"/>
      <c r="AM685" s="168"/>
      <c r="AN685" s="168"/>
      <c r="AO685" s="168"/>
      <c r="AP685" s="168"/>
      <c r="AQ685" s="168"/>
      <c r="AR685" s="168"/>
      <c r="AS685" s="168"/>
      <c r="AT685" s="168"/>
      <c r="AU685" s="168"/>
      <c r="AV685" s="168"/>
      <c r="AW685" s="168"/>
      <c r="AX685" s="168"/>
      <c r="AY685" s="168"/>
      <c r="AZ685" s="168"/>
      <c r="BA685" s="168"/>
      <c r="BB685" s="168"/>
      <c r="BC685" s="168"/>
      <c r="BD685" s="20"/>
      <c r="BE685" s="20"/>
      <c r="BF685" s="20"/>
      <c r="BG685" s="20"/>
      <c r="BH685" s="20"/>
      <c r="BI685" s="20"/>
      <c r="BJ685" s="20"/>
      <c r="BK685" s="20"/>
      <c r="BL685" s="20"/>
      <c r="BM685" s="20"/>
      <c r="BN685" s="20"/>
      <c r="BO685" s="20"/>
      <c r="BP685" s="20"/>
      <c r="BQ685" s="20"/>
      <c r="BR685" s="20"/>
      <c r="BS685" s="20"/>
      <c r="BT685" s="20"/>
      <c r="BU685" s="20"/>
      <c r="BV685" s="20"/>
      <c r="BW685" s="20"/>
      <c r="BX685" s="20"/>
      <c r="BY685" s="20"/>
      <c r="BZ685" s="20"/>
      <c r="CA685" s="20"/>
      <c r="CB685" s="20"/>
      <c r="CC685" s="20"/>
      <c r="CD685" s="20"/>
      <c r="CE685" s="20"/>
      <c r="CF685" s="20"/>
      <c r="CG685" s="20"/>
      <c r="CH685" s="20"/>
      <c r="CI685" s="20"/>
    </row>
    <row r="686" spans="2:87" ht="13.5" customHeight="1">
      <c r="B686" s="191">
        <v>63</v>
      </c>
      <c r="C686" s="191" t="s">
        <v>26</v>
      </c>
      <c r="D686" s="229">
        <f>VLOOKUP(C686,市区町村別_生活習慣病の状況!$C$5:$D$78,2,FALSE)</f>
        <v>9933</v>
      </c>
      <c r="E686" s="169" t="s">
        <v>67</v>
      </c>
      <c r="F686" s="114" t="s">
        <v>68</v>
      </c>
      <c r="G686" s="170">
        <v>257420203</v>
      </c>
      <c r="H686" s="10">
        <f t="shared" ref="H686" si="1388">IFERROR(G686/G696,"-")</f>
        <v>0.17487491046244527</v>
      </c>
      <c r="I686" s="171">
        <v>4672</v>
      </c>
      <c r="J686" s="10">
        <f t="shared" ref="J686" si="1389">IFERROR(I686/D686,"-")</f>
        <v>0.47035135407228429</v>
      </c>
      <c r="K686" s="75">
        <f t="shared" si="1311"/>
        <v>55098.502354452052</v>
      </c>
      <c r="L686" s="22"/>
      <c r="M686" s="20"/>
      <c r="N686" s="191">
        <v>63</v>
      </c>
      <c r="O686" s="191" t="s">
        <v>26</v>
      </c>
      <c r="P686" s="229">
        <v>9425</v>
      </c>
      <c r="Q686" s="172" t="s">
        <v>67</v>
      </c>
      <c r="R686" s="92" t="s">
        <v>68</v>
      </c>
      <c r="S686" s="102">
        <v>255495586</v>
      </c>
      <c r="T686" s="13">
        <v>0.16950467204842751</v>
      </c>
      <c r="U686" s="73">
        <v>4353</v>
      </c>
      <c r="V686" s="13">
        <v>0.46185676392572944</v>
      </c>
      <c r="W686" s="73">
        <v>58694.138754881693</v>
      </c>
      <c r="X686" s="22"/>
      <c r="Y686" s="143"/>
      <c r="Z686" s="168"/>
      <c r="AA686" s="168"/>
      <c r="AB686" s="168"/>
      <c r="AC686" s="168"/>
      <c r="AD686" s="168"/>
      <c r="AE686" s="168"/>
      <c r="AF686" s="168"/>
      <c r="AG686" s="168"/>
      <c r="AH686" s="168"/>
      <c r="AI686" s="168"/>
      <c r="AJ686" s="168"/>
      <c r="AK686" s="168"/>
      <c r="AL686" s="168"/>
      <c r="AM686" s="168"/>
      <c r="AN686" s="168"/>
      <c r="AO686" s="168"/>
      <c r="AP686" s="168"/>
      <c r="AQ686" s="168"/>
      <c r="AR686" s="168"/>
      <c r="AS686" s="168"/>
      <c r="AT686" s="168"/>
      <c r="AU686" s="168"/>
      <c r="AV686" s="168"/>
      <c r="AW686" s="168"/>
      <c r="AX686" s="168"/>
      <c r="AY686" s="168"/>
      <c r="AZ686" s="168"/>
      <c r="BA686" s="168"/>
      <c r="BB686" s="168"/>
      <c r="BC686" s="168"/>
      <c r="BD686" s="20"/>
      <c r="BE686" s="20"/>
      <c r="BF686" s="20"/>
      <c r="BG686" s="20"/>
      <c r="BH686" s="20"/>
      <c r="BI686" s="20"/>
      <c r="BJ686" s="20"/>
      <c r="BK686" s="20"/>
      <c r="BL686" s="20"/>
      <c r="BM686" s="20"/>
      <c r="BN686" s="20"/>
      <c r="BO686" s="20"/>
      <c r="BP686" s="20"/>
      <c r="BQ686" s="20"/>
      <c r="BR686" s="20"/>
      <c r="BS686" s="20"/>
      <c r="BT686" s="20"/>
      <c r="BU686" s="20"/>
      <c r="BV686" s="20"/>
      <c r="BW686" s="20"/>
      <c r="BX686" s="20"/>
      <c r="BY686" s="20"/>
      <c r="BZ686" s="20"/>
      <c r="CA686" s="20"/>
      <c r="CB686" s="20"/>
      <c r="CC686" s="20"/>
      <c r="CD686" s="20"/>
      <c r="CE686" s="20"/>
      <c r="CF686" s="20"/>
      <c r="CG686" s="20"/>
      <c r="CH686" s="20"/>
      <c r="CI686" s="20"/>
    </row>
    <row r="687" spans="2:87" ht="13.5" customHeight="1">
      <c r="B687" s="228"/>
      <c r="C687" s="228"/>
      <c r="D687" s="230"/>
      <c r="E687" s="173" t="s">
        <v>69</v>
      </c>
      <c r="F687" s="115" t="s">
        <v>70</v>
      </c>
      <c r="G687" s="174">
        <v>133642294</v>
      </c>
      <c r="H687" s="11">
        <f t="shared" ref="H687" si="1390">IFERROR(G687/G696,"-")</f>
        <v>9.0788073060628374E-2</v>
      </c>
      <c r="I687" s="71">
        <v>4182</v>
      </c>
      <c r="J687" s="11">
        <f t="shared" ref="J687" si="1391">IFERROR(I687/D686,"-")</f>
        <v>0.42102083962549081</v>
      </c>
      <c r="K687" s="76">
        <f t="shared" si="1311"/>
        <v>31956.550454328073</v>
      </c>
      <c r="L687" s="22"/>
      <c r="M687" s="20"/>
      <c r="N687" s="228"/>
      <c r="O687" s="228"/>
      <c r="P687" s="230"/>
      <c r="Q687" s="172" t="s">
        <v>69</v>
      </c>
      <c r="R687" s="92" t="s">
        <v>70</v>
      </c>
      <c r="S687" s="102">
        <v>138942589</v>
      </c>
      <c r="T687" s="13">
        <v>9.2179353666033387E-2</v>
      </c>
      <c r="U687" s="73">
        <v>3874</v>
      </c>
      <c r="V687" s="13">
        <v>0.4110344827586207</v>
      </c>
      <c r="W687" s="73">
        <v>35865.407589055241</v>
      </c>
      <c r="X687" s="22"/>
      <c r="Y687" s="143"/>
      <c r="Z687" s="168"/>
      <c r="AA687" s="168"/>
      <c r="AB687" s="168"/>
      <c r="AC687" s="168"/>
      <c r="AD687" s="168"/>
      <c r="AE687" s="168"/>
      <c r="AF687" s="168"/>
      <c r="AG687" s="168"/>
      <c r="AH687" s="168"/>
      <c r="AI687" s="168"/>
      <c r="AJ687" s="168"/>
      <c r="AK687" s="168"/>
      <c r="AL687" s="168"/>
      <c r="AM687" s="168"/>
      <c r="AN687" s="168"/>
      <c r="AO687" s="168"/>
      <c r="AP687" s="168"/>
      <c r="AQ687" s="168"/>
      <c r="AR687" s="168"/>
      <c r="AS687" s="168"/>
      <c r="AT687" s="168"/>
      <c r="AU687" s="168"/>
      <c r="AV687" s="168"/>
      <c r="AW687" s="168"/>
      <c r="AX687" s="168"/>
      <c r="AY687" s="168"/>
      <c r="AZ687" s="168"/>
      <c r="BA687" s="168"/>
      <c r="BB687" s="168"/>
      <c r="BC687" s="168"/>
      <c r="BD687" s="20"/>
      <c r="BE687" s="20"/>
      <c r="BF687" s="20"/>
      <c r="BG687" s="20"/>
      <c r="BH687" s="20"/>
      <c r="BI687" s="20"/>
      <c r="BJ687" s="20"/>
      <c r="BK687" s="20"/>
      <c r="BL687" s="20"/>
      <c r="BM687" s="20"/>
      <c r="BN687" s="20"/>
      <c r="BO687" s="20"/>
      <c r="BP687" s="20"/>
      <c r="BQ687" s="20"/>
      <c r="BR687" s="20"/>
      <c r="BS687" s="20"/>
      <c r="BT687" s="20"/>
      <c r="BU687" s="20"/>
      <c r="BV687" s="20"/>
      <c r="BW687" s="20"/>
      <c r="BX687" s="20"/>
      <c r="BY687" s="20"/>
      <c r="BZ687" s="20"/>
      <c r="CA687" s="20"/>
      <c r="CB687" s="20"/>
      <c r="CC687" s="20"/>
      <c r="CD687" s="20"/>
      <c r="CE687" s="20"/>
      <c r="CF687" s="20"/>
      <c r="CG687" s="20"/>
      <c r="CH687" s="20"/>
      <c r="CI687" s="20"/>
    </row>
    <row r="688" spans="2:87" ht="13.5" customHeight="1">
      <c r="B688" s="228"/>
      <c r="C688" s="228"/>
      <c r="D688" s="230"/>
      <c r="E688" s="173" t="s">
        <v>71</v>
      </c>
      <c r="F688" s="116" t="s">
        <v>72</v>
      </c>
      <c r="G688" s="174">
        <v>265830367</v>
      </c>
      <c r="H688" s="11">
        <f t="shared" ref="H688" si="1392">IFERROR(G688/G696,"-")</f>
        <v>0.18058824088225883</v>
      </c>
      <c r="I688" s="71">
        <v>6386</v>
      </c>
      <c r="J688" s="11">
        <f t="shared" ref="J688" si="1393">IFERROR(I688/D686,"-")</f>
        <v>0.64290748011678245</v>
      </c>
      <c r="K688" s="76">
        <f t="shared" si="1311"/>
        <v>41627.054024428435</v>
      </c>
      <c r="L688" s="22"/>
      <c r="M688" s="20"/>
      <c r="N688" s="228"/>
      <c r="O688" s="228"/>
      <c r="P688" s="230"/>
      <c r="Q688" s="172" t="s">
        <v>71</v>
      </c>
      <c r="R688" s="92" t="s">
        <v>72</v>
      </c>
      <c r="S688" s="102">
        <v>268453761</v>
      </c>
      <c r="T688" s="13">
        <v>0.17810157674689509</v>
      </c>
      <c r="U688" s="73">
        <v>6092</v>
      </c>
      <c r="V688" s="13">
        <v>0.64636604774535811</v>
      </c>
      <c r="W688" s="73">
        <v>44066.605548260013</v>
      </c>
      <c r="X688" s="22"/>
      <c r="Y688" s="143"/>
      <c r="Z688" s="168"/>
      <c r="AA688" s="168"/>
      <c r="AB688" s="168"/>
      <c r="AC688" s="168"/>
      <c r="AD688" s="168"/>
      <c r="AE688" s="168"/>
      <c r="AF688" s="168"/>
      <c r="AG688" s="168"/>
      <c r="AH688" s="168"/>
      <c r="AI688" s="168"/>
      <c r="AJ688" s="168"/>
      <c r="AK688" s="168"/>
      <c r="AL688" s="168"/>
      <c r="AM688" s="168"/>
      <c r="AN688" s="168"/>
      <c r="AO688" s="168"/>
      <c r="AP688" s="168"/>
      <c r="AQ688" s="168"/>
      <c r="AR688" s="168"/>
      <c r="AS688" s="168"/>
      <c r="AT688" s="168"/>
      <c r="AU688" s="168"/>
      <c r="AV688" s="168"/>
      <c r="AW688" s="168"/>
      <c r="AX688" s="168"/>
      <c r="AY688" s="168"/>
      <c r="AZ688" s="168"/>
      <c r="BA688" s="168"/>
      <c r="BB688" s="168"/>
      <c r="BC688" s="168"/>
      <c r="BD688" s="20"/>
      <c r="BE688" s="20"/>
      <c r="BF688" s="20"/>
      <c r="BG688" s="20"/>
      <c r="BH688" s="20"/>
      <c r="BI688" s="20"/>
      <c r="BJ688" s="20"/>
      <c r="BK688" s="20"/>
      <c r="BL688" s="20"/>
      <c r="BM688" s="20"/>
      <c r="BN688" s="20"/>
      <c r="BO688" s="20"/>
      <c r="BP688" s="20"/>
      <c r="BQ688" s="20"/>
      <c r="BR688" s="20"/>
      <c r="BS688" s="20"/>
      <c r="BT688" s="20"/>
      <c r="BU688" s="20"/>
      <c r="BV688" s="20"/>
      <c r="BW688" s="20"/>
      <c r="BX688" s="20"/>
      <c r="BY688" s="20"/>
      <c r="BZ688" s="20"/>
      <c r="CA688" s="20"/>
      <c r="CB688" s="20"/>
      <c r="CC688" s="20"/>
      <c r="CD688" s="20"/>
      <c r="CE688" s="20"/>
      <c r="CF688" s="20"/>
      <c r="CG688" s="20"/>
      <c r="CH688" s="20"/>
      <c r="CI688" s="20"/>
    </row>
    <row r="689" spans="2:87" ht="13.5" customHeight="1">
      <c r="B689" s="228"/>
      <c r="C689" s="228"/>
      <c r="D689" s="230"/>
      <c r="E689" s="173" t="s">
        <v>73</v>
      </c>
      <c r="F689" s="116" t="s">
        <v>74</v>
      </c>
      <c r="G689" s="174">
        <v>129448728</v>
      </c>
      <c r="H689" s="11">
        <f t="shared" ref="H689" si="1394">IFERROR(G689/G696,"-")</f>
        <v>8.7939231088546038E-2</v>
      </c>
      <c r="I689" s="71">
        <v>1807</v>
      </c>
      <c r="J689" s="11">
        <f t="shared" ref="J689" si="1395">IFERROR(I689/D686,"-")</f>
        <v>0.18191885633746099</v>
      </c>
      <c r="K689" s="76">
        <f t="shared" si="1311"/>
        <v>71637.370226895408</v>
      </c>
      <c r="L689" s="22"/>
      <c r="M689" s="20"/>
      <c r="N689" s="228"/>
      <c r="O689" s="228"/>
      <c r="P689" s="230"/>
      <c r="Q689" s="172" t="s">
        <v>73</v>
      </c>
      <c r="R689" s="92" t="s">
        <v>74</v>
      </c>
      <c r="S689" s="102">
        <v>102818075</v>
      </c>
      <c r="T689" s="13">
        <v>6.8213092665818584E-2</v>
      </c>
      <c r="U689" s="73">
        <v>1799</v>
      </c>
      <c r="V689" s="13">
        <v>0.19087533156498673</v>
      </c>
      <c r="W689" s="73">
        <v>57152.904391328513</v>
      </c>
      <c r="X689" s="22"/>
      <c r="Y689" s="143"/>
      <c r="Z689" s="168"/>
      <c r="AA689" s="168"/>
      <c r="AB689" s="168"/>
      <c r="AC689" s="168"/>
      <c r="AD689" s="168"/>
      <c r="AE689" s="168"/>
      <c r="AF689" s="168"/>
      <c r="AG689" s="168"/>
      <c r="AH689" s="168"/>
      <c r="AI689" s="168"/>
      <c r="AJ689" s="168"/>
      <c r="AK689" s="168"/>
      <c r="AL689" s="168"/>
      <c r="AM689" s="168"/>
      <c r="AN689" s="168"/>
      <c r="AO689" s="168"/>
      <c r="AP689" s="168"/>
      <c r="AQ689" s="168"/>
      <c r="AR689" s="168"/>
      <c r="AS689" s="168"/>
      <c r="AT689" s="168"/>
      <c r="AU689" s="168"/>
      <c r="AV689" s="168"/>
      <c r="AW689" s="168"/>
      <c r="AX689" s="168"/>
      <c r="AY689" s="168"/>
      <c r="AZ689" s="168"/>
      <c r="BA689" s="168"/>
      <c r="BB689" s="168"/>
      <c r="BC689" s="168"/>
      <c r="BD689" s="20"/>
      <c r="BE689" s="20"/>
      <c r="BF689" s="20"/>
      <c r="BG689" s="20"/>
      <c r="BH689" s="20"/>
      <c r="BI689" s="20"/>
      <c r="BJ689" s="20"/>
      <c r="BK689" s="20"/>
      <c r="BL689" s="20"/>
      <c r="BM689" s="20"/>
      <c r="BN689" s="20"/>
      <c r="BO689" s="20"/>
      <c r="BP689" s="20"/>
      <c r="BQ689" s="20"/>
      <c r="BR689" s="20"/>
      <c r="BS689" s="20"/>
      <c r="BT689" s="20"/>
      <c r="BU689" s="20"/>
      <c r="BV689" s="20"/>
      <c r="BW689" s="20"/>
      <c r="BX689" s="20"/>
      <c r="BY689" s="20"/>
      <c r="BZ689" s="20"/>
      <c r="CA689" s="20"/>
      <c r="CB689" s="20"/>
      <c r="CC689" s="20"/>
      <c r="CD689" s="20"/>
      <c r="CE689" s="20"/>
      <c r="CF689" s="20"/>
      <c r="CG689" s="20"/>
      <c r="CH689" s="20"/>
      <c r="CI689" s="20"/>
    </row>
    <row r="690" spans="2:87" ht="13.5" customHeight="1">
      <c r="B690" s="228"/>
      <c r="C690" s="228"/>
      <c r="D690" s="230"/>
      <c r="E690" s="173" t="s">
        <v>75</v>
      </c>
      <c r="F690" s="116" t="s">
        <v>76</v>
      </c>
      <c r="G690" s="174">
        <v>9689154</v>
      </c>
      <c r="H690" s="11">
        <f t="shared" ref="H690" si="1396">IFERROR(G690/G696,"-")</f>
        <v>6.5821948645065891E-3</v>
      </c>
      <c r="I690" s="71">
        <v>29</v>
      </c>
      <c r="J690" s="11">
        <f t="shared" ref="J690" si="1397">IFERROR(I690/D686,"-")</f>
        <v>2.9195610590959428E-3</v>
      </c>
      <c r="K690" s="76">
        <f t="shared" si="1311"/>
        <v>334108.75862068968</v>
      </c>
      <c r="L690" s="22"/>
      <c r="M690" s="20"/>
      <c r="N690" s="228"/>
      <c r="O690" s="228"/>
      <c r="P690" s="230"/>
      <c r="Q690" s="172" t="s">
        <v>75</v>
      </c>
      <c r="R690" s="92" t="s">
        <v>76</v>
      </c>
      <c r="S690" s="102">
        <v>23993056</v>
      </c>
      <c r="T690" s="13">
        <v>1.5917829158581063E-2</v>
      </c>
      <c r="U690" s="73">
        <v>39</v>
      </c>
      <c r="V690" s="13">
        <v>4.1379310344827587E-3</v>
      </c>
      <c r="W690" s="73">
        <v>615206.56410256412</v>
      </c>
      <c r="X690" s="22"/>
      <c r="Y690" s="143"/>
      <c r="Z690" s="168"/>
      <c r="AA690" s="168"/>
      <c r="AB690" s="168"/>
      <c r="AC690" s="168"/>
      <c r="AD690" s="168"/>
      <c r="AE690" s="168"/>
      <c r="AF690" s="168"/>
      <c r="AG690" s="168"/>
      <c r="AH690" s="168"/>
      <c r="AI690" s="168"/>
      <c r="AJ690" s="168"/>
      <c r="AK690" s="168"/>
      <c r="AL690" s="168"/>
      <c r="AM690" s="168"/>
      <c r="AN690" s="168"/>
      <c r="AO690" s="168"/>
      <c r="AP690" s="168"/>
      <c r="AQ690" s="168"/>
      <c r="AR690" s="168"/>
      <c r="AS690" s="168"/>
      <c r="AT690" s="168"/>
      <c r="AU690" s="168"/>
      <c r="AV690" s="168"/>
      <c r="AW690" s="168"/>
      <c r="AX690" s="168"/>
      <c r="AY690" s="168"/>
      <c r="AZ690" s="168"/>
      <c r="BA690" s="168"/>
      <c r="BB690" s="168"/>
      <c r="BC690" s="168"/>
      <c r="BD690" s="20"/>
      <c r="BE690" s="20"/>
      <c r="BF690" s="20"/>
      <c r="BG690" s="20"/>
      <c r="BH690" s="20"/>
      <c r="BI690" s="20"/>
      <c r="BJ690" s="20"/>
      <c r="BK690" s="20"/>
      <c r="BL690" s="20"/>
      <c r="BM690" s="20"/>
      <c r="BN690" s="20"/>
      <c r="BO690" s="20"/>
      <c r="BP690" s="20"/>
      <c r="BQ690" s="20"/>
      <c r="BR690" s="20"/>
      <c r="BS690" s="20"/>
      <c r="BT690" s="20"/>
      <c r="BU690" s="20"/>
      <c r="BV690" s="20"/>
      <c r="BW690" s="20"/>
      <c r="BX690" s="20"/>
      <c r="BY690" s="20"/>
      <c r="BZ690" s="20"/>
      <c r="CA690" s="20"/>
      <c r="CB690" s="20"/>
      <c r="CC690" s="20"/>
      <c r="CD690" s="20"/>
      <c r="CE690" s="20"/>
      <c r="CF690" s="20"/>
      <c r="CG690" s="20"/>
      <c r="CH690" s="20"/>
      <c r="CI690" s="20"/>
    </row>
    <row r="691" spans="2:87" ht="13.5" customHeight="1">
      <c r="B691" s="228"/>
      <c r="C691" s="228"/>
      <c r="D691" s="230"/>
      <c r="E691" s="173" t="s">
        <v>77</v>
      </c>
      <c r="F691" s="116" t="s">
        <v>78</v>
      </c>
      <c r="G691" s="174">
        <v>51682595</v>
      </c>
      <c r="H691" s="11">
        <f t="shared" ref="H691" si="1398">IFERROR(G691/G696,"-")</f>
        <v>3.5109867321065795E-2</v>
      </c>
      <c r="I691" s="71">
        <v>266</v>
      </c>
      <c r="J691" s="11">
        <f t="shared" ref="J691" si="1399">IFERROR(I691/D686,"-")</f>
        <v>2.6779422128259338E-2</v>
      </c>
      <c r="K691" s="76">
        <f t="shared" si="1311"/>
        <v>194295.46992481203</v>
      </c>
      <c r="L691" s="22"/>
      <c r="M691" s="20"/>
      <c r="N691" s="228"/>
      <c r="O691" s="228"/>
      <c r="P691" s="230"/>
      <c r="Q691" s="172" t="s">
        <v>77</v>
      </c>
      <c r="R691" s="92" t="s">
        <v>78</v>
      </c>
      <c r="S691" s="102">
        <v>73365141</v>
      </c>
      <c r="T691" s="13">
        <v>4.8672990244894652E-2</v>
      </c>
      <c r="U691" s="73">
        <v>288</v>
      </c>
      <c r="V691" s="13">
        <v>3.0557029177718832E-2</v>
      </c>
      <c r="W691" s="73">
        <v>254740.07291666666</v>
      </c>
      <c r="X691" s="22"/>
      <c r="Y691" s="143"/>
      <c r="Z691" s="168"/>
      <c r="AA691" s="168"/>
      <c r="AB691" s="168"/>
      <c r="AC691" s="168"/>
      <c r="AD691" s="168"/>
      <c r="AE691" s="168"/>
      <c r="AF691" s="168"/>
      <c r="AG691" s="168"/>
      <c r="AH691" s="168"/>
      <c r="AI691" s="168"/>
      <c r="AJ691" s="168"/>
      <c r="AK691" s="168"/>
      <c r="AL691" s="168"/>
      <c r="AM691" s="168"/>
      <c r="AN691" s="168"/>
      <c r="AO691" s="168"/>
      <c r="AP691" s="168"/>
      <c r="AQ691" s="168"/>
      <c r="AR691" s="168"/>
      <c r="AS691" s="168"/>
      <c r="AT691" s="168"/>
      <c r="AU691" s="168"/>
      <c r="AV691" s="168"/>
      <c r="AW691" s="168"/>
      <c r="AX691" s="168"/>
      <c r="AY691" s="168"/>
      <c r="AZ691" s="168"/>
      <c r="BA691" s="168"/>
      <c r="BB691" s="168"/>
      <c r="BC691" s="168"/>
      <c r="BD691" s="20"/>
      <c r="BE691" s="20"/>
      <c r="BF691" s="20"/>
      <c r="BG691" s="20"/>
      <c r="BH691" s="20"/>
      <c r="BI691" s="20"/>
      <c r="BJ691" s="20"/>
      <c r="BK691" s="20"/>
      <c r="BL691" s="20"/>
      <c r="BM691" s="20"/>
      <c r="BN691" s="20"/>
      <c r="BO691" s="20"/>
      <c r="BP691" s="20"/>
      <c r="BQ691" s="20"/>
      <c r="BR691" s="20"/>
      <c r="BS691" s="20"/>
      <c r="BT691" s="20"/>
      <c r="BU691" s="20"/>
      <c r="BV691" s="20"/>
      <c r="BW691" s="20"/>
      <c r="BX691" s="20"/>
      <c r="BY691" s="20"/>
      <c r="BZ691" s="20"/>
      <c r="CA691" s="20"/>
      <c r="CB691" s="20"/>
      <c r="CC691" s="20"/>
      <c r="CD691" s="20"/>
      <c r="CE691" s="20"/>
      <c r="CF691" s="20"/>
      <c r="CG691" s="20"/>
      <c r="CH691" s="20"/>
      <c r="CI691" s="20"/>
    </row>
    <row r="692" spans="2:87" ht="13.5" customHeight="1">
      <c r="B692" s="228"/>
      <c r="C692" s="228"/>
      <c r="D692" s="230"/>
      <c r="E692" s="173" t="s">
        <v>79</v>
      </c>
      <c r="F692" s="116" t="s">
        <v>80</v>
      </c>
      <c r="G692" s="174">
        <v>245650775</v>
      </c>
      <c r="H692" s="11">
        <f t="shared" ref="H692" si="1400">IFERROR(G692/G696,"-")</f>
        <v>0.16687950977629867</v>
      </c>
      <c r="I692" s="71">
        <v>1849</v>
      </c>
      <c r="J692" s="11">
        <f t="shared" ref="J692" si="1401">IFERROR(I692/D686,"-")</f>
        <v>0.18614718614718614</v>
      </c>
      <c r="K692" s="76">
        <f t="shared" si="1311"/>
        <v>132856.01676581937</v>
      </c>
      <c r="L692" s="22"/>
      <c r="M692" s="20"/>
      <c r="N692" s="228"/>
      <c r="O692" s="228"/>
      <c r="P692" s="230"/>
      <c r="Q692" s="172" t="s">
        <v>79</v>
      </c>
      <c r="R692" s="92" t="s">
        <v>80</v>
      </c>
      <c r="S692" s="102">
        <v>274291721</v>
      </c>
      <c r="T692" s="13">
        <v>0.1819746827786832</v>
      </c>
      <c r="U692" s="73">
        <v>1885</v>
      </c>
      <c r="V692" s="13">
        <v>0.2</v>
      </c>
      <c r="W692" s="73">
        <v>145512.84933687001</v>
      </c>
      <c r="X692" s="22"/>
      <c r="Y692" s="143"/>
      <c r="Z692" s="168"/>
      <c r="AA692" s="168"/>
      <c r="AB692" s="168"/>
      <c r="AC692" s="168"/>
      <c r="AD692" s="168"/>
      <c r="AE692" s="168"/>
      <c r="AF692" s="168"/>
      <c r="AG692" s="168"/>
      <c r="AH692" s="168"/>
      <c r="AI692" s="168"/>
      <c r="AJ692" s="168"/>
      <c r="AK692" s="168"/>
      <c r="AL692" s="168"/>
      <c r="AM692" s="168"/>
      <c r="AN692" s="168"/>
      <c r="AO692" s="168"/>
      <c r="AP692" s="168"/>
      <c r="AQ692" s="168"/>
      <c r="AR692" s="168"/>
      <c r="AS692" s="168"/>
      <c r="AT692" s="168"/>
      <c r="AU692" s="168"/>
      <c r="AV692" s="168"/>
      <c r="AW692" s="168"/>
      <c r="AX692" s="168"/>
      <c r="AY692" s="168"/>
      <c r="AZ692" s="168"/>
      <c r="BA692" s="168"/>
      <c r="BB692" s="168"/>
      <c r="BC692" s="168"/>
      <c r="BD692" s="20"/>
      <c r="BE692" s="20"/>
      <c r="BF692" s="20"/>
      <c r="BG692" s="20"/>
      <c r="BH692" s="20"/>
      <c r="BI692" s="20"/>
      <c r="BJ692" s="20"/>
      <c r="BK692" s="20"/>
      <c r="BL692" s="20"/>
      <c r="BM692" s="20"/>
      <c r="BN692" s="20"/>
      <c r="BO692" s="20"/>
      <c r="BP692" s="20"/>
      <c r="BQ692" s="20"/>
      <c r="BR692" s="20"/>
      <c r="BS692" s="20"/>
      <c r="BT692" s="20"/>
      <c r="BU692" s="20"/>
      <c r="BV692" s="20"/>
      <c r="BW692" s="20"/>
      <c r="BX692" s="20"/>
      <c r="BY692" s="20"/>
      <c r="BZ692" s="20"/>
      <c r="CA692" s="20"/>
      <c r="CB692" s="20"/>
      <c r="CC692" s="20"/>
      <c r="CD692" s="20"/>
      <c r="CE692" s="20"/>
      <c r="CF692" s="20"/>
      <c r="CG692" s="20"/>
      <c r="CH692" s="20"/>
      <c r="CI692" s="20"/>
    </row>
    <row r="693" spans="2:87" ht="13.5" customHeight="1">
      <c r="B693" s="228"/>
      <c r="C693" s="228"/>
      <c r="D693" s="230"/>
      <c r="E693" s="173" t="s">
        <v>81</v>
      </c>
      <c r="F693" s="116" t="s">
        <v>82</v>
      </c>
      <c r="G693" s="174">
        <v>116390</v>
      </c>
      <c r="H693" s="11">
        <f t="shared" ref="H693" si="1402">IFERROR(G693/G696,"-")</f>
        <v>7.9067961999563824E-5</v>
      </c>
      <c r="I693" s="71">
        <v>11</v>
      </c>
      <c r="J693" s="11">
        <f t="shared" ref="J693" si="1403">IFERROR(I693/D686,"-")</f>
        <v>1.1074197120708748E-3</v>
      </c>
      <c r="K693" s="76">
        <f t="shared" si="1311"/>
        <v>10580.90909090909</v>
      </c>
      <c r="L693" s="22"/>
      <c r="M693" s="20"/>
      <c r="N693" s="228"/>
      <c r="O693" s="228"/>
      <c r="P693" s="230"/>
      <c r="Q693" s="172" t="s">
        <v>81</v>
      </c>
      <c r="R693" s="92" t="s">
        <v>82</v>
      </c>
      <c r="S693" s="102">
        <v>203582</v>
      </c>
      <c r="T693" s="13">
        <v>1.3506339066445932E-4</v>
      </c>
      <c r="U693" s="73">
        <v>8</v>
      </c>
      <c r="V693" s="13">
        <v>8.4880636604774541E-4</v>
      </c>
      <c r="W693" s="73">
        <v>25447.75</v>
      </c>
      <c r="X693" s="22"/>
      <c r="Y693" s="143"/>
      <c r="Z693" s="168"/>
      <c r="AA693" s="168"/>
      <c r="AB693" s="168"/>
      <c r="AC693" s="168"/>
      <c r="AD693" s="168"/>
      <c r="AE693" s="168"/>
      <c r="AF693" s="168"/>
      <c r="AG693" s="168"/>
      <c r="AH693" s="168"/>
      <c r="AI693" s="168"/>
      <c r="AJ693" s="168"/>
      <c r="AK693" s="168"/>
      <c r="AL693" s="168"/>
      <c r="AM693" s="168"/>
      <c r="AN693" s="168"/>
      <c r="AO693" s="168"/>
      <c r="AP693" s="168"/>
      <c r="AQ693" s="168"/>
      <c r="AR693" s="168"/>
      <c r="AS693" s="168"/>
      <c r="AT693" s="168"/>
      <c r="AU693" s="168"/>
      <c r="AV693" s="168"/>
      <c r="AW693" s="168"/>
      <c r="AX693" s="168"/>
      <c r="AY693" s="168"/>
      <c r="AZ693" s="168"/>
      <c r="BA693" s="168"/>
      <c r="BB693" s="168"/>
      <c r="BC693" s="168"/>
      <c r="BD693" s="20"/>
      <c r="BE693" s="20"/>
      <c r="BF693" s="20"/>
      <c r="BG693" s="20"/>
      <c r="BH693" s="20"/>
      <c r="BI693" s="20"/>
      <c r="BJ693" s="20"/>
      <c r="BK693" s="20"/>
      <c r="BL693" s="20"/>
      <c r="BM693" s="20"/>
      <c r="BN693" s="20"/>
      <c r="BO693" s="20"/>
      <c r="BP693" s="20"/>
      <c r="BQ693" s="20"/>
      <c r="BR693" s="20"/>
      <c r="BS693" s="20"/>
      <c r="BT693" s="20"/>
      <c r="BU693" s="20"/>
      <c r="BV693" s="20"/>
      <c r="BW693" s="20"/>
      <c r="BX693" s="20"/>
      <c r="BY693" s="20"/>
      <c r="BZ693" s="20"/>
      <c r="CA693" s="20"/>
      <c r="CB693" s="20"/>
      <c r="CC693" s="20"/>
      <c r="CD693" s="20"/>
      <c r="CE693" s="20"/>
      <c r="CF693" s="20"/>
      <c r="CG693" s="20"/>
      <c r="CH693" s="20"/>
      <c r="CI693" s="20"/>
    </row>
    <row r="694" spans="2:87" ht="13.5" customHeight="1">
      <c r="B694" s="228"/>
      <c r="C694" s="228"/>
      <c r="D694" s="230"/>
      <c r="E694" s="173" t="s">
        <v>83</v>
      </c>
      <c r="F694" s="116" t="s">
        <v>84</v>
      </c>
      <c r="G694" s="174">
        <v>24669933</v>
      </c>
      <c r="H694" s="11">
        <f t="shared" ref="H694" si="1404">IFERROR(G694/G696,"-")</f>
        <v>1.6759183134081843E-2</v>
      </c>
      <c r="I694" s="71">
        <v>1409</v>
      </c>
      <c r="J694" s="11">
        <f t="shared" ref="J694" si="1405">IFERROR(I694/D686,"-")</f>
        <v>0.14185039766435115</v>
      </c>
      <c r="K694" s="76">
        <f t="shared" si="1311"/>
        <v>17508.823988644428</v>
      </c>
      <c r="L694" s="22"/>
      <c r="M694" s="20"/>
      <c r="N694" s="228"/>
      <c r="O694" s="228"/>
      <c r="P694" s="230"/>
      <c r="Q694" s="172" t="s">
        <v>83</v>
      </c>
      <c r="R694" s="92" t="s">
        <v>84</v>
      </c>
      <c r="S694" s="102">
        <v>29276894</v>
      </c>
      <c r="T694" s="13">
        <v>1.9423311352496614E-2</v>
      </c>
      <c r="U694" s="73">
        <v>1290</v>
      </c>
      <c r="V694" s="13">
        <v>0.13687002652519895</v>
      </c>
      <c r="W694" s="73">
        <v>22695.266666666666</v>
      </c>
      <c r="X694" s="22"/>
      <c r="Y694" s="143"/>
      <c r="Z694" s="168"/>
      <c r="AA694" s="168"/>
      <c r="AB694" s="168"/>
      <c r="AC694" s="168"/>
      <c r="AD694" s="168"/>
      <c r="AE694" s="168"/>
      <c r="AF694" s="168"/>
      <c r="AG694" s="168"/>
      <c r="AH694" s="168"/>
      <c r="AI694" s="168"/>
      <c r="AJ694" s="168"/>
      <c r="AK694" s="168"/>
      <c r="AL694" s="168"/>
      <c r="AM694" s="168"/>
      <c r="AN694" s="168"/>
      <c r="AO694" s="168"/>
      <c r="AP694" s="168"/>
      <c r="AQ694" s="168"/>
      <c r="AR694" s="168"/>
      <c r="AS694" s="168"/>
      <c r="AT694" s="168"/>
      <c r="AU694" s="168"/>
      <c r="AV694" s="168"/>
      <c r="AW694" s="168"/>
      <c r="AX694" s="168"/>
      <c r="AY694" s="168"/>
      <c r="AZ694" s="168"/>
      <c r="BA694" s="168"/>
      <c r="BB694" s="168"/>
      <c r="BC694" s="168"/>
      <c r="BD694" s="20"/>
      <c r="BE694" s="20"/>
      <c r="BF694" s="20"/>
      <c r="BG694" s="20"/>
      <c r="BH694" s="20"/>
      <c r="BI694" s="20"/>
      <c r="BJ694" s="20"/>
      <c r="BK694" s="20"/>
      <c r="BL694" s="20"/>
      <c r="BM694" s="20"/>
      <c r="BN694" s="20"/>
      <c r="BO694" s="20"/>
      <c r="BP694" s="20"/>
      <c r="BQ694" s="20"/>
      <c r="BR694" s="20"/>
      <c r="BS694" s="20"/>
      <c r="BT694" s="20"/>
      <c r="BU694" s="20"/>
      <c r="BV694" s="20"/>
      <c r="BW694" s="20"/>
      <c r="BX694" s="20"/>
      <c r="BY694" s="20"/>
      <c r="BZ694" s="20"/>
      <c r="CA694" s="20"/>
      <c r="CB694" s="20"/>
      <c r="CC694" s="20"/>
      <c r="CD694" s="20"/>
      <c r="CE694" s="20"/>
      <c r="CF694" s="20"/>
      <c r="CG694" s="20"/>
      <c r="CH694" s="20"/>
      <c r="CI694" s="20"/>
    </row>
    <row r="695" spans="2:87" ht="13.5" customHeight="1">
      <c r="B695" s="228"/>
      <c r="C695" s="228"/>
      <c r="D695" s="230"/>
      <c r="E695" s="175" t="s">
        <v>85</v>
      </c>
      <c r="F695" s="117" t="s">
        <v>86</v>
      </c>
      <c r="G695" s="176">
        <v>353874349</v>
      </c>
      <c r="H695" s="12">
        <f t="shared" ref="H695" si="1406">IFERROR(G695/G696,"-")</f>
        <v>0.24039972144816898</v>
      </c>
      <c r="I695" s="72">
        <v>797</v>
      </c>
      <c r="J695" s="12">
        <f t="shared" ref="J695" si="1407">IFERROR(I695/D686,"-")</f>
        <v>8.0237591865498836E-2</v>
      </c>
      <c r="K695" s="77">
        <f t="shared" si="1311"/>
        <v>444007.96612296108</v>
      </c>
      <c r="L695" s="22"/>
      <c r="M695" s="20"/>
      <c r="N695" s="228"/>
      <c r="O695" s="228"/>
      <c r="P695" s="230"/>
      <c r="Q695" s="172" t="s">
        <v>85</v>
      </c>
      <c r="R695" s="92" t="s">
        <v>86</v>
      </c>
      <c r="S695" s="102">
        <v>340466638</v>
      </c>
      <c r="T695" s="13">
        <v>0.22587742794750545</v>
      </c>
      <c r="U695" s="73">
        <v>682</v>
      </c>
      <c r="V695" s="13">
        <v>7.2360742705570288E-2</v>
      </c>
      <c r="W695" s="73">
        <v>499217.94428152492</v>
      </c>
      <c r="X695" s="22"/>
      <c r="Y695" s="143"/>
      <c r="Z695" s="168"/>
      <c r="AA695" s="168"/>
      <c r="AB695" s="168"/>
      <c r="AC695" s="168"/>
      <c r="AD695" s="168"/>
      <c r="AE695" s="168"/>
      <c r="AF695" s="168"/>
      <c r="AG695" s="168"/>
      <c r="AH695" s="168"/>
      <c r="AI695" s="168"/>
      <c r="AJ695" s="168"/>
      <c r="AK695" s="168"/>
      <c r="AL695" s="168"/>
      <c r="AM695" s="168"/>
      <c r="AN695" s="168"/>
      <c r="AO695" s="168"/>
      <c r="AP695" s="168"/>
      <c r="AQ695" s="168"/>
      <c r="AR695" s="168"/>
      <c r="AS695" s="168"/>
      <c r="AT695" s="168"/>
      <c r="AU695" s="168"/>
      <c r="AV695" s="168"/>
      <c r="AW695" s="168"/>
      <c r="AX695" s="168"/>
      <c r="AY695" s="168"/>
      <c r="AZ695" s="168"/>
      <c r="BA695" s="168"/>
      <c r="BB695" s="168"/>
      <c r="BC695" s="168"/>
      <c r="BD695" s="20"/>
      <c r="BE695" s="20"/>
      <c r="BF695" s="20"/>
      <c r="BG695" s="20"/>
      <c r="BH695" s="20"/>
      <c r="BI695" s="20"/>
      <c r="BJ695" s="20"/>
      <c r="BK695" s="20"/>
      <c r="BL695" s="20"/>
      <c r="BM695" s="20"/>
      <c r="BN695" s="20"/>
      <c r="BO695" s="20"/>
      <c r="BP695" s="20"/>
      <c r="BQ695" s="20"/>
      <c r="BR695" s="20"/>
      <c r="BS695" s="20"/>
      <c r="BT695" s="20"/>
      <c r="BU695" s="20"/>
      <c r="BV695" s="20"/>
      <c r="BW695" s="20"/>
      <c r="BX695" s="20"/>
      <c r="BY695" s="20"/>
      <c r="BZ695" s="20"/>
      <c r="CA695" s="20"/>
      <c r="CB695" s="20"/>
      <c r="CC695" s="20"/>
      <c r="CD695" s="20"/>
      <c r="CE695" s="20"/>
      <c r="CF695" s="20"/>
      <c r="CG695" s="20"/>
      <c r="CH695" s="20"/>
      <c r="CI695" s="20"/>
    </row>
    <row r="696" spans="2:87" ht="13.5" customHeight="1">
      <c r="B696" s="192"/>
      <c r="C696" s="192"/>
      <c r="D696" s="231"/>
      <c r="E696" s="177" t="s">
        <v>115</v>
      </c>
      <c r="F696" s="178"/>
      <c r="G696" s="102">
        <f>SUM(G686:G695)</f>
        <v>1472024788</v>
      </c>
      <c r="H696" s="13" t="s">
        <v>131</v>
      </c>
      <c r="I696" s="73">
        <v>8097</v>
      </c>
      <c r="J696" s="13">
        <f t="shared" ref="J696" si="1408">IFERROR(I696/D686,"-")</f>
        <v>0.81516158260344307</v>
      </c>
      <c r="K696" s="78">
        <f t="shared" si="1311"/>
        <v>181798.78819315796</v>
      </c>
      <c r="L696" s="22"/>
      <c r="M696" s="20"/>
      <c r="N696" s="192"/>
      <c r="O696" s="192"/>
      <c r="P696" s="231"/>
      <c r="Q696" s="179" t="s">
        <v>115</v>
      </c>
      <c r="R696" s="179"/>
      <c r="S696" s="102">
        <v>1507307043</v>
      </c>
      <c r="T696" s="13" t="s">
        <v>131</v>
      </c>
      <c r="U696" s="73">
        <v>7729</v>
      </c>
      <c r="V696" s="13">
        <v>0.82005305039787801</v>
      </c>
      <c r="W696" s="73">
        <v>195019.6717557252</v>
      </c>
      <c r="X696" s="22"/>
      <c r="Y696" s="143"/>
      <c r="Z696" s="168"/>
      <c r="AA696" s="168"/>
      <c r="AB696" s="168"/>
      <c r="AC696" s="168"/>
      <c r="AD696" s="168"/>
      <c r="AE696" s="168"/>
      <c r="AF696" s="168"/>
      <c r="AG696" s="168"/>
      <c r="AH696" s="168"/>
      <c r="AI696" s="168"/>
      <c r="AJ696" s="168"/>
      <c r="AK696" s="168"/>
      <c r="AL696" s="168"/>
      <c r="AM696" s="168"/>
      <c r="AN696" s="168"/>
      <c r="AO696" s="168"/>
      <c r="AP696" s="168"/>
      <c r="AQ696" s="168"/>
      <c r="AR696" s="168"/>
      <c r="AS696" s="168"/>
      <c r="AT696" s="168"/>
      <c r="AU696" s="168"/>
      <c r="AV696" s="168"/>
      <c r="AW696" s="168"/>
      <c r="AX696" s="168"/>
      <c r="AY696" s="168"/>
      <c r="AZ696" s="168"/>
      <c r="BA696" s="168"/>
      <c r="BB696" s="168"/>
      <c r="BC696" s="168"/>
      <c r="BD696" s="20"/>
      <c r="BE696" s="20"/>
      <c r="BF696" s="20"/>
      <c r="BG696" s="20"/>
      <c r="BH696" s="20"/>
      <c r="BI696" s="20"/>
      <c r="BJ696" s="20"/>
      <c r="BK696" s="20"/>
      <c r="BL696" s="20"/>
      <c r="BM696" s="20"/>
      <c r="BN696" s="20"/>
      <c r="BO696" s="20"/>
      <c r="BP696" s="20"/>
      <c r="BQ696" s="20"/>
      <c r="BR696" s="20"/>
      <c r="BS696" s="20"/>
      <c r="BT696" s="20"/>
      <c r="BU696" s="20"/>
      <c r="BV696" s="20"/>
      <c r="BW696" s="20"/>
      <c r="BX696" s="20"/>
      <c r="BY696" s="20"/>
      <c r="BZ696" s="20"/>
      <c r="CA696" s="20"/>
      <c r="CB696" s="20"/>
      <c r="CC696" s="20"/>
      <c r="CD696" s="20"/>
      <c r="CE696" s="20"/>
      <c r="CF696" s="20"/>
      <c r="CG696" s="20"/>
      <c r="CH696" s="20"/>
      <c r="CI696" s="20"/>
    </row>
    <row r="697" spans="2:87" ht="13.5" customHeight="1">
      <c r="B697" s="191">
        <v>64</v>
      </c>
      <c r="C697" s="191" t="s">
        <v>45</v>
      </c>
      <c r="D697" s="229">
        <f>VLOOKUP(C697,市区町村別_生活習慣病の状況!$C$5:$D$78,2,FALSE)</f>
        <v>10465</v>
      </c>
      <c r="E697" s="169" t="s">
        <v>67</v>
      </c>
      <c r="F697" s="114" t="s">
        <v>68</v>
      </c>
      <c r="G697" s="170">
        <v>284229644</v>
      </c>
      <c r="H697" s="10">
        <f t="shared" ref="H697" si="1409">IFERROR(G697/G707,"-")</f>
        <v>0.16809725765726505</v>
      </c>
      <c r="I697" s="171">
        <v>5619</v>
      </c>
      <c r="J697" s="10">
        <f t="shared" ref="J697" si="1410">IFERROR(I697/D697,"-")</f>
        <v>0.5369326325848065</v>
      </c>
      <c r="K697" s="75">
        <f t="shared" si="1311"/>
        <v>50583.670403986478</v>
      </c>
      <c r="L697" s="22"/>
      <c r="M697" s="20"/>
      <c r="N697" s="191">
        <v>64</v>
      </c>
      <c r="O697" s="191" t="s">
        <v>45</v>
      </c>
      <c r="P697" s="229">
        <v>9877</v>
      </c>
      <c r="Q697" s="172" t="s">
        <v>67</v>
      </c>
      <c r="R697" s="92" t="s">
        <v>68</v>
      </c>
      <c r="S697" s="102">
        <v>270610177</v>
      </c>
      <c r="T697" s="13">
        <v>0.15843010974531591</v>
      </c>
      <c r="U697" s="73">
        <v>5262</v>
      </c>
      <c r="V697" s="13">
        <v>0.53275286018021661</v>
      </c>
      <c r="W697" s="73">
        <v>51427.247624477386</v>
      </c>
      <c r="X697" s="22"/>
      <c r="Y697" s="143"/>
      <c r="Z697" s="168"/>
      <c r="AA697" s="168"/>
      <c r="AB697" s="168"/>
      <c r="AC697" s="168"/>
      <c r="AD697" s="168"/>
      <c r="AE697" s="168"/>
      <c r="AF697" s="168"/>
      <c r="AG697" s="168"/>
      <c r="AH697" s="168"/>
      <c r="AI697" s="168"/>
      <c r="AJ697" s="168"/>
      <c r="AK697" s="168"/>
      <c r="AL697" s="168"/>
      <c r="AM697" s="168"/>
      <c r="AN697" s="168"/>
      <c r="AO697" s="168"/>
      <c r="AP697" s="168"/>
      <c r="AQ697" s="168"/>
      <c r="AR697" s="168"/>
      <c r="AS697" s="168"/>
      <c r="AT697" s="168"/>
      <c r="AU697" s="168"/>
      <c r="AV697" s="168"/>
      <c r="AW697" s="168"/>
      <c r="AX697" s="168"/>
      <c r="AY697" s="168"/>
      <c r="AZ697" s="168"/>
      <c r="BA697" s="168"/>
      <c r="BB697" s="168"/>
      <c r="BC697" s="168"/>
      <c r="BD697" s="20"/>
      <c r="BE697" s="20"/>
      <c r="BF697" s="20"/>
      <c r="BG697" s="20"/>
      <c r="BH697" s="20"/>
      <c r="BI697" s="20"/>
      <c r="BJ697" s="20"/>
      <c r="BK697" s="20"/>
      <c r="BL697" s="20"/>
      <c r="BM697" s="20"/>
      <c r="BN697" s="20"/>
      <c r="BO697" s="20"/>
      <c r="BP697" s="20"/>
      <c r="BQ697" s="20"/>
      <c r="BR697" s="20"/>
      <c r="BS697" s="20"/>
      <c r="BT697" s="20"/>
      <c r="BU697" s="20"/>
      <c r="BV697" s="20"/>
      <c r="BW697" s="20"/>
      <c r="BX697" s="20"/>
      <c r="BY697" s="20"/>
      <c r="BZ697" s="20"/>
      <c r="CA697" s="20"/>
      <c r="CB697" s="20"/>
      <c r="CC697" s="20"/>
      <c r="CD697" s="20"/>
      <c r="CE697" s="20"/>
      <c r="CF697" s="20"/>
      <c r="CG697" s="20"/>
      <c r="CH697" s="20"/>
      <c r="CI697" s="20"/>
    </row>
    <row r="698" spans="2:87" ht="13.5" customHeight="1">
      <c r="B698" s="228"/>
      <c r="C698" s="228"/>
      <c r="D698" s="230"/>
      <c r="E698" s="173" t="s">
        <v>69</v>
      </c>
      <c r="F698" s="115" t="s">
        <v>70</v>
      </c>
      <c r="G698" s="174">
        <v>134832124</v>
      </c>
      <c r="H698" s="11">
        <f t="shared" ref="H698" si="1411">IFERROR(G698/G707,"-")</f>
        <v>7.9741542681960056E-2</v>
      </c>
      <c r="I698" s="71">
        <v>4423</v>
      </c>
      <c r="J698" s="11">
        <f t="shared" ref="J698" si="1412">IFERROR(I698/D697,"-")</f>
        <v>0.42264691829909223</v>
      </c>
      <c r="K698" s="76">
        <f t="shared" si="1311"/>
        <v>30484.314718516845</v>
      </c>
      <c r="L698" s="22"/>
      <c r="M698" s="20"/>
      <c r="N698" s="228"/>
      <c r="O698" s="228"/>
      <c r="P698" s="230"/>
      <c r="Q698" s="172" t="s">
        <v>69</v>
      </c>
      <c r="R698" s="92" t="s">
        <v>70</v>
      </c>
      <c r="S698" s="102">
        <v>136155913</v>
      </c>
      <c r="T698" s="13">
        <v>7.9713174420131594E-2</v>
      </c>
      <c r="U698" s="73">
        <v>4084</v>
      </c>
      <c r="V698" s="13">
        <v>0.41348587627822214</v>
      </c>
      <c r="W698" s="73">
        <v>33338.862144955929</v>
      </c>
      <c r="X698" s="22"/>
      <c r="Y698" s="143"/>
      <c r="Z698" s="168"/>
      <c r="AA698" s="168"/>
      <c r="AB698" s="168"/>
      <c r="AC698" s="168"/>
      <c r="AD698" s="168"/>
      <c r="AE698" s="168"/>
      <c r="AF698" s="168"/>
      <c r="AG698" s="168"/>
      <c r="AH698" s="168"/>
      <c r="AI698" s="168"/>
      <c r="AJ698" s="168"/>
      <c r="AK698" s="168"/>
      <c r="AL698" s="168"/>
      <c r="AM698" s="168"/>
      <c r="AN698" s="168"/>
      <c r="AO698" s="168"/>
      <c r="AP698" s="168"/>
      <c r="AQ698" s="168"/>
      <c r="AR698" s="168"/>
      <c r="AS698" s="168"/>
      <c r="AT698" s="168"/>
      <c r="AU698" s="168"/>
      <c r="AV698" s="168"/>
      <c r="AW698" s="168"/>
      <c r="AX698" s="168"/>
      <c r="AY698" s="168"/>
      <c r="AZ698" s="168"/>
      <c r="BA698" s="168"/>
      <c r="BB698" s="168"/>
      <c r="BC698" s="168"/>
      <c r="BD698" s="20"/>
      <c r="BE698" s="20"/>
      <c r="BF698" s="20"/>
      <c r="BG698" s="20"/>
      <c r="BH698" s="20"/>
      <c r="BI698" s="20"/>
      <c r="BJ698" s="20"/>
      <c r="BK698" s="20"/>
      <c r="BL698" s="20"/>
      <c r="BM698" s="20"/>
      <c r="BN698" s="20"/>
      <c r="BO698" s="20"/>
      <c r="BP698" s="20"/>
      <c r="BQ698" s="20"/>
      <c r="BR698" s="20"/>
      <c r="BS698" s="20"/>
      <c r="BT698" s="20"/>
      <c r="BU698" s="20"/>
      <c r="BV698" s="20"/>
      <c r="BW698" s="20"/>
      <c r="BX698" s="20"/>
      <c r="BY698" s="20"/>
      <c r="BZ698" s="20"/>
      <c r="CA698" s="20"/>
      <c r="CB698" s="20"/>
      <c r="CC698" s="20"/>
      <c r="CD698" s="20"/>
      <c r="CE698" s="20"/>
      <c r="CF698" s="20"/>
      <c r="CG698" s="20"/>
      <c r="CH698" s="20"/>
      <c r="CI698" s="20"/>
    </row>
    <row r="699" spans="2:87" ht="13.5" customHeight="1">
      <c r="B699" s="228"/>
      <c r="C699" s="228"/>
      <c r="D699" s="230"/>
      <c r="E699" s="173" t="s">
        <v>71</v>
      </c>
      <c r="F699" s="116" t="s">
        <v>72</v>
      </c>
      <c r="G699" s="174">
        <v>288188801</v>
      </c>
      <c r="H699" s="11">
        <f t="shared" ref="H699" si="1413">IFERROR(G699/G707,"-")</f>
        <v>0.17043875668237929</v>
      </c>
      <c r="I699" s="71">
        <v>6971</v>
      </c>
      <c r="J699" s="11">
        <f t="shared" ref="J699" si="1414">IFERROR(I699/D697,"-")</f>
        <v>0.66612517916865743</v>
      </c>
      <c r="K699" s="76">
        <f t="shared" si="1311"/>
        <v>41341.098981494761</v>
      </c>
      <c r="L699" s="22"/>
      <c r="M699" s="20"/>
      <c r="N699" s="228"/>
      <c r="O699" s="228"/>
      <c r="P699" s="230"/>
      <c r="Q699" s="172" t="s">
        <v>71</v>
      </c>
      <c r="R699" s="92" t="s">
        <v>72</v>
      </c>
      <c r="S699" s="102">
        <v>281233987</v>
      </c>
      <c r="T699" s="13">
        <v>0.16464987355047903</v>
      </c>
      <c r="U699" s="73">
        <v>6599</v>
      </c>
      <c r="V699" s="13">
        <v>0.6681178495494583</v>
      </c>
      <c r="W699" s="73">
        <v>42617.667373844524</v>
      </c>
      <c r="X699" s="22"/>
      <c r="Y699" s="143"/>
      <c r="Z699" s="168"/>
      <c r="AA699" s="168"/>
      <c r="AB699" s="168"/>
      <c r="AC699" s="168"/>
      <c r="AD699" s="168"/>
      <c r="AE699" s="168"/>
      <c r="AF699" s="168"/>
      <c r="AG699" s="168"/>
      <c r="AH699" s="168"/>
      <c r="AI699" s="168"/>
      <c r="AJ699" s="168"/>
      <c r="AK699" s="168"/>
      <c r="AL699" s="168"/>
      <c r="AM699" s="168"/>
      <c r="AN699" s="168"/>
      <c r="AO699" s="168"/>
      <c r="AP699" s="168"/>
      <c r="AQ699" s="168"/>
      <c r="AR699" s="168"/>
      <c r="AS699" s="168"/>
      <c r="AT699" s="168"/>
      <c r="AU699" s="168"/>
      <c r="AV699" s="168"/>
      <c r="AW699" s="168"/>
      <c r="AX699" s="168"/>
      <c r="AY699" s="168"/>
      <c r="AZ699" s="168"/>
      <c r="BA699" s="168"/>
      <c r="BB699" s="168"/>
      <c r="BC699" s="168"/>
      <c r="BD699" s="20"/>
      <c r="BE699" s="20"/>
      <c r="BF699" s="20"/>
      <c r="BG699" s="20"/>
      <c r="BH699" s="20"/>
      <c r="BI699" s="20"/>
      <c r="BJ699" s="20"/>
      <c r="BK699" s="20"/>
      <c r="BL699" s="20"/>
      <c r="BM699" s="20"/>
      <c r="BN699" s="20"/>
      <c r="BO699" s="20"/>
      <c r="BP699" s="20"/>
      <c r="BQ699" s="20"/>
      <c r="BR699" s="20"/>
      <c r="BS699" s="20"/>
      <c r="BT699" s="20"/>
      <c r="BU699" s="20"/>
      <c r="BV699" s="20"/>
      <c r="BW699" s="20"/>
      <c r="BX699" s="20"/>
      <c r="BY699" s="20"/>
      <c r="BZ699" s="20"/>
      <c r="CA699" s="20"/>
      <c r="CB699" s="20"/>
      <c r="CC699" s="20"/>
      <c r="CD699" s="20"/>
      <c r="CE699" s="20"/>
      <c r="CF699" s="20"/>
      <c r="CG699" s="20"/>
      <c r="CH699" s="20"/>
      <c r="CI699" s="20"/>
    </row>
    <row r="700" spans="2:87" ht="13.5" customHeight="1">
      <c r="B700" s="228"/>
      <c r="C700" s="228"/>
      <c r="D700" s="230"/>
      <c r="E700" s="173" t="s">
        <v>73</v>
      </c>
      <c r="F700" s="116" t="s">
        <v>74</v>
      </c>
      <c r="G700" s="174">
        <v>211456555</v>
      </c>
      <c r="H700" s="11">
        <f t="shared" ref="H700" si="1415">IFERROR(G700/G707,"-")</f>
        <v>0.12505826805719336</v>
      </c>
      <c r="I700" s="71">
        <v>2535</v>
      </c>
      <c r="J700" s="11">
        <f t="shared" ref="J700" si="1416">IFERROR(I700/D697,"-")</f>
        <v>0.24223602484472051</v>
      </c>
      <c r="K700" s="76">
        <f t="shared" si="1311"/>
        <v>83414.814595660748</v>
      </c>
      <c r="L700" s="22"/>
      <c r="M700" s="20"/>
      <c r="N700" s="228"/>
      <c r="O700" s="228"/>
      <c r="P700" s="230"/>
      <c r="Q700" s="172" t="s">
        <v>73</v>
      </c>
      <c r="R700" s="92" t="s">
        <v>74</v>
      </c>
      <c r="S700" s="102">
        <v>213192252</v>
      </c>
      <c r="T700" s="13">
        <v>0.12481449240251982</v>
      </c>
      <c r="U700" s="73">
        <v>2325</v>
      </c>
      <c r="V700" s="13">
        <v>0.2353953629644629</v>
      </c>
      <c r="W700" s="73">
        <v>91695.592258064513</v>
      </c>
      <c r="X700" s="22"/>
      <c r="Y700" s="143"/>
      <c r="Z700" s="168"/>
      <c r="AA700" s="168"/>
      <c r="AB700" s="168"/>
      <c r="AC700" s="168"/>
      <c r="AD700" s="168"/>
      <c r="AE700" s="168"/>
      <c r="AF700" s="168"/>
      <c r="AG700" s="168"/>
      <c r="AH700" s="168"/>
      <c r="AI700" s="168"/>
      <c r="AJ700" s="168"/>
      <c r="AK700" s="168"/>
      <c r="AL700" s="168"/>
      <c r="AM700" s="168"/>
      <c r="AN700" s="168"/>
      <c r="AO700" s="168"/>
      <c r="AP700" s="168"/>
      <c r="AQ700" s="168"/>
      <c r="AR700" s="168"/>
      <c r="AS700" s="168"/>
      <c r="AT700" s="168"/>
      <c r="AU700" s="168"/>
      <c r="AV700" s="168"/>
      <c r="AW700" s="168"/>
      <c r="AX700" s="168"/>
      <c r="AY700" s="168"/>
      <c r="AZ700" s="168"/>
      <c r="BA700" s="168"/>
      <c r="BB700" s="168"/>
      <c r="BC700" s="168"/>
      <c r="BD700" s="20"/>
      <c r="BE700" s="20"/>
      <c r="BF700" s="20"/>
      <c r="BG700" s="20"/>
      <c r="BH700" s="20"/>
      <c r="BI700" s="20"/>
      <c r="BJ700" s="20"/>
      <c r="BK700" s="20"/>
      <c r="BL700" s="20"/>
      <c r="BM700" s="20"/>
      <c r="BN700" s="20"/>
      <c r="BO700" s="20"/>
      <c r="BP700" s="20"/>
      <c r="BQ700" s="20"/>
      <c r="BR700" s="20"/>
      <c r="BS700" s="20"/>
      <c r="BT700" s="20"/>
      <c r="BU700" s="20"/>
      <c r="BV700" s="20"/>
      <c r="BW700" s="20"/>
      <c r="BX700" s="20"/>
      <c r="BY700" s="20"/>
      <c r="BZ700" s="20"/>
      <c r="CA700" s="20"/>
      <c r="CB700" s="20"/>
      <c r="CC700" s="20"/>
      <c r="CD700" s="20"/>
      <c r="CE700" s="20"/>
      <c r="CF700" s="20"/>
      <c r="CG700" s="20"/>
      <c r="CH700" s="20"/>
      <c r="CI700" s="20"/>
    </row>
    <row r="701" spans="2:87" ht="13.5" customHeight="1">
      <c r="B701" s="228"/>
      <c r="C701" s="228"/>
      <c r="D701" s="230"/>
      <c r="E701" s="173" t="s">
        <v>75</v>
      </c>
      <c r="F701" s="116" t="s">
        <v>76</v>
      </c>
      <c r="G701" s="174">
        <v>819001</v>
      </c>
      <c r="H701" s="11">
        <f t="shared" ref="H701" si="1417">IFERROR(G701/G707,"-")</f>
        <v>4.843682741218848E-4</v>
      </c>
      <c r="I701" s="71">
        <v>49</v>
      </c>
      <c r="J701" s="11">
        <f t="shared" ref="J701" si="1418">IFERROR(I701/D697,"-")</f>
        <v>4.6822742474916385E-3</v>
      </c>
      <c r="K701" s="76">
        <f t="shared" si="1311"/>
        <v>16714.306122448979</v>
      </c>
      <c r="L701" s="22"/>
      <c r="M701" s="20"/>
      <c r="N701" s="228"/>
      <c r="O701" s="228"/>
      <c r="P701" s="230"/>
      <c r="Q701" s="172" t="s">
        <v>75</v>
      </c>
      <c r="R701" s="92" t="s">
        <v>76</v>
      </c>
      <c r="S701" s="102">
        <v>3371205</v>
      </c>
      <c r="T701" s="13">
        <v>1.9736891791913565E-3</v>
      </c>
      <c r="U701" s="73">
        <v>61</v>
      </c>
      <c r="V701" s="13">
        <v>6.1759643616482738E-3</v>
      </c>
      <c r="W701" s="73">
        <v>55265.655737704918</v>
      </c>
      <c r="X701" s="22"/>
      <c r="Y701" s="143"/>
      <c r="Z701" s="168"/>
      <c r="AA701" s="168"/>
      <c r="AB701" s="168"/>
      <c r="AC701" s="168"/>
      <c r="AD701" s="168"/>
      <c r="AE701" s="168"/>
      <c r="AF701" s="168"/>
      <c r="AG701" s="168"/>
      <c r="AH701" s="168"/>
      <c r="AI701" s="168"/>
      <c r="AJ701" s="168"/>
      <c r="AK701" s="168"/>
      <c r="AL701" s="168"/>
      <c r="AM701" s="168"/>
      <c r="AN701" s="168"/>
      <c r="AO701" s="168"/>
      <c r="AP701" s="168"/>
      <c r="AQ701" s="168"/>
      <c r="AR701" s="168"/>
      <c r="AS701" s="168"/>
      <c r="AT701" s="168"/>
      <c r="AU701" s="168"/>
      <c r="AV701" s="168"/>
      <c r="AW701" s="168"/>
      <c r="AX701" s="168"/>
      <c r="AY701" s="168"/>
      <c r="AZ701" s="168"/>
      <c r="BA701" s="168"/>
      <c r="BB701" s="168"/>
      <c r="BC701" s="168"/>
      <c r="BD701" s="20"/>
      <c r="BE701" s="20"/>
      <c r="BF701" s="20"/>
      <c r="BG701" s="20"/>
      <c r="BH701" s="20"/>
      <c r="BI701" s="20"/>
      <c r="BJ701" s="20"/>
      <c r="BK701" s="20"/>
      <c r="BL701" s="20"/>
      <c r="BM701" s="20"/>
      <c r="BN701" s="20"/>
      <c r="BO701" s="20"/>
      <c r="BP701" s="20"/>
      <c r="BQ701" s="20"/>
      <c r="BR701" s="20"/>
      <c r="BS701" s="20"/>
      <c r="BT701" s="20"/>
      <c r="BU701" s="20"/>
      <c r="BV701" s="20"/>
      <c r="BW701" s="20"/>
      <c r="BX701" s="20"/>
      <c r="BY701" s="20"/>
      <c r="BZ701" s="20"/>
      <c r="CA701" s="20"/>
      <c r="CB701" s="20"/>
      <c r="CC701" s="20"/>
      <c r="CD701" s="20"/>
      <c r="CE701" s="20"/>
      <c r="CF701" s="20"/>
      <c r="CG701" s="20"/>
      <c r="CH701" s="20"/>
      <c r="CI701" s="20"/>
    </row>
    <row r="702" spans="2:87" ht="13.5" customHeight="1">
      <c r="B702" s="228"/>
      <c r="C702" s="228"/>
      <c r="D702" s="230"/>
      <c r="E702" s="173" t="s">
        <v>77</v>
      </c>
      <c r="F702" s="116" t="s">
        <v>78</v>
      </c>
      <c r="G702" s="174">
        <v>51820009</v>
      </c>
      <c r="H702" s="11">
        <f t="shared" ref="H702" si="1419">IFERROR(G702/G707,"-")</f>
        <v>3.0647054550984112E-2</v>
      </c>
      <c r="I702" s="71">
        <v>364</v>
      </c>
      <c r="J702" s="11">
        <f t="shared" ref="J702" si="1420">IFERROR(I702/D697,"-")</f>
        <v>3.4782608695652174E-2</v>
      </c>
      <c r="K702" s="76">
        <f t="shared" si="1311"/>
        <v>142362.66208791209</v>
      </c>
      <c r="L702" s="22"/>
      <c r="M702" s="20"/>
      <c r="N702" s="228"/>
      <c r="O702" s="228"/>
      <c r="P702" s="230"/>
      <c r="Q702" s="172" t="s">
        <v>77</v>
      </c>
      <c r="R702" s="92" t="s">
        <v>78</v>
      </c>
      <c r="S702" s="102">
        <v>42263958</v>
      </c>
      <c r="T702" s="13">
        <v>2.4743649992924777E-2</v>
      </c>
      <c r="U702" s="73">
        <v>385</v>
      </c>
      <c r="V702" s="13">
        <v>3.8979447200566973E-2</v>
      </c>
      <c r="W702" s="73">
        <v>109776.51428571429</v>
      </c>
      <c r="X702" s="22"/>
      <c r="Y702" s="143"/>
      <c r="Z702" s="168"/>
      <c r="AA702" s="168"/>
      <c r="AB702" s="168"/>
      <c r="AC702" s="168"/>
      <c r="AD702" s="168"/>
      <c r="AE702" s="168"/>
      <c r="AF702" s="168"/>
      <c r="AG702" s="168"/>
      <c r="AH702" s="168"/>
      <c r="AI702" s="168"/>
      <c r="AJ702" s="168"/>
      <c r="AK702" s="168"/>
      <c r="AL702" s="168"/>
      <c r="AM702" s="168"/>
      <c r="AN702" s="168"/>
      <c r="AO702" s="168"/>
      <c r="AP702" s="168"/>
      <c r="AQ702" s="168"/>
      <c r="AR702" s="168"/>
      <c r="AS702" s="168"/>
      <c r="AT702" s="168"/>
      <c r="AU702" s="168"/>
      <c r="AV702" s="168"/>
      <c r="AW702" s="168"/>
      <c r="AX702" s="168"/>
      <c r="AY702" s="168"/>
      <c r="AZ702" s="168"/>
      <c r="BA702" s="168"/>
      <c r="BB702" s="168"/>
      <c r="BC702" s="168"/>
      <c r="BD702" s="20"/>
      <c r="BE702" s="20"/>
      <c r="BF702" s="20"/>
      <c r="BG702" s="20"/>
      <c r="BH702" s="20"/>
      <c r="BI702" s="20"/>
      <c r="BJ702" s="20"/>
      <c r="BK702" s="20"/>
      <c r="BL702" s="20"/>
      <c r="BM702" s="20"/>
      <c r="BN702" s="20"/>
      <c r="BO702" s="20"/>
      <c r="BP702" s="20"/>
      <c r="BQ702" s="20"/>
      <c r="BR702" s="20"/>
      <c r="BS702" s="20"/>
      <c r="BT702" s="20"/>
      <c r="BU702" s="20"/>
      <c r="BV702" s="20"/>
      <c r="BW702" s="20"/>
      <c r="BX702" s="20"/>
      <c r="BY702" s="20"/>
      <c r="BZ702" s="20"/>
      <c r="CA702" s="20"/>
      <c r="CB702" s="20"/>
      <c r="CC702" s="20"/>
      <c r="CD702" s="20"/>
      <c r="CE702" s="20"/>
      <c r="CF702" s="20"/>
      <c r="CG702" s="20"/>
      <c r="CH702" s="20"/>
      <c r="CI702" s="20"/>
    </row>
    <row r="703" spans="2:87" ht="13.5" customHeight="1">
      <c r="B703" s="228"/>
      <c r="C703" s="228"/>
      <c r="D703" s="230"/>
      <c r="E703" s="173" t="s">
        <v>79</v>
      </c>
      <c r="F703" s="116" t="s">
        <v>80</v>
      </c>
      <c r="G703" s="174">
        <v>220969098</v>
      </c>
      <c r="H703" s="11">
        <f t="shared" ref="H703" si="1421">IFERROR(G703/G707,"-")</f>
        <v>0.13068411471112934</v>
      </c>
      <c r="I703" s="71">
        <v>2050</v>
      </c>
      <c r="J703" s="11">
        <f t="shared" ref="J703" si="1422">IFERROR(I703/D697,"-")</f>
        <v>0.19589106545628285</v>
      </c>
      <c r="K703" s="76">
        <f t="shared" si="1311"/>
        <v>107789.80390243903</v>
      </c>
      <c r="L703" s="22"/>
      <c r="M703" s="20"/>
      <c r="N703" s="228"/>
      <c r="O703" s="228"/>
      <c r="P703" s="230"/>
      <c r="Q703" s="172" t="s">
        <v>79</v>
      </c>
      <c r="R703" s="92" t="s">
        <v>80</v>
      </c>
      <c r="S703" s="102">
        <v>218645449</v>
      </c>
      <c r="T703" s="13">
        <v>0.12800709442787833</v>
      </c>
      <c r="U703" s="73">
        <v>2074</v>
      </c>
      <c r="V703" s="13">
        <v>0.20998278829604131</v>
      </c>
      <c r="W703" s="73">
        <v>105422.10655737705</v>
      </c>
      <c r="X703" s="22"/>
      <c r="Y703" s="143"/>
      <c r="Z703" s="168"/>
      <c r="AA703" s="168"/>
      <c r="AB703" s="168"/>
      <c r="AC703" s="168"/>
      <c r="AD703" s="168"/>
      <c r="AE703" s="168"/>
      <c r="AF703" s="168"/>
      <c r="AG703" s="168"/>
      <c r="AH703" s="168"/>
      <c r="AI703" s="168"/>
      <c r="AJ703" s="168"/>
      <c r="AK703" s="168"/>
      <c r="AL703" s="168"/>
      <c r="AM703" s="168"/>
      <c r="AN703" s="168"/>
      <c r="AO703" s="168"/>
      <c r="AP703" s="168"/>
      <c r="AQ703" s="168"/>
      <c r="AR703" s="168"/>
      <c r="AS703" s="168"/>
      <c r="AT703" s="168"/>
      <c r="AU703" s="168"/>
      <c r="AV703" s="168"/>
      <c r="AW703" s="168"/>
      <c r="AX703" s="168"/>
      <c r="AY703" s="168"/>
      <c r="AZ703" s="168"/>
      <c r="BA703" s="168"/>
      <c r="BB703" s="168"/>
      <c r="BC703" s="168"/>
      <c r="BD703" s="20"/>
      <c r="BE703" s="20"/>
      <c r="BF703" s="20"/>
      <c r="BG703" s="20"/>
      <c r="BH703" s="20"/>
      <c r="BI703" s="20"/>
      <c r="BJ703" s="20"/>
      <c r="BK703" s="20"/>
      <c r="BL703" s="20"/>
      <c r="BM703" s="20"/>
      <c r="BN703" s="20"/>
      <c r="BO703" s="20"/>
      <c r="BP703" s="20"/>
      <c r="BQ703" s="20"/>
      <c r="BR703" s="20"/>
      <c r="BS703" s="20"/>
      <c r="BT703" s="20"/>
      <c r="BU703" s="20"/>
      <c r="BV703" s="20"/>
      <c r="BW703" s="20"/>
      <c r="BX703" s="20"/>
      <c r="BY703" s="20"/>
      <c r="BZ703" s="20"/>
      <c r="CA703" s="20"/>
      <c r="CB703" s="20"/>
      <c r="CC703" s="20"/>
      <c r="CD703" s="20"/>
      <c r="CE703" s="20"/>
      <c r="CF703" s="20"/>
      <c r="CG703" s="20"/>
      <c r="CH703" s="20"/>
      <c r="CI703" s="20"/>
    </row>
    <row r="704" spans="2:87" ht="13.5" customHeight="1">
      <c r="B704" s="228"/>
      <c r="C704" s="228"/>
      <c r="D704" s="230"/>
      <c r="E704" s="173" t="s">
        <v>81</v>
      </c>
      <c r="F704" s="116" t="s">
        <v>82</v>
      </c>
      <c r="G704" s="174">
        <v>365472</v>
      </c>
      <c r="H704" s="11">
        <f t="shared" ref="H704" si="1423">IFERROR(G704/G707,"-")</f>
        <v>2.1614508636726143E-4</v>
      </c>
      <c r="I704" s="71">
        <v>22</v>
      </c>
      <c r="J704" s="11">
        <f t="shared" ref="J704" si="1424">IFERROR(I704/D697,"-")</f>
        <v>2.1022455805064502E-3</v>
      </c>
      <c r="K704" s="76">
        <f t="shared" si="1311"/>
        <v>16612.363636363636</v>
      </c>
      <c r="L704" s="22"/>
      <c r="M704" s="20"/>
      <c r="N704" s="228"/>
      <c r="O704" s="228"/>
      <c r="P704" s="230"/>
      <c r="Q704" s="172" t="s">
        <v>81</v>
      </c>
      <c r="R704" s="92" t="s">
        <v>82</v>
      </c>
      <c r="S704" s="102">
        <v>676626</v>
      </c>
      <c r="T704" s="13">
        <v>3.9613414626506866E-4</v>
      </c>
      <c r="U704" s="73">
        <v>40</v>
      </c>
      <c r="V704" s="13">
        <v>4.0498126961628026E-3</v>
      </c>
      <c r="W704" s="73">
        <v>16915.650000000001</v>
      </c>
      <c r="X704" s="22"/>
      <c r="Y704" s="143"/>
      <c r="Z704" s="168"/>
      <c r="AA704" s="168"/>
      <c r="AB704" s="168"/>
      <c r="AC704" s="168"/>
      <c r="AD704" s="168"/>
      <c r="AE704" s="168"/>
      <c r="AF704" s="168"/>
      <c r="AG704" s="168"/>
      <c r="AH704" s="168"/>
      <c r="AI704" s="168"/>
      <c r="AJ704" s="168"/>
      <c r="AK704" s="168"/>
      <c r="AL704" s="168"/>
      <c r="AM704" s="168"/>
      <c r="AN704" s="168"/>
      <c r="AO704" s="168"/>
      <c r="AP704" s="168"/>
      <c r="AQ704" s="168"/>
      <c r="AR704" s="168"/>
      <c r="AS704" s="168"/>
      <c r="AT704" s="168"/>
      <c r="AU704" s="168"/>
      <c r="AV704" s="168"/>
      <c r="AW704" s="168"/>
      <c r="AX704" s="168"/>
      <c r="AY704" s="168"/>
      <c r="AZ704" s="168"/>
      <c r="BA704" s="168"/>
      <c r="BB704" s="168"/>
      <c r="BC704" s="168"/>
      <c r="BD704" s="20"/>
      <c r="BE704" s="20"/>
      <c r="BF704" s="20"/>
      <c r="BG704" s="20"/>
      <c r="BH704" s="20"/>
      <c r="BI704" s="20"/>
      <c r="BJ704" s="20"/>
      <c r="BK704" s="20"/>
      <c r="BL704" s="20"/>
      <c r="BM704" s="20"/>
      <c r="BN704" s="20"/>
      <c r="BO704" s="20"/>
      <c r="BP704" s="20"/>
      <c r="BQ704" s="20"/>
      <c r="BR704" s="20"/>
      <c r="BS704" s="20"/>
      <c r="BT704" s="20"/>
      <c r="BU704" s="20"/>
      <c r="BV704" s="20"/>
      <c r="BW704" s="20"/>
      <c r="BX704" s="20"/>
      <c r="BY704" s="20"/>
      <c r="BZ704" s="20"/>
      <c r="CA704" s="20"/>
      <c r="CB704" s="20"/>
      <c r="CC704" s="20"/>
      <c r="CD704" s="20"/>
      <c r="CE704" s="20"/>
      <c r="CF704" s="20"/>
      <c r="CG704" s="20"/>
      <c r="CH704" s="20"/>
      <c r="CI704" s="20"/>
    </row>
    <row r="705" spans="2:87" ht="13.5" customHeight="1">
      <c r="B705" s="228"/>
      <c r="C705" s="228"/>
      <c r="D705" s="230"/>
      <c r="E705" s="173" t="s">
        <v>83</v>
      </c>
      <c r="F705" s="116" t="s">
        <v>84</v>
      </c>
      <c r="G705" s="174">
        <v>43311338</v>
      </c>
      <c r="H705" s="11">
        <f t="shared" ref="H705" si="1425">IFERROR(G705/G707,"-")</f>
        <v>2.5614911382244473E-2</v>
      </c>
      <c r="I705" s="71">
        <v>1187</v>
      </c>
      <c r="J705" s="11">
        <f t="shared" ref="J705" si="1426">IFERROR(I705/D697,"-")</f>
        <v>0.11342570473005256</v>
      </c>
      <c r="K705" s="76">
        <f t="shared" si="1311"/>
        <v>36488.069081718619</v>
      </c>
      <c r="L705" s="22"/>
      <c r="M705" s="20"/>
      <c r="N705" s="228"/>
      <c r="O705" s="228"/>
      <c r="P705" s="230"/>
      <c r="Q705" s="172" t="s">
        <v>83</v>
      </c>
      <c r="R705" s="92" t="s">
        <v>84</v>
      </c>
      <c r="S705" s="102">
        <v>46311043</v>
      </c>
      <c r="T705" s="13">
        <v>2.7113036568872442E-2</v>
      </c>
      <c r="U705" s="73">
        <v>1115</v>
      </c>
      <c r="V705" s="13">
        <v>0.11288852890553812</v>
      </c>
      <c r="W705" s="73">
        <v>41534.567713004486</v>
      </c>
      <c r="X705" s="22"/>
      <c r="Y705" s="143"/>
      <c r="Z705" s="168"/>
      <c r="AA705" s="168"/>
      <c r="AB705" s="168"/>
      <c r="AC705" s="168"/>
      <c r="AD705" s="168"/>
      <c r="AE705" s="168"/>
      <c r="AF705" s="168"/>
      <c r="AG705" s="168"/>
      <c r="AH705" s="168"/>
      <c r="AI705" s="168"/>
      <c r="AJ705" s="168"/>
      <c r="AK705" s="168"/>
      <c r="AL705" s="168"/>
      <c r="AM705" s="168"/>
      <c r="AN705" s="168"/>
      <c r="AO705" s="168"/>
      <c r="AP705" s="168"/>
      <c r="AQ705" s="168"/>
      <c r="AR705" s="168"/>
      <c r="AS705" s="168"/>
      <c r="AT705" s="168"/>
      <c r="AU705" s="168"/>
      <c r="AV705" s="168"/>
      <c r="AW705" s="168"/>
      <c r="AX705" s="168"/>
      <c r="AY705" s="168"/>
      <c r="AZ705" s="168"/>
      <c r="BA705" s="168"/>
      <c r="BB705" s="168"/>
      <c r="BC705" s="168"/>
      <c r="BD705" s="20"/>
      <c r="BE705" s="20"/>
      <c r="BF705" s="20"/>
      <c r="BG705" s="20"/>
      <c r="BH705" s="20"/>
      <c r="BI705" s="20"/>
      <c r="BJ705" s="20"/>
      <c r="BK705" s="20"/>
      <c r="BL705" s="20"/>
      <c r="BM705" s="20"/>
      <c r="BN705" s="20"/>
      <c r="BO705" s="20"/>
      <c r="BP705" s="20"/>
      <c r="BQ705" s="20"/>
      <c r="BR705" s="20"/>
      <c r="BS705" s="20"/>
      <c r="BT705" s="20"/>
      <c r="BU705" s="20"/>
      <c r="BV705" s="20"/>
      <c r="BW705" s="20"/>
      <c r="BX705" s="20"/>
      <c r="BY705" s="20"/>
      <c r="BZ705" s="20"/>
      <c r="CA705" s="20"/>
      <c r="CB705" s="20"/>
      <c r="CC705" s="20"/>
      <c r="CD705" s="20"/>
      <c r="CE705" s="20"/>
      <c r="CF705" s="20"/>
      <c r="CG705" s="20"/>
      <c r="CH705" s="20"/>
      <c r="CI705" s="20"/>
    </row>
    <row r="706" spans="2:87" ht="13.5" customHeight="1">
      <c r="B706" s="228"/>
      <c r="C706" s="228"/>
      <c r="D706" s="230"/>
      <c r="E706" s="175" t="s">
        <v>85</v>
      </c>
      <c r="F706" s="117" t="s">
        <v>86</v>
      </c>
      <c r="G706" s="176">
        <v>454872211</v>
      </c>
      <c r="H706" s="12">
        <f t="shared" ref="H706" si="1427">IFERROR(G706/G707,"-")</f>
        <v>0.26901758091635519</v>
      </c>
      <c r="I706" s="72">
        <v>976</v>
      </c>
      <c r="J706" s="12">
        <f t="shared" ref="J706" si="1428">IFERROR(I706/D697,"-")</f>
        <v>9.3263258480649786E-2</v>
      </c>
      <c r="K706" s="77">
        <f t="shared" si="1311"/>
        <v>466057.59323770495</v>
      </c>
      <c r="L706" s="22"/>
      <c r="M706" s="20"/>
      <c r="N706" s="228"/>
      <c r="O706" s="228"/>
      <c r="P706" s="230"/>
      <c r="Q706" s="172" t="s">
        <v>85</v>
      </c>
      <c r="R706" s="92" t="s">
        <v>86</v>
      </c>
      <c r="S706" s="102">
        <v>495612290</v>
      </c>
      <c r="T706" s="13">
        <v>0.29015874556642168</v>
      </c>
      <c r="U706" s="73">
        <v>922</v>
      </c>
      <c r="V706" s="13">
        <v>9.3348182646552591E-2</v>
      </c>
      <c r="W706" s="73">
        <v>537540.44468546635</v>
      </c>
      <c r="X706" s="22"/>
      <c r="Y706" s="143"/>
      <c r="Z706" s="168"/>
      <c r="AA706" s="168"/>
      <c r="AB706" s="168"/>
      <c r="AC706" s="168"/>
      <c r="AD706" s="168"/>
      <c r="AE706" s="168"/>
      <c r="AF706" s="168"/>
      <c r="AG706" s="168"/>
      <c r="AH706" s="168"/>
      <c r="AI706" s="168"/>
      <c r="AJ706" s="168"/>
      <c r="AK706" s="168"/>
      <c r="AL706" s="168"/>
      <c r="AM706" s="168"/>
      <c r="AN706" s="168"/>
      <c r="AO706" s="168"/>
      <c r="AP706" s="168"/>
      <c r="AQ706" s="168"/>
      <c r="AR706" s="168"/>
      <c r="AS706" s="168"/>
      <c r="AT706" s="168"/>
      <c r="AU706" s="168"/>
      <c r="AV706" s="168"/>
      <c r="AW706" s="168"/>
      <c r="AX706" s="168"/>
      <c r="AY706" s="168"/>
      <c r="AZ706" s="168"/>
      <c r="BA706" s="168"/>
      <c r="BB706" s="168"/>
      <c r="BC706" s="168"/>
      <c r="BD706" s="20"/>
      <c r="BE706" s="20"/>
      <c r="BF706" s="20"/>
      <c r="BG706" s="20"/>
      <c r="BH706" s="20"/>
      <c r="BI706" s="20"/>
      <c r="BJ706" s="20"/>
      <c r="BK706" s="20"/>
      <c r="BL706" s="20"/>
      <c r="BM706" s="20"/>
      <c r="BN706" s="20"/>
      <c r="BO706" s="20"/>
      <c r="BP706" s="20"/>
      <c r="BQ706" s="20"/>
      <c r="BR706" s="20"/>
      <c r="BS706" s="20"/>
      <c r="BT706" s="20"/>
      <c r="BU706" s="20"/>
      <c r="BV706" s="20"/>
      <c r="BW706" s="20"/>
      <c r="BX706" s="20"/>
      <c r="BY706" s="20"/>
      <c r="BZ706" s="20"/>
      <c r="CA706" s="20"/>
      <c r="CB706" s="20"/>
      <c r="CC706" s="20"/>
      <c r="CD706" s="20"/>
      <c r="CE706" s="20"/>
      <c r="CF706" s="20"/>
      <c r="CG706" s="20"/>
      <c r="CH706" s="20"/>
      <c r="CI706" s="20"/>
    </row>
    <row r="707" spans="2:87" ht="13.5" customHeight="1">
      <c r="B707" s="192"/>
      <c r="C707" s="192"/>
      <c r="D707" s="231"/>
      <c r="E707" s="177" t="s">
        <v>115</v>
      </c>
      <c r="F707" s="178"/>
      <c r="G707" s="102">
        <f>SUM(G697:G706)</f>
        <v>1690864253</v>
      </c>
      <c r="H707" s="13" t="s">
        <v>131</v>
      </c>
      <c r="I707" s="73">
        <v>8597</v>
      </c>
      <c r="J707" s="13">
        <f t="shared" ref="J707" si="1429">IFERROR(I707/D697,"-")</f>
        <v>0.82150023889154322</v>
      </c>
      <c r="K707" s="78">
        <f t="shared" si="1311"/>
        <v>196680.73199953474</v>
      </c>
      <c r="L707" s="22"/>
      <c r="M707" s="20"/>
      <c r="N707" s="192"/>
      <c r="O707" s="192"/>
      <c r="P707" s="231"/>
      <c r="Q707" s="179" t="s">
        <v>115</v>
      </c>
      <c r="R707" s="179"/>
      <c r="S707" s="102">
        <v>1708072900</v>
      </c>
      <c r="T707" s="13" t="s">
        <v>131</v>
      </c>
      <c r="U707" s="73">
        <v>8198</v>
      </c>
      <c r="V707" s="13">
        <v>0.83000911207856631</v>
      </c>
      <c r="W707" s="73">
        <v>208352.39082703099</v>
      </c>
      <c r="X707" s="22"/>
      <c r="Y707" s="143"/>
      <c r="Z707" s="168"/>
      <c r="AA707" s="168"/>
      <c r="AB707" s="168"/>
      <c r="AC707" s="168"/>
      <c r="AD707" s="168"/>
      <c r="AE707" s="168"/>
      <c r="AF707" s="168"/>
      <c r="AG707" s="168"/>
      <c r="AH707" s="168"/>
      <c r="AI707" s="168"/>
      <c r="AJ707" s="168"/>
      <c r="AK707" s="168"/>
      <c r="AL707" s="168"/>
      <c r="AM707" s="168"/>
      <c r="AN707" s="168"/>
      <c r="AO707" s="168"/>
      <c r="AP707" s="168"/>
      <c r="AQ707" s="168"/>
      <c r="AR707" s="168"/>
      <c r="AS707" s="168"/>
      <c r="AT707" s="168"/>
      <c r="AU707" s="168"/>
      <c r="AV707" s="168"/>
      <c r="AW707" s="168"/>
      <c r="AX707" s="168"/>
      <c r="AY707" s="168"/>
      <c r="AZ707" s="168"/>
      <c r="BA707" s="168"/>
      <c r="BB707" s="168"/>
      <c r="BC707" s="168"/>
      <c r="BD707" s="20"/>
      <c r="BE707" s="20"/>
      <c r="BF707" s="20"/>
      <c r="BG707" s="20"/>
      <c r="BH707" s="20"/>
      <c r="BI707" s="20"/>
      <c r="BJ707" s="20"/>
      <c r="BK707" s="20"/>
      <c r="BL707" s="20"/>
      <c r="BM707" s="20"/>
      <c r="BN707" s="20"/>
      <c r="BO707" s="20"/>
      <c r="BP707" s="20"/>
      <c r="BQ707" s="20"/>
      <c r="BR707" s="20"/>
      <c r="BS707" s="20"/>
      <c r="BT707" s="20"/>
      <c r="BU707" s="20"/>
      <c r="BV707" s="20"/>
      <c r="BW707" s="20"/>
      <c r="BX707" s="20"/>
      <c r="BY707" s="20"/>
      <c r="BZ707" s="20"/>
      <c r="CA707" s="20"/>
      <c r="CB707" s="20"/>
      <c r="CC707" s="20"/>
      <c r="CD707" s="20"/>
      <c r="CE707" s="20"/>
      <c r="CF707" s="20"/>
      <c r="CG707" s="20"/>
      <c r="CH707" s="20"/>
      <c r="CI707" s="20"/>
    </row>
    <row r="708" spans="2:87" ht="13.5" customHeight="1">
      <c r="B708" s="191">
        <v>65</v>
      </c>
      <c r="C708" s="191" t="s">
        <v>10</v>
      </c>
      <c r="D708" s="229">
        <f>VLOOKUP(C708,市区町村別_生活習慣病の状況!$C$5:$D$78,2,FALSE)</f>
        <v>5213</v>
      </c>
      <c r="E708" s="169" t="s">
        <v>67</v>
      </c>
      <c r="F708" s="114" t="s">
        <v>68</v>
      </c>
      <c r="G708" s="170">
        <v>122515090</v>
      </c>
      <c r="H708" s="10">
        <f t="shared" ref="H708" si="1430">IFERROR(G708/G718,"-")</f>
        <v>0.16630850805440003</v>
      </c>
      <c r="I708" s="171">
        <v>2574</v>
      </c>
      <c r="J708" s="10">
        <f t="shared" ref="J708" si="1431">IFERROR(I708/D708,"-")</f>
        <v>0.49376558603491272</v>
      </c>
      <c r="K708" s="75">
        <f t="shared" si="1311"/>
        <v>47597.160062160059</v>
      </c>
      <c r="L708" s="22"/>
      <c r="M708" s="20"/>
      <c r="N708" s="191">
        <v>65</v>
      </c>
      <c r="O708" s="191" t="s">
        <v>10</v>
      </c>
      <c r="P708" s="229">
        <v>4881</v>
      </c>
      <c r="Q708" s="172" t="s">
        <v>67</v>
      </c>
      <c r="R708" s="92" t="s">
        <v>68</v>
      </c>
      <c r="S708" s="102">
        <v>111331776</v>
      </c>
      <c r="T708" s="13">
        <v>0.15492288933951887</v>
      </c>
      <c r="U708" s="73">
        <v>2314</v>
      </c>
      <c r="V708" s="13">
        <v>0.47408317967629582</v>
      </c>
      <c r="W708" s="73">
        <v>48112.262748487468</v>
      </c>
      <c r="X708" s="22"/>
      <c r="Y708" s="143"/>
      <c r="Z708" s="168"/>
      <c r="AA708" s="168"/>
      <c r="AB708" s="168"/>
      <c r="AC708" s="168"/>
      <c r="AD708" s="168"/>
      <c r="AE708" s="168"/>
      <c r="AF708" s="168"/>
      <c r="AG708" s="168"/>
      <c r="AH708" s="168"/>
      <c r="AI708" s="168"/>
      <c r="AJ708" s="168"/>
      <c r="AK708" s="168"/>
      <c r="AL708" s="168"/>
      <c r="AM708" s="168"/>
      <c r="AN708" s="168"/>
      <c r="AO708" s="168"/>
      <c r="AP708" s="168"/>
      <c r="AQ708" s="168"/>
      <c r="AR708" s="168"/>
      <c r="AS708" s="168"/>
      <c r="AT708" s="168"/>
      <c r="AU708" s="168"/>
      <c r="AV708" s="168"/>
      <c r="AW708" s="168"/>
      <c r="AX708" s="168"/>
      <c r="AY708" s="168"/>
      <c r="AZ708" s="168"/>
      <c r="BA708" s="168"/>
      <c r="BB708" s="168"/>
      <c r="BC708" s="168"/>
      <c r="BD708" s="20"/>
      <c r="BE708" s="20"/>
      <c r="BF708" s="20"/>
      <c r="BG708" s="20"/>
      <c r="BH708" s="20"/>
      <c r="BI708" s="20"/>
      <c r="BJ708" s="20"/>
      <c r="BK708" s="20"/>
      <c r="BL708" s="20"/>
      <c r="BM708" s="20"/>
      <c r="BN708" s="20"/>
      <c r="BO708" s="20"/>
      <c r="BP708" s="20"/>
      <c r="BQ708" s="20"/>
      <c r="BR708" s="20"/>
      <c r="BS708" s="20"/>
      <c r="BT708" s="20"/>
      <c r="BU708" s="20"/>
      <c r="BV708" s="20"/>
      <c r="BW708" s="20"/>
      <c r="BX708" s="20"/>
      <c r="BY708" s="20"/>
      <c r="BZ708" s="20"/>
      <c r="CA708" s="20"/>
      <c r="CB708" s="20"/>
      <c r="CC708" s="20"/>
      <c r="CD708" s="20"/>
      <c r="CE708" s="20"/>
      <c r="CF708" s="20"/>
      <c r="CG708" s="20"/>
      <c r="CH708" s="20"/>
      <c r="CI708" s="20"/>
    </row>
    <row r="709" spans="2:87" ht="13.5" customHeight="1">
      <c r="B709" s="228"/>
      <c r="C709" s="228"/>
      <c r="D709" s="230"/>
      <c r="E709" s="173" t="s">
        <v>69</v>
      </c>
      <c r="F709" s="115" t="s">
        <v>70</v>
      </c>
      <c r="G709" s="174">
        <v>64068736</v>
      </c>
      <c r="H709" s="11">
        <f t="shared" ref="H709" si="1432">IFERROR(G709/G718,"-")</f>
        <v>8.6970314408545343E-2</v>
      </c>
      <c r="I709" s="71">
        <v>2042</v>
      </c>
      <c r="J709" s="11">
        <f t="shared" ref="J709" si="1433">IFERROR(I709/D708,"-")</f>
        <v>0.39171302512948397</v>
      </c>
      <c r="K709" s="76">
        <f t="shared" ref="K709:K772" si="1434">IFERROR(G709/I709,"-")</f>
        <v>31375.482859941236</v>
      </c>
      <c r="L709" s="22"/>
      <c r="M709" s="20"/>
      <c r="N709" s="228"/>
      <c r="O709" s="228"/>
      <c r="P709" s="230"/>
      <c r="Q709" s="172" t="s">
        <v>69</v>
      </c>
      <c r="R709" s="92" t="s">
        <v>70</v>
      </c>
      <c r="S709" s="102">
        <v>65462392</v>
      </c>
      <c r="T709" s="13">
        <v>9.1093695583516113E-2</v>
      </c>
      <c r="U709" s="73">
        <v>1868</v>
      </c>
      <c r="V709" s="13">
        <v>0.38270846138086456</v>
      </c>
      <c r="W709" s="73">
        <v>35044.107066381155</v>
      </c>
      <c r="X709" s="22"/>
      <c r="Y709" s="143"/>
      <c r="Z709" s="168"/>
      <c r="AA709" s="168"/>
      <c r="AB709" s="168"/>
      <c r="AC709" s="168"/>
      <c r="AD709" s="168"/>
      <c r="AE709" s="168"/>
      <c r="AF709" s="168"/>
      <c r="AG709" s="168"/>
      <c r="AH709" s="168"/>
      <c r="AI709" s="168"/>
      <c r="AJ709" s="168"/>
      <c r="AK709" s="168"/>
      <c r="AL709" s="168"/>
      <c r="AM709" s="168"/>
      <c r="AN709" s="168"/>
      <c r="AO709" s="168"/>
      <c r="AP709" s="168"/>
      <c r="AQ709" s="168"/>
      <c r="AR709" s="168"/>
      <c r="AS709" s="168"/>
      <c r="AT709" s="168"/>
      <c r="AU709" s="168"/>
      <c r="AV709" s="168"/>
      <c r="AW709" s="168"/>
      <c r="AX709" s="168"/>
      <c r="AY709" s="168"/>
      <c r="AZ709" s="168"/>
      <c r="BA709" s="168"/>
      <c r="BB709" s="168"/>
      <c r="BC709" s="168"/>
      <c r="BD709" s="20"/>
      <c r="BE709" s="20"/>
      <c r="BF709" s="20"/>
      <c r="BG709" s="20"/>
      <c r="BH709" s="20"/>
      <c r="BI709" s="20"/>
      <c r="BJ709" s="20"/>
      <c r="BK709" s="20"/>
      <c r="BL709" s="20"/>
      <c r="BM709" s="20"/>
      <c r="BN709" s="20"/>
      <c r="BO709" s="20"/>
      <c r="BP709" s="20"/>
      <c r="BQ709" s="20"/>
      <c r="BR709" s="20"/>
      <c r="BS709" s="20"/>
      <c r="BT709" s="20"/>
      <c r="BU709" s="20"/>
      <c r="BV709" s="20"/>
      <c r="BW709" s="20"/>
      <c r="BX709" s="20"/>
      <c r="BY709" s="20"/>
      <c r="BZ709" s="20"/>
      <c r="CA709" s="20"/>
      <c r="CB709" s="20"/>
      <c r="CC709" s="20"/>
      <c r="CD709" s="20"/>
      <c r="CE709" s="20"/>
      <c r="CF709" s="20"/>
      <c r="CG709" s="20"/>
      <c r="CH709" s="20"/>
      <c r="CI709" s="20"/>
    </row>
    <row r="710" spans="2:87" ht="13.5" customHeight="1">
      <c r="B710" s="228"/>
      <c r="C710" s="228"/>
      <c r="D710" s="230"/>
      <c r="E710" s="173" t="s">
        <v>71</v>
      </c>
      <c r="F710" s="116" t="s">
        <v>72</v>
      </c>
      <c r="G710" s="174">
        <v>135562898</v>
      </c>
      <c r="H710" s="11">
        <f t="shared" ref="H710" si="1435">IFERROR(G710/G718,"-")</f>
        <v>0.18402029753160049</v>
      </c>
      <c r="I710" s="71">
        <v>3244</v>
      </c>
      <c r="J710" s="11">
        <f t="shared" ref="J710" si="1436">IFERROR(I710/D708,"-")</f>
        <v>0.62229042777671206</v>
      </c>
      <c r="K710" s="76">
        <f t="shared" si="1434"/>
        <v>41788.809494451292</v>
      </c>
      <c r="L710" s="22"/>
      <c r="M710" s="20"/>
      <c r="N710" s="228"/>
      <c r="O710" s="228"/>
      <c r="P710" s="230"/>
      <c r="Q710" s="172" t="s">
        <v>71</v>
      </c>
      <c r="R710" s="92" t="s">
        <v>72</v>
      </c>
      <c r="S710" s="102">
        <v>128265850</v>
      </c>
      <c r="T710" s="13">
        <v>0.17848737170589399</v>
      </c>
      <c r="U710" s="73">
        <v>3047</v>
      </c>
      <c r="V710" s="13">
        <v>0.62425732431878711</v>
      </c>
      <c r="W710" s="73">
        <v>42095.782737118476</v>
      </c>
      <c r="X710" s="22"/>
      <c r="Y710" s="143"/>
      <c r="Z710" s="168"/>
      <c r="AA710" s="168"/>
      <c r="AB710" s="168"/>
      <c r="AC710" s="168"/>
      <c r="AD710" s="168"/>
      <c r="AE710" s="168"/>
      <c r="AF710" s="168"/>
      <c r="AG710" s="168"/>
      <c r="AH710" s="168"/>
      <c r="AI710" s="168"/>
      <c r="AJ710" s="168"/>
      <c r="AK710" s="168"/>
      <c r="AL710" s="168"/>
      <c r="AM710" s="168"/>
      <c r="AN710" s="168"/>
      <c r="AO710" s="168"/>
      <c r="AP710" s="168"/>
      <c r="AQ710" s="168"/>
      <c r="AR710" s="168"/>
      <c r="AS710" s="168"/>
      <c r="AT710" s="168"/>
      <c r="AU710" s="168"/>
      <c r="AV710" s="168"/>
      <c r="AW710" s="168"/>
      <c r="AX710" s="168"/>
      <c r="AY710" s="168"/>
      <c r="AZ710" s="168"/>
      <c r="BA710" s="168"/>
      <c r="BB710" s="168"/>
      <c r="BC710" s="168"/>
      <c r="BD710" s="20"/>
      <c r="BE710" s="20"/>
      <c r="BF710" s="20"/>
      <c r="BG710" s="20"/>
      <c r="BH710" s="20"/>
      <c r="BI710" s="20"/>
      <c r="BJ710" s="20"/>
      <c r="BK710" s="20"/>
      <c r="BL710" s="20"/>
      <c r="BM710" s="20"/>
      <c r="BN710" s="20"/>
      <c r="BO710" s="20"/>
      <c r="BP710" s="20"/>
      <c r="BQ710" s="20"/>
      <c r="BR710" s="20"/>
      <c r="BS710" s="20"/>
      <c r="BT710" s="20"/>
      <c r="BU710" s="20"/>
      <c r="BV710" s="20"/>
      <c r="BW710" s="20"/>
      <c r="BX710" s="20"/>
      <c r="BY710" s="20"/>
      <c r="BZ710" s="20"/>
      <c r="CA710" s="20"/>
      <c r="CB710" s="20"/>
      <c r="CC710" s="20"/>
      <c r="CD710" s="20"/>
      <c r="CE710" s="20"/>
      <c r="CF710" s="20"/>
      <c r="CG710" s="20"/>
      <c r="CH710" s="20"/>
      <c r="CI710" s="20"/>
    </row>
    <row r="711" spans="2:87" ht="13.5" customHeight="1">
      <c r="B711" s="228"/>
      <c r="C711" s="228"/>
      <c r="D711" s="230"/>
      <c r="E711" s="173" t="s">
        <v>73</v>
      </c>
      <c r="F711" s="116" t="s">
        <v>74</v>
      </c>
      <c r="G711" s="174">
        <v>63792918</v>
      </c>
      <c r="H711" s="11">
        <f t="shared" ref="H711" si="1437">IFERROR(G711/G718,"-")</f>
        <v>8.6595904365875914E-2</v>
      </c>
      <c r="I711" s="71">
        <v>1192</v>
      </c>
      <c r="J711" s="11">
        <f t="shared" ref="J711" si="1438">IFERROR(I711/D708,"-")</f>
        <v>0.22865912142720124</v>
      </c>
      <c r="K711" s="76">
        <f t="shared" si="1434"/>
        <v>53517.548657718122</v>
      </c>
      <c r="L711" s="22"/>
      <c r="M711" s="20"/>
      <c r="N711" s="228"/>
      <c r="O711" s="228"/>
      <c r="P711" s="230"/>
      <c r="Q711" s="172" t="s">
        <v>73</v>
      </c>
      <c r="R711" s="92" t="s">
        <v>74</v>
      </c>
      <c r="S711" s="102">
        <v>60339037</v>
      </c>
      <c r="T711" s="13">
        <v>8.3964329752577865E-2</v>
      </c>
      <c r="U711" s="73">
        <v>1131</v>
      </c>
      <c r="V711" s="13">
        <v>0.23171481253841425</v>
      </c>
      <c r="W711" s="73">
        <v>53350.165340406718</v>
      </c>
      <c r="X711" s="22"/>
      <c r="Y711" s="143"/>
      <c r="Z711" s="168"/>
      <c r="AA711" s="168"/>
      <c r="AB711" s="168"/>
      <c r="AC711" s="168"/>
      <c r="AD711" s="168"/>
      <c r="AE711" s="168"/>
      <c r="AF711" s="168"/>
      <c r="AG711" s="168"/>
      <c r="AH711" s="168"/>
      <c r="AI711" s="168"/>
      <c r="AJ711" s="168"/>
      <c r="AK711" s="168"/>
      <c r="AL711" s="168"/>
      <c r="AM711" s="168"/>
      <c r="AN711" s="168"/>
      <c r="AO711" s="168"/>
      <c r="AP711" s="168"/>
      <c r="AQ711" s="168"/>
      <c r="AR711" s="168"/>
      <c r="AS711" s="168"/>
      <c r="AT711" s="168"/>
      <c r="AU711" s="168"/>
      <c r="AV711" s="168"/>
      <c r="AW711" s="168"/>
      <c r="AX711" s="168"/>
      <c r="AY711" s="168"/>
      <c r="AZ711" s="168"/>
      <c r="BA711" s="168"/>
      <c r="BB711" s="168"/>
      <c r="BC711" s="168"/>
      <c r="BD711" s="20"/>
      <c r="BE711" s="20"/>
      <c r="BF711" s="20"/>
      <c r="BG711" s="20"/>
      <c r="BH711" s="20"/>
      <c r="BI711" s="20"/>
      <c r="BJ711" s="20"/>
      <c r="BK711" s="20"/>
      <c r="BL711" s="20"/>
      <c r="BM711" s="20"/>
      <c r="BN711" s="20"/>
      <c r="BO711" s="20"/>
      <c r="BP711" s="20"/>
      <c r="BQ711" s="20"/>
      <c r="BR711" s="20"/>
      <c r="BS711" s="20"/>
      <c r="BT711" s="20"/>
      <c r="BU711" s="20"/>
      <c r="BV711" s="20"/>
      <c r="BW711" s="20"/>
      <c r="BX711" s="20"/>
      <c r="BY711" s="20"/>
      <c r="BZ711" s="20"/>
      <c r="CA711" s="20"/>
      <c r="CB711" s="20"/>
      <c r="CC711" s="20"/>
      <c r="CD711" s="20"/>
      <c r="CE711" s="20"/>
      <c r="CF711" s="20"/>
      <c r="CG711" s="20"/>
      <c r="CH711" s="20"/>
      <c r="CI711" s="20"/>
    </row>
    <row r="712" spans="2:87" ht="13.5" customHeight="1">
      <c r="B712" s="228"/>
      <c r="C712" s="228"/>
      <c r="D712" s="230"/>
      <c r="E712" s="173" t="s">
        <v>75</v>
      </c>
      <c r="F712" s="116" t="s">
        <v>76</v>
      </c>
      <c r="G712" s="174">
        <v>8122663</v>
      </c>
      <c r="H712" s="11">
        <f t="shared" ref="H712" si="1439">IFERROR(G712/G718,"-")</f>
        <v>1.1026135351642619E-2</v>
      </c>
      <c r="I712" s="71">
        <v>22</v>
      </c>
      <c r="J712" s="11">
        <f t="shared" ref="J712" si="1440">IFERROR(I712/D708,"-")</f>
        <v>4.2202186840590832E-3</v>
      </c>
      <c r="K712" s="76">
        <f t="shared" si="1434"/>
        <v>369211.95454545453</v>
      </c>
      <c r="L712" s="22"/>
      <c r="M712" s="20"/>
      <c r="N712" s="228"/>
      <c r="O712" s="228"/>
      <c r="P712" s="230"/>
      <c r="Q712" s="172" t="s">
        <v>75</v>
      </c>
      <c r="R712" s="92" t="s">
        <v>76</v>
      </c>
      <c r="S712" s="102">
        <v>8802295</v>
      </c>
      <c r="T712" s="13">
        <v>1.2248766912860531E-2</v>
      </c>
      <c r="U712" s="73">
        <v>21</v>
      </c>
      <c r="V712" s="13">
        <v>4.3023970497848806E-3</v>
      </c>
      <c r="W712" s="73">
        <v>419156.90476190473</v>
      </c>
      <c r="X712" s="22"/>
      <c r="Y712" s="143"/>
      <c r="Z712" s="168"/>
      <c r="AA712" s="168"/>
      <c r="AB712" s="168"/>
      <c r="AC712" s="168"/>
      <c r="AD712" s="168"/>
      <c r="AE712" s="168"/>
      <c r="AF712" s="168"/>
      <c r="AG712" s="168"/>
      <c r="AH712" s="168"/>
      <c r="AI712" s="168"/>
      <c r="AJ712" s="168"/>
      <c r="AK712" s="168"/>
      <c r="AL712" s="168"/>
      <c r="AM712" s="168"/>
      <c r="AN712" s="168"/>
      <c r="AO712" s="168"/>
      <c r="AP712" s="168"/>
      <c r="AQ712" s="168"/>
      <c r="AR712" s="168"/>
      <c r="AS712" s="168"/>
      <c r="AT712" s="168"/>
      <c r="AU712" s="168"/>
      <c r="AV712" s="168"/>
      <c r="AW712" s="168"/>
      <c r="AX712" s="168"/>
      <c r="AY712" s="168"/>
      <c r="AZ712" s="168"/>
      <c r="BA712" s="168"/>
      <c r="BB712" s="168"/>
      <c r="BC712" s="168"/>
      <c r="BD712" s="20"/>
      <c r="BE712" s="20"/>
      <c r="BF712" s="20"/>
      <c r="BG712" s="20"/>
      <c r="BH712" s="20"/>
      <c r="BI712" s="20"/>
      <c r="BJ712" s="20"/>
      <c r="BK712" s="20"/>
      <c r="BL712" s="20"/>
      <c r="BM712" s="20"/>
      <c r="BN712" s="20"/>
      <c r="BO712" s="20"/>
      <c r="BP712" s="20"/>
      <c r="BQ712" s="20"/>
      <c r="BR712" s="20"/>
      <c r="BS712" s="20"/>
      <c r="BT712" s="20"/>
      <c r="BU712" s="20"/>
      <c r="BV712" s="20"/>
      <c r="BW712" s="20"/>
      <c r="BX712" s="20"/>
      <c r="BY712" s="20"/>
      <c r="BZ712" s="20"/>
      <c r="CA712" s="20"/>
      <c r="CB712" s="20"/>
      <c r="CC712" s="20"/>
      <c r="CD712" s="20"/>
      <c r="CE712" s="20"/>
      <c r="CF712" s="20"/>
      <c r="CG712" s="20"/>
      <c r="CH712" s="20"/>
      <c r="CI712" s="20"/>
    </row>
    <row r="713" spans="2:87" ht="13.5" customHeight="1">
      <c r="B713" s="228"/>
      <c r="C713" s="228"/>
      <c r="D713" s="230"/>
      <c r="E713" s="173" t="s">
        <v>77</v>
      </c>
      <c r="F713" s="116" t="s">
        <v>78</v>
      </c>
      <c r="G713" s="174">
        <v>49500363</v>
      </c>
      <c r="H713" s="11">
        <f t="shared" ref="H713" si="1441">IFERROR(G713/G718,"-")</f>
        <v>6.7194429018345617E-2</v>
      </c>
      <c r="I713" s="71">
        <v>190</v>
      </c>
      <c r="J713" s="11">
        <f t="shared" ref="J713" si="1442">IFERROR(I713/D708,"-")</f>
        <v>3.644734318051026E-2</v>
      </c>
      <c r="K713" s="76">
        <f t="shared" si="1434"/>
        <v>260528.22631578948</v>
      </c>
      <c r="L713" s="22"/>
      <c r="M713" s="20"/>
      <c r="N713" s="228"/>
      <c r="O713" s="228"/>
      <c r="P713" s="230"/>
      <c r="Q713" s="172" t="s">
        <v>77</v>
      </c>
      <c r="R713" s="92" t="s">
        <v>78</v>
      </c>
      <c r="S713" s="102">
        <v>41159400</v>
      </c>
      <c r="T713" s="13">
        <v>5.7275051208030607E-2</v>
      </c>
      <c r="U713" s="73">
        <v>174</v>
      </c>
      <c r="V713" s="13">
        <v>3.5648432698217582E-2</v>
      </c>
      <c r="W713" s="73">
        <v>236548.27586206896</v>
      </c>
      <c r="X713" s="22"/>
      <c r="Y713" s="143"/>
      <c r="Z713" s="168"/>
      <c r="AA713" s="168"/>
      <c r="AB713" s="168"/>
      <c r="AC713" s="168"/>
      <c r="AD713" s="168"/>
      <c r="AE713" s="168"/>
      <c r="AF713" s="168"/>
      <c r="AG713" s="168"/>
      <c r="AH713" s="168"/>
      <c r="AI713" s="168"/>
      <c r="AJ713" s="168"/>
      <c r="AK713" s="168"/>
      <c r="AL713" s="168"/>
      <c r="AM713" s="168"/>
      <c r="AN713" s="168"/>
      <c r="AO713" s="168"/>
      <c r="AP713" s="168"/>
      <c r="AQ713" s="168"/>
      <c r="AR713" s="168"/>
      <c r="AS713" s="168"/>
      <c r="AT713" s="168"/>
      <c r="AU713" s="168"/>
      <c r="AV713" s="168"/>
      <c r="AW713" s="168"/>
      <c r="AX713" s="168"/>
      <c r="AY713" s="168"/>
      <c r="AZ713" s="168"/>
      <c r="BA713" s="168"/>
      <c r="BB713" s="168"/>
      <c r="BC713" s="168"/>
      <c r="BD713" s="20"/>
      <c r="BE713" s="20"/>
      <c r="BF713" s="20"/>
      <c r="BG713" s="20"/>
      <c r="BH713" s="20"/>
      <c r="BI713" s="20"/>
      <c r="BJ713" s="20"/>
      <c r="BK713" s="20"/>
      <c r="BL713" s="20"/>
      <c r="BM713" s="20"/>
      <c r="BN713" s="20"/>
      <c r="BO713" s="20"/>
      <c r="BP713" s="20"/>
      <c r="BQ713" s="20"/>
      <c r="BR713" s="20"/>
      <c r="BS713" s="20"/>
      <c r="BT713" s="20"/>
      <c r="BU713" s="20"/>
      <c r="BV713" s="20"/>
      <c r="BW713" s="20"/>
      <c r="BX713" s="20"/>
      <c r="BY713" s="20"/>
      <c r="BZ713" s="20"/>
      <c r="CA713" s="20"/>
      <c r="CB713" s="20"/>
      <c r="CC713" s="20"/>
      <c r="CD713" s="20"/>
      <c r="CE713" s="20"/>
      <c r="CF713" s="20"/>
      <c r="CG713" s="20"/>
      <c r="CH713" s="20"/>
      <c r="CI713" s="20"/>
    </row>
    <row r="714" spans="2:87" ht="13.5" customHeight="1">
      <c r="B714" s="228"/>
      <c r="C714" s="228"/>
      <c r="D714" s="230"/>
      <c r="E714" s="173" t="s">
        <v>79</v>
      </c>
      <c r="F714" s="116" t="s">
        <v>80</v>
      </c>
      <c r="G714" s="174">
        <v>105915054</v>
      </c>
      <c r="H714" s="11">
        <f t="shared" ref="H714" si="1443">IFERROR(G714/G718,"-")</f>
        <v>0.14377473510602828</v>
      </c>
      <c r="I714" s="71">
        <v>820</v>
      </c>
      <c r="J714" s="11">
        <f t="shared" ref="J714" si="1444">IFERROR(I714/D708,"-")</f>
        <v>0.15729906004220218</v>
      </c>
      <c r="K714" s="76">
        <f t="shared" si="1434"/>
        <v>129164.7</v>
      </c>
      <c r="L714" s="22"/>
      <c r="M714" s="20"/>
      <c r="N714" s="228"/>
      <c r="O714" s="228"/>
      <c r="P714" s="230"/>
      <c r="Q714" s="172" t="s">
        <v>79</v>
      </c>
      <c r="R714" s="92" t="s">
        <v>80</v>
      </c>
      <c r="S714" s="102">
        <v>133115507</v>
      </c>
      <c r="T714" s="13">
        <v>0.18523587515872333</v>
      </c>
      <c r="U714" s="73">
        <v>831</v>
      </c>
      <c r="V714" s="13">
        <v>0.1702519975414874</v>
      </c>
      <c r="W714" s="73">
        <v>160187.13237063779</v>
      </c>
      <c r="X714" s="22"/>
      <c r="Y714" s="143"/>
      <c r="Z714" s="168"/>
      <c r="AA714" s="168"/>
      <c r="AB714" s="168"/>
      <c r="AC714" s="168"/>
      <c r="AD714" s="168"/>
      <c r="AE714" s="168"/>
      <c r="AF714" s="168"/>
      <c r="AG714" s="168"/>
      <c r="AH714" s="168"/>
      <c r="AI714" s="168"/>
      <c r="AJ714" s="168"/>
      <c r="AK714" s="168"/>
      <c r="AL714" s="168"/>
      <c r="AM714" s="168"/>
      <c r="AN714" s="168"/>
      <c r="AO714" s="168"/>
      <c r="AP714" s="168"/>
      <c r="AQ714" s="168"/>
      <c r="AR714" s="168"/>
      <c r="AS714" s="168"/>
      <c r="AT714" s="168"/>
      <c r="AU714" s="168"/>
      <c r="AV714" s="168"/>
      <c r="AW714" s="168"/>
      <c r="AX714" s="168"/>
      <c r="AY714" s="168"/>
      <c r="AZ714" s="168"/>
      <c r="BA714" s="168"/>
      <c r="BB714" s="168"/>
      <c r="BC714" s="168"/>
      <c r="BD714" s="20"/>
      <c r="BE714" s="20"/>
      <c r="BF714" s="20"/>
      <c r="BG714" s="20"/>
      <c r="BH714" s="20"/>
      <c r="BI714" s="20"/>
      <c r="BJ714" s="20"/>
      <c r="BK714" s="20"/>
      <c r="BL714" s="20"/>
      <c r="BM714" s="20"/>
      <c r="BN714" s="20"/>
      <c r="BO714" s="20"/>
      <c r="BP714" s="20"/>
      <c r="BQ714" s="20"/>
      <c r="BR714" s="20"/>
      <c r="BS714" s="20"/>
      <c r="BT714" s="20"/>
      <c r="BU714" s="20"/>
      <c r="BV714" s="20"/>
      <c r="BW714" s="20"/>
      <c r="BX714" s="20"/>
      <c r="BY714" s="20"/>
      <c r="BZ714" s="20"/>
      <c r="CA714" s="20"/>
      <c r="CB714" s="20"/>
      <c r="CC714" s="20"/>
      <c r="CD714" s="20"/>
      <c r="CE714" s="20"/>
      <c r="CF714" s="20"/>
      <c r="CG714" s="20"/>
      <c r="CH714" s="20"/>
      <c r="CI714" s="20"/>
    </row>
    <row r="715" spans="2:87" ht="13.5" customHeight="1">
      <c r="B715" s="228"/>
      <c r="C715" s="228"/>
      <c r="D715" s="230"/>
      <c r="E715" s="173" t="s">
        <v>81</v>
      </c>
      <c r="F715" s="116" t="s">
        <v>82</v>
      </c>
      <c r="G715" s="174">
        <v>48462</v>
      </c>
      <c r="H715" s="11">
        <f t="shared" ref="H715" si="1445">IFERROR(G715/G718,"-")</f>
        <v>6.5784899781180708E-5</v>
      </c>
      <c r="I715" s="71">
        <v>8</v>
      </c>
      <c r="J715" s="11">
        <f t="shared" ref="J715" si="1446">IFERROR(I715/D708,"-")</f>
        <v>1.5346249760214848E-3</v>
      </c>
      <c r="K715" s="76">
        <f t="shared" si="1434"/>
        <v>6057.75</v>
      </c>
      <c r="L715" s="22"/>
      <c r="M715" s="20"/>
      <c r="N715" s="228"/>
      <c r="O715" s="228"/>
      <c r="P715" s="230"/>
      <c r="Q715" s="172" t="s">
        <v>81</v>
      </c>
      <c r="R715" s="92" t="s">
        <v>82</v>
      </c>
      <c r="S715" s="102">
        <v>39783</v>
      </c>
      <c r="T715" s="13">
        <v>5.5359732216919627E-5</v>
      </c>
      <c r="U715" s="73">
        <v>9</v>
      </c>
      <c r="V715" s="13">
        <v>1.8438844499078057E-3</v>
      </c>
      <c r="W715" s="73">
        <v>4420.333333333333</v>
      </c>
      <c r="X715" s="22"/>
      <c r="Y715" s="143"/>
      <c r="Z715" s="168"/>
      <c r="AA715" s="168"/>
      <c r="AB715" s="168"/>
      <c r="AC715" s="168"/>
      <c r="AD715" s="168"/>
      <c r="AE715" s="168"/>
      <c r="AF715" s="168"/>
      <c r="AG715" s="168"/>
      <c r="AH715" s="168"/>
      <c r="AI715" s="168"/>
      <c r="AJ715" s="168"/>
      <c r="AK715" s="168"/>
      <c r="AL715" s="168"/>
      <c r="AM715" s="168"/>
      <c r="AN715" s="168"/>
      <c r="AO715" s="168"/>
      <c r="AP715" s="168"/>
      <c r="AQ715" s="168"/>
      <c r="AR715" s="168"/>
      <c r="AS715" s="168"/>
      <c r="AT715" s="168"/>
      <c r="AU715" s="168"/>
      <c r="AV715" s="168"/>
      <c r="AW715" s="168"/>
      <c r="AX715" s="168"/>
      <c r="AY715" s="168"/>
      <c r="AZ715" s="168"/>
      <c r="BA715" s="168"/>
      <c r="BB715" s="168"/>
      <c r="BC715" s="168"/>
      <c r="BD715" s="20"/>
      <c r="BE715" s="20"/>
      <c r="BF715" s="20"/>
      <c r="BG715" s="20"/>
      <c r="BH715" s="20"/>
      <c r="BI715" s="20"/>
      <c r="BJ715" s="20"/>
      <c r="BK715" s="20"/>
      <c r="BL715" s="20"/>
      <c r="BM715" s="20"/>
      <c r="BN715" s="20"/>
      <c r="BO715" s="20"/>
      <c r="BP715" s="20"/>
      <c r="BQ715" s="20"/>
      <c r="BR715" s="20"/>
      <c r="BS715" s="20"/>
      <c r="BT715" s="20"/>
      <c r="BU715" s="20"/>
      <c r="BV715" s="20"/>
      <c r="BW715" s="20"/>
      <c r="BX715" s="20"/>
      <c r="BY715" s="20"/>
      <c r="BZ715" s="20"/>
      <c r="CA715" s="20"/>
      <c r="CB715" s="20"/>
      <c r="CC715" s="20"/>
      <c r="CD715" s="20"/>
      <c r="CE715" s="20"/>
      <c r="CF715" s="20"/>
      <c r="CG715" s="20"/>
      <c r="CH715" s="20"/>
      <c r="CI715" s="20"/>
    </row>
    <row r="716" spans="2:87" ht="13.5" customHeight="1">
      <c r="B716" s="228"/>
      <c r="C716" s="228"/>
      <c r="D716" s="230"/>
      <c r="E716" s="173" t="s">
        <v>83</v>
      </c>
      <c r="F716" s="116" t="s">
        <v>84</v>
      </c>
      <c r="G716" s="174">
        <v>13944323</v>
      </c>
      <c r="H716" s="11">
        <f t="shared" ref="H716" si="1447">IFERROR(G716/G718,"-")</f>
        <v>1.8928766684648036E-2</v>
      </c>
      <c r="I716" s="71">
        <v>335</v>
      </c>
      <c r="J716" s="11">
        <f t="shared" ref="J716" si="1448">IFERROR(I716/D708,"-")</f>
        <v>6.4262420870899672E-2</v>
      </c>
      <c r="K716" s="76">
        <f t="shared" si="1434"/>
        <v>41624.844776119404</v>
      </c>
      <c r="L716" s="22"/>
      <c r="M716" s="20"/>
      <c r="N716" s="228"/>
      <c r="O716" s="228"/>
      <c r="P716" s="230"/>
      <c r="Q716" s="172" t="s">
        <v>83</v>
      </c>
      <c r="R716" s="92" t="s">
        <v>84</v>
      </c>
      <c r="S716" s="102">
        <v>19056336</v>
      </c>
      <c r="T716" s="13">
        <v>2.6517699972240537E-2</v>
      </c>
      <c r="U716" s="73">
        <v>332</v>
      </c>
      <c r="V716" s="13">
        <v>6.8018848596599055E-2</v>
      </c>
      <c r="W716" s="73">
        <v>57398.602409638552</v>
      </c>
      <c r="X716" s="22"/>
      <c r="Y716" s="143"/>
      <c r="Z716" s="168"/>
      <c r="AA716" s="168"/>
      <c r="AB716" s="168"/>
      <c r="AC716" s="168"/>
      <c r="AD716" s="168"/>
      <c r="AE716" s="168"/>
      <c r="AF716" s="168"/>
      <c r="AG716" s="168"/>
      <c r="AH716" s="168"/>
      <c r="AI716" s="168"/>
      <c r="AJ716" s="168"/>
      <c r="AK716" s="168"/>
      <c r="AL716" s="168"/>
      <c r="AM716" s="168"/>
      <c r="AN716" s="168"/>
      <c r="AO716" s="168"/>
      <c r="AP716" s="168"/>
      <c r="AQ716" s="168"/>
      <c r="AR716" s="168"/>
      <c r="AS716" s="168"/>
      <c r="AT716" s="168"/>
      <c r="AU716" s="168"/>
      <c r="AV716" s="168"/>
      <c r="AW716" s="168"/>
      <c r="AX716" s="168"/>
      <c r="AY716" s="168"/>
      <c r="AZ716" s="168"/>
      <c r="BA716" s="168"/>
      <c r="BB716" s="168"/>
      <c r="BC716" s="168"/>
      <c r="BD716" s="20"/>
      <c r="BE716" s="20"/>
      <c r="BF716" s="20"/>
      <c r="BG716" s="20"/>
      <c r="BH716" s="20"/>
      <c r="BI716" s="20"/>
      <c r="BJ716" s="20"/>
      <c r="BK716" s="20"/>
      <c r="BL716" s="20"/>
      <c r="BM716" s="20"/>
      <c r="BN716" s="20"/>
      <c r="BO716" s="20"/>
      <c r="BP716" s="20"/>
      <c r="BQ716" s="20"/>
      <c r="BR716" s="20"/>
      <c r="BS716" s="20"/>
      <c r="BT716" s="20"/>
      <c r="BU716" s="20"/>
      <c r="BV716" s="20"/>
      <c r="BW716" s="20"/>
      <c r="BX716" s="20"/>
      <c r="BY716" s="20"/>
      <c r="BZ716" s="20"/>
      <c r="CA716" s="20"/>
      <c r="CB716" s="20"/>
      <c r="CC716" s="20"/>
      <c r="CD716" s="20"/>
      <c r="CE716" s="20"/>
      <c r="CF716" s="20"/>
      <c r="CG716" s="20"/>
      <c r="CH716" s="20"/>
      <c r="CI716" s="20"/>
    </row>
    <row r="717" spans="2:87" ht="13.5" customHeight="1">
      <c r="B717" s="228"/>
      <c r="C717" s="228"/>
      <c r="D717" s="230"/>
      <c r="E717" s="175" t="s">
        <v>85</v>
      </c>
      <c r="F717" s="117" t="s">
        <v>86</v>
      </c>
      <c r="G717" s="176">
        <v>173203109</v>
      </c>
      <c r="H717" s="12">
        <f t="shared" ref="H717" si="1449">IFERROR(G717/G718,"-")</f>
        <v>0.23511512457913247</v>
      </c>
      <c r="I717" s="72">
        <v>330</v>
      </c>
      <c r="J717" s="12">
        <f t="shared" ref="J717" si="1450">IFERROR(I717/D708,"-")</f>
        <v>6.3303280260886247E-2</v>
      </c>
      <c r="K717" s="77">
        <f t="shared" si="1434"/>
        <v>524857.90606060601</v>
      </c>
      <c r="L717" s="22"/>
      <c r="M717" s="20"/>
      <c r="N717" s="228"/>
      <c r="O717" s="228"/>
      <c r="P717" s="230"/>
      <c r="Q717" s="172" t="s">
        <v>85</v>
      </c>
      <c r="R717" s="92" t="s">
        <v>86</v>
      </c>
      <c r="S717" s="102">
        <v>151054655</v>
      </c>
      <c r="T717" s="13">
        <v>0.21019896063442123</v>
      </c>
      <c r="U717" s="73">
        <v>302</v>
      </c>
      <c r="V717" s="13">
        <v>6.1872567096906368E-2</v>
      </c>
      <c r="W717" s="73">
        <v>500180.97682119207</v>
      </c>
      <c r="X717" s="22"/>
      <c r="Y717" s="143"/>
      <c r="Z717" s="168"/>
      <c r="AA717" s="168"/>
      <c r="AB717" s="168"/>
      <c r="AC717" s="168"/>
      <c r="AD717" s="168"/>
      <c r="AE717" s="168"/>
      <c r="AF717" s="168"/>
      <c r="AG717" s="168"/>
      <c r="AH717" s="168"/>
      <c r="AI717" s="168"/>
      <c r="AJ717" s="168"/>
      <c r="AK717" s="168"/>
      <c r="AL717" s="168"/>
      <c r="AM717" s="168"/>
      <c r="AN717" s="168"/>
      <c r="AO717" s="168"/>
      <c r="AP717" s="168"/>
      <c r="AQ717" s="168"/>
      <c r="AR717" s="168"/>
      <c r="AS717" s="168"/>
      <c r="AT717" s="168"/>
      <c r="AU717" s="168"/>
      <c r="AV717" s="168"/>
      <c r="AW717" s="168"/>
      <c r="AX717" s="168"/>
      <c r="AY717" s="168"/>
      <c r="AZ717" s="168"/>
      <c r="BA717" s="168"/>
      <c r="BB717" s="168"/>
      <c r="BC717" s="168"/>
      <c r="BD717" s="20"/>
      <c r="BE717" s="20"/>
      <c r="BF717" s="20"/>
      <c r="BG717" s="20"/>
      <c r="BH717" s="20"/>
      <c r="BI717" s="20"/>
      <c r="BJ717" s="20"/>
      <c r="BK717" s="20"/>
      <c r="BL717" s="20"/>
      <c r="BM717" s="20"/>
      <c r="BN717" s="20"/>
      <c r="BO717" s="20"/>
      <c r="BP717" s="20"/>
      <c r="BQ717" s="20"/>
      <c r="BR717" s="20"/>
      <c r="BS717" s="20"/>
      <c r="BT717" s="20"/>
      <c r="BU717" s="20"/>
      <c r="BV717" s="20"/>
      <c r="BW717" s="20"/>
      <c r="BX717" s="20"/>
      <c r="BY717" s="20"/>
      <c r="BZ717" s="20"/>
      <c r="CA717" s="20"/>
      <c r="CB717" s="20"/>
      <c r="CC717" s="20"/>
      <c r="CD717" s="20"/>
      <c r="CE717" s="20"/>
      <c r="CF717" s="20"/>
      <c r="CG717" s="20"/>
      <c r="CH717" s="20"/>
      <c r="CI717" s="20"/>
    </row>
    <row r="718" spans="2:87" ht="13.5" customHeight="1">
      <c r="B718" s="192"/>
      <c r="C718" s="192"/>
      <c r="D718" s="231"/>
      <c r="E718" s="177" t="s">
        <v>115</v>
      </c>
      <c r="F718" s="178"/>
      <c r="G718" s="102">
        <f>SUM(G708:G717)</f>
        <v>736673616</v>
      </c>
      <c r="H718" s="13" t="s">
        <v>131</v>
      </c>
      <c r="I718" s="73">
        <v>4207</v>
      </c>
      <c r="J718" s="13">
        <f t="shared" ref="J718" si="1451">IFERROR(I718/D708,"-")</f>
        <v>0.80702090926529835</v>
      </c>
      <c r="K718" s="78">
        <f t="shared" si="1434"/>
        <v>175106.63560732114</v>
      </c>
      <c r="L718" s="22"/>
      <c r="M718" s="20"/>
      <c r="N718" s="192"/>
      <c r="O718" s="192"/>
      <c r="P718" s="231"/>
      <c r="Q718" s="179" t="s">
        <v>115</v>
      </c>
      <c r="R718" s="179"/>
      <c r="S718" s="102">
        <v>718627031</v>
      </c>
      <c r="T718" s="13" t="s">
        <v>131</v>
      </c>
      <c r="U718" s="73">
        <v>3955</v>
      </c>
      <c r="V718" s="13">
        <v>0.81028477770948582</v>
      </c>
      <c r="W718" s="73">
        <v>181700.89279393174</v>
      </c>
      <c r="X718" s="22"/>
      <c r="Y718" s="143"/>
      <c r="Z718" s="168"/>
      <c r="AA718" s="168"/>
      <c r="AB718" s="168"/>
      <c r="AC718" s="168"/>
      <c r="AD718" s="168"/>
      <c r="AE718" s="168"/>
      <c r="AF718" s="168"/>
      <c r="AG718" s="168"/>
      <c r="AH718" s="168"/>
      <c r="AI718" s="168"/>
      <c r="AJ718" s="168"/>
      <c r="AK718" s="168"/>
      <c r="AL718" s="168"/>
      <c r="AM718" s="168"/>
      <c r="AN718" s="168"/>
      <c r="AO718" s="168"/>
      <c r="AP718" s="168"/>
      <c r="AQ718" s="168"/>
      <c r="AR718" s="168"/>
      <c r="AS718" s="168"/>
      <c r="AT718" s="168"/>
      <c r="AU718" s="168"/>
      <c r="AV718" s="168"/>
      <c r="AW718" s="168"/>
      <c r="AX718" s="168"/>
      <c r="AY718" s="168"/>
      <c r="AZ718" s="168"/>
      <c r="BA718" s="168"/>
      <c r="BB718" s="168"/>
      <c r="BC718" s="168"/>
      <c r="BD718" s="20"/>
      <c r="BE718" s="20"/>
      <c r="BF718" s="20"/>
      <c r="BG718" s="20"/>
      <c r="BH718" s="20"/>
      <c r="BI718" s="20"/>
      <c r="BJ718" s="20"/>
      <c r="BK718" s="20"/>
      <c r="BL718" s="20"/>
      <c r="BM718" s="20"/>
      <c r="BN718" s="20"/>
      <c r="BO718" s="20"/>
      <c r="BP718" s="20"/>
      <c r="BQ718" s="20"/>
      <c r="BR718" s="20"/>
      <c r="BS718" s="20"/>
      <c r="BT718" s="20"/>
      <c r="BU718" s="20"/>
      <c r="BV718" s="20"/>
      <c r="BW718" s="20"/>
      <c r="BX718" s="20"/>
      <c r="BY718" s="20"/>
      <c r="BZ718" s="20"/>
      <c r="CA718" s="20"/>
      <c r="CB718" s="20"/>
      <c r="CC718" s="20"/>
      <c r="CD718" s="20"/>
      <c r="CE718" s="20"/>
      <c r="CF718" s="20"/>
      <c r="CG718" s="20"/>
      <c r="CH718" s="20"/>
      <c r="CI718" s="20"/>
    </row>
    <row r="719" spans="2:87" ht="13.5" customHeight="1">
      <c r="B719" s="191">
        <v>66</v>
      </c>
      <c r="C719" s="191" t="s">
        <v>5</v>
      </c>
      <c r="D719" s="229">
        <f>VLOOKUP(C719,市区町村別_生活習慣病の状況!$C$5:$D$78,2,FALSE)</f>
        <v>5354</v>
      </c>
      <c r="E719" s="169" t="s">
        <v>67</v>
      </c>
      <c r="F719" s="114" t="s">
        <v>68</v>
      </c>
      <c r="G719" s="170">
        <v>140230470</v>
      </c>
      <c r="H719" s="10">
        <f t="shared" ref="H719" si="1452">IFERROR(G719/G729,"-")</f>
        <v>0.18733608740104538</v>
      </c>
      <c r="I719" s="171">
        <v>2337</v>
      </c>
      <c r="J719" s="10">
        <f t="shared" ref="J719" si="1453">IFERROR(I719/D719,"-")</f>
        <v>0.43649607769891668</v>
      </c>
      <c r="K719" s="75">
        <f t="shared" si="1434"/>
        <v>60004.480102695765</v>
      </c>
      <c r="L719" s="22"/>
      <c r="M719" s="20"/>
      <c r="N719" s="191">
        <v>66</v>
      </c>
      <c r="O719" s="191" t="s">
        <v>5</v>
      </c>
      <c r="P719" s="229">
        <v>5005</v>
      </c>
      <c r="Q719" s="172" t="s">
        <v>67</v>
      </c>
      <c r="R719" s="92" t="s">
        <v>68</v>
      </c>
      <c r="S719" s="102">
        <v>119333632</v>
      </c>
      <c r="T719" s="13">
        <v>0.18576156457529022</v>
      </c>
      <c r="U719" s="73">
        <v>2045</v>
      </c>
      <c r="V719" s="13">
        <v>0.40859140859140858</v>
      </c>
      <c r="W719" s="73">
        <v>58353.854278728606</v>
      </c>
      <c r="X719" s="22"/>
      <c r="Y719" s="143"/>
      <c r="Z719" s="168"/>
      <c r="AA719" s="168"/>
      <c r="AB719" s="168"/>
      <c r="AC719" s="168"/>
      <c r="AD719" s="168"/>
      <c r="AE719" s="168"/>
      <c r="AF719" s="168"/>
      <c r="AG719" s="168"/>
      <c r="AH719" s="168"/>
      <c r="AI719" s="168"/>
      <c r="AJ719" s="168"/>
      <c r="AK719" s="168"/>
      <c r="AL719" s="168"/>
      <c r="AM719" s="168"/>
      <c r="AN719" s="168"/>
      <c r="AO719" s="168"/>
      <c r="AP719" s="168"/>
      <c r="AQ719" s="168"/>
      <c r="AR719" s="168"/>
      <c r="AS719" s="168"/>
      <c r="AT719" s="168"/>
      <c r="AU719" s="168"/>
      <c r="AV719" s="168"/>
      <c r="AW719" s="168"/>
      <c r="AX719" s="168"/>
      <c r="AY719" s="168"/>
      <c r="AZ719" s="168"/>
      <c r="BA719" s="168"/>
      <c r="BB719" s="168"/>
      <c r="BC719" s="168"/>
      <c r="BD719" s="20"/>
      <c r="BE719" s="20"/>
      <c r="BF719" s="20"/>
      <c r="BG719" s="20"/>
      <c r="BH719" s="20"/>
      <c r="BI719" s="20"/>
      <c r="BJ719" s="20"/>
      <c r="BK719" s="20"/>
      <c r="BL719" s="20"/>
      <c r="BM719" s="20"/>
      <c r="BN719" s="20"/>
      <c r="BO719" s="20"/>
      <c r="BP719" s="20"/>
      <c r="BQ719" s="20"/>
      <c r="BR719" s="20"/>
      <c r="BS719" s="20"/>
      <c r="BT719" s="20"/>
      <c r="BU719" s="20"/>
      <c r="BV719" s="20"/>
      <c r="BW719" s="20"/>
      <c r="BX719" s="20"/>
      <c r="BY719" s="20"/>
      <c r="BZ719" s="20"/>
      <c r="CA719" s="20"/>
      <c r="CB719" s="20"/>
      <c r="CC719" s="20"/>
      <c r="CD719" s="20"/>
      <c r="CE719" s="20"/>
      <c r="CF719" s="20"/>
      <c r="CG719" s="20"/>
      <c r="CH719" s="20"/>
      <c r="CI719" s="20"/>
    </row>
    <row r="720" spans="2:87" ht="13.5" customHeight="1">
      <c r="B720" s="228"/>
      <c r="C720" s="228"/>
      <c r="D720" s="230"/>
      <c r="E720" s="173" t="s">
        <v>69</v>
      </c>
      <c r="F720" s="115" t="s">
        <v>70</v>
      </c>
      <c r="G720" s="174">
        <v>73052609</v>
      </c>
      <c r="H720" s="11">
        <f t="shared" ref="H720" si="1454">IFERROR(G720/G729,"-")</f>
        <v>9.7592127762949052E-2</v>
      </c>
      <c r="I720" s="71">
        <v>2154</v>
      </c>
      <c r="J720" s="11">
        <f t="shared" ref="J720" si="1455">IFERROR(I720/D719,"-")</f>
        <v>0.40231602540156891</v>
      </c>
      <c r="K720" s="76">
        <f t="shared" si="1434"/>
        <v>33914.860259981433</v>
      </c>
      <c r="L720" s="22"/>
      <c r="M720" s="20"/>
      <c r="N720" s="228"/>
      <c r="O720" s="228"/>
      <c r="P720" s="230"/>
      <c r="Q720" s="172" t="s">
        <v>69</v>
      </c>
      <c r="R720" s="92" t="s">
        <v>70</v>
      </c>
      <c r="S720" s="102">
        <v>69538639</v>
      </c>
      <c r="T720" s="13">
        <v>0.10824782722674774</v>
      </c>
      <c r="U720" s="73">
        <v>1946</v>
      </c>
      <c r="V720" s="13">
        <v>0.38881118881118881</v>
      </c>
      <c r="W720" s="73">
        <v>35734.141315519017</v>
      </c>
      <c r="X720" s="22"/>
      <c r="Y720" s="143"/>
      <c r="Z720" s="168"/>
      <c r="AA720" s="168"/>
      <c r="AB720" s="168"/>
      <c r="AC720" s="168"/>
      <c r="AD720" s="168"/>
      <c r="AE720" s="168"/>
      <c r="AF720" s="168"/>
      <c r="AG720" s="168"/>
      <c r="AH720" s="168"/>
      <c r="AI720" s="168"/>
      <c r="AJ720" s="168"/>
      <c r="AK720" s="168"/>
      <c r="AL720" s="168"/>
      <c r="AM720" s="168"/>
      <c r="AN720" s="168"/>
      <c r="AO720" s="168"/>
      <c r="AP720" s="168"/>
      <c r="AQ720" s="168"/>
      <c r="AR720" s="168"/>
      <c r="AS720" s="168"/>
      <c r="AT720" s="168"/>
      <c r="AU720" s="168"/>
      <c r="AV720" s="168"/>
      <c r="AW720" s="168"/>
      <c r="AX720" s="168"/>
      <c r="AY720" s="168"/>
      <c r="AZ720" s="168"/>
      <c r="BA720" s="168"/>
      <c r="BB720" s="168"/>
      <c r="BC720" s="168"/>
      <c r="BD720" s="20"/>
      <c r="BE720" s="20"/>
      <c r="BF720" s="20"/>
      <c r="BG720" s="20"/>
      <c r="BH720" s="20"/>
      <c r="BI720" s="20"/>
      <c r="BJ720" s="20"/>
      <c r="BK720" s="20"/>
      <c r="BL720" s="20"/>
      <c r="BM720" s="20"/>
      <c r="BN720" s="20"/>
      <c r="BO720" s="20"/>
      <c r="BP720" s="20"/>
      <c r="BQ720" s="20"/>
      <c r="BR720" s="20"/>
      <c r="BS720" s="20"/>
      <c r="BT720" s="20"/>
      <c r="BU720" s="20"/>
      <c r="BV720" s="20"/>
      <c r="BW720" s="20"/>
      <c r="BX720" s="20"/>
      <c r="BY720" s="20"/>
      <c r="BZ720" s="20"/>
      <c r="CA720" s="20"/>
      <c r="CB720" s="20"/>
      <c r="CC720" s="20"/>
      <c r="CD720" s="20"/>
      <c r="CE720" s="20"/>
      <c r="CF720" s="20"/>
      <c r="CG720" s="20"/>
      <c r="CH720" s="20"/>
      <c r="CI720" s="20"/>
    </row>
    <row r="721" spans="2:87" ht="13.5" customHeight="1">
      <c r="B721" s="228"/>
      <c r="C721" s="228"/>
      <c r="D721" s="230"/>
      <c r="E721" s="173" t="s">
        <v>71</v>
      </c>
      <c r="F721" s="116" t="s">
        <v>72</v>
      </c>
      <c r="G721" s="174">
        <v>133591088</v>
      </c>
      <c r="H721" s="11">
        <f t="shared" ref="H721" si="1456">IFERROR(G721/G729,"-")</f>
        <v>0.1784664327058787</v>
      </c>
      <c r="I721" s="71">
        <v>3256</v>
      </c>
      <c r="J721" s="11">
        <f t="shared" ref="J721" si="1457">IFERROR(I721/D719,"-")</f>
        <v>0.60814344415390365</v>
      </c>
      <c r="K721" s="76">
        <f t="shared" si="1434"/>
        <v>41029.203931203934</v>
      </c>
      <c r="L721" s="22"/>
      <c r="M721" s="20"/>
      <c r="N721" s="228"/>
      <c r="O721" s="228"/>
      <c r="P721" s="230"/>
      <c r="Q721" s="172" t="s">
        <v>71</v>
      </c>
      <c r="R721" s="92" t="s">
        <v>72</v>
      </c>
      <c r="S721" s="102">
        <v>126528942</v>
      </c>
      <c r="T721" s="13">
        <v>0.19696219612234839</v>
      </c>
      <c r="U721" s="73">
        <v>2978</v>
      </c>
      <c r="V721" s="13">
        <v>0.59500499500499504</v>
      </c>
      <c r="W721" s="73">
        <v>42487.891873740766</v>
      </c>
      <c r="X721" s="22"/>
      <c r="Y721" s="143"/>
      <c r="Z721" s="168"/>
      <c r="AA721" s="168"/>
      <c r="AB721" s="168"/>
      <c r="AC721" s="168"/>
      <c r="AD721" s="168"/>
      <c r="AE721" s="168"/>
      <c r="AF721" s="168"/>
      <c r="AG721" s="168"/>
      <c r="AH721" s="168"/>
      <c r="AI721" s="168"/>
      <c r="AJ721" s="168"/>
      <c r="AK721" s="168"/>
      <c r="AL721" s="168"/>
      <c r="AM721" s="168"/>
      <c r="AN721" s="168"/>
      <c r="AO721" s="168"/>
      <c r="AP721" s="168"/>
      <c r="AQ721" s="168"/>
      <c r="AR721" s="168"/>
      <c r="AS721" s="168"/>
      <c r="AT721" s="168"/>
      <c r="AU721" s="168"/>
      <c r="AV721" s="168"/>
      <c r="AW721" s="168"/>
      <c r="AX721" s="168"/>
      <c r="AY721" s="168"/>
      <c r="AZ721" s="168"/>
      <c r="BA721" s="168"/>
      <c r="BB721" s="168"/>
      <c r="BC721" s="168"/>
      <c r="BD721" s="20"/>
      <c r="BE721" s="20"/>
      <c r="BF721" s="20"/>
      <c r="BG721" s="20"/>
      <c r="BH721" s="20"/>
      <c r="BI721" s="20"/>
      <c r="BJ721" s="20"/>
      <c r="BK721" s="20"/>
      <c r="BL721" s="20"/>
      <c r="BM721" s="20"/>
      <c r="BN721" s="20"/>
      <c r="BO721" s="20"/>
      <c r="BP721" s="20"/>
      <c r="BQ721" s="20"/>
      <c r="BR721" s="20"/>
      <c r="BS721" s="20"/>
      <c r="BT721" s="20"/>
      <c r="BU721" s="20"/>
      <c r="BV721" s="20"/>
      <c r="BW721" s="20"/>
      <c r="BX721" s="20"/>
      <c r="BY721" s="20"/>
      <c r="BZ721" s="20"/>
      <c r="CA721" s="20"/>
      <c r="CB721" s="20"/>
      <c r="CC721" s="20"/>
      <c r="CD721" s="20"/>
      <c r="CE721" s="20"/>
      <c r="CF721" s="20"/>
      <c r="CG721" s="20"/>
      <c r="CH721" s="20"/>
      <c r="CI721" s="20"/>
    </row>
    <row r="722" spans="2:87" ht="13.5" customHeight="1">
      <c r="B722" s="228"/>
      <c r="C722" s="228"/>
      <c r="D722" s="230"/>
      <c r="E722" s="173" t="s">
        <v>73</v>
      </c>
      <c r="F722" s="116" t="s">
        <v>74</v>
      </c>
      <c r="G722" s="174">
        <v>87748522</v>
      </c>
      <c r="H722" s="11">
        <f t="shared" ref="H722" si="1458">IFERROR(G722/G729,"-")</f>
        <v>0.11722462876081462</v>
      </c>
      <c r="I722" s="71">
        <v>1136</v>
      </c>
      <c r="J722" s="11">
        <f t="shared" ref="J722" si="1459">IFERROR(I722/D719,"-")</f>
        <v>0.21217781098244304</v>
      </c>
      <c r="K722" s="76">
        <f t="shared" si="1434"/>
        <v>77243.417253521126</v>
      </c>
      <c r="L722" s="22"/>
      <c r="M722" s="20"/>
      <c r="N722" s="228"/>
      <c r="O722" s="228"/>
      <c r="P722" s="230"/>
      <c r="Q722" s="172" t="s">
        <v>73</v>
      </c>
      <c r="R722" s="92" t="s">
        <v>74</v>
      </c>
      <c r="S722" s="102">
        <v>76907574</v>
      </c>
      <c r="T722" s="13">
        <v>0.11971873339051568</v>
      </c>
      <c r="U722" s="73">
        <v>1013</v>
      </c>
      <c r="V722" s="13">
        <v>0.20239760239760241</v>
      </c>
      <c r="W722" s="73">
        <v>75920.606120434357</v>
      </c>
      <c r="X722" s="22"/>
      <c r="Y722" s="143"/>
      <c r="Z722" s="168"/>
      <c r="AA722" s="168"/>
      <c r="AB722" s="168"/>
      <c r="AC722" s="168"/>
      <c r="AD722" s="168"/>
      <c r="AE722" s="168"/>
      <c r="AF722" s="168"/>
      <c r="AG722" s="168"/>
      <c r="AH722" s="168"/>
      <c r="AI722" s="168"/>
      <c r="AJ722" s="168"/>
      <c r="AK722" s="168"/>
      <c r="AL722" s="168"/>
      <c r="AM722" s="168"/>
      <c r="AN722" s="168"/>
      <c r="AO722" s="168"/>
      <c r="AP722" s="168"/>
      <c r="AQ722" s="168"/>
      <c r="AR722" s="168"/>
      <c r="AS722" s="168"/>
      <c r="AT722" s="168"/>
      <c r="AU722" s="168"/>
      <c r="AV722" s="168"/>
      <c r="AW722" s="168"/>
      <c r="AX722" s="168"/>
      <c r="AY722" s="168"/>
      <c r="AZ722" s="168"/>
      <c r="BA722" s="168"/>
      <c r="BB722" s="168"/>
      <c r="BC722" s="168"/>
      <c r="BD722" s="20"/>
      <c r="BE722" s="20"/>
      <c r="BF722" s="20"/>
      <c r="BG722" s="20"/>
      <c r="BH722" s="20"/>
      <c r="BI722" s="20"/>
      <c r="BJ722" s="20"/>
      <c r="BK722" s="20"/>
      <c r="BL722" s="20"/>
      <c r="BM722" s="20"/>
      <c r="BN722" s="20"/>
      <c r="BO722" s="20"/>
      <c r="BP722" s="20"/>
      <c r="BQ722" s="20"/>
      <c r="BR722" s="20"/>
      <c r="BS722" s="20"/>
      <c r="BT722" s="20"/>
      <c r="BU722" s="20"/>
      <c r="BV722" s="20"/>
      <c r="BW722" s="20"/>
      <c r="BX722" s="20"/>
      <c r="BY722" s="20"/>
      <c r="BZ722" s="20"/>
      <c r="CA722" s="20"/>
      <c r="CB722" s="20"/>
      <c r="CC722" s="20"/>
      <c r="CD722" s="20"/>
      <c r="CE722" s="20"/>
      <c r="CF722" s="20"/>
      <c r="CG722" s="20"/>
      <c r="CH722" s="20"/>
      <c r="CI722" s="20"/>
    </row>
    <row r="723" spans="2:87" ht="13.5" customHeight="1">
      <c r="B723" s="228"/>
      <c r="C723" s="228"/>
      <c r="D723" s="230"/>
      <c r="E723" s="173" t="s">
        <v>75</v>
      </c>
      <c r="F723" s="116" t="s">
        <v>76</v>
      </c>
      <c r="G723" s="174">
        <v>12927897</v>
      </c>
      <c r="H723" s="11">
        <f t="shared" ref="H723" si="1460">IFERROR(G723/G729,"-")</f>
        <v>1.7270580654145367E-2</v>
      </c>
      <c r="I723" s="71">
        <v>19</v>
      </c>
      <c r="J723" s="11">
        <f t="shared" ref="J723" si="1461">IFERROR(I723/D719,"-")</f>
        <v>3.5487485991781845E-3</v>
      </c>
      <c r="K723" s="76">
        <f t="shared" si="1434"/>
        <v>680415.63157894742</v>
      </c>
      <c r="L723" s="22"/>
      <c r="M723" s="20"/>
      <c r="N723" s="228"/>
      <c r="O723" s="228"/>
      <c r="P723" s="230"/>
      <c r="Q723" s="172" t="s">
        <v>75</v>
      </c>
      <c r="R723" s="92" t="s">
        <v>76</v>
      </c>
      <c r="S723" s="102">
        <v>6817160</v>
      </c>
      <c r="T723" s="13">
        <v>1.0611981604314914E-2</v>
      </c>
      <c r="U723" s="73">
        <v>19</v>
      </c>
      <c r="V723" s="13">
        <v>3.7962037962037962E-3</v>
      </c>
      <c r="W723" s="73">
        <v>358797.89473684208</v>
      </c>
      <c r="X723" s="22"/>
      <c r="Y723" s="143"/>
      <c r="Z723" s="168"/>
      <c r="AA723" s="168"/>
      <c r="AB723" s="168"/>
      <c r="AC723" s="168"/>
      <c r="AD723" s="168"/>
      <c r="AE723" s="168"/>
      <c r="AF723" s="168"/>
      <c r="AG723" s="168"/>
      <c r="AH723" s="168"/>
      <c r="AI723" s="168"/>
      <c r="AJ723" s="168"/>
      <c r="AK723" s="168"/>
      <c r="AL723" s="168"/>
      <c r="AM723" s="168"/>
      <c r="AN723" s="168"/>
      <c r="AO723" s="168"/>
      <c r="AP723" s="168"/>
      <c r="AQ723" s="168"/>
      <c r="AR723" s="168"/>
      <c r="AS723" s="168"/>
      <c r="AT723" s="168"/>
      <c r="AU723" s="168"/>
      <c r="AV723" s="168"/>
      <c r="AW723" s="168"/>
      <c r="AX723" s="168"/>
      <c r="AY723" s="168"/>
      <c r="AZ723" s="168"/>
      <c r="BA723" s="168"/>
      <c r="BB723" s="168"/>
      <c r="BC723" s="168"/>
      <c r="BD723" s="20"/>
      <c r="BE723" s="20"/>
      <c r="BF723" s="20"/>
      <c r="BG723" s="20"/>
      <c r="BH723" s="20"/>
      <c r="BI723" s="20"/>
      <c r="BJ723" s="20"/>
      <c r="BK723" s="20"/>
      <c r="BL723" s="20"/>
      <c r="BM723" s="20"/>
      <c r="BN723" s="20"/>
      <c r="BO723" s="20"/>
      <c r="BP723" s="20"/>
      <c r="BQ723" s="20"/>
      <c r="BR723" s="20"/>
      <c r="BS723" s="20"/>
      <c r="BT723" s="20"/>
      <c r="BU723" s="20"/>
      <c r="BV723" s="20"/>
      <c r="BW723" s="20"/>
      <c r="BX723" s="20"/>
      <c r="BY723" s="20"/>
      <c r="BZ723" s="20"/>
      <c r="CA723" s="20"/>
      <c r="CB723" s="20"/>
      <c r="CC723" s="20"/>
      <c r="CD723" s="20"/>
      <c r="CE723" s="20"/>
      <c r="CF723" s="20"/>
      <c r="CG723" s="20"/>
      <c r="CH723" s="20"/>
      <c r="CI723" s="20"/>
    </row>
    <row r="724" spans="2:87" ht="13.5" customHeight="1">
      <c r="B724" s="228"/>
      <c r="C724" s="228"/>
      <c r="D724" s="230"/>
      <c r="E724" s="173" t="s">
        <v>77</v>
      </c>
      <c r="F724" s="116" t="s">
        <v>78</v>
      </c>
      <c r="G724" s="174">
        <v>33934114</v>
      </c>
      <c r="H724" s="11">
        <f t="shared" ref="H724" si="1462">IFERROR(G724/G729,"-")</f>
        <v>4.5333115878318293E-2</v>
      </c>
      <c r="I724" s="71">
        <v>145</v>
      </c>
      <c r="J724" s="11">
        <f t="shared" ref="J724" si="1463">IFERROR(I724/D719,"-")</f>
        <v>2.7082555098991407E-2</v>
      </c>
      <c r="K724" s="76">
        <f t="shared" si="1434"/>
        <v>234028.37241379311</v>
      </c>
      <c r="L724" s="22"/>
      <c r="M724" s="20"/>
      <c r="N724" s="228"/>
      <c r="O724" s="228"/>
      <c r="P724" s="230"/>
      <c r="Q724" s="172" t="s">
        <v>77</v>
      </c>
      <c r="R724" s="92" t="s">
        <v>78</v>
      </c>
      <c r="S724" s="102">
        <v>30725574</v>
      </c>
      <c r="T724" s="13">
        <v>4.7829187824551068E-2</v>
      </c>
      <c r="U724" s="73">
        <v>129</v>
      </c>
      <c r="V724" s="13">
        <v>2.5774225774225775E-2</v>
      </c>
      <c r="W724" s="73">
        <v>238182.7441860465</v>
      </c>
      <c r="X724" s="22"/>
      <c r="Y724" s="143"/>
      <c r="Z724" s="168"/>
      <c r="AA724" s="168"/>
      <c r="AB724" s="168"/>
      <c r="AC724" s="168"/>
      <c r="AD724" s="168"/>
      <c r="AE724" s="168"/>
      <c r="AF724" s="168"/>
      <c r="AG724" s="168"/>
      <c r="AH724" s="168"/>
      <c r="AI724" s="168"/>
      <c r="AJ724" s="168"/>
      <c r="AK724" s="168"/>
      <c r="AL724" s="168"/>
      <c r="AM724" s="168"/>
      <c r="AN724" s="168"/>
      <c r="AO724" s="168"/>
      <c r="AP724" s="168"/>
      <c r="AQ724" s="168"/>
      <c r="AR724" s="168"/>
      <c r="AS724" s="168"/>
      <c r="AT724" s="168"/>
      <c r="AU724" s="168"/>
      <c r="AV724" s="168"/>
      <c r="AW724" s="168"/>
      <c r="AX724" s="168"/>
      <c r="AY724" s="168"/>
      <c r="AZ724" s="168"/>
      <c r="BA724" s="168"/>
      <c r="BB724" s="168"/>
      <c r="BC724" s="168"/>
      <c r="BD724" s="20"/>
      <c r="BE724" s="20"/>
      <c r="BF724" s="20"/>
      <c r="BG724" s="20"/>
      <c r="BH724" s="20"/>
      <c r="BI724" s="20"/>
      <c r="BJ724" s="20"/>
      <c r="BK724" s="20"/>
      <c r="BL724" s="20"/>
      <c r="BM724" s="20"/>
      <c r="BN724" s="20"/>
      <c r="BO724" s="20"/>
      <c r="BP724" s="20"/>
      <c r="BQ724" s="20"/>
      <c r="BR724" s="20"/>
      <c r="BS724" s="20"/>
      <c r="BT724" s="20"/>
      <c r="BU724" s="20"/>
      <c r="BV724" s="20"/>
      <c r="BW724" s="20"/>
      <c r="BX724" s="20"/>
      <c r="BY724" s="20"/>
      <c r="BZ724" s="20"/>
      <c r="CA724" s="20"/>
      <c r="CB724" s="20"/>
      <c r="CC724" s="20"/>
      <c r="CD724" s="20"/>
      <c r="CE724" s="20"/>
      <c r="CF724" s="20"/>
      <c r="CG724" s="20"/>
      <c r="CH724" s="20"/>
      <c r="CI724" s="20"/>
    </row>
    <row r="725" spans="2:87" ht="13.5" customHeight="1">
      <c r="B725" s="228"/>
      <c r="C725" s="228"/>
      <c r="D725" s="230"/>
      <c r="E725" s="173" t="s">
        <v>79</v>
      </c>
      <c r="F725" s="116" t="s">
        <v>80</v>
      </c>
      <c r="G725" s="174">
        <v>107925953</v>
      </c>
      <c r="H725" s="11">
        <f t="shared" ref="H725" si="1464">IFERROR(G725/G729,"-")</f>
        <v>0.14417997575027106</v>
      </c>
      <c r="I725" s="71">
        <v>756</v>
      </c>
      <c r="J725" s="11">
        <f t="shared" ref="J725" si="1465">IFERROR(I725/D719,"-")</f>
        <v>0.14120283899887934</v>
      </c>
      <c r="K725" s="76">
        <f t="shared" si="1434"/>
        <v>142759.19708994709</v>
      </c>
      <c r="L725" s="22"/>
      <c r="M725" s="20"/>
      <c r="N725" s="228"/>
      <c r="O725" s="228"/>
      <c r="P725" s="230"/>
      <c r="Q725" s="172" t="s">
        <v>79</v>
      </c>
      <c r="R725" s="92" t="s">
        <v>80</v>
      </c>
      <c r="S725" s="102">
        <v>112671140</v>
      </c>
      <c r="T725" s="13">
        <v>0.17539034803601355</v>
      </c>
      <c r="U725" s="73">
        <v>731</v>
      </c>
      <c r="V725" s="13">
        <v>0.14605394605394606</v>
      </c>
      <c r="W725" s="73">
        <v>154132.88645690834</v>
      </c>
      <c r="X725" s="22"/>
      <c r="Y725" s="143"/>
      <c r="Z725" s="168"/>
      <c r="AA725" s="168"/>
      <c r="AB725" s="168"/>
      <c r="AC725" s="168"/>
      <c r="AD725" s="168"/>
      <c r="AE725" s="168"/>
      <c r="AF725" s="168"/>
      <c r="AG725" s="168"/>
      <c r="AH725" s="168"/>
      <c r="AI725" s="168"/>
      <c r="AJ725" s="168"/>
      <c r="AK725" s="168"/>
      <c r="AL725" s="168"/>
      <c r="AM725" s="168"/>
      <c r="AN725" s="168"/>
      <c r="AO725" s="168"/>
      <c r="AP725" s="168"/>
      <c r="AQ725" s="168"/>
      <c r="AR725" s="168"/>
      <c r="AS725" s="168"/>
      <c r="AT725" s="168"/>
      <c r="AU725" s="168"/>
      <c r="AV725" s="168"/>
      <c r="AW725" s="168"/>
      <c r="AX725" s="168"/>
      <c r="AY725" s="168"/>
      <c r="AZ725" s="168"/>
      <c r="BA725" s="168"/>
      <c r="BB725" s="168"/>
      <c r="BC725" s="168"/>
      <c r="BD725" s="20"/>
      <c r="BE725" s="20"/>
      <c r="BF725" s="20"/>
      <c r="BG725" s="20"/>
      <c r="BH725" s="20"/>
      <c r="BI725" s="20"/>
      <c r="BJ725" s="20"/>
      <c r="BK725" s="20"/>
      <c r="BL725" s="20"/>
      <c r="BM725" s="20"/>
      <c r="BN725" s="20"/>
      <c r="BO725" s="20"/>
      <c r="BP725" s="20"/>
      <c r="BQ725" s="20"/>
      <c r="BR725" s="20"/>
      <c r="BS725" s="20"/>
      <c r="BT725" s="20"/>
      <c r="BU725" s="20"/>
      <c r="BV725" s="20"/>
      <c r="BW725" s="20"/>
      <c r="BX725" s="20"/>
      <c r="BY725" s="20"/>
      <c r="BZ725" s="20"/>
      <c r="CA725" s="20"/>
      <c r="CB725" s="20"/>
      <c r="CC725" s="20"/>
      <c r="CD725" s="20"/>
      <c r="CE725" s="20"/>
      <c r="CF725" s="20"/>
      <c r="CG725" s="20"/>
      <c r="CH725" s="20"/>
      <c r="CI725" s="20"/>
    </row>
    <row r="726" spans="2:87" ht="13.5" customHeight="1">
      <c r="B726" s="228"/>
      <c r="C726" s="228"/>
      <c r="D726" s="230"/>
      <c r="E726" s="173" t="s">
        <v>81</v>
      </c>
      <c r="F726" s="116" t="s">
        <v>82</v>
      </c>
      <c r="G726" s="174">
        <v>76996</v>
      </c>
      <c r="H726" s="11">
        <f t="shared" ref="H726" si="1466">IFERROR(G726/G729,"-")</f>
        <v>1.0286016573666827E-4</v>
      </c>
      <c r="I726" s="71">
        <v>13</v>
      </c>
      <c r="J726" s="11">
        <f t="shared" ref="J726" si="1467">IFERROR(I726/D719,"-")</f>
        <v>2.4280911468061261E-3</v>
      </c>
      <c r="K726" s="76">
        <f t="shared" si="1434"/>
        <v>5922.7692307692305</v>
      </c>
      <c r="L726" s="22"/>
      <c r="M726" s="20"/>
      <c r="N726" s="228"/>
      <c r="O726" s="228"/>
      <c r="P726" s="230"/>
      <c r="Q726" s="172" t="s">
        <v>81</v>
      </c>
      <c r="R726" s="92" t="s">
        <v>82</v>
      </c>
      <c r="S726" s="102">
        <v>74468</v>
      </c>
      <c r="T726" s="13">
        <v>1.159211528129196E-4</v>
      </c>
      <c r="U726" s="73">
        <v>10</v>
      </c>
      <c r="V726" s="13">
        <v>1.998001998001998E-3</v>
      </c>
      <c r="W726" s="73">
        <v>7446.8</v>
      </c>
      <c r="X726" s="22"/>
      <c r="Y726" s="143"/>
      <c r="Z726" s="168"/>
      <c r="AA726" s="168"/>
      <c r="AB726" s="168"/>
      <c r="AC726" s="168"/>
      <c r="AD726" s="168"/>
      <c r="AE726" s="168"/>
      <c r="AF726" s="168"/>
      <c r="AG726" s="168"/>
      <c r="AH726" s="168"/>
      <c r="AI726" s="168"/>
      <c r="AJ726" s="168"/>
      <c r="AK726" s="168"/>
      <c r="AL726" s="168"/>
      <c r="AM726" s="168"/>
      <c r="AN726" s="168"/>
      <c r="AO726" s="168"/>
      <c r="AP726" s="168"/>
      <c r="AQ726" s="168"/>
      <c r="AR726" s="168"/>
      <c r="AS726" s="168"/>
      <c r="AT726" s="168"/>
      <c r="AU726" s="168"/>
      <c r="AV726" s="168"/>
      <c r="AW726" s="168"/>
      <c r="AX726" s="168"/>
      <c r="AY726" s="168"/>
      <c r="AZ726" s="168"/>
      <c r="BA726" s="168"/>
      <c r="BB726" s="168"/>
      <c r="BC726" s="168"/>
      <c r="BD726" s="20"/>
      <c r="BE726" s="20"/>
      <c r="BF726" s="20"/>
      <c r="BG726" s="20"/>
      <c r="BH726" s="20"/>
      <c r="BI726" s="20"/>
      <c r="BJ726" s="20"/>
      <c r="BK726" s="20"/>
      <c r="BL726" s="20"/>
      <c r="BM726" s="20"/>
      <c r="BN726" s="20"/>
      <c r="BO726" s="20"/>
      <c r="BP726" s="20"/>
      <c r="BQ726" s="20"/>
      <c r="BR726" s="20"/>
      <c r="BS726" s="20"/>
      <c r="BT726" s="20"/>
      <c r="BU726" s="20"/>
      <c r="BV726" s="20"/>
      <c r="BW726" s="20"/>
      <c r="BX726" s="20"/>
      <c r="BY726" s="20"/>
      <c r="BZ726" s="20"/>
      <c r="CA726" s="20"/>
      <c r="CB726" s="20"/>
      <c r="CC726" s="20"/>
      <c r="CD726" s="20"/>
      <c r="CE726" s="20"/>
      <c r="CF726" s="20"/>
      <c r="CG726" s="20"/>
      <c r="CH726" s="20"/>
      <c r="CI726" s="20"/>
    </row>
    <row r="727" spans="2:87" ht="13.5" customHeight="1">
      <c r="B727" s="228"/>
      <c r="C727" s="228"/>
      <c r="D727" s="230"/>
      <c r="E727" s="173" t="s">
        <v>83</v>
      </c>
      <c r="F727" s="116" t="s">
        <v>84</v>
      </c>
      <c r="G727" s="174">
        <v>22748575</v>
      </c>
      <c r="H727" s="11">
        <f t="shared" ref="H727" si="1468">IFERROR(G727/G729,"-")</f>
        <v>3.0390178642696095E-2</v>
      </c>
      <c r="I727" s="71">
        <v>555</v>
      </c>
      <c r="J727" s="11">
        <f t="shared" ref="J727" si="1469">IFERROR(I727/D719,"-")</f>
        <v>0.10366081434441539</v>
      </c>
      <c r="K727" s="76">
        <f t="shared" si="1434"/>
        <v>40988.423423423425</v>
      </c>
      <c r="L727" s="22"/>
      <c r="M727" s="20"/>
      <c r="N727" s="228"/>
      <c r="O727" s="228"/>
      <c r="P727" s="230"/>
      <c r="Q727" s="172" t="s">
        <v>83</v>
      </c>
      <c r="R727" s="92" t="s">
        <v>84</v>
      </c>
      <c r="S727" s="102">
        <v>12973289</v>
      </c>
      <c r="T727" s="13">
        <v>2.0194964503614559E-2</v>
      </c>
      <c r="U727" s="73">
        <v>482</v>
      </c>
      <c r="V727" s="13">
        <v>9.6303696303696298E-2</v>
      </c>
      <c r="W727" s="73">
        <v>26915.537344398341</v>
      </c>
      <c r="X727" s="22"/>
      <c r="Y727" s="143"/>
      <c r="Z727" s="168"/>
      <c r="AA727" s="168"/>
      <c r="AB727" s="168"/>
      <c r="AC727" s="168"/>
      <c r="AD727" s="168"/>
      <c r="AE727" s="168"/>
      <c r="AF727" s="168"/>
      <c r="AG727" s="168"/>
      <c r="AH727" s="168"/>
      <c r="AI727" s="168"/>
      <c r="AJ727" s="168"/>
      <c r="AK727" s="168"/>
      <c r="AL727" s="168"/>
      <c r="AM727" s="168"/>
      <c r="AN727" s="168"/>
      <c r="AO727" s="168"/>
      <c r="AP727" s="168"/>
      <c r="AQ727" s="168"/>
      <c r="AR727" s="168"/>
      <c r="AS727" s="168"/>
      <c r="AT727" s="168"/>
      <c r="AU727" s="168"/>
      <c r="AV727" s="168"/>
      <c r="AW727" s="168"/>
      <c r="AX727" s="168"/>
      <c r="AY727" s="168"/>
      <c r="AZ727" s="168"/>
      <c r="BA727" s="168"/>
      <c r="BB727" s="168"/>
      <c r="BC727" s="168"/>
      <c r="BD727" s="20"/>
      <c r="BE727" s="20"/>
      <c r="BF727" s="20"/>
      <c r="BG727" s="20"/>
      <c r="BH727" s="20"/>
      <c r="BI727" s="20"/>
      <c r="BJ727" s="20"/>
      <c r="BK727" s="20"/>
      <c r="BL727" s="20"/>
      <c r="BM727" s="20"/>
      <c r="BN727" s="20"/>
      <c r="BO727" s="20"/>
      <c r="BP727" s="20"/>
      <c r="BQ727" s="20"/>
      <c r="BR727" s="20"/>
      <c r="BS727" s="20"/>
      <c r="BT727" s="20"/>
      <c r="BU727" s="20"/>
      <c r="BV727" s="20"/>
      <c r="BW727" s="20"/>
      <c r="BX727" s="20"/>
      <c r="BY727" s="20"/>
      <c r="BZ727" s="20"/>
      <c r="CA727" s="20"/>
      <c r="CB727" s="20"/>
      <c r="CC727" s="20"/>
      <c r="CD727" s="20"/>
      <c r="CE727" s="20"/>
      <c r="CF727" s="20"/>
      <c r="CG727" s="20"/>
      <c r="CH727" s="20"/>
      <c r="CI727" s="20"/>
    </row>
    <row r="728" spans="2:87" ht="13.5" customHeight="1">
      <c r="B728" s="228"/>
      <c r="C728" s="228"/>
      <c r="D728" s="230"/>
      <c r="E728" s="175" t="s">
        <v>85</v>
      </c>
      <c r="F728" s="117" t="s">
        <v>86</v>
      </c>
      <c r="G728" s="176">
        <v>136313999</v>
      </c>
      <c r="H728" s="12">
        <f t="shared" ref="H728" si="1470">IFERROR(G728/G729,"-")</f>
        <v>0.18210401227814477</v>
      </c>
      <c r="I728" s="72">
        <v>435</v>
      </c>
      <c r="J728" s="12">
        <f t="shared" ref="J728" si="1471">IFERROR(I728/D719,"-")</f>
        <v>8.124766529697422E-2</v>
      </c>
      <c r="K728" s="77">
        <f t="shared" si="1434"/>
        <v>313365.51494252874</v>
      </c>
      <c r="L728" s="22"/>
      <c r="M728" s="20"/>
      <c r="N728" s="228"/>
      <c r="O728" s="228"/>
      <c r="P728" s="230"/>
      <c r="Q728" s="172" t="s">
        <v>85</v>
      </c>
      <c r="R728" s="92" t="s">
        <v>86</v>
      </c>
      <c r="S728" s="102">
        <v>86831751</v>
      </c>
      <c r="T728" s="13">
        <v>0.13516727556379093</v>
      </c>
      <c r="U728" s="73">
        <v>390</v>
      </c>
      <c r="V728" s="13">
        <v>7.792207792207792E-2</v>
      </c>
      <c r="W728" s="73">
        <v>222645.5153846154</v>
      </c>
      <c r="X728" s="22"/>
      <c r="Y728" s="143"/>
      <c r="Z728" s="168"/>
      <c r="AA728" s="168"/>
      <c r="AB728" s="168"/>
      <c r="AC728" s="168"/>
      <c r="AD728" s="168"/>
      <c r="AE728" s="168"/>
      <c r="AF728" s="168"/>
      <c r="AG728" s="168"/>
      <c r="AH728" s="168"/>
      <c r="AI728" s="168"/>
      <c r="AJ728" s="168"/>
      <c r="AK728" s="168"/>
      <c r="AL728" s="168"/>
      <c r="AM728" s="168"/>
      <c r="AN728" s="168"/>
      <c r="AO728" s="168"/>
      <c r="AP728" s="168"/>
      <c r="AQ728" s="168"/>
      <c r="AR728" s="168"/>
      <c r="AS728" s="168"/>
      <c r="AT728" s="168"/>
      <c r="AU728" s="168"/>
      <c r="AV728" s="168"/>
      <c r="AW728" s="168"/>
      <c r="AX728" s="168"/>
      <c r="AY728" s="168"/>
      <c r="AZ728" s="168"/>
      <c r="BA728" s="168"/>
      <c r="BB728" s="168"/>
      <c r="BC728" s="168"/>
      <c r="BD728" s="20"/>
      <c r="BE728" s="20"/>
      <c r="BF728" s="20"/>
      <c r="BG728" s="20"/>
      <c r="BH728" s="20"/>
      <c r="BI728" s="20"/>
      <c r="BJ728" s="20"/>
      <c r="BK728" s="20"/>
      <c r="BL728" s="20"/>
      <c r="BM728" s="20"/>
      <c r="BN728" s="20"/>
      <c r="BO728" s="20"/>
      <c r="BP728" s="20"/>
      <c r="BQ728" s="20"/>
      <c r="BR728" s="20"/>
      <c r="BS728" s="20"/>
      <c r="BT728" s="20"/>
      <c r="BU728" s="20"/>
      <c r="BV728" s="20"/>
      <c r="BW728" s="20"/>
      <c r="BX728" s="20"/>
      <c r="BY728" s="20"/>
      <c r="BZ728" s="20"/>
      <c r="CA728" s="20"/>
      <c r="CB728" s="20"/>
      <c r="CC728" s="20"/>
      <c r="CD728" s="20"/>
      <c r="CE728" s="20"/>
      <c r="CF728" s="20"/>
      <c r="CG728" s="20"/>
      <c r="CH728" s="20"/>
      <c r="CI728" s="20"/>
    </row>
    <row r="729" spans="2:87" ht="13.5" customHeight="1">
      <c r="B729" s="192"/>
      <c r="C729" s="192"/>
      <c r="D729" s="231"/>
      <c r="E729" s="177" t="s">
        <v>115</v>
      </c>
      <c r="F729" s="178"/>
      <c r="G729" s="102">
        <f>SUM(G719:G728)</f>
        <v>748550223</v>
      </c>
      <c r="H729" s="13" t="s">
        <v>131</v>
      </c>
      <c r="I729" s="73">
        <v>4283</v>
      </c>
      <c r="J729" s="13">
        <f t="shared" ref="J729" si="1472">IFERROR(I729/D719,"-")</f>
        <v>0.79996264475158763</v>
      </c>
      <c r="K729" s="78">
        <f t="shared" si="1434"/>
        <v>174772.40789166471</v>
      </c>
      <c r="L729" s="22"/>
      <c r="M729" s="20"/>
      <c r="N729" s="192"/>
      <c r="O729" s="192"/>
      <c r="P729" s="231"/>
      <c r="Q729" s="179" t="s">
        <v>115</v>
      </c>
      <c r="R729" s="179"/>
      <c r="S729" s="102">
        <v>642402169</v>
      </c>
      <c r="T729" s="13" t="s">
        <v>131</v>
      </c>
      <c r="U729" s="73">
        <v>3941</v>
      </c>
      <c r="V729" s="13">
        <v>0.78741258741258746</v>
      </c>
      <c r="W729" s="73">
        <v>163004.86399391017</v>
      </c>
      <c r="X729" s="22"/>
      <c r="Y729" s="143"/>
      <c r="Z729" s="168"/>
      <c r="AA729" s="168"/>
      <c r="AB729" s="168"/>
      <c r="AC729" s="168"/>
      <c r="AD729" s="168"/>
      <c r="AE729" s="168"/>
      <c r="AF729" s="168"/>
      <c r="AG729" s="168"/>
      <c r="AH729" s="168"/>
      <c r="AI729" s="168"/>
      <c r="AJ729" s="168"/>
      <c r="AK729" s="168"/>
      <c r="AL729" s="168"/>
      <c r="AM729" s="168"/>
      <c r="AN729" s="168"/>
      <c r="AO729" s="168"/>
      <c r="AP729" s="168"/>
      <c r="AQ729" s="168"/>
      <c r="AR729" s="168"/>
      <c r="AS729" s="168"/>
      <c r="AT729" s="168"/>
      <c r="AU729" s="168"/>
      <c r="AV729" s="168"/>
      <c r="AW729" s="168"/>
      <c r="AX729" s="168"/>
      <c r="AY729" s="168"/>
      <c r="AZ729" s="168"/>
      <c r="BA729" s="168"/>
      <c r="BB729" s="168"/>
      <c r="BC729" s="168"/>
      <c r="BD729" s="20"/>
      <c r="BE729" s="20"/>
      <c r="BF729" s="20"/>
      <c r="BG729" s="20"/>
      <c r="BH729" s="20"/>
      <c r="BI729" s="20"/>
      <c r="BJ729" s="20"/>
      <c r="BK729" s="20"/>
      <c r="BL729" s="20"/>
      <c r="BM729" s="20"/>
      <c r="BN729" s="20"/>
      <c r="BO729" s="20"/>
      <c r="BP729" s="20"/>
      <c r="BQ729" s="20"/>
      <c r="BR729" s="20"/>
      <c r="BS729" s="20"/>
      <c r="BT729" s="20"/>
      <c r="BU729" s="20"/>
      <c r="BV729" s="20"/>
      <c r="BW729" s="20"/>
      <c r="BX729" s="20"/>
      <c r="BY729" s="20"/>
      <c r="BZ729" s="20"/>
      <c r="CA729" s="20"/>
      <c r="CB729" s="20"/>
      <c r="CC729" s="20"/>
      <c r="CD729" s="20"/>
      <c r="CE729" s="20"/>
      <c r="CF729" s="20"/>
      <c r="CG729" s="20"/>
      <c r="CH729" s="20"/>
      <c r="CI729" s="20"/>
    </row>
    <row r="730" spans="2:87" ht="13.5" customHeight="1">
      <c r="B730" s="191">
        <v>67</v>
      </c>
      <c r="C730" s="191" t="s">
        <v>6</v>
      </c>
      <c r="D730" s="229">
        <f>VLOOKUP(C730,市区町村別_生活習慣病の状況!$C$5:$D$78,2,FALSE)</f>
        <v>2281</v>
      </c>
      <c r="E730" s="169" t="s">
        <v>67</v>
      </c>
      <c r="F730" s="114" t="s">
        <v>68</v>
      </c>
      <c r="G730" s="170">
        <v>63745022</v>
      </c>
      <c r="H730" s="10">
        <f t="shared" ref="H730" si="1473">IFERROR(G730/G740,"-")</f>
        <v>0.15667897013386478</v>
      </c>
      <c r="I730" s="171">
        <v>1160</v>
      </c>
      <c r="J730" s="10">
        <f t="shared" ref="J730" si="1474">IFERROR(I730/D730,"-")</f>
        <v>0.50854888206926785</v>
      </c>
      <c r="K730" s="75">
        <f t="shared" si="1434"/>
        <v>54952.605172413794</v>
      </c>
      <c r="L730" s="22"/>
      <c r="M730" s="20"/>
      <c r="N730" s="191">
        <v>67</v>
      </c>
      <c r="O730" s="191" t="s">
        <v>6</v>
      </c>
      <c r="P730" s="229">
        <v>2177</v>
      </c>
      <c r="Q730" s="172" t="s">
        <v>67</v>
      </c>
      <c r="R730" s="92" t="s">
        <v>68</v>
      </c>
      <c r="S730" s="102">
        <v>62842517</v>
      </c>
      <c r="T730" s="13">
        <v>0.14036112783770233</v>
      </c>
      <c r="U730" s="73">
        <v>993</v>
      </c>
      <c r="V730" s="13">
        <v>0.45613229214515388</v>
      </c>
      <c r="W730" s="73">
        <v>63285.515609264854</v>
      </c>
      <c r="X730" s="22"/>
      <c r="Y730" s="143"/>
      <c r="Z730" s="168"/>
      <c r="AA730" s="168"/>
      <c r="AB730" s="168"/>
      <c r="AC730" s="168"/>
      <c r="AD730" s="168"/>
      <c r="AE730" s="168"/>
      <c r="AF730" s="168"/>
      <c r="AG730" s="168"/>
      <c r="AH730" s="168"/>
      <c r="AI730" s="168"/>
      <c r="AJ730" s="168"/>
      <c r="AK730" s="168"/>
      <c r="AL730" s="168"/>
      <c r="AM730" s="168"/>
      <c r="AN730" s="168"/>
      <c r="AO730" s="168"/>
      <c r="AP730" s="168"/>
      <c r="AQ730" s="168"/>
      <c r="AR730" s="168"/>
      <c r="AS730" s="168"/>
      <c r="AT730" s="168"/>
      <c r="AU730" s="168"/>
      <c r="AV730" s="168"/>
      <c r="AW730" s="168"/>
      <c r="AX730" s="168"/>
      <c r="AY730" s="168"/>
      <c r="AZ730" s="168"/>
      <c r="BA730" s="168"/>
      <c r="BB730" s="168"/>
      <c r="BC730" s="168"/>
      <c r="BD730" s="20"/>
      <c r="BE730" s="20"/>
      <c r="BF730" s="20"/>
      <c r="BG730" s="20"/>
      <c r="BH730" s="20"/>
      <c r="BI730" s="20"/>
      <c r="BJ730" s="20"/>
      <c r="BK730" s="20"/>
      <c r="BL730" s="20"/>
      <c r="BM730" s="20"/>
      <c r="BN730" s="20"/>
      <c r="BO730" s="20"/>
      <c r="BP730" s="20"/>
      <c r="BQ730" s="20"/>
      <c r="BR730" s="20"/>
      <c r="BS730" s="20"/>
      <c r="BT730" s="20"/>
      <c r="BU730" s="20"/>
      <c r="BV730" s="20"/>
      <c r="BW730" s="20"/>
      <c r="BX730" s="20"/>
      <c r="BY730" s="20"/>
      <c r="BZ730" s="20"/>
      <c r="CA730" s="20"/>
      <c r="CB730" s="20"/>
      <c r="CC730" s="20"/>
      <c r="CD730" s="20"/>
      <c r="CE730" s="20"/>
      <c r="CF730" s="20"/>
      <c r="CG730" s="20"/>
      <c r="CH730" s="20"/>
      <c r="CI730" s="20"/>
    </row>
    <row r="731" spans="2:87" ht="13.5" customHeight="1">
      <c r="B731" s="228"/>
      <c r="C731" s="228"/>
      <c r="D731" s="230"/>
      <c r="E731" s="173" t="s">
        <v>69</v>
      </c>
      <c r="F731" s="115" t="s">
        <v>70</v>
      </c>
      <c r="G731" s="174">
        <v>24520934</v>
      </c>
      <c r="H731" s="11">
        <f t="shared" ref="H731" si="1475">IFERROR(G731/G740,"-")</f>
        <v>6.0270034667812479E-2</v>
      </c>
      <c r="I731" s="71">
        <v>925</v>
      </c>
      <c r="J731" s="11">
        <f t="shared" ref="J731" si="1476">IFERROR(I731/D730,"-")</f>
        <v>0.40552389302937308</v>
      </c>
      <c r="K731" s="76">
        <f t="shared" si="1434"/>
        <v>26509.117837837839</v>
      </c>
      <c r="L731" s="22"/>
      <c r="M731" s="20"/>
      <c r="N731" s="228"/>
      <c r="O731" s="228"/>
      <c r="P731" s="230"/>
      <c r="Q731" s="172" t="s">
        <v>69</v>
      </c>
      <c r="R731" s="92" t="s">
        <v>70</v>
      </c>
      <c r="S731" s="102">
        <v>24373132</v>
      </c>
      <c r="T731" s="13">
        <v>5.4438308008210326E-2</v>
      </c>
      <c r="U731" s="73">
        <v>836</v>
      </c>
      <c r="V731" s="13">
        <v>0.38401469912723935</v>
      </c>
      <c r="W731" s="73">
        <v>29154.464114832535</v>
      </c>
      <c r="X731" s="22"/>
      <c r="Y731" s="143"/>
      <c r="Z731" s="168"/>
      <c r="AA731" s="168"/>
      <c r="AB731" s="168"/>
      <c r="AC731" s="168"/>
      <c r="AD731" s="168"/>
      <c r="AE731" s="168"/>
      <c r="AF731" s="168"/>
      <c r="AG731" s="168"/>
      <c r="AH731" s="168"/>
      <c r="AI731" s="168"/>
      <c r="AJ731" s="168"/>
      <c r="AK731" s="168"/>
      <c r="AL731" s="168"/>
      <c r="AM731" s="168"/>
      <c r="AN731" s="168"/>
      <c r="AO731" s="168"/>
      <c r="AP731" s="168"/>
      <c r="AQ731" s="168"/>
      <c r="AR731" s="168"/>
      <c r="AS731" s="168"/>
      <c r="AT731" s="168"/>
      <c r="AU731" s="168"/>
      <c r="AV731" s="168"/>
      <c r="AW731" s="168"/>
      <c r="AX731" s="168"/>
      <c r="AY731" s="168"/>
      <c r="AZ731" s="168"/>
      <c r="BA731" s="168"/>
      <c r="BB731" s="168"/>
      <c r="BC731" s="168"/>
      <c r="BD731" s="20"/>
      <c r="BE731" s="20"/>
      <c r="BF731" s="20"/>
      <c r="BG731" s="20"/>
      <c r="BH731" s="20"/>
      <c r="BI731" s="20"/>
      <c r="BJ731" s="20"/>
      <c r="BK731" s="20"/>
      <c r="BL731" s="20"/>
      <c r="BM731" s="20"/>
      <c r="BN731" s="20"/>
      <c r="BO731" s="20"/>
      <c r="BP731" s="20"/>
      <c r="BQ731" s="20"/>
      <c r="BR731" s="20"/>
      <c r="BS731" s="20"/>
      <c r="BT731" s="20"/>
      <c r="BU731" s="20"/>
      <c r="BV731" s="20"/>
      <c r="BW731" s="20"/>
      <c r="BX731" s="20"/>
      <c r="BY731" s="20"/>
      <c r="BZ731" s="20"/>
      <c r="CA731" s="20"/>
      <c r="CB731" s="20"/>
      <c r="CC731" s="20"/>
      <c r="CD731" s="20"/>
      <c r="CE731" s="20"/>
      <c r="CF731" s="20"/>
      <c r="CG731" s="20"/>
      <c r="CH731" s="20"/>
      <c r="CI731" s="20"/>
    </row>
    <row r="732" spans="2:87" ht="13.5" customHeight="1">
      <c r="B732" s="228"/>
      <c r="C732" s="228"/>
      <c r="D732" s="230"/>
      <c r="E732" s="173" t="s">
        <v>71</v>
      </c>
      <c r="F732" s="116" t="s">
        <v>72</v>
      </c>
      <c r="G732" s="174">
        <v>48430497</v>
      </c>
      <c r="H732" s="11">
        <f t="shared" ref="H732" si="1477">IFERROR(G732/G740,"-")</f>
        <v>0.11903737978208287</v>
      </c>
      <c r="I732" s="71">
        <v>1420</v>
      </c>
      <c r="J732" s="11">
        <f t="shared" ref="J732" si="1478">IFERROR(I732/D730,"-")</f>
        <v>0.62253397632617269</v>
      </c>
      <c r="K732" s="76">
        <f t="shared" si="1434"/>
        <v>34105.983802816903</v>
      </c>
      <c r="L732" s="22"/>
      <c r="M732" s="20"/>
      <c r="N732" s="228"/>
      <c r="O732" s="228"/>
      <c r="P732" s="230"/>
      <c r="Q732" s="172" t="s">
        <v>71</v>
      </c>
      <c r="R732" s="92" t="s">
        <v>72</v>
      </c>
      <c r="S732" s="102">
        <v>47294244</v>
      </c>
      <c r="T732" s="13">
        <v>0.10563347467561629</v>
      </c>
      <c r="U732" s="73">
        <v>1327</v>
      </c>
      <c r="V732" s="13">
        <v>0.60955443270555809</v>
      </c>
      <c r="W732" s="73">
        <v>35639.972871137907</v>
      </c>
      <c r="X732" s="22"/>
      <c r="Y732" s="143"/>
      <c r="Z732" s="168"/>
      <c r="AA732" s="168"/>
      <c r="AB732" s="168"/>
      <c r="AC732" s="168"/>
      <c r="AD732" s="168"/>
      <c r="AE732" s="168"/>
      <c r="AF732" s="168"/>
      <c r="AG732" s="168"/>
      <c r="AH732" s="168"/>
      <c r="AI732" s="168"/>
      <c r="AJ732" s="168"/>
      <c r="AK732" s="168"/>
      <c r="AL732" s="168"/>
      <c r="AM732" s="168"/>
      <c r="AN732" s="168"/>
      <c r="AO732" s="168"/>
      <c r="AP732" s="168"/>
      <c r="AQ732" s="168"/>
      <c r="AR732" s="168"/>
      <c r="AS732" s="168"/>
      <c r="AT732" s="168"/>
      <c r="AU732" s="168"/>
      <c r="AV732" s="168"/>
      <c r="AW732" s="168"/>
      <c r="AX732" s="168"/>
      <c r="AY732" s="168"/>
      <c r="AZ732" s="168"/>
      <c r="BA732" s="168"/>
      <c r="BB732" s="168"/>
      <c r="BC732" s="168"/>
      <c r="BD732" s="20"/>
      <c r="BE732" s="20"/>
      <c r="BF732" s="20"/>
      <c r="BG732" s="20"/>
      <c r="BH732" s="20"/>
      <c r="BI732" s="20"/>
      <c r="BJ732" s="20"/>
      <c r="BK732" s="20"/>
      <c r="BL732" s="20"/>
      <c r="BM732" s="20"/>
      <c r="BN732" s="20"/>
      <c r="BO732" s="20"/>
      <c r="BP732" s="20"/>
      <c r="BQ732" s="20"/>
      <c r="BR732" s="20"/>
      <c r="BS732" s="20"/>
      <c r="BT732" s="20"/>
      <c r="BU732" s="20"/>
      <c r="BV732" s="20"/>
      <c r="BW732" s="20"/>
      <c r="BX732" s="20"/>
      <c r="BY732" s="20"/>
      <c r="BZ732" s="20"/>
      <c r="CA732" s="20"/>
      <c r="CB732" s="20"/>
      <c r="CC732" s="20"/>
      <c r="CD732" s="20"/>
      <c r="CE732" s="20"/>
      <c r="CF732" s="20"/>
      <c r="CG732" s="20"/>
      <c r="CH732" s="20"/>
      <c r="CI732" s="20"/>
    </row>
    <row r="733" spans="2:87" ht="13.5" customHeight="1">
      <c r="B733" s="228"/>
      <c r="C733" s="228"/>
      <c r="D733" s="230"/>
      <c r="E733" s="173" t="s">
        <v>73</v>
      </c>
      <c r="F733" s="116" t="s">
        <v>74</v>
      </c>
      <c r="G733" s="174">
        <v>55866614</v>
      </c>
      <c r="H733" s="11">
        <f t="shared" ref="H733" si="1479">IFERROR(G733/G740,"-")</f>
        <v>0.13731462115404325</v>
      </c>
      <c r="I733" s="71">
        <v>524</v>
      </c>
      <c r="J733" s="11">
        <f t="shared" ref="J733" si="1480">IFERROR(I733/D730,"-")</f>
        <v>0.22972380534853135</v>
      </c>
      <c r="K733" s="76">
        <f t="shared" si="1434"/>
        <v>106615.67557251909</v>
      </c>
      <c r="L733" s="22"/>
      <c r="M733" s="20"/>
      <c r="N733" s="228"/>
      <c r="O733" s="228"/>
      <c r="P733" s="230"/>
      <c r="Q733" s="172" t="s">
        <v>73</v>
      </c>
      <c r="R733" s="92" t="s">
        <v>74</v>
      </c>
      <c r="S733" s="102">
        <v>47774025</v>
      </c>
      <c r="T733" s="13">
        <v>0.10670508360361484</v>
      </c>
      <c r="U733" s="73">
        <v>469</v>
      </c>
      <c r="V733" s="13">
        <v>0.21543408360128619</v>
      </c>
      <c r="W733" s="73">
        <v>101863.59275053305</v>
      </c>
      <c r="X733" s="22"/>
      <c r="Y733" s="143"/>
      <c r="Z733" s="168"/>
      <c r="AA733" s="168"/>
      <c r="AB733" s="168"/>
      <c r="AC733" s="168"/>
      <c r="AD733" s="168"/>
      <c r="AE733" s="168"/>
      <c r="AF733" s="168"/>
      <c r="AG733" s="168"/>
      <c r="AH733" s="168"/>
      <c r="AI733" s="168"/>
      <c r="AJ733" s="168"/>
      <c r="AK733" s="168"/>
      <c r="AL733" s="168"/>
      <c r="AM733" s="168"/>
      <c r="AN733" s="168"/>
      <c r="AO733" s="168"/>
      <c r="AP733" s="168"/>
      <c r="AQ733" s="168"/>
      <c r="AR733" s="168"/>
      <c r="AS733" s="168"/>
      <c r="AT733" s="168"/>
      <c r="AU733" s="168"/>
      <c r="AV733" s="168"/>
      <c r="AW733" s="168"/>
      <c r="AX733" s="168"/>
      <c r="AY733" s="168"/>
      <c r="AZ733" s="168"/>
      <c r="BA733" s="168"/>
      <c r="BB733" s="168"/>
      <c r="BC733" s="168"/>
      <c r="BD733" s="20"/>
      <c r="BE733" s="20"/>
      <c r="BF733" s="20"/>
      <c r="BG733" s="20"/>
      <c r="BH733" s="20"/>
      <c r="BI733" s="20"/>
      <c r="BJ733" s="20"/>
      <c r="BK733" s="20"/>
      <c r="BL733" s="20"/>
      <c r="BM733" s="20"/>
      <c r="BN733" s="20"/>
      <c r="BO733" s="20"/>
      <c r="BP733" s="20"/>
      <c r="BQ733" s="20"/>
      <c r="BR733" s="20"/>
      <c r="BS733" s="20"/>
      <c r="BT733" s="20"/>
      <c r="BU733" s="20"/>
      <c r="BV733" s="20"/>
      <c r="BW733" s="20"/>
      <c r="BX733" s="20"/>
      <c r="BY733" s="20"/>
      <c r="BZ733" s="20"/>
      <c r="CA733" s="20"/>
      <c r="CB733" s="20"/>
      <c r="CC733" s="20"/>
      <c r="CD733" s="20"/>
      <c r="CE733" s="20"/>
      <c r="CF733" s="20"/>
      <c r="CG733" s="20"/>
      <c r="CH733" s="20"/>
      <c r="CI733" s="20"/>
    </row>
    <row r="734" spans="2:87" ht="13.5" customHeight="1">
      <c r="B734" s="228"/>
      <c r="C734" s="228"/>
      <c r="D734" s="230"/>
      <c r="E734" s="173" t="s">
        <v>75</v>
      </c>
      <c r="F734" s="116" t="s">
        <v>76</v>
      </c>
      <c r="G734" s="174">
        <v>2311166</v>
      </c>
      <c r="H734" s="11">
        <f t="shared" ref="H734" si="1481">IFERROR(G734/G740,"-")</f>
        <v>5.6806178322191762E-3</v>
      </c>
      <c r="I734" s="71">
        <v>35</v>
      </c>
      <c r="J734" s="11">
        <f t="shared" ref="J734" si="1482">IFERROR(I734/D730,"-")</f>
        <v>1.5344147303814117E-2</v>
      </c>
      <c r="K734" s="76">
        <f t="shared" si="1434"/>
        <v>66033.314285714281</v>
      </c>
      <c r="L734" s="22"/>
      <c r="M734" s="20"/>
      <c r="N734" s="228"/>
      <c r="O734" s="228"/>
      <c r="P734" s="230"/>
      <c r="Q734" s="172" t="s">
        <v>75</v>
      </c>
      <c r="R734" s="92" t="s">
        <v>76</v>
      </c>
      <c r="S734" s="102">
        <v>8306387</v>
      </c>
      <c r="T734" s="13">
        <v>1.8552628112849596E-2</v>
      </c>
      <c r="U734" s="73">
        <v>27</v>
      </c>
      <c r="V734" s="13">
        <v>1.240238860817639E-2</v>
      </c>
      <c r="W734" s="73">
        <v>307643.96296296298</v>
      </c>
      <c r="X734" s="22"/>
      <c r="Y734" s="143"/>
      <c r="Z734" s="168"/>
      <c r="AA734" s="168"/>
      <c r="AB734" s="168"/>
      <c r="AC734" s="168"/>
      <c r="AD734" s="168"/>
      <c r="AE734" s="168"/>
      <c r="AF734" s="168"/>
      <c r="AG734" s="168"/>
      <c r="AH734" s="168"/>
      <c r="AI734" s="168"/>
      <c r="AJ734" s="168"/>
      <c r="AK734" s="168"/>
      <c r="AL734" s="168"/>
      <c r="AM734" s="168"/>
      <c r="AN734" s="168"/>
      <c r="AO734" s="168"/>
      <c r="AP734" s="168"/>
      <c r="AQ734" s="168"/>
      <c r="AR734" s="168"/>
      <c r="AS734" s="168"/>
      <c r="AT734" s="168"/>
      <c r="AU734" s="168"/>
      <c r="AV734" s="168"/>
      <c r="AW734" s="168"/>
      <c r="AX734" s="168"/>
      <c r="AY734" s="168"/>
      <c r="AZ734" s="168"/>
      <c r="BA734" s="168"/>
      <c r="BB734" s="168"/>
      <c r="BC734" s="168"/>
      <c r="BD734" s="20"/>
      <c r="BE734" s="20"/>
      <c r="BF734" s="20"/>
      <c r="BG734" s="20"/>
      <c r="BH734" s="20"/>
      <c r="BI734" s="20"/>
      <c r="BJ734" s="20"/>
      <c r="BK734" s="20"/>
      <c r="BL734" s="20"/>
      <c r="BM734" s="20"/>
      <c r="BN734" s="20"/>
      <c r="BO734" s="20"/>
      <c r="BP734" s="20"/>
      <c r="BQ734" s="20"/>
      <c r="BR734" s="20"/>
      <c r="BS734" s="20"/>
      <c r="BT734" s="20"/>
      <c r="BU734" s="20"/>
      <c r="BV734" s="20"/>
      <c r="BW734" s="20"/>
      <c r="BX734" s="20"/>
      <c r="BY734" s="20"/>
      <c r="BZ734" s="20"/>
      <c r="CA734" s="20"/>
      <c r="CB734" s="20"/>
      <c r="CC734" s="20"/>
      <c r="CD734" s="20"/>
      <c r="CE734" s="20"/>
      <c r="CF734" s="20"/>
      <c r="CG734" s="20"/>
      <c r="CH734" s="20"/>
      <c r="CI734" s="20"/>
    </row>
    <row r="735" spans="2:87" ht="13.5" customHeight="1">
      <c r="B735" s="228"/>
      <c r="C735" s="228"/>
      <c r="D735" s="230"/>
      <c r="E735" s="173" t="s">
        <v>77</v>
      </c>
      <c r="F735" s="116" t="s">
        <v>78</v>
      </c>
      <c r="G735" s="174">
        <v>21903571</v>
      </c>
      <c r="H735" s="11">
        <f t="shared" ref="H735" si="1483">IFERROR(G735/G740,"-")</f>
        <v>5.3836814842325831E-2</v>
      </c>
      <c r="I735" s="71">
        <v>80</v>
      </c>
      <c r="J735" s="11">
        <f t="shared" ref="J735" si="1484">IFERROR(I735/D730,"-")</f>
        <v>3.5072336694432264E-2</v>
      </c>
      <c r="K735" s="76">
        <f t="shared" si="1434"/>
        <v>273794.63750000001</v>
      </c>
      <c r="L735" s="22"/>
      <c r="M735" s="20"/>
      <c r="N735" s="228"/>
      <c r="O735" s="228"/>
      <c r="P735" s="230"/>
      <c r="Q735" s="172" t="s">
        <v>77</v>
      </c>
      <c r="R735" s="92" t="s">
        <v>78</v>
      </c>
      <c r="S735" s="102">
        <v>41304796</v>
      </c>
      <c r="T735" s="13">
        <v>9.2255817055612463E-2</v>
      </c>
      <c r="U735" s="73">
        <v>77</v>
      </c>
      <c r="V735" s="13">
        <v>3.5369774919614148E-2</v>
      </c>
      <c r="W735" s="73">
        <v>536425.92207792203</v>
      </c>
      <c r="X735" s="22"/>
      <c r="Y735" s="143"/>
      <c r="Z735" s="168"/>
      <c r="AA735" s="168"/>
      <c r="AB735" s="168"/>
      <c r="AC735" s="168"/>
      <c r="AD735" s="168"/>
      <c r="AE735" s="168"/>
      <c r="AF735" s="168"/>
      <c r="AG735" s="168"/>
      <c r="AH735" s="168"/>
      <c r="AI735" s="168"/>
      <c r="AJ735" s="168"/>
      <c r="AK735" s="168"/>
      <c r="AL735" s="168"/>
      <c r="AM735" s="168"/>
      <c r="AN735" s="168"/>
      <c r="AO735" s="168"/>
      <c r="AP735" s="168"/>
      <c r="AQ735" s="168"/>
      <c r="AR735" s="168"/>
      <c r="AS735" s="168"/>
      <c r="AT735" s="168"/>
      <c r="AU735" s="168"/>
      <c r="AV735" s="168"/>
      <c r="AW735" s="168"/>
      <c r="AX735" s="168"/>
      <c r="AY735" s="168"/>
      <c r="AZ735" s="168"/>
      <c r="BA735" s="168"/>
      <c r="BB735" s="168"/>
      <c r="BC735" s="168"/>
      <c r="BD735" s="20"/>
      <c r="BE735" s="20"/>
      <c r="BF735" s="20"/>
      <c r="BG735" s="20"/>
      <c r="BH735" s="20"/>
      <c r="BI735" s="20"/>
      <c r="BJ735" s="20"/>
      <c r="BK735" s="20"/>
      <c r="BL735" s="20"/>
      <c r="BM735" s="20"/>
      <c r="BN735" s="20"/>
      <c r="BO735" s="20"/>
      <c r="BP735" s="20"/>
      <c r="BQ735" s="20"/>
      <c r="BR735" s="20"/>
      <c r="BS735" s="20"/>
      <c r="BT735" s="20"/>
      <c r="BU735" s="20"/>
      <c r="BV735" s="20"/>
      <c r="BW735" s="20"/>
      <c r="BX735" s="20"/>
      <c r="BY735" s="20"/>
      <c r="BZ735" s="20"/>
      <c r="CA735" s="20"/>
      <c r="CB735" s="20"/>
      <c r="CC735" s="20"/>
      <c r="CD735" s="20"/>
      <c r="CE735" s="20"/>
      <c r="CF735" s="20"/>
      <c r="CG735" s="20"/>
      <c r="CH735" s="20"/>
      <c r="CI735" s="20"/>
    </row>
    <row r="736" spans="2:87" ht="13.5" customHeight="1">
      <c r="B736" s="228"/>
      <c r="C736" s="228"/>
      <c r="D736" s="230"/>
      <c r="E736" s="173" t="s">
        <v>79</v>
      </c>
      <c r="F736" s="116" t="s">
        <v>80</v>
      </c>
      <c r="G736" s="174">
        <v>67181093</v>
      </c>
      <c r="H736" s="11">
        <f t="shared" ref="H736" si="1485">IFERROR(G736/G740,"-")</f>
        <v>0.16512449338722313</v>
      </c>
      <c r="I736" s="71">
        <v>409</v>
      </c>
      <c r="J736" s="11">
        <f t="shared" ref="J736" si="1486">IFERROR(I736/D730,"-")</f>
        <v>0.17930732135028496</v>
      </c>
      <c r="K736" s="76">
        <f t="shared" si="1434"/>
        <v>164256.95110024451</v>
      </c>
      <c r="L736" s="22"/>
      <c r="M736" s="20"/>
      <c r="N736" s="228"/>
      <c r="O736" s="228"/>
      <c r="P736" s="230"/>
      <c r="Q736" s="172" t="s">
        <v>79</v>
      </c>
      <c r="R736" s="92" t="s">
        <v>80</v>
      </c>
      <c r="S736" s="102">
        <v>96443713</v>
      </c>
      <c r="T736" s="13">
        <v>0.21541066424083036</v>
      </c>
      <c r="U736" s="73">
        <v>420</v>
      </c>
      <c r="V736" s="13">
        <v>0.19292604501607716</v>
      </c>
      <c r="W736" s="73">
        <v>229627.8880952381</v>
      </c>
      <c r="X736" s="22"/>
      <c r="Y736" s="143"/>
      <c r="Z736" s="168"/>
      <c r="AA736" s="168"/>
      <c r="AB736" s="168"/>
      <c r="AC736" s="168"/>
      <c r="AD736" s="168"/>
      <c r="AE736" s="168"/>
      <c r="AF736" s="168"/>
      <c r="AG736" s="168"/>
      <c r="AH736" s="168"/>
      <c r="AI736" s="168"/>
      <c r="AJ736" s="168"/>
      <c r="AK736" s="168"/>
      <c r="AL736" s="168"/>
      <c r="AM736" s="168"/>
      <c r="AN736" s="168"/>
      <c r="AO736" s="168"/>
      <c r="AP736" s="168"/>
      <c r="AQ736" s="168"/>
      <c r="AR736" s="168"/>
      <c r="AS736" s="168"/>
      <c r="AT736" s="168"/>
      <c r="AU736" s="168"/>
      <c r="AV736" s="168"/>
      <c r="AW736" s="168"/>
      <c r="AX736" s="168"/>
      <c r="AY736" s="168"/>
      <c r="AZ736" s="168"/>
      <c r="BA736" s="168"/>
      <c r="BB736" s="168"/>
      <c r="BC736" s="168"/>
      <c r="BD736" s="20"/>
      <c r="BE736" s="20"/>
      <c r="BF736" s="20"/>
      <c r="BG736" s="20"/>
      <c r="BH736" s="20"/>
      <c r="BI736" s="20"/>
      <c r="BJ736" s="20"/>
      <c r="BK736" s="20"/>
      <c r="BL736" s="20"/>
      <c r="BM736" s="20"/>
      <c r="BN736" s="20"/>
      <c r="BO736" s="20"/>
      <c r="BP736" s="20"/>
      <c r="BQ736" s="20"/>
      <c r="BR736" s="20"/>
      <c r="BS736" s="20"/>
      <c r="BT736" s="20"/>
      <c r="BU736" s="20"/>
      <c r="BV736" s="20"/>
      <c r="BW736" s="20"/>
      <c r="BX736" s="20"/>
      <c r="BY736" s="20"/>
      <c r="BZ736" s="20"/>
      <c r="CA736" s="20"/>
      <c r="CB736" s="20"/>
      <c r="CC736" s="20"/>
      <c r="CD736" s="20"/>
      <c r="CE736" s="20"/>
      <c r="CF736" s="20"/>
      <c r="CG736" s="20"/>
      <c r="CH736" s="20"/>
      <c r="CI736" s="20"/>
    </row>
    <row r="737" spans="2:87" ht="13.5" customHeight="1">
      <c r="B737" s="228"/>
      <c r="C737" s="228"/>
      <c r="D737" s="230"/>
      <c r="E737" s="173" t="s">
        <v>81</v>
      </c>
      <c r="F737" s="116" t="s">
        <v>82</v>
      </c>
      <c r="G737" s="174">
        <v>22086</v>
      </c>
      <c r="H737" s="11">
        <f t="shared" ref="H737" si="1487">IFERROR(G737/G740,"-")</f>
        <v>5.428520731197704E-5</v>
      </c>
      <c r="I737" s="71">
        <v>4</v>
      </c>
      <c r="J737" s="11">
        <f t="shared" ref="J737" si="1488">IFERROR(I737/D730,"-")</f>
        <v>1.7536168347216134E-3</v>
      </c>
      <c r="K737" s="76">
        <f t="shared" si="1434"/>
        <v>5521.5</v>
      </c>
      <c r="L737" s="22"/>
      <c r="M737" s="20"/>
      <c r="N737" s="228"/>
      <c r="O737" s="228"/>
      <c r="P737" s="230"/>
      <c r="Q737" s="172" t="s">
        <v>81</v>
      </c>
      <c r="R737" s="92" t="s">
        <v>82</v>
      </c>
      <c r="S737" s="102">
        <v>41037</v>
      </c>
      <c r="T737" s="13">
        <v>9.1657684606677832E-5</v>
      </c>
      <c r="U737" s="73">
        <v>2</v>
      </c>
      <c r="V737" s="13">
        <v>9.1869545245751034E-4</v>
      </c>
      <c r="W737" s="73">
        <v>20518.5</v>
      </c>
      <c r="X737" s="22"/>
      <c r="Y737" s="143"/>
      <c r="Z737" s="168"/>
      <c r="AA737" s="168"/>
      <c r="AB737" s="168"/>
      <c r="AC737" s="168"/>
      <c r="AD737" s="168"/>
      <c r="AE737" s="168"/>
      <c r="AF737" s="168"/>
      <c r="AG737" s="168"/>
      <c r="AH737" s="168"/>
      <c r="AI737" s="168"/>
      <c r="AJ737" s="168"/>
      <c r="AK737" s="168"/>
      <c r="AL737" s="168"/>
      <c r="AM737" s="168"/>
      <c r="AN737" s="168"/>
      <c r="AO737" s="168"/>
      <c r="AP737" s="168"/>
      <c r="AQ737" s="168"/>
      <c r="AR737" s="168"/>
      <c r="AS737" s="168"/>
      <c r="AT737" s="168"/>
      <c r="AU737" s="168"/>
      <c r="AV737" s="168"/>
      <c r="AW737" s="168"/>
      <c r="AX737" s="168"/>
      <c r="AY737" s="168"/>
      <c r="AZ737" s="168"/>
      <c r="BA737" s="168"/>
      <c r="BB737" s="168"/>
      <c r="BC737" s="168"/>
      <c r="BD737" s="20"/>
      <c r="BE737" s="20"/>
      <c r="BF737" s="20"/>
      <c r="BG737" s="20"/>
      <c r="BH737" s="20"/>
      <c r="BI737" s="20"/>
      <c r="BJ737" s="20"/>
      <c r="BK737" s="20"/>
      <c r="BL737" s="20"/>
      <c r="BM737" s="20"/>
      <c r="BN737" s="20"/>
      <c r="BO737" s="20"/>
      <c r="BP737" s="20"/>
      <c r="BQ737" s="20"/>
      <c r="BR737" s="20"/>
      <c r="BS737" s="20"/>
      <c r="BT737" s="20"/>
      <c r="BU737" s="20"/>
      <c r="BV737" s="20"/>
      <c r="BW737" s="20"/>
      <c r="BX737" s="20"/>
      <c r="BY737" s="20"/>
      <c r="BZ737" s="20"/>
      <c r="CA737" s="20"/>
      <c r="CB737" s="20"/>
      <c r="CC737" s="20"/>
      <c r="CD737" s="20"/>
      <c r="CE737" s="20"/>
      <c r="CF737" s="20"/>
      <c r="CG737" s="20"/>
      <c r="CH737" s="20"/>
      <c r="CI737" s="20"/>
    </row>
    <row r="738" spans="2:87" ht="13.5" customHeight="1">
      <c r="B738" s="228"/>
      <c r="C738" s="228"/>
      <c r="D738" s="230"/>
      <c r="E738" s="173" t="s">
        <v>83</v>
      </c>
      <c r="F738" s="116" t="s">
        <v>84</v>
      </c>
      <c r="G738" s="174">
        <v>10924324</v>
      </c>
      <c r="H738" s="11">
        <f t="shared" ref="H738" si="1489">IFERROR(G738/G740,"-")</f>
        <v>2.6850909765607455E-2</v>
      </c>
      <c r="I738" s="71">
        <v>181</v>
      </c>
      <c r="J738" s="11">
        <f t="shared" ref="J738" si="1490">IFERROR(I738/D730,"-")</f>
        <v>7.9351161771153006E-2</v>
      </c>
      <c r="K738" s="76">
        <f t="shared" si="1434"/>
        <v>60355.381215469613</v>
      </c>
      <c r="L738" s="22"/>
      <c r="M738" s="20"/>
      <c r="N738" s="228"/>
      <c r="O738" s="228"/>
      <c r="P738" s="230"/>
      <c r="Q738" s="172" t="s">
        <v>83</v>
      </c>
      <c r="R738" s="92" t="s">
        <v>84</v>
      </c>
      <c r="S738" s="102">
        <v>11439040</v>
      </c>
      <c r="T738" s="13">
        <v>2.5549526537592224E-2</v>
      </c>
      <c r="U738" s="73">
        <v>173</v>
      </c>
      <c r="V738" s="13">
        <v>7.9467156637574643E-2</v>
      </c>
      <c r="W738" s="73">
        <v>66121.618497109826</v>
      </c>
      <c r="X738" s="22"/>
      <c r="Y738" s="143"/>
      <c r="Z738" s="168"/>
      <c r="AA738" s="168"/>
      <c r="AB738" s="168"/>
      <c r="AC738" s="168"/>
      <c r="AD738" s="168"/>
      <c r="AE738" s="168"/>
      <c r="AF738" s="168"/>
      <c r="AG738" s="168"/>
      <c r="AH738" s="168"/>
      <c r="AI738" s="168"/>
      <c r="AJ738" s="168"/>
      <c r="AK738" s="168"/>
      <c r="AL738" s="168"/>
      <c r="AM738" s="168"/>
      <c r="AN738" s="168"/>
      <c r="AO738" s="168"/>
      <c r="AP738" s="168"/>
      <c r="AQ738" s="168"/>
      <c r="AR738" s="168"/>
      <c r="AS738" s="168"/>
      <c r="AT738" s="168"/>
      <c r="AU738" s="168"/>
      <c r="AV738" s="168"/>
      <c r="AW738" s="168"/>
      <c r="AX738" s="168"/>
      <c r="AY738" s="168"/>
      <c r="AZ738" s="168"/>
      <c r="BA738" s="168"/>
      <c r="BB738" s="168"/>
      <c r="BC738" s="168"/>
      <c r="BD738" s="20"/>
      <c r="BE738" s="20"/>
      <c r="BF738" s="20"/>
      <c r="BG738" s="20"/>
      <c r="BH738" s="20"/>
      <c r="BI738" s="20"/>
      <c r="BJ738" s="20"/>
      <c r="BK738" s="20"/>
      <c r="BL738" s="20"/>
      <c r="BM738" s="20"/>
      <c r="BN738" s="20"/>
      <c r="BO738" s="20"/>
      <c r="BP738" s="20"/>
      <c r="BQ738" s="20"/>
      <c r="BR738" s="20"/>
      <c r="BS738" s="20"/>
      <c r="BT738" s="20"/>
      <c r="BU738" s="20"/>
      <c r="BV738" s="20"/>
      <c r="BW738" s="20"/>
      <c r="BX738" s="20"/>
      <c r="BY738" s="20"/>
      <c r="BZ738" s="20"/>
      <c r="CA738" s="20"/>
      <c r="CB738" s="20"/>
      <c r="CC738" s="20"/>
      <c r="CD738" s="20"/>
      <c r="CE738" s="20"/>
      <c r="CF738" s="20"/>
      <c r="CG738" s="20"/>
      <c r="CH738" s="20"/>
      <c r="CI738" s="20"/>
    </row>
    <row r="739" spans="2:87" ht="13.5" customHeight="1">
      <c r="B739" s="228"/>
      <c r="C739" s="228"/>
      <c r="D739" s="230"/>
      <c r="E739" s="175" t="s">
        <v>85</v>
      </c>
      <c r="F739" s="117" t="s">
        <v>86</v>
      </c>
      <c r="G739" s="176">
        <v>111945861</v>
      </c>
      <c r="H739" s="12">
        <f t="shared" ref="H739" si="1491">IFERROR(G739/G740,"-")</f>
        <v>0.27515187322750906</v>
      </c>
      <c r="I739" s="72">
        <v>212</v>
      </c>
      <c r="J739" s="12">
        <f t="shared" ref="J739" si="1492">IFERROR(I739/D730,"-")</f>
        <v>9.294169224024551E-2</v>
      </c>
      <c r="K739" s="77">
        <f t="shared" si="1434"/>
        <v>528046.51415094337</v>
      </c>
      <c r="L739" s="22"/>
      <c r="M739" s="20"/>
      <c r="N739" s="228"/>
      <c r="O739" s="228"/>
      <c r="P739" s="230"/>
      <c r="Q739" s="172" t="s">
        <v>85</v>
      </c>
      <c r="R739" s="92" t="s">
        <v>86</v>
      </c>
      <c r="S739" s="102">
        <v>107901343</v>
      </c>
      <c r="T739" s="13">
        <v>0.24100171224336492</v>
      </c>
      <c r="U739" s="73">
        <v>173</v>
      </c>
      <c r="V739" s="13">
        <v>7.9467156637574643E-2</v>
      </c>
      <c r="W739" s="73">
        <v>623707.18497109832</v>
      </c>
      <c r="X739" s="22"/>
      <c r="Y739" s="143"/>
      <c r="Z739" s="168"/>
      <c r="AA739" s="168"/>
      <c r="AB739" s="168"/>
      <c r="AC739" s="168"/>
      <c r="AD739" s="168"/>
      <c r="AE739" s="168"/>
      <c r="AF739" s="168"/>
      <c r="AG739" s="168"/>
      <c r="AH739" s="168"/>
      <c r="AI739" s="168"/>
      <c r="AJ739" s="168"/>
      <c r="AK739" s="168"/>
      <c r="AL739" s="168"/>
      <c r="AM739" s="168"/>
      <c r="AN739" s="168"/>
      <c r="AO739" s="168"/>
      <c r="AP739" s="168"/>
      <c r="AQ739" s="168"/>
      <c r="AR739" s="168"/>
      <c r="AS739" s="168"/>
      <c r="AT739" s="168"/>
      <c r="AU739" s="168"/>
      <c r="AV739" s="168"/>
      <c r="AW739" s="168"/>
      <c r="AX739" s="168"/>
      <c r="AY739" s="168"/>
      <c r="AZ739" s="168"/>
      <c r="BA739" s="168"/>
      <c r="BB739" s="168"/>
      <c r="BC739" s="168"/>
      <c r="BD739" s="20"/>
      <c r="BE739" s="20"/>
      <c r="BF739" s="20"/>
      <c r="BG739" s="20"/>
      <c r="BH739" s="20"/>
      <c r="BI739" s="20"/>
      <c r="BJ739" s="20"/>
      <c r="BK739" s="20"/>
      <c r="BL739" s="20"/>
      <c r="BM739" s="20"/>
      <c r="BN739" s="20"/>
      <c r="BO739" s="20"/>
      <c r="BP739" s="20"/>
      <c r="BQ739" s="20"/>
      <c r="BR739" s="20"/>
      <c r="BS739" s="20"/>
      <c r="BT739" s="20"/>
      <c r="BU739" s="20"/>
      <c r="BV739" s="20"/>
      <c r="BW739" s="20"/>
      <c r="BX739" s="20"/>
      <c r="BY739" s="20"/>
      <c r="BZ739" s="20"/>
      <c r="CA739" s="20"/>
      <c r="CB739" s="20"/>
      <c r="CC739" s="20"/>
      <c r="CD739" s="20"/>
      <c r="CE739" s="20"/>
      <c r="CF739" s="20"/>
      <c r="CG739" s="20"/>
      <c r="CH739" s="20"/>
      <c r="CI739" s="20"/>
    </row>
    <row r="740" spans="2:87" ht="13.5" customHeight="1">
      <c r="B740" s="192"/>
      <c r="C740" s="192"/>
      <c r="D740" s="231"/>
      <c r="E740" s="177" t="s">
        <v>115</v>
      </c>
      <c r="F740" s="178"/>
      <c r="G740" s="102">
        <f>SUM(G730:G739)</f>
        <v>406851168</v>
      </c>
      <c r="H740" s="13" t="s">
        <v>131</v>
      </c>
      <c r="I740" s="73">
        <v>1832</v>
      </c>
      <c r="J740" s="13">
        <f t="shared" ref="J740" si="1493">IFERROR(I740/D730,"-")</f>
        <v>0.8031565103024989</v>
      </c>
      <c r="K740" s="78">
        <f t="shared" si="1434"/>
        <v>222080.33187772924</v>
      </c>
      <c r="L740" s="22"/>
      <c r="M740" s="20"/>
      <c r="N740" s="192"/>
      <c r="O740" s="192"/>
      <c r="P740" s="231"/>
      <c r="Q740" s="179" t="s">
        <v>115</v>
      </c>
      <c r="R740" s="179"/>
      <c r="S740" s="102">
        <v>447720234</v>
      </c>
      <c r="T740" s="13" t="s">
        <v>131</v>
      </c>
      <c r="U740" s="73">
        <v>1726</v>
      </c>
      <c r="V740" s="13">
        <v>0.79283417547083146</v>
      </c>
      <c r="W740" s="73">
        <v>259397.58632676708</v>
      </c>
      <c r="X740" s="22"/>
      <c r="Y740" s="143"/>
      <c r="Z740" s="168"/>
      <c r="AA740" s="168"/>
      <c r="AB740" s="168"/>
      <c r="AC740" s="168"/>
      <c r="AD740" s="168"/>
      <c r="AE740" s="168"/>
      <c r="AF740" s="168"/>
      <c r="AG740" s="168"/>
      <c r="AH740" s="168"/>
      <c r="AI740" s="168"/>
      <c r="AJ740" s="168"/>
      <c r="AK740" s="168"/>
      <c r="AL740" s="168"/>
      <c r="AM740" s="168"/>
      <c r="AN740" s="168"/>
      <c r="AO740" s="168"/>
      <c r="AP740" s="168"/>
      <c r="AQ740" s="168"/>
      <c r="AR740" s="168"/>
      <c r="AS740" s="168"/>
      <c r="AT740" s="168"/>
      <c r="AU740" s="168"/>
      <c r="AV740" s="168"/>
      <c r="AW740" s="168"/>
      <c r="AX740" s="168"/>
      <c r="AY740" s="168"/>
      <c r="AZ740" s="168"/>
      <c r="BA740" s="168"/>
      <c r="BB740" s="168"/>
      <c r="BC740" s="168"/>
      <c r="BD740" s="20"/>
      <c r="BE740" s="20"/>
      <c r="BF740" s="20"/>
      <c r="BG740" s="20"/>
      <c r="BH740" s="20"/>
      <c r="BI740" s="20"/>
      <c r="BJ740" s="20"/>
      <c r="BK740" s="20"/>
      <c r="BL740" s="20"/>
      <c r="BM740" s="20"/>
      <c r="BN740" s="20"/>
      <c r="BO740" s="20"/>
      <c r="BP740" s="20"/>
      <c r="BQ740" s="20"/>
      <c r="BR740" s="20"/>
      <c r="BS740" s="20"/>
      <c r="BT740" s="20"/>
      <c r="BU740" s="20"/>
      <c r="BV740" s="20"/>
      <c r="BW740" s="20"/>
      <c r="BX740" s="20"/>
      <c r="BY740" s="20"/>
      <c r="BZ740" s="20"/>
      <c r="CA740" s="20"/>
      <c r="CB740" s="20"/>
      <c r="CC740" s="20"/>
      <c r="CD740" s="20"/>
      <c r="CE740" s="20"/>
      <c r="CF740" s="20"/>
      <c r="CG740" s="20"/>
      <c r="CH740" s="20"/>
      <c r="CI740" s="20"/>
    </row>
    <row r="741" spans="2:87" ht="13.5" customHeight="1">
      <c r="B741" s="191">
        <v>68</v>
      </c>
      <c r="C741" s="191" t="s">
        <v>46</v>
      </c>
      <c r="D741" s="229">
        <f>VLOOKUP(C741,市区町村別_生活習慣病の状況!$C$5:$D$78,2,FALSE)</f>
        <v>3064</v>
      </c>
      <c r="E741" s="169" t="s">
        <v>67</v>
      </c>
      <c r="F741" s="114" t="s">
        <v>68</v>
      </c>
      <c r="G741" s="170">
        <v>75889967</v>
      </c>
      <c r="H741" s="10">
        <f t="shared" ref="H741" si="1494">IFERROR(G741/G751,"-")</f>
        <v>0.13694899963079335</v>
      </c>
      <c r="I741" s="171">
        <v>1507</v>
      </c>
      <c r="J741" s="10">
        <f t="shared" ref="J741" si="1495">IFERROR(I741/D741,"-")</f>
        <v>0.49184073107049608</v>
      </c>
      <c r="K741" s="75">
        <f t="shared" si="1434"/>
        <v>50358.305905773057</v>
      </c>
      <c r="L741" s="22"/>
      <c r="M741" s="20"/>
      <c r="N741" s="191">
        <v>68</v>
      </c>
      <c r="O741" s="191" t="s">
        <v>46</v>
      </c>
      <c r="P741" s="229">
        <v>2923</v>
      </c>
      <c r="Q741" s="172" t="s">
        <v>67</v>
      </c>
      <c r="R741" s="92" t="s">
        <v>68</v>
      </c>
      <c r="S741" s="102">
        <v>66200076</v>
      </c>
      <c r="T741" s="13">
        <v>0.12747897334476074</v>
      </c>
      <c r="U741" s="73">
        <v>1392</v>
      </c>
      <c r="V741" s="13">
        <v>0.47622305850153951</v>
      </c>
      <c r="W741" s="73">
        <v>47557.525862068964</v>
      </c>
      <c r="X741" s="22"/>
      <c r="Y741" s="143"/>
      <c r="Z741" s="168"/>
      <c r="AA741" s="168"/>
      <c r="AB741" s="168"/>
      <c r="AC741" s="168"/>
      <c r="AD741" s="168"/>
      <c r="AE741" s="168"/>
      <c r="AF741" s="168"/>
      <c r="AG741" s="168"/>
      <c r="AH741" s="168"/>
      <c r="AI741" s="168"/>
      <c r="AJ741" s="168"/>
      <c r="AK741" s="168"/>
      <c r="AL741" s="168"/>
      <c r="AM741" s="168"/>
      <c r="AN741" s="168"/>
      <c r="AO741" s="168"/>
      <c r="AP741" s="168"/>
      <c r="AQ741" s="168"/>
      <c r="AR741" s="168"/>
      <c r="AS741" s="168"/>
      <c r="AT741" s="168"/>
      <c r="AU741" s="168"/>
      <c r="AV741" s="168"/>
      <c r="AW741" s="168"/>
      <c r="AX741" s="168"/>
      <c r="AY741" s="168"/>
      <c r="AZ741" s="168"/>
      <c r="BA741" s="168"/>
      <c r="BB741" s="168"/>
      <c r="BC741" s="168"/>
      <c r="BD741" s="20"/>
      <c r="BE741" s="20"/>
      <c r="BF741" s="20"/>
      <c r="BG741" s="20"/>
      <c r="BH741" s="20"/>
      <c r="BI741" s="20"/>
      <c r="BJ741" s="20"/>
      <c r="BK741" s="20"/>
      <c r="BL741" s="20"/>
      <c r="BM741" s="20"/>
      <c r="BN741" s="20"/>
      <c r="BO741" s="20"/>
      <c r="BP741" s="20"/>
      <c r="BQ741" s="20"/>
      <c r="BR741" s="20"/>
      <c r="BS741" s="20"/>
      <c r="BT741" s="20"/>
      <c r="BU741" s="20"/>
      <c r="BV741" s="20"/>
      <c r="BW741" s="20"/>
      <c r="BX741" s="20"/>
      <c r="BY741" s="20"/>
      <c r="BZ741" s="20"/>
      <c r="CA741" s="20"/>
      <c r="CB741" s="20"/>
      <c r="CC741" s="20"/>
      <c r="CD741" s="20"/>
      <c r="CE741" s="20"/>
      <c r="CF741" s="20"/>
      <c r="CG741" s="20"/>
      <c r="CH741" s="20"/>
      <c r="CI741" s="20"/>
    </row>
    <row r="742" spans="2:87" ht="13.5" customHeight="1">
      <c r="B742" s="228"/>
      <c r="C742" s="228"/>
      <c r="D742" s="230"/>
      <c r="E742" s="173" t="s">
        <v>69</v>
      </c>
      <c r="F742" s="115" t="s">
        <v>70</v>
      </c>
      <c r="G742" s="174">
        <v>35248847</v>
      </c>
      <c r="H742" s="11">
        <f t="shared" ref="H742" si="1496">IFERROR(G742/G751,"-")</f>
        <v>6.360912417828421E-2</v>
      </c>
      <c r="I742" s="71">
        <v>1166</v>
      </c>
      <c r="J742" s="11">
        <f t="shared" ref="J742" si="1497">IFERROR(I742/D741,"-")</f>
        <v>0.38054830287206265</v>
      </c>
      <c r="K742" s="76">
        <f t="shared" si="1434"/>
        <v>30230.572041166382</v>
      </c>
      <c r="L742" s="22"/>
      <c r="M742" s="20"/>
      <c r="N742" s="228"/>
      <c r="O742" s="228"/>
      <c r="P742" s="230"/>
      <c r="Q742" s="172" t="s">
        <v>69</v>
      </c>
      <c r="R742" s="92" t="s">
        <v>70</v>
      </c>
      <c r="S742" s="102">
        <v>36321115</v>
      </c>
      <c r="T742" s="13">
        <v>6.9942192376591675E-2</v>
      </c>
      <c r="U742" s="73">
        <v>1103</v>
      </c>
      <c r="V742" s="13">
        <v>0.37735203557988367</v>
      </c>
      <c r="W742" s="73">
        <v>32929.388032638257</v>
      </c>
      <c r="X742" s="22"/>
      <c r="Y742" s="143"/>
      <c r="Z742" s="168"/>
      <c r="AA742" s="168"/>
      <c r="AB742" s="168"/>
      <c r="AC742" s="168"/>
      <c r="AD742" s="168"/>
      <c r="AE742" s="168"/>
      <c r="AF742" s="168"/>
      <c r="AG742" s="168"/>
      <c r="AH742" s="168"/>
      <c r="AI742" s="168"/>
      <c r="AJ742" s="168"/>
      <c r="AK742" s="168"/>
      <c r="AL742" s="168"/>
      <c r="AM742" s="168"/>
      <c r="AN742" s="168"/>
      <c r="AO742" s="168"/>
      <c r="AP742" s="168"/>
      <c r="AQ742" s="168"/>
      <c r="AR742" s="168"/>
      <c r="AS742" s="168"/>
      <c r="AT742" s="168"/>
      <c r="AU742" s="168"/>
      <c r="AV742" s="168"/>
      <c r="AW742" s="168"/>
      <c r="AX742" s="168"/>
      <c r="AY742" s="168"/>
      <c r="AZ742" s="168"/>
      <c r="BA742" s="168"/>
      <c r="BB742" s="168"/>
      <c r="BC742" s="168"/>
      <c r="BD742" s="20"/>
      <c r="BE742" s="20"/>
      <c r="BF742" s="20"/>
      <c r="BG742" s="20"/>
      <c r="BH742" s="20"/>
      <c r="BI742" s="20"/>
      <c r="BJ742" s="20"/>
      <c r="BK742" s="20"/>
      <c r="BL742" s="20"/>
      <c r="BM742" s="20"/>
      <c r="BN742" s="20"/>
      <c r="BO742" s="20"/>
      <c r="BP742" s="20"/>
      <c r="BQ742" s="20"/>
      <c r="BR742" s="20"/>
      <c r="BS742" s="20"/>
      <c r="BT742" s="20"/>
      <c r="BU742" s="20"/>
      <c r="BV742" s="20"/>
      <c r="BW742" s="20"/>
      <c r="BX742" s="20"/>
      <c r="BY742" s="20"/>
      <c r="BZ742" s="20"/>
      <c r="CA742" s="20"/>
      <c r="CB742" s="20"/>
      <c r="CC742" s="20"/>
      <c r="CD742" s="20"/>
      <c r="CE742" s="20"/>
      <c r="CF742" s="20"/>
      <c r="CG742" s="20"/>
      <c r="CH742" s="20"/>
      <c r="CI742" s="20"/>
    </row>
    <row r="743" spans="2:87" ht="13.5" customHeight="1">
      <c r="B743" s="228"/>
      <c r="C743" s="228"/>
      <c r="D743" s="230"/>
      <c r="E743" s="173" t="s">
        <v>71</v>
      </c>
      <c r="F743" s="116" t="s">
        <v>72</v>
      </c>
      <c r="G743" s="174">
        <v>92988100</v>
      </c>
      <c r="H743" s="11">
        <f t="shared" ref="H743" si="1498">IFERROR(G743/G751,"-")</f>
        <v>0.16780383199492199</v>
      </c>
      <c r="I743" s="71">
        <v>2056</v>
      </c>
      <c r="J743" s="11">
        <f t="shared" ref="J743" si="1499">IFERROR(I743/D741,"-")</f>
        <v>0.67101827676240211</v>
      </c>
      <c r="K743" s="76">
        <f t="shared" si="1434"/>
        <v>45227.675097276267</v>
      </c>
      <c r="L743" s="22"/>
      <c r="M743" s="20"/>
      <c r="N743" s="228"/>
      <c r="O743" s="228"/>
      <c r="P743" s="230"/>
      <c r="Q743" s="172" t="s">
        <v>71</v>
      </c>
      <c r="R743" s="92" t="s">
        <v>72</v>
      </c>
      <c r="S743" s="102">
        <v>93561810</v>
      </c>
      <c r="T743" s="13">
        <v>0.18016842583500312</v>
      </c>
      <c r="U743" s="73">
        <v>1949</v>
      </c>
      <c r="V743" s="13">
        <v>0.66678070475538831</v>
      </c>
      <c r="W743" s="73">
        <v>48005.033350436119</v>
      </c>
      <c r="X743" s="22"/>
      <c r="Y743" s="143"/>
      <c r="Z743" s="168"/>
      <c r="AA743" s="168"/>
      <c r="AB743" s="168"/>
      <c r="AC743" s="168"/>
      <c r="AD743" s="168"/>
      <c r="AE743" s="168"/>
      <c r="AF743" s="168"/>
      <c r="AG743" s="168"/>
      <c r="AH743" s="168"/>
      <c r="AI743" s="168"/>
      <c r="AJ743" s="168"/>
      <c r="AK743" s="168"/>
      <c r="AL743" s="168"/>
      <c r="AM743" s="168"/>
      <c r="AN743" s="168"/>
      <c r="AO743" s="168"/>
      <c r="AP743" s="168"/>
      <c r="AQ743" s="168"/>
      <c r="AR743" s="168"/>
      <c r="AS743" s="168"/>
      <c r="AT743" s="168"/>
      <c r="AU743" s="168"/>
      <c r="AV743" s="168"/>
      <c r="AW743" s="168"/>
      <c r="AX743" s="168"/>
      <c r="AY743" s="168"/>
      <c r="AZ743" s="168"/>
      <c r="BA743" s="168"/>
      <c r="BB743" s="168"/>
      <c r="BC743" s="168"/>
      <c r="BD743" s="20"/>
      <c r="BE743" s="20"/>
      <c r="BF743" s="20"/>
      <c r="BG743" s="20"/>
      <c r="BH743" s="20"/>
      <c r="BI743" s="20"/>
      <c r="BJ743" s="20"/>
      <c r="BK743" s="20"/>
      <c r="BL743" s="20"/>
      <c r="BM743" s="20"/>
      <c r="BN743" s="20"/>
      <c r="BO743" s="20"/>
      <c r="BP743" s="20"/>
      <c r="BQ743" s="20"/>
      <c r="BR743" s="20"/>
      <c r="BS743" s="20"/>
      <c r="BT743" s="20"/>
      <c r="BU743" s="20"/>
      <c r="BV743" s="20"/>
      <c r="BW743" s="20"/>
      <c r="BX743" s="20"/>
      <c r="BY743" s="20"/>
      <c r="BZ743" s="20"/>
      <c r="CA743" s="20"/>
      <c r="CB743" s="20"/>
      <c r="CC743" s="20"/>
      <c r="CD743" s="20"/>
      <c r="CE743" s="20"/>
      <c r="CF743" s="20"/>
      <c r="CG743" s="20"/>
      <c r="CH743" s="20"/>
      <c r="CI743" s="20"/>
    </row>
    <row r="744" spans="2:87" ht="13.5" customHeight="1">
      <c r="B744" s="228"/>
      <c r="C744" s="228"/>
      <c r="D744" s="230"/>
      <c r="E744" s="173" t="s">
        <v>73</v>
      </c>
      <c r="F744" s="116" t="s">
        <v>74</v>
      </c>
      <c r="G744" s="174">
        <v>67279640</v>
      </c>
      <c r="H744" s="11">
        <f t="shared" ref="H744" si="1500">IFERROR(G744/G751,"-")</f>
        <v>0.12141103439299043</v>
      </c>
      <c r="I744" s="71">
        <v>694</v>
      </c>
      <c r="J744" s="11">
        <f t="shared" ref="J744" si="1501">IFERROR(I744/D741,"-")</f>
        <v>0.22650130548302871</v>
      </c>
      <c r="K744" s="76">
        <f t="shared" si="1434"/>
        <v>96944.726224783866</v>
      </c>
      <c r="L744" s="22"/>
      <c r="M744" s="20"/>
      <c r="N744" s="228"/>
      <c r="O744" s="228"/>
      <c r="P744" s="230"/>
      <c r="Q744" s="172" t="s">
        <v>73</v>
      </c>
      <c r="R744" s="92" t="s">
        <v>74</v>
      </c>
      <c r="S744" s="102">
        <v>56988079</v>
      </c>
      <c r="T744" s="13">
        <v>0.10973978041671915</v>
      </c>
      <c r="U744" s="73">
        <v>676</v>
      </c>
      <c r="V744" s="13">
        <v>0.23126924392747178</v>
      </c>
      <c r="W744" s="73">
        <v>84301.892011834323</v>
      </c>
      <c r="X744" s="22"/>
      <c r="Y744" s="143"/>
      <c r="Z744" s="168"/>
      <c r="AA744" s="168"/>
      <c r="AB744" s="168"/>
      <c r="AC744" s="168"/>
      <c r="AD744" s="168"/>
      <c r="AE744" s="168"/>
      <c r="AF744" s="168"/>
      <c r="AG744" s="168"/>
      <c r="AH744" s="168"/>
      <c r="AI744" s="168"/>
      <c r="AJ744" s="168"/>
      <c r="AK744" s="168"/>
      <c r="AL744" s="168"/>
      <c r="AM744" s="168"/>
      <c r="AN744" s="168"/>
      <c r="AO744" s="168"/>
      <c r="AP744" s="168"/>
      <c r="AQ744" s="168"/>
      <c r="AR744" s="168"/>
      <c r="AS744" s="168"/>
      <c r="AT744" s="168"/>
      <c r="AU744" s="168"/>
      <c r="AV744" s="168"/>
      <c r="AW744" s="168"/>
      <c r="AX744" s="168"/>
      <c r="AY744" s="168"/>
      <c r="AZ744" s="168"/>
      <c r="BA744" s="168"/>
      <c r="BB744" s="168"/>
      <c r="BC744" s="168"/>
      <c r="BD744" s="20"/>
      <c r="BE744" s="20"/>
      <c r="BF744" s="20"/>
      <c r="BG744" s="20"/>
      <c r="BH744" s="20"/>
      <c r="BI744" s="20"/>
      <c r="BJ744" s="20"/>
      <c r="BK744" s="20"/>
      <c r="BL744" s="20"/>
      <c r="BM744" s="20"/>
      <c r="BN744" s="20"/>
      <c r="BO744" s="20"/>
      <c r="BP744" s="20"/>
      <c r="BQ744" s="20"/>
      <c r="BR744" s="20"/>
      <c r="BS744" s="20"/>
      <c r="BT744" s="20"/>
      <c r="BU744" s="20"/>
      <c r="BV744" s="20"/>
      <c r="BW744" s="20"/>
      <c r="BX744" s="20"/>
      <c r="BY744" s="20"/>
      <c r="BZ744" s="20"/>
      <c r="CA744" s="20"/>
      <c r="CB744" s="20"/>
      <c r="CC744" s="20"/>
      <c r="CD744" s="20"/>
      <c r="CE744" s="20"/>
      <c r="CF744" s="20"/>
      <c r="CG744" s="20"/>
      <c r="CH744" s="20"/>
      <c r="CI744" s="20"/>
    </row>
    <row r="745" spans="2:87" ht="13.5" customHeight="1">
      <c r="B745" s="228"/>
      <c r="C745" s="228"/>
      <c r="D745" s="230"/>
      <c r="E745" s="173" t="s">
        <v>75</v>
      </c>
      <c r="F745" s="116" t="s">
        <v>76</v>
      </c>
      <c r="G745" s="174">
        <v>9370500</v>
      </c>
      <c r="H745" s="11">
        <f t="shared" ref="H745" si="1502">IFERROR(G745/G751,"-")</f>
        <v>1.6909753051287387E-2</v>
      </c>
      <c r="I745" s="71">
        <v>13</v>
      </c>
      <c r="J745" s="11">
        <f t="shared" ref="J745" si="1503">IFERROR(I745/D741,"-")</f>
        <v>4.2428198433420369E-3</v>
      </c>
      <c r="K745" s="76">
        <f t="shared" si="1434"/>
        <v>720807.69230769225</v>
      </c>
      <c r="L745" s="22"/>
      <c r="M745" s="20"/>
      <c r="N745" s="228"/>
      <c r="O745" s="228"/>
      <c r="P745" s="230"/>
      <c r="Q745" s="172" t="s">
        <v>75</v>
      </c>
      <c r="R745" s="92" t="s">
        <v>76</v>
      </c>
      <c r="S745" s="102">
        <v>8045082</v>
      </c>
      <c r="T745" s="13">
        <v>1.5492109009578999E-2</v>
      </c>
      <c r="U745" s="73">
        <v>12</v>
      </c>
      <c r="V745" s="13">
        <v>4.1053711939787888E-3</v>
      </c>
      <c r="W745" s="73">
        <v>670423.5</v>
      </c>
      <c r="X745" s="22"/>
      <c r="Y745" s="143"/>
      <c r="Z745" s="168"/>
      <c r="AA745" s="168"/>
      <c r="AB745" s="168"/>
      <c r="AC745" s="168"/>
      <c r="AD745" s="168"/>
      <c r="AE745" s="168"/>
      <c r="AF745" s="168"/>
      <c r="AG745" s="168"/>
      <c r="AH745" s="168"/>
      <c r="AI745" s="168"/>
      <c r="AJ745" s="168"/>
      <c r="AK745" s="168"/>
      <c r="AL745" s="168"/>
      <c r="AM745" s="168"/>
      <c r="AN745" s="168"/>
      <c r="AO745" s="168"/>
      <c r="AP745" s="168"/>
      <c r="AQ745" s="168"/>
      <c r="AR745" s="168"/>
      <c r="AS745" s="168"/>
      <c r="AT745" s="168"/>
      <c r="AU745" s="168"/>
      <c r="AV745" s="168"/>
      <c r="AW745" s="168"/>
      <c r="AX745" s="168"/>
      <c r="AY745" s="168"/>
      <c r="AZ745" s="168"/>
      <c r="BA745" s="168"/>
      <c r="BB745" s="168"/>
      <c r="BC745" s="168"/>
      <c r="BD745" s="20"/>
      <c r="BE745" s="20"/>
      <c r="BF745" s="20"/>
      <c r="BG745" s="20"/>
      <c r="BH745" s="20"/>
      <c r="BI745" s="20"/>
      <c r="BJ745" s="20"/>
      <c r="BK745" s="20"/>
      <c r="BL745" s="20"/>
      <c r="BM745" s="20"/>
      <c r="BN745" s="20"/>
      <c r="BO745" s="20"/>
      <c r="BP745" s="20"/>
      <c r="BQ745" s="20"/>
      <c r="BR745" s="20"/>
      <c r="BS745" s="20"/>
      <c r="BT745" s="20"/>
      <c r="BU745" s="20"/>
      <c r="BV745" s="20"/>
      <c r="BW745" s="20"/>
      <c r="BX745" s="20"/>
      <c r="BY745" s="20"/>
      <c r="BZ745" s="20"/>
      <c r="CA745" s="20"/>
      <c r="CB745" s="20"/>
      <c r="CC745" s="20"/>
      <c r="CD745" s="20"/>
      <c r="CE745" s="20"/>
      <c r="CF745" s="20"/>
      <c r="CG745" s="20"/>
      <c r="CH745" s="20"/>
      <c r="CI745" s="20"/>
    </row>
    <row r="746" spans="2:87" ht="13.5" customHeight="1">
      <c r="B746" s="228"/>
      <c r="C746" s="228"/>
      <c r="D746" s="230"/>
      <c r="E746" s="173" t="s">
        <v>77</v>
      </c>
      <c r="F746" s="116" t="s">
        <v>78</v>
      </c>
      <c r="G746" s="174">
        <v>17933418</v>
      </c>
      <c r="H746" s="11">
        <f t="shared" ref="H746" si="1504">IFERROR(G746/G751,"-")</f>
        <v>3.2362165278855146E-2</v>
      </c>
      <c r="I746" s="71">
        <v>176</v>
      </c>
      <c r="J746" s="11">
        <f t="shared" ref="J746" si="1505">IFERROR(I746/D741,"-")</f>
        <v>5.7441253263707574E-2</v>
      </c>
      <c r="K746" s="76">
        <f t="shared" si="1434"/>
        <v>101894.42045454546</v>
      </c>
      <c r="L746" s="22"/>
      <c r="M746" s="20"/>
      <c r="N746" s="228"/>
      <c r="O746" s="228"/>
      <c r="P746" s="230"/>
      <c r="Q746" s="172" t="s">
        <v>77</v>
      </c>
      <c r="R746" s="92" t="s">
        <v>78</v>
      </c>
      <c r="S746" s="102">
        <v>27330879</v>
      </c>
      <c r="T746" s="13">
        <v>5.263003618802313E-2</v>
      </c>
      <c r="U746" s="73">
        <v>170</v>
      </c>
      <c r="V746" s="13">
        <v>5.8159425248032845E-2</v>
      </c>
      <c r="W746" s="73">
        <v>160769.87647058823</v>
      </c>
      <c r="X746" s="22"/>
      <c r="Y746" s="143"/>
      <c r="Z746" s="168"/>
      <c r="AA746" s="168"/>
      <c r="AB746" s="168"/>
      <c r="AC746" s="168"/>
      <c r="AD746" s="168"/>
      <c r="AE746" s="168"/>
      <c r="AF746" s="168"/>
      <c r="AG746" s="168"/>
      <c r="AH746" s="168"/>
      <c r="AI746" s="168"/>
      <c r="AJ746" s="168"/>
      <c r="AK746" s="168"/>
      <c r="AL746" s="168"/>
      <c r="AM746" s="168"/>
      <c r="AN746" s="168"/>
      <c r="AO746" s="168"/>
      <c r="AP746" s="168"/>
      <c r="AQ746" s="168"/>
      <c r="AR746" s="168"/>
      <c r="AS746" s="168"/>
      <c r="AT746" s="168"/>
      <c r="AU746" s="168"/>
      <c r="AV746" s="168"/>
      <c r="AW746" s="168"/>
      <c r="AX746" s="168"/>
      <c r="AY746" s="168"/>
      <c r="AZ746" s="168"/>
      <c r="BA746" s="168"/>
      <c r="BB746" s="168"/>
      <c r="BC746" s="168"/>
      <c r="BD746" s="20"/>
      <c r="BE746" s="20"/>
      <c r="BF746" s="20"/>
      <c r="BG746" s="20"/>
      <c r="BH746" s="20"/>
      <c r="BI746" s="20"/>
      <c r="BJ746" s="20"/>
      <c r="BK746" s="20"/>
      <c r="BL746" s="20"/>
      <c r="BM746" s="20"/>
      <c r="BN746" s="20"/>
      <c r="BO746" s="20"/>
      <c r="BP746" s="20"/>
      <c r="BQ746" s="20"/>
      <c r="BR746" s="20"/>
      <c r="BS746" s="20"/>
      <c r="BT746" s="20"/>
      <c r="BU746" s="20"/>
      <c r="BV746" s="20"/>
      <c r="BW746" s="20"/>
      <c r="BX746" s="20"/>
      <c r="BY746" s="20"/>
      <c r="BZ746" s="20"/>
      <c r="CA746" s="20"/>
      <c r="CB746" s="20"/>
      <c r="CC746" s="20"/>
      <c r="CD746" s="20"/>
      <c r="CE746" s="20"/>
      <c r="CF746" s="20"/>
      <c r="CG746" s="20"/>
      <c r="CH746" s="20"/>
      <c r="CI746" s="20"/>
    </row>
    <row r="747" spans="2:87" ht="13.5" customHeight="1">
      <c r="B747" s="228"/>
      <c r="C747" s="228"/>
      <c r="D747" s="230"/>
      <c r="E747" s="173" t="s">
        <v>79</v>
      </c>
      <c r="F747" s="116" t="s">
        <v>80</v>
      </c>
      <c r="G747" s="174">
        <v>94639629</v>
      </c>
      <c r="H747" s="11">
        <f t="shared" ref="H747" si="1506">IFERROR(G747/G751,"-")</f>
        <v>0.17078413694631622</v>
      </c>
      <c r="I747" s="71">
        <v>565</v>
      </c>
      <c r="J747" s="11">
        <f t="shared" ref="J747" si="1507">IFERROR(I747/D741,"-")</f>
        <v>0.1843994778067885</v>
      </c>
      <c r="K747" s="76">
        <f t="shared" si="1434"/>
        <v>167503.76814159291</v>
      </c>
      <c r="L747" s="22"/>
      <c r="M747" s="20"/>
      <c r="N747" s="228"/>
      <c r="O747" s="228"/>
      <c r="P747" s="230"/>
      <c r="Q747" s="172" t="s">
        <v>79</v>
      </c>
      <c r="R747" s="92" t="s">
        <v>80</v>
      </c>
      <c r="S747" s="102">
        <v>83535834</v>
      </c>
      <c r="T747" s="13">
        <v>0.16086178444596286</v>
      </c>
      <c r="U747" s="73">
        <v>555</v>
      </c>
      <c r="V747" s="13">
        <v>0.189873417721519</v>
      </c>
      <c r="W747" s="73">
        <v>150515.01621621623</v>
      </c>
      <c r="X747" s="22"/>
      <c r="Y747" s="143"/>
      <c r="Z747" s="168"/>
      <c r="AA747" s="168"/>
      <c r="AB747" s="168"/>
      <c r="AC747" s="168"/>
      <c r="AD747" s="168"/>
      <c r="AE747" s="168"/>
      <c r="AF747" s="168"/>
      <c r="AG747" s="168"/>
      <c r="AH747" s="168"/>
      <c r="AI747" s="168"/>
      <c r="AJ747" s="168"/>
      <c r="AK747" s="168"/>
      <c r="AL747" s="168"/>
      <c r="AM747" s="168"/>
      <c r="AN747" s="168"/>
      <c r="AO747" s="168"/>
      <c r="AP747" s="168"/>
      <c r="AQ747" s="168"/>
      <c r="AR747" s="168"/>
      <c r="AS747" s="168"/>
      <c r="AT747" s="168"/>
      <c r="AU747" s="168"/>
      <c r="AV747" s="168"/>
      <c r="AW747" s="168"/>
      <c r="AX747" s="168"/>
      <c r="AY747" s="168"/>
      <c r="AZ747" s="168"/>
      <c r="BA747" s="168"/>
      <c r="BB747" s="168"/>
      <c r="BC747" s="168"/>
      <c r="BD747" s="20"/>
      <c r="BE747" s="20"/>
      <c r="BF747" s="20"/>
      <c r="BG747" s="20"/>
      <c r="BH747" s="20"/>
      <c r="BI747" s="20"/>
      <c r="BJ747" s="20"/>
      <c r="BK747" s="20"/>
      <c r="BL747" s="20"/>
      <c r="BM747" s="20"/>
      <c r="BN747" s="20"/>
      <c r="BO747" s="20"/>
      <c r="BP747" s="20"/>
      <c r="BQ747" s="20"/>
      <c r="BR747" s="20"/>
      <c r="BS747" s="20"/>
      <c r="BT747" s="20"/>
      <c r="BU747" s="20"/>
      <c r="BV747" s="20"/>
      <c r="BW747" s="20"/>
      <c r="BX747" s="20"/>
      <c r="BY747" s="20"/>
      <c r="BZ747" s="20"/>
      <c r="CA747" s="20"/>
      <c r="CB747" s="20"/>
      <c r="CC747" s="20"/>
      <c r="CD747" s="20"/>
      <c r="CE747" s="20"/>
      <c r="CF747" s="20"/>
      <c r="CG747" s="20"/>
      <c r="CH747" s="20"/>
      <c r="CI747" s="20"/>
    </row>
    <row r="748" spans="2:87" ht="13.5" customHeight="1">
      <c r="B748" s="228"/>
      <c r="C748" s="228"/>
      <c r="D748" s="230"/>
      <c r="E748" s="173" t="s">
        <v>81</v>
      </c>
      <c r="F748" s="116" t="s">
        <v>82</v>
      </c>
      <c r="G748" s="174">
        <v>159252</v>
      </c>
      <c r="H748" s="11">
        <f t="shared" ref="H748" si="1508">IFERROR(G748/G751,"-")</f>
        <v>2.8738188921867766E-4</v>
      </c>
      <c r="I748" s="71">
        <v>20</v>
      </c>
      <c r="J748" s="11">
        <f t="shared" ref="J748" si="1509">IFERROR(I748/D741,"-")</f>
        <v>6.5274151436031328E-3</v>
      </c>
      <c r="K748" s="76">
        <f t="shared" si="1434"/>
        <v>7962.6</v>
      </c>
      <c r="L748" s="22"/>
      <c r="M748" s="20"/>
      <c r="N748" s="228"/>
      <c r="O748" s="228"/>
      <c r="P748" s="230"/>
      <c r="Q748" s="172" t="s">
        <v>81</v>
      </c>
      <c r="R748" s="92" t="s">
        <v>82</v>
      </c>
      <c r="S748" s="102">
        <v>147421</v>
      </c>
      <c r="T748" s="13">
        <v>2.838830234795799E-4</v>
      </c>
      <c r="U748" s="73">
        <v>21</v>
      </c>
      <c r="V748" s="13">
        <v>7.1843995894628806E-3</v>
      </c>
      <c r="W748" s="73">
        <v>7020.0476190476193</v>
      </c>
      <c r="X748" s="22"/>
      <c r="Y748" s="143"/>
      <c r="Z748" s="168"/>
      <c r="AA748" s="168"/>
      <c r="AB748" s="168"/>
      <c r="AC748" s="168"/>
      <c r="AD748" s="168"/>
      <c r="AE748" s="168"/>
      <c r="AF748" s="168"/>
      <c r="AG748" s="168"/>
      <c r="AH748" s="168"/>
      <c r="AI748" s="168"/>
      <c r="AJ748" s="168"/>
      <c r="AK748" s="168"/>
      <c r="AL748" s="168"/>
      <c r="AM748" s="168"/>
      <c r="AN748" s="168"/>
      <c r="AO748" s="168"/>
      <c r="AP748" s="168"/>
      <c r="AQ748" s="168"/>
      <c r="AR748" s="168"/>
      <c r="AS748" s="168"/>
      <c r="AT748" s="168"/>
      <c r="AU748" s="168"/>
      <c r="AV748" s="168"/>
      <c r="AW748" s="168"/>
      <c r="AX748" s="168"/>
      <c r="AY748" s="168"/>
      <c r="AZ748" s="168"/>
      <c r="BA748" s="168"/>
      <c r="BB748" s="168"/>
      <c r="BC748" s="168"/>
      <c r="BD748" s="20"/>
      <c r="BE748" s="20"/>
      <c r="BF748" s="20"/>
      <c r="BG748" s="20"/>
      <c r="BH748" s="20"/>
      <c r="BI748" s="20"/>
      <c r="BJ748" s="20"/>
      <c r="BK748" s="20"/>
      <c r="BL748" s="20"/>
      <c r="BM748" s="20"/>
      <c r="BN748" s="20"/>
      <c r="BO748" s="20"/>
      <c r="BP748" s="20"/>
      <c r="BQ748" s="20"/>
      <c r="BR748" s="20"/>
      <c r="BS748" s="20"/>
      <c r="BT748" s="20"/>
      <c r="BU748" s="20"/>
      <c r="BV748" s="20"/>
      <c r="BW748" s="20"/>
      <c r="BX748" s="20"/>
      <c r="BY748" s="20"/>
      <c r="BZ748" s="20"/>
      <c r="CA748" s="20"/>
      <c r="CB748" s="20"/>
      <c r="CC748" s="20"/>
      <c r="CD748" s="20"/>
      <c r="CE748" s="20"/>
      <c r="CF748" s="20"/>
      <c r="CG748" s="20"/>
      <c r="CH748" s="20"/>
      <c r="CI748" s="20"/>
    </row>
    <row r="749" spans="2:87" ht="13.5" customHeight="1">
      <c r="B749" s="228"/>
      <c r="C749" s="228"/>
      <c r="D749" s="230"/>
      <c r="E749" s="173" t="s">
        <v>83</v>
      </c>
      <c r="F749" s="116" t="s">
        <v>84</v>
      </c>
      <c r="G749" s="174">
        <v>19347972</v>
      </c>
      <c r="H749" s="11">
        <f t="shared" ref="H749" si="1510">IFERROR(G749/G751,"-")</f>
        <v>3.4914831499196726E-2</v>
      </c>
      <c r="I749" s="71">
        <v>372</v>
      </c>
      <c r="J749" s="11">
        <f t="shared" ref="J749" si="1511">IFERROR(I749/D741,"-")</f>
        <v>0.12140992167101827</v>
      </c>
      <c r="K749" s="76">
        <f t="shared" si="1434"/>
        <v>52010.677419354841</v>
      </c>
      <c r="L749" s="22"/>
      <c r="M749" s="20"/>
      <c r="N749" s="228"/>
      <c r="O749" s="228"/>
      <c r="P749" s="230"/>
      <c r="Q749" s="172" t="s">
        <v>83</v>
      </c>
      <c r="R749" s="92" t="s">
        <v>84</v>
      </c>
      <c r="S749" s="102">
        <v>14439395</v>
      </c>
      <c r="T749" s="13">
        <v>2.7805394820384674E-2</v>
      </c>
      <c r="U749" s="73">
        <v>360</v>
      </c>
      <c r="V749" s="13">
        <v>0.12316113581936367</v>
      </c>
      <c r="W749" s="73">
        <v>40109.430555555555</v>
      </c>
      <c r="X749" s="22"/>
      <c r="Y749" s="143"/>
      <c r="Z749" s="168"/>
      <c r="AA749" s="168"/>
      <c r="AB749" s="168"/>
      <c r="AC749" s="168"/>
      <c r="AD749" s="168"/>
      <c r="AE749" s="168"/>
      <c r="AF749" s="168"/>
      <c r="AG749" s="168"/>
      <c r="AH749" s="168"/>
      <c r="AI749" s="168"/>
      <c r="AJ749" s="168"/>
      <c r="AK749" s="168"/>
      <c r="AL749" s="168"/>
      <c r="AM749" s="168"/>
      <c r="AN749" s="168"/>
      <c r="AO749" s="168"/>
      <c r="AP749" s="168"/>
      <c r="AQ749" s="168"/>
      <c r="AR749" s="168"/>
      <c r="AS749" s="168"/>
      <c r="AT749" s="168"/>
      <c r="AU749" s="168"/>
      <c r="AV749" s="168"/>
      <c r="AW749" s="168"/>
      <c r="AX749" s="168"/>
      <c r="AY749" s="168"/>
      <c r="AZ749" s="168"/>
      <c r="BA749" s="168"/>
      <c r="BB749" s="168"/>
      <c r="BC749" s="168"/>
      <c r="BD749" s="20"/>
      <c r="BE749" s="20"/>
      <c r="BF749" s="20"/>
      <c r="BG749" s="20"/>
      <c r="BH749" s="20"/>
      <c r="BI749" s="20"/>
      <c r="BJ749" s="20"/>
      <c r="BK749" s="20"/>
      <c r="BL749" s="20"/>
      <c r="BM749" s="20"/>
      <c r="BN749" s="20"/>
      <c r="BO749" s="20"/>
      <c r="BP749" s="20"/>
      <c r="BQ749" s="20"/>
      <c r="BR749" s="20"/>
      <c r="BS749" s="20"/>
      <c r="BT749" s="20"/>
      <c r="BU749" s="20"/>
      <c r="BV749" s="20"/>
      <c r="BW749" s="20"/>
      <c r="BX749" s="20"/>
      <c r="BY749" s="20"/>
      <c r="BZ749" s="20"/>
      <c r="CA749" s="20"/>
      <c r="CB749" s="20"/>
      <c r="CC749" s="20"/>
      <c r="CD749" s="20"/>
      <c r="CE749" s="20"/>
      <c r="CF749" s="20"/>
      <c r="CG749" s="20"/>
      <c r="CH749" s="20"/>
      <c r="CI749" s="20"/>
    </row>
    <row r="750" spans="2:87" ht="13.5" customHeight="1">
      <c r="B750" s="228"/>
      <c r="C750" s="228"/>
      <c r="D750" s="230"/>
      <c r="E750" s="175" t="s">
        <v>85</v>
      </c>
      <c r="F750" s="117" t="s">
        <v>86</v>
      </c>
      <c r="G750" s="176">
        <v>141290330</v>
      </c>
      <c r="H750" s="12">
        <f t="shared" ref="H750" si="1512">IFERROR(G750/G751,"-")</f>
        <v>0.25496874113813583</v>
      </c>
      <c r="I750" s="72">
        <v>279</v>
      </c>
      <c r="J750" s="12">
        <f t="shared" ref="J750" si="1513">IFERROR(I750/D741,"-")</f>
        <v>9.1057441253263705E-2</v>
      </c>
      <c r="K750" s="77">
        <f t="shared" si="1434"/>
        <v>506416.95340501791</v>
      </c>
      <c r="L750" s="22"/>
      <c r="M750" s="20"/>
      <c r="N750" s="228"/>
      <c r="O750" s="228"/>
      <c r="P750" s="230"/>
      <c r="Q750" s="172" t="s">
        <v>85</v>
      </c>
      <c r="R750" s="92" t="s">
        <v>86</v>
      </c>
      <c r="S750" s="102">
        <v>132732232</v>
      </c>
      <c r="T750" s="13">
        <v>0.25559742053949608</v>
      </c>
      <c r="U750" s="73">
        <v>237</v>
      </c>
      <c r="V750" s="13">
        <v>8.1081081081081086E-2</v>
      </c>
      <c r="W750" s="73">
        <v>560051.61181434605</v>
      </c>
      <c r="X750" s="22"/>
      <c r="Y750" s="143"/>
      <c r="Z750" s="168"/>
      <c r="AA750" s="168"/>
      <c r="AB750" s="168"/>
      <c r="AC750" s="168"/>
      <c r="AD750" s="168"/>
      <c r="AE750" s="168"/>
      <c r="AF750" s="168"/>
      <c r="AG750" s="168"/>
      <c r="AH750" s="168"/>
      <c r="AI750" s="168"/>
      <c r="AJ750" s="168"/>
      <c r="AK750" s="168"/>
      <c r="AL750" s="168"/>
      <c r="AM750" s="168"/>
      <c r="AN750" s="168"/>
      <c r="AO750" s="168"/>
      <c r="AP750" s="168"/>
      <c r="AQ750" s="168"/>
      <c r="AR750" s="168"/>
      <c r="AS750" s="168"/>
      <c r="AT750" s="168"/>
      <c r="AU750" s="168"/>
      <c r="AV750" s="168"/>
      <c r="AW750" s="168"/>
      <c r="AX750" s="168"/>
      <c r="AY750" s="168"/>
      <c r="AZ750" s="168"/>
      <c r="BA750" s="168"/>
      <c r="BB750" s="168"/>
      <c r="BC750" s="168"/>
      <c r="BD750" s="20"/>
      <c r="BE750" s="20"/>
      <c r="BF750" s="20"/>
      <c r="BG750" s="20"/>
      <c r="BH750" s="20"/>
      <c r="BI750" s="20"/>
      <c r="BJ750" s="20"/>
      <c r="BK750" s="20"/>
      <c r="BL750" s="20"/>
      <c r="BM750" s="20"/>
      <c r="BN750" s="20"/>
      <c r="BO750" s="20"/>
      <c r="BP750" s="20"/>
      <c r="BQ750" s="20"/>
      <c r="BR750" s="20"/>
      <c r="BS750" s="20"/>
      <c r="BT750" s="20"/>
      <c r="BU750" s="20"/>
      <c r="BV750" s="20"/>
      <c r="BW750" s="20"/>
      <c r="BX750" s="20"/>
      <c r="BY750" s="20"/>
      <c r="BZ750" s="20"/>
      <c r="CA750" s="20"/>
      <c r="CB750" s="20"/>
      <c r="CC750" s="20"/>
      <c r="CD750" s="20"/>
      <c r="CE750" s="20"/>
      <c r="CF750" s="20"/>
      <c r="CG750" s="20"/>
      <c r="CH750" s="20"/>
      <c r="CI750" s="20"/>
    </row>
    <row r="751" spans="2:87" ht="13.5" customHeight="1">
      <c r="B751" s="192"/>
      <c r="C751" s="192"/>
      <c r="D751" s="231"/>
      <c r="E751" s="177" t="s">
        <v>115</v>
      </c>
      <c r="F751" s="178"/>
      <c r="G751" s="102">
        <f>SUM(G741:G750)</f>
        <v>554147655</v>
      </c>
      <c r="H751" s="13" t="s">
        <v>131</v>
      </c>
      <c r="I751" s="73">
        <v>2469</v>
      </c>
      <c r="J751" s="13">
        <f t="shared" ref="J751" si="1514">IFERROR(I751/D741,"-")</f>
        <v>0.80580939947780683</v>
      </c>
      <c r="K751" s="78">
        <f t="shared" si="1434"/>
        <v>224442.14459295262</v>
      </c>
      <c r="L751" s="22"/>
      <c r="M751" s="20"/>
      <c r="N751" s="192"/>
      <c r="O751" s="192"/>
      <c r="P751" s="231"/>
      <c r="Q751" s="179" t="s">
        <v>115</v>
      </c>
      <c r="R751" s="179"/>
      <c r="S751" s="102">
        <v>519301923</v>
      </c>
      <c r="T751" s="13" t="s">
        <v>131</v>
      </c>
      <c r="U751" s="73">
        <v>2359</v>
      </c>
      <c r="V751" s="13">
        <v>0.80704755388299687</v>
      </c>
      <c r="W751" s="73">
        <v>220136.46587537092</v>
      </c>
      <c r="X751" s="22"/>
      <c r="Y751" s="143"/>
      <c r="Z751" s="168"/>
      <c r="AA751" s="168"/>
      <c r="AB751" s="168"/>
      <c r="AC751" s="168"/>
      <c r="AD751" s="168"/>
      <c r="AE751" s="168"/>
      <c r="AF751" s="168"/>
      <c r="AG751" s="168"/>
      <c r="AH751" s="168"/>
      <c r="AI751" s="168"/>
      <c r="AJ751" s="168"/>
      <c r="AK751" s="168"/>
      <c r="AL751" s="168"/>
      <c r="AM751" s="168"/>
      <c r="AN751" s="168"/>
      <c r="AO751" s="168"/>
      <c r="AP751" s="168"/>
      <c r="AQ751" s="168"/>
      <c r="AR751" s="168"/>
      <c r="AS751" s="168"/>
      <c r="AT751" s="168"/>
      <c r="AU751" s="168"/>
      <c r="AV751" s="168"/>
      <c r="AW751" s="168"/>
      <c r="AX751" s="168"/>
      <c r="AY751" s="168"/>
      <c r="AZ751" s="168"/>
      <c r="BA751" s="168"/>
      <c r="BB751" s="168"/>
      <c r="BC751" s="168"/>
      <c r="BD751" s="20"/>
      <c r="BE751" s="20"/>
      <c r="BF751" s="20"/>
      <c r="BG751" s="20"/>
      <c r="BH751" s="20"/>
      <c r="BI751" s="20"/>
      <c r="BJ751" s="20"/>
      <c r="BK751" s="20"/>
      <c r="BL751" s="20"/>
      <c r="BM751" s="20"/>
      <c r="BN751" s="20"/>
      <c r="BO751" s="20"/>
      <c r="BP751" s="20"/>
      <c r="BQ751" s="20"/>
      <c r="BR751" s="20"/>
      <c r="BS751" s="20"/>
      <c r="BT751" s="20"/>
      <c r="BU751" s="20"/>
      <c r="BV751" s="20"/>
      <c r="BW751" s="20"/>
      <c r="BX751" s="20"/>
      <c r="BY751" s="20"/>
      <c r="BZ751" s="20"/>
      <c r="CA751" s="20"/>
      <c r="CB751" s="20"/>
      <c r="CC751" s="20"/>
      <c r="CD751" s="20"/>
      <c r="CE751" s="20"/>
      <c r="CF751" s="20"/>
      <c r="CG751" s="20"/>
      <c r="CH751" s="20"/>
      <c r="CI751" s="20"/>
    </row>
    <row r="752" spans="2:87" ht="13.5" customHeight="1">
      <c r="B752" s="191">
        <v>69</v>
      </c>
      <c r="C752" s="191" t="s">
        <v>47</v>
      </c>
      <c r="D752" s="229">
        <f>VLOOKUP(C752,市区町村別_生活習慣病の状況!$C$5:$D$78,2,FALSE)</f>
        <v>7345</v>
      </c>
      <c r="E752" s="169" t="s">
        <v>67</v>
      </c>
      <c r="F752" s="114" t="s">
        <v>68</v>
      </c>
      <c r="G752" s="170">
        <v>202961232</v>
      </c>
      <c r="H752" s="10">
        <f t="shared" ref="H752" si="1515">IFERROR(G752/G762,"-")</f>
        <v>0.18165181880598827</v>
      </c>
      <c r="I752" s="171">
        <v>3873</v>
      </c>
      <c r="J752" s="10">
        <f t="shared" ref="J752" si="1516">IFERROR(I752/D752,"-")</f>
        <v>0.52729748127978215</v>
      </c>
      <c r="K752" s="75">
        <f t="shared" si="1434"/>
        <v>52404.139426800932</v>
      </c>
      <c r="L752" s="22"/>
      <c r="M752" s="20"/>
      <c r="N752" s="191">
        <v>69</v>
      </c>
      <c r="O752" s="191" t="s">
        <v>47</v>
      </c>
      <c r="P752" s="229">
        <v>6841</v>
      </c>
      <c r="Q752" s="172" t="s">
        <v>67</v>
      </c>
      <c r="R752" s="92" t="s">
        <v>68</v>
      </c>
      <c r="S752" s="102">
        <v>194743591</v>
      </c>
      <c r="T752" s="13">
        <v>0.18168254036580136</v>
      </c>
      <c r="U752" s="73">
        <v>3538</v>
      </c>
      <c r="V752" s="13">
        <v>0.51717585148370127</v>
      </c>
      <c r="W752" s="73">
        <v>55043.411814584513</v>
      </c>
      <c r="X752" s="22"/>
      <c r="Y752" s="143"/>
      <c r="Z752" s="168"/>
      <c r="AA752" s="168"/>
      <c r="AB752" s="168"/>
      <c r="AC752" s="168"/>
      <c r="AD752" s="168"/>
      <c r="AE752" s="168"/>
      <c r="AF752" s="168"/>
      <c r="AG752" s="168"/>
      <c r="AH752" s="168"/>
      <c r="AI752" s="168"/>
      <c r="AJ752" s="168"/>
      <c r="AK752" s="168"/>
      <c r="AL752" s="168"/>
      <c r="AM752" s="168"/>
      <c r="AN752" s="168"/>
      <c r="AO752" s="168"/>
      <c r="AP752" s="168"/>
      <c r="AQ752" s="168"/>
      <c r="AR752" s="168"/>
      <c r="AS752" s="168"/>
      <c r="AT752" s="168"/>
      <c r="AU752" s="168"/>
      <c r="AV752" s="168"/>
      <c r="AW752" s="168"/>
      <c r="AX752" s="168"/>
      <c r="AY752" s="168"/>
      <c r="AZ752" s="168"/>
      <c r="BA752" s="168"/>
      <c r="BB752" s="168"/>
      <c r="BC752" s="168"/>
      <c r="BD752" s="20"/>
      <c r="BE752" s="20"/>
      <c r="BF752" s="20"/>
      <c r="BG752" s="20"/>
      <c r="BH752" s="20"/>
      <c r="BI752" s="20"/>
      <c r="BJ752" s="20"/>
      <c r="BK752" s="20"/>
      <c r="BL752" s="20"/>
      <c r="BM752" s="20"/>
      <c r="BN752" s="20"/>
      <c r="BO752" s="20"/>
      <c r="BP752" s="20"/>
      <c r="BQ752" s="20"/>
      <c r="BR752" s="20"/>
      <c r="BS752" s="20"/>
      <c r="BT752" s="20"/>
      <c r="BU752" s="20"/>
      <c r="BV752" s="20"/>
      <c r="BW752" s="20"/>
      <c r="BX752" s="20"/>
      <c r="BY752" s="20"/>
      <c r="BZ752" s="20"/>
      <c r="CA752" s="20"/>
      <c r="CB752" s="20"/>
      <c r="CC752" s="20"/>
      <c r="CD752" s="20"/>
      <c r="CE752" s="20"/>
      <c r="CF752" s="20"/>
      <c r="CG752" s="20"/>
      <c r="CH752" s="20"/>
      <c r="CI752" s="20"/>
    </row>
    <row r="753" spans="2:87" ht="13.5" customHeight="1">
      <c r="B753" s="228"/>
      <c r="C753" s="228"/>
      <c r="D753" s="230"/>
      <c r="E753" s="173" t="s">
        <v>69</v>
      </c>
      <c r="F753" s="115" t="s">
        <v>70</v>
      </c>
      <c r="G753" s="174">
        <v>91867440</v>
      </c>
      <c r="H753" s="11">
        <f t="shared" ref="H753" si="1517">IFERROR(G753/G762,"-")</f>
        <v>8.2222045070410282E-2</v>
      </c>
      <c r="I753" s="71">
        <v>3020</v>
      </c>
      <c r="J753" s="11">
        <f t="shared" ref="J753" si="1518">IFERROR(I753/D752,"-")</f>
        <v>0.4111640571817563</v>
      </c>
      <c r="K753" s="76">
        <f t="shared" si="1434"/>
        <v>30419.682119205299</v>
      </c>
      <c r="L753" s="22"/>
      <c r="M753" s="20"/>
      <c r="N753" s="228"/>
      <c r="O753" s="228"/>
      <c r="P753" s="230"/>
      <c r="Q753" s="172" t="s">
        <v>69</v>
      </c>
      <c r="R753" s="92" t="s">
        <v>70</v>
      </c>
      <c r="S753" s="102">
        <v>89879962</v>
      </c>
      <c r="T753" s="13">
        <v>8.3851898490162335E-2</v>
      </c>
      <c r="U753" s="73">
        <v>2792</v>
      </c>
      <c r="V753" s="13">
        <v>0.40812746674462796</v>
      </c>
      <c r="W753" s="73">
        <v>32191.96346704871</v>
      </c>
      <c r="X753" s="22"/>
      <c r="Y753" s="143"/>
      <c r="Z753" s="168"/>
      <c r="AA753" s="168"/>
      <c r="AB753" s="168"/>
      <c r="AC753" s="168"/>
      <c r="AD753" s="168"/>
      <c r="AE753" s="168"/>
      <c r="AF753" s="168"/>
      <c r="AG753" s="168"/>
      <c r="AH753" s="168"/>
      <c r="AI753" s="168"/>
      <c r="AJ753" s="168"/>
      <c r="AK753" s="168"/>
      <c r="AL753" s="168"/>
      <c r="AM753" s="168"/>
      <c r="AN753" s="168"/>
      <c r="AO753" s="168"/>
      <c r="AP753" s="168"/>
      <c r="AQ753" s="168"/>
      <c r="AR753" s="168"/>
      <c r="AS753" s="168"/>
      <c r="AT753" s="168"/>
      <c r="AU753" s="168"/>
      <c r="AV753" s="168"/>
      <c r="AW753" s="168"/>
      <c r="AX753" s="168"/>
      <c r="AY753" s="168"/>
      <c r="AZ753" s="168"/>
      <c r="BA753" s="168"/>
      <c r="BB753" s="168"/>
      <c r="BC753" s="168"/>
      <c r="BD753" s="20"/>
      <c r="BE753" s="20"/>
      <c r="BF753" s="20"/>
      <c r="BG753" s="20"/>
      <c r="BH753" s="20"/>
      <c r="BI753" s="20"/>
      <c r="BJ753" s="20"/>
      <c r="BK753" s="20"/>
      <c r="BL753" s="20"/>
      <c r="BM753" s="20"/>
      <c r="BN753" s="20"/>
      <c r="BO753" s="20"/>
      <c r="BP753" s="20"/>
      <c r="BQ753" s="20"/>
      <c r="BR753" s="20"/>
      <c r="BS753" s="20"/>
      <c r="BT753" s="20"/>
      <c r="BU753" s="20"/>
      <c r="BV753" s="20"/>
      <c r="BW753" s="20"/>
      <c r="BX753" s="20"/>
      <c r="BY753" s="20"/>
      <c r="BZ753" s="20"/>
      <c r="CA753" s="20"/>
      <c r="CB753" s="20"/>
      <c r="CC753" s="20"/>
      <c r="CD753" s="20"/>
      <c r="CE753" s="20"/>
      <c r="CF753" s="20"/>
      <c r="CG753" s="20"/>
      <c r="CH753" s="20"/>
      <c r="CI753" s="20"/>
    </row>
    <row r="754" spans="2:87" ht="13.5" customHeight="1">
      <c r="B754" s="228"/>
      <c r="C754" s="228"/>
      <c r="D754" s="230"/>
      <c r="E754" s="173" t="s">
        <v>71</v>
      </c>
      <c r="F754" s="116" t="s">
        <v>72</v>
      </c>
      <c r="G754" s="174">
        <v>184341328</v>
      </c>
      <c r="H754" s="11">
        <f t="shared" ref="H754" si="1519">IFERROR(G754/G762,"-")</f>
        <v>0.16498686563112333</v>
      </c>
      <c r="I754" s="71">
        <v>4655</v>
      </c>
      <c r="J754" s="11">
        <f t="shared" ref="J754" si="1520">IFERROR(I754/D752,"-")</f>
        <v>0.6337644656228727</v>
      </c>
      <c r="K754" s="76">
        <f t="shared" si="1434"/>
        <v>39600.714930182599</v>
      </c>
      <c r="L754" s="22"/>
      <c r="M754" s="20"/>
      <c r="N754" s="228"/>
      <c r="O754" s="228"/>
      <c r="P754" s="230"/>
      <c r="Q754" s="172" t="s">
        <v>71</v>
      </c>
      <c r="R754" s="92" t="s">
        <v>72</v>
      </c>
      <c r="S754" s="102">
        <v>186639102</v>
      </c>
      <c r="T754" s="13">
        <v>0.17412160271272761</v>
      </c>
      <c r="U754" s="73">
        <v>4353</v>
      </c>
      <c r="V754" s="13">
        <v>0.63631048092384157</v>
      </c>
      <c r="W754" s="73">
        <v>42875.97105444521</v>
      </c>
      <c r="X754" s="22"/>
      <c r="Y754" s="143"/>
      <c r="Z754" s="168"/>
      <c r="AA754" s="168"/>
      <c r="AB754" s="168"/>
      <c r="AC754" s="168"/>
      <c r="AD754" s="168"/>
      <c r="AE754" s="168"/>
      <c r="AF754" s="168"/>
      <c r="AG754" s="168"/>
      <c r="AH754" s="168"/>
      <c r="AI754" s="168"/>
      <c r="AJ754" s="168"/>
      <c r="AK754" s="168"/>
      <c r="AL754" s="168"/>
      <c r="AM754" s="168"/>
      <c r="AN754" s="168"/>
      <c r="AO754" s="168"/>
      <c r="AP754" s="168"/>
      <c r="AQ754" s="168"/>
      <c r="AR754" s="168"/>
      <c r="AS754" s="168"/>
      <c r="AT754" s="168"/>
      <c r="AU754" s="168"/>
      <c r="AV754" s="168"/>
      <c r="AW754" s="168"/>
      <c r="AX754" s="168"/>
      <c r="AY754" s="168"/>
      <c r="AZ754" s="168"/>
      <c r="BA754" s="168"/>
      <c r="BB754" s="168"/>
      <c r="BC754" s="168"/>
      <c r="BD754" s="20"/>
      <c r="BE754" s="20"/>
      <c r="BF754" s="20"/>
      <c r="BG754" s="20"/>
      <c r="BH754" s="20"/>
      <c r="BI754" s="20"/>
      <c r="BJ754" s="20"/>
      <c r="BK754" s="20"/>
      <c r="BL754" s="20"/>
      <c r="BM754" s="20"/>
      <c r="BN754" s="20"/>
      <c r="BO754" s="20"/>
      <c r="BP754" s="20"/>
      <c r="BQ754" s="20"/>
      <c r="BR754" s="20"/>
      <c r="BS754" s="20"/>
      <c r="BT754" s="20"/>
      <c r="BU754" s="20"/>
      <c r="BV754" s="20"/>
      <c r="BW754" s="20"/>
      <c r="BX754" s="20"/>
      <c r="BY754" s="20"/>
      <c r="BZ754" s="20"/>
      <c r="CA754" s="20"/>
      <c r="CB754" s="20"/>
      <c r="CC754" s="20"/>
      <c r="CD754" s="20"/>
      <c r="CE754" s="20"/>
      <c r="CF754" s="20"/>
      <c r="CG754" s="20"/>
      <c r="CH754" s="20"/>
      <c r="CI754" s="20"/>
    </row>
    <row r="755" spans="2:87" ht="13.5" customHeight="1">
      <c r="B755" s="228"/>
      <c r="C755" s="228"/>
      <c r="D755" s="230"/>
      <c r="E755" s="173" t="s">
        <v>73</v>
      </c>
      <c r="F755" s="116" t="s">
        <v>74</v>
      </c>
      <c r="G755" s="174">
        <v>138120575</v>
      </c>
      <c r="H755" s="11">
        <f t="shared" ref="H755" si="1521">IFERROR(G755/G762,"-")</f>
        <v>0.12361894641671721</v>
      </c>
      <c r="I755" s="71">
        <v>1649</v>
      </c>
      <c r="J755" s="11">
        <f t="shared" ref="J755" si="1522">IFERROR(I755/D752,"-")</f>
        <v>0.22450646698434309</v>
      </c>
      <c r="K755" s="76">
        <f t="shared" si="1434"/>
        <v>83760.203153426322</v>
      </c>
      <c r="L755" s="22"/>
      <c r="M755" s="20"/>
      <c r="N755" s="228"/>
      <c r="O755" s="228"/>
      <c r="P755" s="230"/>
      <c r="Q755" s="172" t="s">
        <v>73</v>
      </c>
      <c r="R755" s="92" t="s">
        <v>74</v>
      </c>
      <c r="S755" s="102">
        <v>101418493</v>
      </c>
      <c r="T755" s="13">
        <v>9.461656403527674E-2</v>
      </c>
      <c r="U755" s="73">
        <v>1567</v>
      </c>
      <c r="V755" s="13">
        <v>0.22906007893582808</v>
      </c>
      <c r="W755" s="73">
        <v>64721.437779195912</v>
      </c>
      <c r="X755" s="22"/>
      <c r="Y755" s="143"/>
      <c r="Z755" s="168"/>
      <c r="AA755" s="168"/>
      <c r="AB755" s="168"/>
      <c r="AC755" s="168"/>
      <c r="AD755" s="168"/>
      <c r="AE755" s="168"/>
      <c r="AF755" s="168"/>
      <c r="AG755" s="168"/>
      <c r="AH755" s="168"/>
      <c r="AI755" s="168"/>
      <c r="AJ755" s="168"/>
      <c r="AK755" s="168"/>
      <c r="AL755" s="168"/>
      <c r="AM755" s="168"/>
      <c r="AN755" s="168"/>
      <c r="AO755" s="168"/>
      <c r="AP755" s="168"/>
      <c r="AQ755" s="168"/>
      <c r="AR755" s="168"/>
      <c r="AS755" s="168"/>
      <c r="AT755" s="168"/>
      <c r="AU755" s="168"/>
      <c r="AV755" s="168"/>
      <c r="AW755" s="168"/>
      <c r="AX755" s="168"/>
      <c r="AY755" s="168"/>
      <c r="AZ755" s="168"/>
      <c r="BA755" s="168"/>
      <c r="BB755" s="168"/>
      <c r="BC755" s="168"/>
      <c r="BD755" s="20"/>
      <c r="BE755" s="20"/>
      <c r="BF755" s="20"/>
      <c r="BG755" s="20"/>
      <c r="BH755" s="20"/>
      <c r="BI755" s="20"/>
      <c r="BJ755" s="20"/>
      <c r="BK755" s="20"/>
      <c r="BL755" s="20"/>
      <c r="BM755" s="20"/>
      <c r="BN755" s="20"/>
      <c r="BO755" s="20"/>
      <c r="BP755" s="20"/>
      <c r="BQ755" s="20"/>
      <c r="BR755" s="20"/>
      <c r="BS755" s="20"/>
      <c r="BT755" s="20"/>
      <c r="BU755" s="20"/>
      <c r="BV755" s="20"/>
      <c r="BW755" s="20"/>
      <c r="BX755" s="20"/>
      <c r="BY755" s="20"/>
      <c r="BZ755" s="20"/>
      <c r="CA755" s="20"/>
      <c r="CB755" s="20"/>
      <c r="CC755" s="20"/>
      <c r="CD755" s="20"/>
      <c r="CE755" s="20"/>
      <c r="CF755" s="20"/>
      <c r="CG755" s="20"/>
      <c r="CH755" s="20"/>
      <c r="CI755" s="20"/>
    </row>
    <row r="756" spans="2:87" ht="13.5" customHeight="1">
      <c r="B756" s="228"/>
      <c r="C756" s="228"/>
      <c r="D756" s="230"/>
      <c r="E756" s="173" t="s">
        <v>75</v>
      </c>
      <c r="F756" s="116" t="s">
        <v>76</v>
      </c>
      <c r="G756" s="174">
        <v>5511296</v>
      </c>
      <c r="H756" s="11">
        <f t="shared" ref="H756" si="1523">IFERROR(G756/G762,"-")</f>
        <v>4.9326510906189608E-3</v>
      </c>
      <c r="I756" s="71">
        <v>24</v>
      </c>
      <c r="J756" s="11">
        <f t="shared" ref="J756" si="1524">IFERROR(I756/D752,"-")</f>
        <v>3.2675289312457455E-3</v>
      </c>
      <c r="K756" s="76">
        <f t="shared" si="1434"/>
        <v>229637.33333333334</v>
      </c>
      <c r="L756" s="22"/>
      <c r="M756" s="20"/>
      <c r="N756" s="228"/>
      <c r="O756" s="228"/>
      <c r="P756" s="230"/>
      <c r="Q756" s="172" t="s">
        <v>75</v>
      </c>
      <c r="R756" s="92" t="s">
        <v>76</v>
      </c>
      <c r="S756" s="102">
        <v>10700540</v>
      </c>
      <c r="T756" s="13">
        <v>9.9828768715981616E-3</v>
      </c>
      <c r="U756" s="73">
        <v>22</v>
      </c>
      <c r="V756" s="13">
        <v>3.2159041075866101E-3</v>
      </c>
      <c r="W756" s="73">
        <v>486388.18181818182</v>
      </c>
      <c r="X756" s="22"/>
      <c r="Y756" s="143"/>
      <c r="Z756" s="168"/>
      <c r="AA756" s="168"/>
      <c r="AB756" s="168"/>
      <c r="AC756" s="168"/>
      <c r="AD756" s="168"/>
      <c r="AE756" s="168"/>
      <c r="AF756" s="168"/>
      <c r="AG756" s="168"/>
      <c r="AH756" s="168"/>
      <c r="AI756" s="168"/>
      <c r="AJ756" s="168"/>
      <c r="AK756" s="168"/>
      <c r="AL756" s="168"/>
      <c r="AM756" s="168"/>
      <c r="AN756" s="168"/>
      <c r="AO756" s="168"/>
      <c r="AP756" s="168"/>
      <c r="AQ756" s="168"/>
      <c r="AR756" s="168"/>
      <c r="AS756" s="168"/>
      <c r="AT756" s="168"/>
      <c r="AU756" s="168"/>
      <c r="AV756" s="168"/>
      <c r="AW756" s="168"/>
      <c r="AX756" s="168"/>
      <c r="AY756" s="168"/>
      <c r="AZ756" s="168"/>
      <c r="BA756" s="168"/>
      <c r="BB756" s="168"/>
      <c r="BC756" s="168"/>
      <c r="BD756" s="20"/>
      <c r="BE756" s="20"/>
      <c r="BF756" s="20"/>
      <c r="BG756" s="20"/>
      <c r="BH756" s="20"/>
      <c r="BI756" s="20"/>
      <c r="BJ756" s="20"/>
      <c r="BK756" s="20"/>
      <c r="BL756" s="20"/>
      <c r="BM756" s="20"/>
      <c r="BN756" s="20"/>
      <c r="BO756" s="20"/>
      <c r="BP756" s="20"/>
      <c r="BQ756" s="20"/>
      <c r="BR756" s="20"/>
      <c r="BS756" s="20"/>
      <c r="BT756" s="20"/>
      <c r="BU756" s="20"/>
      <c r="BV756" s="20"/>
      <c r="BW756" s="20"/>
      <c r="BX756" s="20"/>
      <c r="BY756" s="20"/>
      <c r="BZ756" s="20"/>
      <c r="CA756" s="20"/>
      <c r="CB756" s="20"/>
      <c r="CC756" s="20"/>
      <c r="CD756" s="20"/>
      <c r="CE756" s="20"/>
      <c r="CF756" s="20"/>
      <c r="CG756" s="20"/>
      <c r="CH756" s="20"/>
      <c r="CI756" s="20"/>
    </row>
    <row r="757" spans="2:87" ht="13.5" customHeight="1">
      <c r="B757" s="228"/>
      <c r="C757" s="228"/>
      <c r="D757" s="230"/>
      <c r="E757" s="173" t="s">
        <v>77</v>
      </c>
      <c r="F757" s="116" t="s">
        <v>78</v>
      </c>
      <c r="G757" s="174">
        <v>42646711</v>
      </c>
      <c r="H757" s="11">
        <f t="shared" ref="H757" si="1525">IFERROR(G757/G762,"-")</f>
        <v>3.8169124925509647E-2</v>
      </c>
      <c r="I757" s="71">
        <v>259</v>
      </c>
      <c r="J757" s="11">
        <f t="shared" ref="J757" si="1526">IFERROR(I757/D752,"-")</f>
        <v>3.5262083049693672E-2</v>
      </c>
      <c r="K757" s="76">
        <f t="shared" si="1434"/>
        <v>164659.11583011583</v>
      </c>
      <c r="L757" s="22"/>
      <c r="M757" s="20"/>
      <c r="N757" s="228"/>
      <c r="O757" s="228"/>
      <c r="P757" s="230"/>
      <c r="Q757" s="172" t="s">
        <v>77</v>
      </c>
      <c r="R757" s="92" t="s">
        <v>78</v>
      </c>
      <c r="S757" s="102">
        <v>39154771</v>
      </c>
      <c r="T757" s="13">
        <v>3.6528741337224328E-2</v>
      </c>
      <c r="U757" s="73">
        <v>271</v>
      </c>
      <c r="V757" s="13">
        <v>3.9614091507089604E-2</v>
      </c>
      <c r="W757" s="73">
        <v>144482.54981549815</v>
      </c>
      <c r="X757" s="22"/>
      <c r="Y757" s="143"/>
      <c r="Z757" s="168"/>
      <c r="AA757" s="168"/>
      <c r="AB757" s="168"/>
      <c r="AC757" s="168"/>
      <c r="AD757" s="168"/>
      <c r="AE757" s="168"/>
      <c r="AF757" s="168"/>
      <c r="AG757" s="168"/>
      <c r="AH757" s="168"/>
      <c r="AI757" s="168"/>
      <c r="AJ757" s="168"/>
      <c r="AK757" s="168"/>
      <c r="AL757" s="168"/>
      <c r="AM757" s="168"/>
      <c r="AN757" s="168"/>
      <c r="AO757" s="168"/>
      <c r="AP757" s="168"/>
      <c r="AQ757" s="168"/>
      <c r="AR757" s="168"/>
      <c r="AS757" s="168"/>
      <c r="AT757" s="168"/>
      <c r="AU757" s="168"/>
      <c r="AV757" s="168"/>
      <c r="AW757" s="168"/>
      <c r="AX757" s="168"/>
      <c r="AY757" s="168"/>
      <c r="AZ757" s="168"/>
      <c r="BA757" s="168"/>
      <c r="BB757" s="168"/>
      <c r="BC757" s="168"/>
      <c r="BD757" s="20"/>
      <c r="BE757" s="20"/>
      <c r="BF757" s="20"/>
      <c r="BG757" s="20"/>
      <c r="BH757" s="20"/>
      <c r="BI757" s="20"/>
      <c r="BJ757" s="20"/>
      <c r="BK757" s="20"/>
      <c r="BL757" s="20"/>
      <c r="BM757" s="20"/>
      <c r="BN757" s="20"/>
      <c r="BO757" s="20"/>
      <c r="BP757" s="20"/>
      <c r="BQ757" s="20"/>
      <c r="BR757" s="20"/>
      <c r="BS757" s="20"/>
      <c r="BT757" s="20"/>
      <c r="BU757" s="20"/>
      <c r="BV757" s="20"/>
      <c r="BW757" s="20"/>
      <c r="BX757" s="20"/>
      <c r="BY757" s="20"/>
      <c r="BZ757" s="20"/>
      <c r="CA757" s="20"/>
      <c r="CB757" s="20"/>
      <c r="CC757" s="20"/>
      <c r="CD757" s="20"/>
      <c r="CE757" s="20"/>
      <c r="CF757" s="20"/>
      <c r="CG757" s="20"/>
      <c r="CH757" s="20"/>
      <c r="CI757" s="20"/>
    </row>
    <row r="758" spans="2:87" ht="13.5" customHeight="1">
      <c r="B758" s="228"/>
      <c r="C758" s="228"/>
      <c r="D758" s="230"/>
      <c r="E758" s="173" t="s">
        <v>79</v>
      </c>
      <c r="F758" s="116" t="s">
        <v>80</v>
      </c>
      <c r="G758" s="174">
        <v>143070370</v>
      </c>
      <c r="H758" s="11">
        <f t="shared" ref="H758" si="1527">IFERROR(G758/G762,"-")</f>
        <v>0.12804904991779759</v>
      </c>
      <c r="I758" s="71">
        <v>1194</v>
      </c>
      <c r="J758" s="11">
        <f t="shared" ref="J758" si="1528">IFERROR(I758/D752,"-")</f>
        <v>0.16255956432947583</v>
      </c>
      <c r="K758" s="76">
        <f t="shared" si="1434"/>
        <v>119824.43048576215</v>
      </c>
      <c r="L758" s="22"/>
      <c r="M758" s="20"/>
      <c r="N758" s="228"/>
      <c r="O758" s="228"/>
      <c r="P758" s="230"/>
      <c r="Q758" s="172" t="s">
        <v>79</v>
      </c>
      <c r="R758" s="92" t="s">
        <v>80</v>
      </c>
      <c r="S758" s="102">
        <v>145317408</v>
      </c>
      <c r="T758" s="13">
        <v>0.13557126942787875</v>
      </c>
      <c r="U758" s="73">
        <v>1185</v>
      </c>
      <c r="V758" s="13">
        <v>0.17322028943136969</v>
      </c>
      <c r="W758" s="73">
        <v>122630.72405063291</v>
      </c>
      <c r="X758" s="22"/>
      <c r="Y758" s="143"/>
      <c r="Z758" s="168"/>
      <c r="AA758" s="168"/>
      <c r="AB758" s="168"/>
      <c r="AC758" s="168"/>
      <c r="AD758" s="168"/>
      <c r="AE758" s="168"/>
      <c r="AF758" s="168"/>
      <c r="AG758" s="168"/>
      <c r="AH758" s="168"/>
      <c r="AI758" s="168"/>
      <c r="AJ758" s="168"/>
      <c r="AK758" s="168"/>
      <c r="AL758" s="168"/>
      <c r="AM758" s="168"/>
      <c r="AN758" s="168"/>
      <c r="AO758" s="168"/>
      <c r="AP758" s="168"/>
      <c r="AQ758" s="168"/>
      <c r="AR758" s="168"/>
      <c r="AS758" s="168"/>
      <c r="AT758" s="168"/>
      <c r="AU758" s="168"/>
      <c r="AV758" s="168"/>
      <c r="AW758" s="168"/>
      <c r="AX758" s="168"/>
      <c r="AY758" s="168"/>
      <c r="AZ758" s="168"/>
      <c r="BA758" s="168"/>
      <c r="BB758" s="168"/>
      <c r="BC758" s="168"/>
      <c r="BD758" s="20"/>
      <c r="BE758" s="20"/>
      <c r="BF758" s="20"/>
      <c r="BG758" s="20"/>
      <c r="BH758" s="20"/>
      <c r="BI758" s="20"/>
      <c r="BJ758" s="20"/>
      <c r="BK758" s="20"/>
      <c r="BL758" s="20"/>
      <c r="BM758" s="20"/>
      <c r="BN758" s="20"/>
      <c r="BO758" s="20"/>
      <c r="BP758" s="20"/>
      <c r="BQ758" s="20"/>
      <c r="BR758" s="20"/>
      <c r="BS758" s="20"/>
      <c r="BT758" s="20"/>
      <c r="BU758" s="20"/>
      <c r="BV758" s="20"/>
      <c r="BW758" s="20"/>
      <c r="BX758" s="20"/>
      <c r="BY758" s="20"/>
      <c r="BZ758" s="20"/>
      <c r="CA758" s="20"/>
      <c r="CB758" s="20"/>
      <c r="CC758" s="20"/>
      <c r="CD758" s="20"/>
      <c r="CE758" s="20"/>
      <c r="CF758" s="20"/>
      <c r="CG758" s="20"/>
      <c r="CH758" s="20"/>
      <c r="CI758" s="20"/>
    </row>
    <row r="759" spans="2:87" ht="13.5" customHeight="1">
      <c r="B759" s="228"/>
      <c r="C759" s="228"/>
      <c r="D759" s="230"/>
      <c r="E759" s="173" t="s">
        <v>81</v>
      </c>
      <c r="F759" s="116" t="s">
        <v>82</v>
      </c>
      <c r="G759" s="174">
        <v>118775</v>
      </c>
      <c r="H759" s="11">
        <f t="shared" ref="H759" si="1529">IFERROR(G759/G762,"-")</f>
        <v>1.0630451227592694E-4</v>
      </c>
      <c r="I759" s="71">
        <v>8</v>
      </c>
      <c r="J759" s="11">
        <f t="shared" ref="J759" si="1530">IFERROR(I759/D752,"-")</f>
        <v>1.0891763104152485E-3</v>
      </c>
      <c r="K759" s="76">
        <f t="shared" si="1434"/>
        <v>14846.875</v>
      </c>
      <c r="L759" s="22"/>
      <c r="M759" s="20"/>
      <c r="N759" s="228"/>
      <c r="O759" s="228"/>
      <c r="P759" s="230"/>
      <c r="Q759" s="172" t="s">
        <v>81</v>
      </c>
      <c r="R759" s="92" t="s">
        <v>82</v>
      </c>
      <c r="S759" s="102">
        <v>1616848</v>
      </c>
      <c r="T759" s="13">
        <v>1.5084093423406431E-3</v>
      </c>
      <c r="U759" s="73">
        <v>10</v>
      </c>
      <c r="V759" s="13">
        <v>1.46177459435755E-3</v>
      </c>
      <c r="W759" s="73">
        <v>161684.79999999999</v>
      </c>
      <c r="X759" s="22"/>
      <c r="Y759" s="143"/>
      <c r="Z759" s="168"/>
      <c r="AA759" s="168"/>
      <c r="AB759" s="168"/>
      <c r="AC759" s="168"/>
      <c r="AD759" s="168"/>
      <c r="AE759" s="168"/>
      <c r="AF759" s="168"/>
      <c r="AG759" s="168"/>
      <c r="AH759" s="168"/>
      <c r="AI759" s="168"/>
      <c r="AJ759" s="168"/>
      <c r="AK759" s="168"/>
      <c r="AL759" s="168"/>
      <c r="AM759" s="168"/>
      <c r="AN759" s="168"/>
      <c r="AO759" s="168"/>
      <c r="AP759" s="168"/>
      <c r="AQ759" s="168"/>
      <c r="AR759" s="168"/>
      <c r="AS759" s="168"/>
      <c r="AT759" s="168"/>
      <c r="AU759" s="168"/>
      <c r="AV759" s="168"/>
      <c r="AW759" s="168"/>
      <c r="AX759" s="168"/>
      <c r="AY759" s="168"/>
      <c r="AZ759" s="168"/>
      <c r="BA759" s="168"/>
      <c r="BB759" s="168"/>
      <c r="BC759" s="168"/>
      <c r="BD759" s="20"/>
      <c r="BE759" s="20"/>
      <c r="BF759" s="20"/>
      <c r="BG759" s="20"/>
      <c r="BH759" s="20"/>
      <c r="BI759" s="20"/>
      <c r="BJ759" s="20"/>
      <c r="BK759" s="20"/>
      <c r="BL759" s="20"/>
      <c r="BM759" s="20"/>
      <c r="BN759" s="20"/>
      <c r="BO759" s="20"/>
      <c r="BP759" s="20"/>
      <c r="BQ759" s="20"/>
      <c r="BR759" s="20"/>
      <c r="BS759" s="20"/>
      <c r="BT759" s="20"/>
      <c r="BU759" s="20"/>
      <c r="BV759" s="20"/>
      <c r="BW759" s="20"/>
      <c r="BX759" s="20"/>
      <c r="BY759" s="20"/>
      <c r="BZ759" s="20"/>
      <c r="CA759" s="20"/>
      <c r="CB759" s="20"/>
      <c r="CC759" s="20"/>
      <c r="CD759" s="20"/>
      <c r="CE759" s="20"/>
      <c r="CF759" s="20"/>
      <c r="CG759" s="20"/>
      <c r="CH759" s="20"/>
      <c r="CI759" s="20"/>
    </row>
    <row r="760" spans="2:87" ht="13.5" customHeight="1">
      <c r="B760" s="228"/>
      <c r="C760" s="228"/>
      <c r="D760" s="230"/>
      <c r="E760" s="173" t="s">
        <v>83</v>
      </c>
      <c r="F760" s="116" t="s">
        <v>84</v>
      </c>
      <c r="G760" s="174">
        <v>29323000</v>
      </c>
      <c r="H760" s="11">
        <f t="shared" ref="H760" si="1531">IFERROR(G760/G762,"-")</f>
        <v>2.6244304049395963E-2</v>
      </c>
      <c r="I760" s="71">
        <v>922</v>
      </c>
      <c r="J760" s="11">
        <f t="shared" ref="J760" si="1532">IFERROR(I760/D752,"-")</f>
        <v>0.12552756977535739</v>
      </c>
      <c r="K760" s="76">
        <f t="shared" si="1434"/>
        <v>31803.687635574839</v>
      </c>
      <c r="L760" s="22"/>
      <c r="M760" s="20"/>
      <c r="N760" s="228"/>
      <c r="O760" s="228"/>
      <c r="P760" s="230"/>
      <c r="Q760" s="172" t="s">
        <v>83</v>
      </c>
      <c r="R760" s="92" t="s">
        <v>84</v>
      </c>
      <c r="S760" s="102">
        <v>23136267</v>
      </c>
      <c r="T760" s="13">
        <v>2.1584565333097189E-2</v>
      </c>
      <c r="U760" s="73">
        <v>938</v>
      </c>
      <c r="V760" s="13">
        <v>0.13711445695073821</v>
      </c>
      <c r="W760" s="73">
        <v>24665.529850746268</v>
      </c>
      <c r="X760" s="22"/>
      <c r="Y760" s="143"/>
      <c r="Z760" s="168"/>
      <c r="AA760" s="168"/>
      <c r="AB760" s="168"/>
      <c r="AC760" s="168"/>
      <c r="AD760" s="168"/>
      <c r="AE760" s="168"/>
      <c r="AF760" s="168"/>
      <c r="AG760" s="168"/>
      <c r="AH760" s="168"/>
      <c r="AI760" s="168"/>
      <c r="AJ760" s="168"/>
      <c r="AK760" s="168"/>
      <c r="AL760" s="168"/>
      <c r="AM760" s="168"/>
      <c r="AN760" s="168"/>
      <c r="AO760" s="168"/>
      <c r="AP760" s="168"/>
      <c r="AQ760" s="168"/>
      <c r="AR760" s="168"/>
      <c r="AS760" s="168"/>
      <c r="AT760" s="168"/>
      <c r="AU760" s="168"/>
      <c r="AV760" s="168"/>
      <c r="AW760" s="168"/>
      <c r="AX760" s="168"/>
      <c r="AY760" s="168"/>
      <c r="AZ760" s="168"/>
      <c r="BA760" s="168"/>
      <c r="BB760" s="168"/>
      <c r="BC760" s="168"/>
      <c r="BD760" s="20"/>
      <c r="BE760" s="20"/>
      <c r="BF760" s="20"/>
      <c r="BG760" s="20"/>
      <c r="BH760" s="20"/>
      <c r="BI760" s="20"/>
      <c r="BJ760" s="20"/>
      <c r="BK760" s="20"/>
      <c r="BL760" s="20"/>
      <c r="BM760" s="20"/>
      <c r="BN760" s="20"/>
      <c r="BO760" s="20"/>
      <c r="BP760" s="20"/>
      <c r="BQ760" s="20"/>
      <c r="BR760" s="20"/>
      <c r="BS760" s="20"/>
      <c r="BT760" s="20"/>
      <c r="BU760" s="20"/>
      <c r="BV760" s="20"/>
      <c r="BW760" s="20"/>
      <c r="BX760" s="20"/>
      <c r="BY760" s="20"/>
      <c r="BZ760" s="20"/>
      <c r="CA760" s="20"/>
      <c r="CB760" s="20"/>
      <c r="CC760" s="20"/>
      <c r="CD760" s="20"/>
      <c r="CE760" s="20"/>
      <c r="CF760" s="20"/>
      <c r="CG760" s="20"/>
      <c r="CH760" s="20"/>
      <c r="CI760" s="20"/>
    </row>
    <row r="761" spans="2:87" ht="13.5" customHeight="1">
      <c r="B761" s="228"/>
      <c r="C761" s="228"/>
      <c r="D761" s="230"/>
      <c r="E761" s="175" t="s">
        <v>85</v>
      </c>
      <c r="F761" s="117" t="s">
        <v>86</v>
      </c>
      <c r="G761" s="176">
        <v>279348383</v>
      </c>
      <c r="H761" s="12">
        <f t="shared" ref="H761" si="1533">IFERROR(G761/G762,"-")</f>
        <v>0.25001888958016283</v>
      </c>
      <c r="I761" s="72">
        <v>790</v>
      </c>
      <c r="J761" s="12">
        <f t="shared" ref="J761" si="1534">IFERROR(I761/D752,"-")</f>
        <v>0.10755616065350579</v>
      </c>
      <c r="K761" s="77">
        <f t="shared" si="1434"/>
        <v>353605.5481012658</v>
      </c>
      <c r="L761" s="22"/>
      <c r="M761" s="20"/>
      <c r="N761" s="228"/>
      <c r="O761" s="228"/>
      <c r="P761" s="230"/>
      <c r="Q761" s="172" t="s">
        <v>85</v>
      </c>
      <c r="R761" s="92" t="s">
        <v>86</v>
      </c>
      <c r="S761" s="102">
        <v>279282428</v>
      </c>
      <c r="T761" s="13">
        <v>0.26055153208389287</v>
      </c>
      <c r="U761" s="73">
        <v>755</v>
      </c>
      <c r="V761" s="13">
        <v>0.11036398187399503</v>
      </c>
      <c r="W761" s="73">
        <v>369910.50066225167</v>
      </c>
      <c r="X761" s="22"/>
      <c r="Y761" s="143"/>
      <c r="Z761" s="168"/>
      <c r="AA761" s="168"/>
      <c r="AB761" s="168"/>
      <c r="AC761" s="168"/>
      <c r="AD761" s="168"/>
      <c r="AE761" s="168"/>
      <c r="AF761" s="168"/>
      <c r="AG761" s="168"/>
      <c r="AH761" s="168"/>
      <c r="AI761" s="168"/>
      <c r="AJ761" s="168"/>
      <c r="AK761" s="168"/>
      <c r="AL761" s="168"/>
      <c r="AM761" s="168"/>
      <c r="AN761" s="168"/>
      <c r="AO761" s="168"/>
      <c r="AP761" s="168"/>
      <c r="AQ761" s="168"/>
      <c r="AR761" s="168"/>
      <c r="AS761" s="168"/>
      <c r="AT761" s="168"/>
      <c r="AU761" s="168"/>
      <c r="AV761" s="168"/>
      <c r="AW761" s="168"/>
      <c r="AX761" s="168"/>
      <c r="AY761" s="168"/>
      <c r="AZ761" s="168"/>
      <c r="BA761" s="168"/>
      <c r="BB761" s="168"/>
      <c r="BC761" s="168"/>
      <c r="BD761" s="20"/>
      <c r="BE761" s="20"/>
      <c r="BF761" s="20"/>
      <c r="BG761" s="20"/>
      <c r="BH761" s="20"/>
      <c r="BI761" s="20"/>
      <c r="BJ761" s="20"/>
      <c r="BK761" s="20"/>
      <c r="BL761" s="20"/>
      <c r="BM761" s="20"/>
      <c r="BN761" s="20"/>
      <c r="BO761" s="20"/>
      <c r="BP761" s="20"/>
      <c r="BQ761" s="20"/>
      <c r="BR761" s="20"/>
      <c r="BS761" s="20"/>
      <c r="BT761" s="20"/>
      <c r="BU761" s="20"/>
      <c r="BV761" s="20"/>
      <c r="BW761" s="20"/>
      <c r="BX761" s="20"/>
      <c r="BY761" s="20"/>
      <c r="BZ761" s="20"/>
      <c r="CA761" s="20"/>
      <c r="CB761" s="20"/>
      <c r="CC761" s="20"/>
      <c r="CD761" s="20"/>
      <c r="CE761" s="20"/>
      <c r="CF761" s="20"/>
      <c r="CG761" s="20"/>
      <c r="CH761" s="20"/>
      <c r="CI761" s="20"/>
    </row>
    <row r="762" spans="2:87" ht="13.5" customHeight="1">
      <c r="B762" s="192"/>
      <c r="C762" s="192"/>
      <c r="D762" s="231"/>
      <c r="E762" s="177" t="s">
        <v>115</v>
      </c>
      <c r="F762" s="178"/>
      <c r="G762" s="102">
        <f>SUM(G752:G761)</f>
        <v>1117309110</v>
      </c>
      <c r="H762" s="13" t="s">
        <v>131</v>
      </c>
      <c r="I762" s="73">
        <v>5967</v>
      </c>
      <c r="J762" s="13">
        <f t="shared" ref="J762" si="1535">IFERROR(I762/D752,"-")</f>
        <v>0.81238938053097343</v>
      </c>
      <c r="K762" s="78">
        <f t="shared" si="1434"/>
        <v>187248.04927099045</v>
      </c>
      <c r="L762" s="22"/>
      <c r="M762" s="20"/>
      <c r="N762" s="192"/>
      <c r="O762" s="192"/>
      <c r="P762" s="231"/>
      <c r="Q762" s="179" t="s">
        <v>115</v>
      </c>
      <c r="R762" s="179"/>
      <c r="S762" s="102">
        <v>1071889410</v>
      </c>
      <c r="T762" s="13" t="s">
        <v>131</v>
      </c>
      <c r="U762" s="73">
        <v>5599</v>
      </c>
      <c r="V762" s="13">
        <v>0.81844759538079226</v>
      </c>
      <c r="W762" s="73">
        <v>191443.00946597607</v>
      </c>
      <c r="X762" s="22"/>
      <c r="Y762" s="143"/>
      <c r="Z762" s="168"/>
      <c r="AA762" s="168"/>
      <c r="AB762" s="168"/>
      <c r="AC762" s="168"/>
      <c r="AD762" s="168"/>
      <c r="AE762" s="168"/>
      <c r="AF762" s="168"/>
      <c r="AG762" s="168"/>
      <c r="AH762" s="168"/>
      <c r="AI762" s="168"/>
      <c r="AJ762" s="168"/>
      <c r="AK762" s="168"/>
      <c r="AL762" s="168"/>
      <c r="AM762" s="168"/>
      <c r="AN762" s="168"/>
      <c r="AO762" s="168"/>
      <c r="AP762" s="168"/>
      <c r="AQ762" s="168"/>
      <c r="AR762" s="168"/>
      <c r="AS762" s="168"/>
      <c r="AT762" s="168"/>
      <c r="AU762" s="168"/>
      <c r="AV762" s="168"/>
      <c r="AW762" s="168"/>
      <c r="AX762" s="168"/>
      <c r="AY762" s="168"/>
      <c r="AZ762" s="168"/>
      <c r="BA762" s="168"/>
      <c r="BB762" s="168"/>
      <c r="BC762" s="168"/>
      <c r="BD762" s="20"/>
      <c r="BE762" s="20"/>
      <c r="BF762" s="20"/>
      <c r="BG762" s="20"/>
      <c r="BH762" s="20"/>
      <c r="BI762" s="20"/>
      <c r="BJ762" s="20"/>
      <c r="BK762" s="20"/>
      <c r="BL762" s="20"/>
      <c r="BM762" s="20"/>
      <c r="BN762" s="20"/>
      <c r="BO762" s="20"/>
      <c r="BP762" s="20"/>
      <c r="BQ762" s="20"/>
      <c r="BR762" s="20"/>
      <c r="BS762" s="20"/>
      <c r="BT762" s="20"/>
      <c r="BU762" s="20"/>
      <c r="BV762" s="20"/>
      <c r="BW762" s="20"/>
      <c r="BX762" s="20"/>
      <c r="BY762" s="20"/>
      <c r="BZ762" s="20"/>
      <c r="CA762" s="20"/>
      <c r="CB762" s="20"/>
      <c r="CC762" s="20"/>
      <c r="CD762" s="20"/>
      <c r="CE762" s="20"/>
      <c r="CF762" s="20"/>
      <c r="CG762" s="20"/>
      <c r="CH762" s="20"/>
      <c r="CI762" s="20"/>
    </row>
    <row r="763" spans="2:87" ht="13.5" customHeight="1">
      <c r="B763" s="191">
        <v>70</v>
      </c>
      <c r="C763" s="191" t="s">
        <v>48</v>
      </c>
      <c r="D763" s="229">
        <f>VLOOKUP(C763,市区町村別_生活習慣病の状況!$C$5:$D$78,2,FALSE)</f>
        <v>1234</v>
      </c>
      <c r="E763" s="169" t="s">
        <v>67</v>
      </c>
      <c r="F763" s="114" t="s">
        <v>68</v>
      </c>
      <c r="G763" s="170">
        <v>35654095</v>
      </c>
      <c r="H763" s="10">
        <f t="shared" ref="H763" si="1536">IFERROR(G763/G773,"-")</f>
        <v>0.17586067290593391</v>
      </c>
      <c r="I763" s="171">
        <v>620</v>
      </c>
      <c r="J763" s="10">
        <f t="shared" ref="J763" si="1537">IFERROR(I763/D763,"-")</f>
        <v>0.50243111831442466</v>
      </c>
      <c r="K763" s="75">
        <f t="shared" si="1434"/>
        <v>57506.604838709674</v>
      </c>
      <c r="L763" s="22"/>
      <c r="M763" s="20"/>
      <c r="N763" s="191">
        <v>70</v>
      </c>
      <c r="O763" s="191" t="s">
        <v>48</v>
      </c>
      <c r="P763" s="229">
        <v>1191</v>
      </c>
      <c r="Q763" s="172" t="s">
        <v>67</v>
      </c>
      <c r="R763" s="92" t="s">
        <v>68</v>
      </c>
      <c r="S763" s="102">
        <v>32781919</v>
      </c>
      <c r="T763" s="13">
        <v>0.1697872773855508</v>
      </c>
      <c r="U763" s="73">
        <v>587</v>
      </c>
      <c r="V763" s="13">
        <v>0.49286314021830396</v>
      </c>
      <c r="W763" s="73">
        <v>55846.54003407155</v>
      </c>
      <c r="X763" s="22"/>
      <c r="Y763" s="143"/>
      <c r="Z763" s="168"/>
      <c r="AA763" s="168"/>
      <c r="AB763" s="168"/>
      <c r="AC763" s="168"/>
      <c r="AD763" s="168"/>
      <c r="AE763" s="168"/>
      <c r="AF763" s="168"/>
      <c r="AG763" s="168"/>
      <c r="AH763" s="168"/>
      <c r="AI763" s="168"/>
      <c r="AJ763" s="168"/>
      <c r="AK763" s="168"/>
      <c r="AL763" s="168"/>
      <c r="AM763" s="168"/>
      <c r="AN763" s="168"/>
      <c r="AO763" s="168"/>
      <c r="AP763" s="168"/>
      <c r="AQ763" s="168"/>
      <c r="AR763" s="168"/>
      <c r="AS763" s="168"/>
      <c r="AT763" s="168"/>
      <c r="AU763" s="168"/>
      <c r="AV763" s="168"/>
      <c r="AW763" s="168"/>
      <c r="AX763" s="168"/>
      <c r="AY763" s="168"/>
      <c r="AZ763" s="168"/>
      <c r="BA763" s="168"/>
      <c r="BB763" s="168"/>
      <c r="BC763" s="168"/>
      <c r="BD763" s="20"/>
      <c r="BE763" s="20"/>
      <c r="BF763" s="20"/>
      <c r="BG763" s="20"/>
      <c r="BH763" s="20"/>
      <c r="BI763" s="20"/>
      <c r="BJ763" s="20"/>
      <c r="BK763" s="20"/>
      <c r="BL763" s="20"/>
      <c r="BM763" s="20"/>
      <c r="BN763" s="20"/>
      <c r="BO763" s="20"/>
      <c r="BP763" s="20"/>
      <c r="BQ763" s="20"/>
      <c r="BR763" s="20"/>
      <c r="BS763" s="20"/>
      <c r="BT763" s="20"/>
      <c r="BU763" s="20"/>
      <c r="BV763" s="20"/>
      <c r="BW763" s="20"/>
      <c r="BX763" s="20"/>
      <c r="BY763" s="20"/>
      <c r="BZ763" s="20"/>
      <c r="CA763" s="20"/>
      <c r="CB763" s="20"/>
      <c r="CC763" s="20"/>
      <c r="CD763" s="20"/>
      <c r="CE763" s="20"/>
      <c r="CF763" s="20"/>
      <c r="CG763" s="20"/>
      <c r="CH763" s="20"/>
      <c r="CI763" s="20"/>
    </row>
    <row r="764" spans="2:87" ht="13.5" customHeight="1">
      <c r="B764" s="228"/>
      <c r="C764" s="228"/>
      <c r="D764" s="230"/>
      <c r="E764" s="173" t="s">
        <v>69</v>
      </c>
      <c r="F764" s="115" t="s">
        <v>70</v>
      </c>
      <c r="G764" s="174">
        <v>20509617</v>
      </c>
      <c r="H764" s="11">
        <f t="shared" ref="H764" si="1538">IFERROR(G764/G773,"-")</f>
        <v>0.10116187345837782</v>
      </c>
      <c r="I764" s="71">
        <v>605</v>
      </c>
      <c r="J764" s="11">
        <f t="shared" ref="J764" si="1539">IFERROR(I764/D763,"-")</f>
        <v>0.49027552674230146</v>
      </c>
      <c r="K764" s="76">
        <f t="shared" si="1434"/>
        <v>33900.193388429754</v>
      </c>
      <c r="L764" s="22"/>
      <c r="M764" s="20"/>
      <c r="N764" s="228"/>
      <c r="O764" s="228"/>
      <c r="P764" s="230"/>
      <c r="Q764" s="172" t="s">
        <v>69</v>
      </c>
      <c r="R764" s="92" t="s">
        <v>70</v>
      </c>
      <c r="S764" s="102">
        <v>21125092</v>
      </c>
      <c r="T764" s="13">
        <v>0.10941311444272925</v>
      </c>
      <c r="U764" s="73">
        <v>572</v>
      </c>
      <c r="V764" s="13">
        <v>0.4802686817800168</v>
      </c>
      <c r="W764" s="73">
        <v>36931.979020979023</v>
      </c>
      <c r="X764" s="22"/>
      <c r="Y764" s="143"/>
      <c r="Z764" s="168"/>
      <c r="AA764" s="168"/>
      <c r="AB764" s="168"/>
      <c r="AC764" s="168"/>
      <c r="AD764" s="168"/>
      <c r="AE764" s="168"/>
      <c r="AF764" s="168"/>
      <c r="AG764" s="168"/>
      <c r="AH764" s="168"/>
      <c r="AI764" s="168"/>
      <c r="AJ764" s="168"/>
      <c r="AK764" s="168"/>
      <c r="AL764" s="168"/>
      <c r="AM764" s="168"/>
      <c r="AN764" s="168"/>
      <c r="AO764" s="168"/>
      <c r="AP764" s="168"/>
      <c r="AQ764" s="168"/>
      <c r="AR764" s="168"/>
      <c r="AS764" s="168"/>
      <c r="AT764" s="168"/>
      <c r="AU764" s="168"/>
      <c r="AV764" s="168"/>
      <c r="AW764" s="168"/>
      <c r="AX764" s="168"/>
      <c r="AY764" s="168"/>
      <c r="AZ764" s="168"/>
      <c r="BA764" s="168"/>
      <c r="BB764" s="168"/>
      <c r="BC764" s="168"/>
      <c r="BD764" s="20"/>
      <c r="BE764" s="20"/>
      <c r="BF764" s="20"/>
      <c r="BG764" s="20"/>
      <c r="BH764" s="20"/>
      <c r="BI764" s="20"/>
      <c r="BJ764" s="20"/>
      <c r="BK764" s="20"/>
      <c r="BL764" s="20"/>
      <c r="BM764" s="20"/>
      <c r="BN764" s="20"/>
      <c r="BO764" s="20"/>
      <c r="BP764" s="20"/>
      <c r="BQ764" s="20"/>
      <c r="BR764" s="20"/>
      <c r="BS764" s="20"/>
      <c r="BT764" s="20"/>
      <c r="BU764" s="20"/>
      <c r="BV764" s="20"/>
      <c r="BW764" s="20"/>
      <c r="BX764" s="20"/>
      <c r="BY764" s="20"/>
      <c r="BZ764" s="20"/>
      <c r="CA764" s="20"/>
      <c r="CB764" s="20"/>
      <c r="CC764" s="20"/>
      <c r="CD764" s="20"/>
      <c r="CE764" s="20"/>
      <c r="CF764" s="20"/>
      <c r="CG764" s="20"/>
      <c r="CH764" s="20"/>
      <c r="CI764" s="20"/>
    </row>
    <row r="765" spans="2:87" ht="13.5" customHeight="1">
      <c r="B765" s="228"/>
      <c r="C765" s="228"/>
      <c r="D765" s="230"/>
      <c r="E765" s="173" t="s">
        <v>71</v>
      </c>
      <c r="F765" s="116" t="s">
        <v>72</v>
      </c>
      <c r="G765" s="174">
        <v>39068750</v>
      </c>
      <c r="H765" s="11">
        <f t="shared" ref="H765" si="1540">IFERROR(G765/G773,"-")</f>
        <v>0.19270315694715306</v>
      </c>
      <c r="I765" s="71">
        <v>854</v>
      </c>
      <c r="J765" s="11">
        <f t="shared" ref="J765" si="1541">IFERROR(I765/D763,"-")</f>
        <v>0.69205834683954615</v>
      </c>
      <c r="K765" s="76">
        <f t="shared" si="1434"/>
        <v>45747.950819672129</v>
      </c>
      <c r="L765" s="22"/>
      <c r="M765" s="20"/>
      <c r="N765" s="228"/>
      <c r="O765" s="228"/>
      <c r="P765" s="230"/>
      <c r="Q765" s="172" t="s">
        <v>71</v>
      </c>
      <c r="R765" s="92" t="s">
        <v>72</v>
      </c>
      <c r="S765" s="102">
        <v>38437766</v>
      </c>
      <c r="T765" s="13">
        <v>0.19908058579251856</v>
      </c>
      <c r="U765" s="73">
        <v>833</v>
      </c>
      <c r="V765" s="13">
        <v>0.69941225860621326</v>
      </c>
      <c r="W765" s="73">
        <v>46143.776710684273</v>
      </c>
      <c r="X765" s="22"/>
      <c r="Y765" s="143"/>
      <c r="Z765" s="168"/>
      <c r="AA765" s="168"/>
      <c r="AB765" s="168"/>
      <c r="AC765" s="168"/>
      <c r="AD765" s="168"/>
      <c r="AE765" s="168"/>
      <c r="AF765" s="168"/>
      <c r="AG765" s="168"/>
      <c r="AH765" s="168"/>
      <c r="AI765" s="168"/>
      <c r="AJ765" s="168"/>
      <c r="AK765" s="168"/>
      <c r="AL765" s="168"/>
      <c r="AM765" s="168"/>
      <c r="AN765" s="168"/>
      <c r="AO765" s="168"/>
      <c r="AP765" s="168"/>
      <c r="AQ765" s="168"/>
      <c r="AR765" s="168"/>
      <c r="AS765" s="168"/>
      <c r="AT765" s="168"/>
      <c r="AU765" s="168"/>
      <c r="AV765" s="168"/>
      <c r="AW765" s="168"/>
      <c r="AX765" s="168"/>
      <c r="AY765" s="168"/>
      <c r="AZ765" s="168"/>
      <c r="BA765" s="168"/>
      <c r="BB765" s="168"/>
      <c r="BC765" s="168"/>
      <c r="BD765" s="20"/>
      <c r="BE765" s="20"/>
      <c r="BF765" s="20"/>
      <c r="BG765" s="20"/>
      <c r="BH765" s="20"/>
      <c r="BI765" s="20"/>
      <c r="BJ765" s="20"/>
      <c r="BK765" s="20"/>
      <c r="BL765" s="20"/>
      <c r="BM765" s="20"/>
      <c r="BN765" s="20"/>
      <c r="BO765" s="20"/>
      <c r="BP765" s="20"/>
      <c r="BQ765" s="20"/>
      <c r="BR765" s="20"/>
      <c r="BS765" s="20"/>
      <c r="BT765" s="20"/>
      <c r="BU765" s="20"/>
      <c r="BV765" s="20"/>
      <c r="BW765" s="20"/>
      <c r="BX765" s="20"/>
      <c r="BY765" s="20"/>
      <c r="BZ765" s="20"/>
      <c r="CA765" s="20"/>
      <c r="CB765" s="20"/>
      <c r="CC765" s="20"/>
      <c r="CD765" s="20"/>
      <c r="CE765" s="20"/>
      <c r="CF765" s="20"/>
      <c r="CG765" s="20"/>
      <c r="CH765" s="20"/>
      <c r="CI765" s="20"/>
    </row>
    <row r="766" spans="2:87" ht="13.5" customHeight="1">
      <c r="B766" s="228"/>
      <c r="C766" s="228"/>
      <c r="D766" s="230"/>
      <c r="E766" s="173" t="s">
        <v>73</v>
      </c>
      <c r="F766" s="116" t="s">
        <v>74</v>
      </c>
      <c r="G766" s="174">
        <v>17244609</v>
      </c>
      <c r="H766" s="11">
        <f t="shared" ref="H766" si="1542">IFERROR(G766/G773,"-")</f>
        <v>8.5057510020650484E-2</v>
      </c>
      <c r="I766" s="71">
        <v>314</v>
      </c>
      <c r="J766" s="11">
        <f t="shared" ref="J766" si="1543">IFERROR(I766/D763,"-")</f>
        <v>0.25445705024311183</v>
      </c>
      <c r="K766" s="76">
        <f t="shared" si="1434"/>
        <v>54919.136942675163</v>
      </c>
      <c r="L766" s="22"/>
      <c r="M766" s="20"/>
      <c r="N766" s="228"/>
      <c r="O766" s="228"/>
      <c r="P766" s="230"/>
      <c r="Q766" s="172" t="s">
        <v>73</v>
      </c>
      <c r="R766" s="92" t="s">
        <v>74</v>
      </c>
      <c r="S766" s="102">
        <v>19619911</v>
      </c>
      <c r="T766" s="13">
        <v>0.1016173358013855</v>
      </c>
      <c r="U766" s="73">
        <v>317</v>
      </c>
      <c r="V766" s="13">
        <v>0.26616288832913521</v>
      </c>
      <c r="W766" s="73">
        <v>61892.463722397479</v>
      </c>
      <c r="X766" s="22"/>
      <c r="Y766" s="143"/>
      <c r="Z766" s="168"/>
      <c r="AA766" s="168"/>
      <c r="AB766" s="168"/>
      <c r="AC766" s="168"/>
      <c r="AD766" s="168"/>
      <c r="AE766" s="168"/>
      <c r="AF766" s="168"/>
      <c r="AG766" s="168"/>
      <c r="AH766" s="168"/>
      <c r="AI766" s="168"/>
      <c r="AJ766" s="168"/>
      <c r="AK766" s="168"/>
      <c r="AL766" s="168"/>
      <c r="AM766" s="168"/>
      <c r="AN766" s="168"/>
      <c r="AO766" s="168"/>
      <c r="AP766" s="168"/>
      <c r="AQ766" s="168"/>
      <c r="AR766" s="168"/>
      <c r="AS766" s="168"/>
      <c r="AT766" s="168"/>
      <c r="AU766" s="168"/>
      <c r="AV766" s="168"/>
      <c r="AW766" s="168"/>
      <c r="AX766" s="168"/>
      <c r="AY766" s="168"/>
      <c r="AZ766" s="168"/>
      <c r="BA766" s="168"/>
      <c r="BB766" s="168"/>
      <c r="BC766" s="168"/>
      <c r="BD766" s="20"/>
      <c r="BE766" s="20"/>
      <c r="BF766" s="20"/>
      <c r="BG766" s="20"/>
      <c r="BH766" s="20"/>
      <c r="BI766" s="20"/>
      <c r="BJ766" s="20"/>
      <c r="BK766" s="20"/>
      <c r="BL766" s="20"/>
      <c r="BM766" s="20"/>
      <c r="BN766" s="20"/>
      <c r="BO766" s="20"/>
      <c r="BP766" s="20"/>
      <c r="BQ766" s="20"/>
      <c r="BR766" s="20"/>
      <c r="BS766" s="20"/>
      <c r="BT766" s="20"/>
      <c r="BU766" s="20"/>
      <c r="BV766" s="20"/>
      <c r="BW766" s="20"/>
      <c r="BX766" s="20"/>
      <c r="BY766" s="20"/>
      <c r="BZ766" s="20"/>
      <c r="CA766" s="20"/>
      <c r="CB766" s="20"/>
      <c r="CC766" s="20"/>
      <c r="CD766" s="20"/>
      <c r="CE766" s="20"/>
      <c r="CF766" s="20"/>
      <c r="CG766" s="20"/>
      <c r="CH766" s="20"/>
      <c r="CI766" s="20"/>
    </row>
    <row r="767" spans="2:87" ht="13.5" customHeight="1">
      <c r="B767" s="228"/>
      <c r="C767" s="228"/>
      <c r="D767" s="230"/>
      <c r="E767" s="173" t="s">
        <v>75</v>
      </c>
      <c r="F767" s="116" t="s">
        <v>76</v>
      </c>
      <c r="G767" s="174">
        <v>7599012</v>
      </c>
      <c r="H767" s="11">
        <f t="shared" ref="H767" si="1544">IFERROR(G767/G773,"-")</f>
        <v>3.7481455180401205E-2</v>
      </c>
      <c r="I767" s="71">
        <v>7</v>
      </c>
      <c r="J767" s="11">
        <f t="shared" ref="J767" si="1545">IFERROR(I767/D763,"-")</f>
        <v>5.6726094003241492E-3</v>
      </c>
      <c r="K767" s="76">
        <f t="shared" si="1434"/>
        <v>1085573.142857143</v>
      </c>
      <c r="L767" s="22"/>
      <c r="M767" s="20"/>
      <c r="N767" s="228"/>
      <c r="O767" s="228"/>
      <c r="P767" s="230"/>
      <c r="Q767" s="172" t="s">
        <v>75</v>
      </c>
      <c r="R767" s="92" t="s">
        <v>76</v>
      </c>
      <c r="S767" s="102">
        <v>347840</v>
      </c>
      <c r="T767" s="13">
        <v>1.801566484432775E-3</v>
      </c>
      <c r="U767" s="73">
        <v>5</v>
      </c>
      <c r="V767" s="13">
        <v>4.1981528127623844E-3</v>
      </c>
      <c r="W767" s="73">
        <v>69568</v>
      </c>
      <c r="X767" s="22"/>
      <c r="Y767" s="143"/>
      <c r="Z767" s="168"/>
      <c r="AA767" s="168"/>
      <c r="AB767" s="168"/>
      <c r="AC767" s="168"/>
      <c r="AD767" s="168"/>
      <c r="AE767" s="168"/>
      <c r="AF767" s="168"/>
      <c r="AG767" s="168"/>
      <c r="AH767" s="168"/>
      <c r="AI767" s="168"/>
      <c r="AJ767" s="168"/>
      <c r="AK767" s="168"/>
      <c r="AL767" s="168"/>
      <c r="AM767" s="168"/>
      <c r="AN767" s="168"/>
      <c r="AO767" s="168"/>
      <c r="AP767" s="168"/>
      <c r="AQ767" s="168"/>
      <c r="AR767" s="168"/>
      <c r="AS767" s="168"/>
      <c r="AT767" s="168"/>
      <c r="AU767" s="168"/>
      <c r="AV767" s="168"/>
      <c r="AW767" s="168"/>
      <c r="AX767" s="168"/>
      <c r="AY767" s="168"/>
      <c r="AZ767" s="168"/>
      <c r="BA767" s="168"/>
      <c r="BB767" s="168"/>
      <c r="BC767" s="168"/>
      <c r="BD767" s="20"/>
      <c r="BE767" s="20"/>
      <c r="BF767" s="20"/>
      <c r="BG767" s="20"/>
      <c r="BH767" s="20"/>
      <c r="BI767" s="20"/>
      <c r="BJ767" s="20"/>
      <c r="BK767" s="20"/>
      <c r="BL767" s="20"/>
      <c r="BM767" s="20"/>
      <c r="BN767" s="20"/>
      <c r="BO767" s="20"/>
      <c r="BP767" s="20"/>
      <c r="BQ767" s="20"/>
      <c r="BR767" s="20"/>
      <c r="BS767" s="20"/>
      <c r="BT767" s="20"/>
      <c r="BU767" s="20"/>
      <c r="BV767" s="20"/>
      <c r="BW767" s="20"/>
      <c r="BX767" s="20"/>
      <c r="BY767" s="20"/>
      <c r="BZ767" s="20"/>
      <c r="CA767" s="20"/>
      <c r="CB767" s="20"/>
      <c r="CC767" s="20"/>
      <c r="CD767" s="20"/>
      <c r="CE767" s="20"/>
      <c r="CF767" s="20"/>
      <c r="CG767" s="20"/>
      <c r="CH767" s="20"/>
      <c r="CI767" s="20"/>
    </row>
    <row r="768" spans="2:87" ht="13.5" customHeight="1">
      <c r="B768" s="228"/>
      <c r="C768" s="228"/>
      <c r="D768" s="230"/>
      <c r="E768" s="173" t="s">
        <v>77</v>
      </c>
      <c r="F768" s="116" t="s">
        <v>78</v>
      </c>
      <c r="G768" s="174">
        <v>16814755</v>
      </c>
      <c r="H768" s="11">
        <f t="shared" ref="H768" si="1546">IFERROR(G768/G773,"-")</f>
        <v>8.2937293150994768E-2</v>
      </c>
      <c r="I768" s="71">
        <v>53</v>
      </c>
      <c r="J768" s="11">
        <f t="shared" ref="J768" si="1547">IFERROR(I768/D763,"-")</f>
        <v>4.2949756888168558E-2</v>
      </c>
      <c r="K768" s="76">
        <f t="shared" si="1434"/>
        <v>317259.52830188681</v>
      </c>
      <c r="L768" s="22"/>
      <c r="M768" s="20"/>
      <c r="N768" s="228"/>
      <c r="O768" s="228"/>
      <c r="P768" s="230"/>
      <c r="Q768" s="172" t="s">
        <v>77</v>
      </c>
      <c r="R768" s="92" t="s">
        <v>78</v>
      </c>
      <c r="S768" s="102">
        <v>8085646</v>
      </c>
      <c r="T768" s="13">
        <v>4.1877957792628595E-2</v>
      </c>
      <c r="U768" s="73">
        <v>44</v>
      </c>
      <c r="V768" s="13">
        <v>3.6943744752308987E-2</v>
      </c>
      <c r="W768" s="73">
        <v>183764.68181818182</v>
      </c>
      <c r="X768" s="22"/>
      <c r="Y768" s="143"/>
      <c r="Z768" s="168"/>
      <c r="AA768" s="168"/>
      <c r="AB768" s="168"/>
      <c r="AC768" s="168"/>
      <c r="AD768" s="168"/>
      <c r="AE768" s="168"/>
      <c r="AF768" s="168"/>
      <c r="AG768" s="168"/>
      <c r="AH768" s="168"/>
      <c r="AI768" s="168"/>
      <c r="AJ768" s="168"/>
      <c r="AK768" s="168"/>
      <c r="AL768" s="168"/>
      <c r="AM768" s="168"/>
      <c r="AN768" s="168"/>
      <c r="AO768" s="168"/>
      <c r="AP768" s="168"/>
      <c r="AQ768" s="168"/>
      <c r="AR768" s="168"/>
      <c r="AS768" s="168"/>
      <c r="AT768" s="168"/>
      <c r="AU768" s="168"/>
      <c r="AV768" s="168"/>
      <c r="AW768" s="168"/>
      <c r="AX768" s="168"/>
      <c r="AY768" s="168"/>
      <c r="AZ768" s="168"/>
      <c r="BA768" s="168"/>
      <c r="BB768" s="168"/>
      <c r="BC768" s="168"/>
      <c r="BD768" s="20"/>
      <c r="BE768" s="20"/>
      <c r="BF768" s="20"/>
      <c r="BG768" s="20"/>
      <c r="BH768" s="20"/>
      <c r="BI768" s="20"/>
      <c r="BJ768" s="20"/>
      <c r="BK768" s="20"/>
      <c r="BL768" s="20"/>
      <c r="BM768" s="20"/>
      <c r="BN768" s="20"/>
      <c r="BO768" s="20"/>
      <c r="BP768" s="20"/>
      <c r="BQ768" s="20"/>
      <c r="BR768" s="20"/>
      <c r="BS768" s="20"/>
      <c r="BT768" s="20"/>
      <c r="BU768" s="20"/>
      <c r="BV768" s="20"/>
      <c r="BW768" s="20"/>
      <c r="BX768" s="20"/>
      <c r="BY768" s="20"/>
      <c r="BZ768" s="20"/>
      <c r="CA768" s="20"/>
      <c r="CB768" s="20"/>
      <c r="CC768" s="20"/>
      <c r="CD768" s="20"/>
      <c r="CE768" s="20"/>
      <c r="CF768" s="20"/>
      <c r="CG768" s="20"/>
      <c r="CH768" s="20"/>
      <c r="CI768" s="20"/>
    </row>
    <row r="769" spans="2:87" ht="13.5" customHeight="1">
      <c r="B769" s="228"/>
      <c r="C769" s="228"/>
      <c r="D769" s="230"/>
      <c r="E769" s="173" t="s">
        <v>79</v>
      </c>
      <c r="F769" s="116" t="s">
        <v>80</v>
      </c>
      <c r="G769" s="174">
        <v>27471988</v>
      </c>
      <c r="H769" s="11">
        <f t="shared" ref="H769" si="1548">IFERROR(G769/G773,"-")</f>
        <v>0.13550315316497982</v>
      </c>
      <c r="I769" s="71">
        <v>260</v>
      </c>
      <c r="J769" s="11">
        <f t="shared" ref="J769" si="1549">IFERROR(I769/D763,"-")</f>
        <v>0.21069692058346839</v>
      </c>
      <c r="K769" s="76">
        <f t="shared" si="1434"/>
        <v>105661.4923076923</v>
      </c>
      <c r="L769" s="22"/>
      <c r="M769" s="20"/>
      <c r="N769" s="228"/>
      <c r="O769" s="228"/>
      <c r="P769" s="230"/>
      <c r="Q769" s="172" t="s">
        <v>79</v>
      </c>
      <c r="R769" s="92" t="s">
        <v>80</v>
      </c>
      <c r="S769" s="102">
        <v>20751066</v>
      </c>
      <c r="T769" s="13">
        <v>0.10747592290090986</v>
      </c>
      <c r="U769" s="73">
        <v>224</v>
      </c>
      <c r="V769" s="13">
        <v>0.18807724601175482</v>
      </c>
      <c r="W769" s="73">
        <v>92638.6875</v>
      </c>
      <c r="X769" s="22"/>
      <c r="Y769" s="143"/>
      <c r="Z769" s="168"/>
      <c r="AA769" s="168"/>
      <c r="AB769" s="168"/>
      <c r="AC769" s="168"/>
      <c r="AD769" s="168"/>
      <c r="AE769" s="168"/>
      <c r="AF769" s="168"/>
      <c r="AG769" s="168"/>
      <c r="AH769" s="168"/>
      <c r="AI769" s="168"/>
      <c r="AJ769" s="168"/>
      <c r="AK769" s="168"/>
      <c r="AL769" s="168"/>
      <c r="AM769" s="168"/>
      <c r="AN769" s="168"/>
      <c r="AO769" s="168"/>
      <c r="AP769" s="168"/>
      <c r="AQ769" s="168"/>
      <c r="AR769" s="168"/>
      <c r="AS769" s="168"/>
      <c r="AT769" s="168"/>
      <c r="AU769" s="168"/>
      <c r="AV769" s="168"/>
      <c r="AW769" s="168"/>
      <c r="AX769" s="168"/>
      <c r="AY769" s="168"/>
      <c r="AZ769" s="168"/>
      <c r="BA769" s="168"/>
      <c r="BB769" s="168"/>
      <c r="BC769" s="168"/>
      <c r="BD769" s="20"/>
      <c r="BE769" s="20"/>
      <c r="BF769" s="20"/>
      <c r="BG769" s="20"/>
      <c r="BH769" s="20"/>
      <c r="BI769" s="20"/>
      <c r="BJ769" s="20"/>
      <c r="BK769" s="20"/>
      <c r="BL769" s="20"/>
      <c r="BM769" s="20"/>
      <c r="BN769" s="20"/>
      <c r="BO769" s="20"/>
      <c r="BP769" s="20"/>
      <c r="BQ769" s="20"/>
      <c r="BR769" s="20"/>
      <c r="BS769" s="20"/>
      <c r="BT769" s="20"/>
      <c r="BU769" s="20"/>
      <c r="BV769" s="20"/>
      <c r="BW769" s="20"/>
      <c r="BX769" s="20"/>
      <c r="BY769" s="20"/>
      <c r="BZ769" s="20"/>
      <c r="CA769" s="20"/>
      <c r="CB769" s="20"/>
      <c r="CC769" s="20"/>
      <c r="CD769" s="20"/>
      <c r="CE769" s="20"/>
      <c r="CF769" s="20"/>
      <c r="CG769" s="20"/>
      <c r="CH769" s="20"/>
      <c r="CI769" s="20"/>
    </row>
    <row r="770" spans="2:87" ht="13.5" customHeight="1">
      <c r="B770" s="228"/>
      <c r="C770" s="228"/>
      <c r="D770" s="230"/>
      <c r="E770" s="173" t="s">
        <v>81</v>
      </c>
      <c r="F770" s="116" t="s">
        <v>82</v>
      </c>
      <c r="G770" s="174">
        <v>248</v>
      </c>
      <c r="H770" s="11">
        <f t="shared" ref="H770" si="1550">IFERROR(G770/G773,"-")</f>
        <v>1.2232380847325281E-6</v>
      </c>
      <c r="I770" s="71">
        <v>1</v>
      </c>
      <c r="J770" s="11">
        <f t="shared" ref="J770" si="1551">IFERROR(I770/D763,"-")</f>
        <v>8.1037277147487841E-4</v>
      </c>
      <c r="K770" s="76">
        <f t="shared" si="1434"/>
        <v>248</v>
      </c>
      <c r="L770" s="22"/>
      <c r="M770" s="20"/>
      <c r="N770" s="228"/>
      <c r="O770" s="228"/>
      <c r="P770" s="230"/>
      <c r="Q770" s="172" t="s">
        <v>81</v>
      </c>
      <c r="R770" s="92" t="s">
        <v>82</v>
      </c>
      <c r="S770" s="102">
        <v>2600</v>
      </c>
      <c r="T770" s="13">
        <v>1.3466170824302021E-5</v>
      </c>
      <c r="U770" s="73">
        <v>1</v>
      </c>
      <c r="V770" s="13">
        <v>8.3963056255247689E-4</v>
      </c>
      <c r="W770" s="73">
        <v>2600</v>
      </c>
      <c r="X770" s="22"/>
      <c r="Y770" s="143"/>
      <c r="Z770" s="168"/>
      <c r="AA770" s="168"/>
      <c r="AB770" s="168"/>
      <c r="AC770" s="168"/>
      <c r="AD770" s="168"/>
      <c r="AE770" s="168"/>
      <c r="AF770" s="168"/>
      <c r="AG770" s="168"/>
      <c r="AH770" s="168"/>
      <c r="AI770" s="168"/>
      <c r="AJ770" s="168"/>
      <c r="AK770" s="168"/>
      <c r="AL770" s="168"/>
      <c r="AM770" s="168"/>
      <c r="AN770" s="168"/>
      <c r="AO770" s="168"/>
      <c r="AP770" s="168"/>
      <c r="AQ770" s="168"/>
      <c r="AR770" s="168"/>
      <c r="AS770" s="168"/>
      <c r="AT770" s="168"/>
      <c r="AU770" s="168"/>
      <c r="AV770" s="168"/>
      <c r="AW770" s="168"/>
      <c r="AX770" s="168"/>
      <c r="AY770" s="168"/>
      <c r="AZ770" s="168"/>
      <c r="BA770" s="168"/>
      <c r="BB770" s="168"/>
      <c r="BC770" s="168"/>
      <c r="BD770" s="20"/>
      <c r="BE770" s="20"/>
      <c r="BF770" s="20"/>
      <c r="BG770" s="20"/>
      <c r="BH770" s="20"/>
      <c r="BI770" s="20"/>
      <c r="BJ770" s="20"/>
      <c r="BK770" s="20"/>
      <c r="BL770" s="20"/>
      <c r="BM770" s="20"/>
      <c r="BN770" s="20"/>
      <c r="BO770" s="20"/>
      <c r="BP770" s="20"/>
      <c r="BQ770" s="20"/>
      <c r="BR770" s="20"/>
      <c r="BS770" s="20"/>
      <c r="BT770" s="20"/>
      <c r="BU770" s="20"/>
      <c r="BV770" s="20"/>
      <c r="BW770" s="20"/>
      <c r="BX770" s="20"/>
      <c r="BY770" s="20"/>
      <c r="BZ770" s="20"/>
      <c r="CA770" s="20"/>
      <c r="CB770" s="20"/>
      <c r="CC770" s="20"/>
      <c r="CD770" s="20"/>
      <c r="CE770" s="20"/>
      <c r="CF770" s="20"/>
      <c r="CG770" s="20"/>
      <c r="CH770" s="20"/>
      <c r="CI770" s="20"/>
    </row>
    <row r="771" spans="2:87" ht="13.5" customHeight="1">
      <c r="B771" s="228"/>
      <c r="C771" s="228"/>
      <c r="D771" s="230"/>
      <c r="E771" s="173" t="s">
        <v>83</v>
      </c>
      <c r="F771" s="116" t="s">
        <v>84</v>
      </c>
      <c r="G771" s="174">
        <v>5852070</v>
      </c>
      <c r="H771" s="11">
        <f t="shared" ref="H771" si="1552">IFERROR(G771/G773,"-")</f>
        <v>2.8864818139196315E-2</v>
      </c>
      <c r="I771" s="71">
        <v>120</v>
      </c>
      <c r="J771" s="11">
        <f t="shared" ref="J771" si="1553">IFERROR(I771/D763,"-")</f>
        <v>9.7244732576985418E-2</v>
      </c>
      <c r="K771" s="76">
        <f t="shared" si="1434"/>
        <v>48767.25</v>
      </c>
      <c r="L771" s="22"/>
      <c r="M771" s="20"/>
      <c r="N771" s="228"/>
      <c r="O771" s="228"/>
      <c r="P771" s="230"/>
      <c r="Q771" s="172" t="s">
        <v>83</v>
      </c>
      <c r="R771" s="92" t="s">
        <v>84</v>
      </c>
      <c r="S771" s="102">
        <v>5767538</v>
      </c>
      <c r="T771" s="13">
        <v>2.9871789209097398E-2</v>
      </c>
      <c r="U771" s="73">
        <v>117</v>
      </c>
      <c r="V771" s="13">
        <v>9.8236775818639793E-2</v>
      </c>
      <c r="W771" s="73">
        <v>49295.196581196578</v>
      </c>
      <c r="X771" s="22"/>
      <c r="Y771" s="143"/>
      <c r="Z771" s="168"/>
      <c r="AA771" s="168"/>
      <c r="AB771" s="168"/>
      <c r="AC771" s="168"/>
      <c r="AD771" s="168"/>
      <c r="AE771" s="168"/>
      <c r="AF771" s="168"/>
      <c r="AG771" s="168"/>
      <c r="AH771" s="168"/>
      <c r="AI771" s="168"/>
      <c r="AJ771" s="168"/>
      <c r="AK771" s="168"/>
      <c r="AL771" s="168"/>
      <c r="AM771" s="168"/>
      <c r="AN771" s="168"/>
      <c r="AO771" s="168"/>
      <c r="AP771" s="168"/>
      <c r="AQ771" s="168"/>
      <c r="AR771" s="168"/>
      <c r="AS771" s="168"/>
      <c r="AT771" s="168"/>
      <c r="AU771" s="168"/>
      <c r="AV771" s="168"/>
      <c r="AW771" s="168"/>
      <c r="AX771" s="168"/>
      <c r="AY771" s="168"/>
      <c r="AZ771" s="168"/>
      <c r="BA771" s="168"/>
      <c r="BB771" s="168"/>
      <c r="BC771" s="168"/>
      <c r="BD771" s="20"/>
      <c r="BE771" s="20"/>
      <c r="BF771" s="20"/>
      <c r="BG771" s="20"/>
      <c r="BH771" s="20"/>
      <c r="BI771" s="20"/>
      <c r="BJ771" s="20"/>
      <c r="BK771" s="20"/>
      <c r="BL771" s="20"/>
      <c r="BM771" s="20"/>
      <c r="BN771" s="20"/>
      <c r="BO771" s="20"/>
      <c r="BP771" s="20"/>
      <c r="BQ771" s="20"/>
      <c r="BR771" s="20"/>
      <c r="BS771" s="20"/>
      <c r="BT771" s="20"/>
      <c r="BU771" s="20"/>
      <c r="BV771" s="20"/>
      <c r="BW771" s="20"/>
      <c r="BX771" s="20"/>
      <c r="BY771" s="20"/>
      <c r="BZ771" s="20"/>
      <c r="CA771" s="20"/>
      <c r="CB771" s="20"/>
      <c r="CC771" s="20"/>
      <c r="CD771" s="20"/>
      <c r="CE771" s="20"/>
      <c r="CF771" s="20"/>
      <c r="CG771" s="20"/>
      <c r="CH771" s="20"/>
      <c r="CI771" s="20"/>
    </row>
    <row r="772" spans="2:87" ht="13.5" customHeight="1">
      <c r="B772" s="228"/>
      <c r="C772" s="228"/>
      <c r="D772" s="230"/>
      <c r="E772" s="175" t="s">
        <v>85</v>
      </c>
      <c r="F772" s="117" t="s">
        <v>86</v>
      </c>
      <c r="G772" s="176">
        <v>32525437</v>
      </c>
      <c r="H772" s="12">
        <f t="shared" ref="H772" si="1554">IFERROR(G772/G773,"-")</f>
        <v>0.16042884379422787</v>
      </c>
      <c r="I772" s="72">
        <v>112</v>
      </c>
      <c r="J772" s="12">
        <f t="shared" ref="J772" si="1555">IFERROR(I772/D763,"-")</f>
        <v>9.0761750405186387E-2</v>
      </c>
      <c r="K772" s="77">
        <f t="shared" si="1434"/>
        <v>290405.6875</v>
      </c>
      <c r="L772" s="22"/>
      <c r="M772" s="20"/>
      <c r="N772" s="228"/>
      <c r="O772" s="228"/>
      <c r="P772" s="230"/>
      <c r="Q772" s="172" t="s">
        <v>85</v>
      </c>
      <c r="R772" s="92" t="s">
        <v>86</v>
      </c>
      <c r="S772" s="102">
        <v>46157038</v>
      </c>
      <c r="T772" s="13">
        <v>0.23906098401992298</v>
      </c>
      <c r="U772" s="73">
        <v>110</v>
      </c>
      <c r="V772" s="13">
        <v>9.2359361880772456E-2</v>
      </c>
      <c r="W772" s="73">
        <v>419609.43636363634</v>
      </c>
      <c r="X772" s="22"/>
      <c r="Y772" s="143"/>
      <c r="Z772" s="168"/>
      <c r="AA772" s="168"/>
      <c r="AB772" s="168"/>
      <c r="AC772" s="168"/>
      <c r="AD772" s="168"/>
      <c r="AE772" s="168"/>
      <c r="AF772" s="168"/>
      <c r="AG772" s="168"/>
      <c r="AH772" s="168"/>
      <c r="AI772" s="168"/>
      <c r="AJ772" s="168"/>
      <c r="AK772" s="168"/>
      <c r="AL772" s="168"/>
      <c r="AM772" s="168"/>
      <c r="AN772" s="168"/>
      <c r="AO772" s="168"/>
      <c r="AP772" s="168"/>
      <c r="AQ772" s="168"/>
      <c r="AR772" s="168"/>
      <c r="AS772" s="168"/>
      <c r="AT772" s="168"/>
      <c r="AU772" s="168"/>
      <c r="AV772" s="168"/>
      <c r="AW772" s="168"/>
      <c r="AX772" s="168"/>
      <c r="AY772" s="168"/>
      <c r="AZ772" s="168"/>
      <c r="BA772" s="168"/>
      <c r="BB772" s="168"/>
      <c r="BC772" s="168"/>
      <c r="BD772" s="20"/>
      <c r="BE772" s="20"/>
      <c r="BF772" s="20"/>
      <c r="BG772" s="20"/>
      <c r="BH772" s="20"/>
      <c r="BI772" s="20"/>
      <c r="BJ772" s="20"/>
      <c r="BK772" s="20"/>
      <c r="BL772" s="20"/>
      <c r="BM772" s="20"/>
      <c r="BN772" s="20"/>
      <c r="BO772" s="20"/>
      <c r="BP772" s="20"/>
      <c r="BQ772" s="20"/>
      <c r="BR772" s="20"/>
      <c r="BS772" s="20"/>
      <c r="BT772" s="20"/>
      <c r="BU772" s="20"/>
      <c r="BV772" s="20"/>
      <c r="BW772" s="20"/>
      <c r="BX772" s="20"/>
      <c r="BY772" s="20"/>
      <c r="BZ772" s="20"/>
      <c r="CA772" s="20"/>
      <c r="CB772" s="20"/>
      <c r="CC772" s="20"/>
      <c r="CD772" s="20"/>
      <c r="CE772" s="20"/>
      <c r="CF772" s="20"/>
      <c r="CG772" s="20"/>
      <c r="CH772" s="20"/>
      <c r="CI772" s="20"/>
    </row>
    <row r="773" spans="2:87" ht="13.5" customHeight="1">
      <c r="B773" s="192"/>
      <c r="C773" s="192"/>
      <c r="D773" s="231"/>
      <c r="E773" s="177" t="s">
        <v>115</v>
      </c>
      <c r="F773" s="178"/>
      <c r="G773" s="102">
        <f>SUM(G763:G772)</f>
        <v>202740581</v>
      </c>
      <c r="H773" s="13" t="s">
        <v>131</v>
      </c>
      <c r="I773" s="73">
        <v>1054</v>
      </c>
      <c r="J773" s="13">
        <f t="shared" ref="J773" si="1556">IFERROR(I773/D763,"-")</f>
        <v>0.85413290113452189</v>
      </c>
      <c r="K773" s="78">
        <f t="shared" ref="K773:K817" si="1557">IFERROR(G773/I773,"-")</f>
        <v>192353.49240986718</v>
      </c>
      <c r="L773" s="22"/>
      <c r="M773" s="20"/>
      <c r="N773" s="192"/>
      <c r="O773" s="192"/>
      <c r="P773" s="231"/>
      <c r="Q773" s="179" t="s">
        <v>115</v>
      </c>
      <c r="R773" s="179"/>
      <c r="S773" s="102">
        <v>193076416</v>
      </c>
      <c r="T773" s="13" t="s">
        <v>131</v>
      </c>
      <c r="U773" s="73">
        <v>1028</v>
      </c>
      <c r="V773" s="13">
        <v>0.86314021830394627</v>
      </c>
      <c r="W773" s="73">
        <v>187817.52529182879</v>
      </c>
      <c r="X773" s="22"/>
      <c r="Y773" s="143"/>
      <c r="Z773" s="168"/>
      <c r="AA773" s="168"/>
      <c r="AB773" s="168"/>
      <c r="AC773" s="168"/>
      <c r="AD773" s="168"/>
      <c r="AE773" s="168"/>
      <c r="AF773" s="168"/>
      <c r="AG773" s="168"/>
      <c r="AH773" s="168"/>
      <c r="AI773" s="168"/>
      <c r="AJ773" s="168"/>
      <c r="AK773" s="168"/>
      <c r="AL773" s="168"/>
      <c r="AM773" s="168"/>
      <c r="AN773" s="168"/>
      <c r="AO773" s="168"/>
      <c r="AP773" s="168"/>
      <c r="AQ773" s="168"/>
      <c r="AR773" s="168"/>
      <c r="AS773" s="168"/>
      <c r="AT773" s="168"/>
      <c r="AU773" s="168"/>
      <c r="AV773" s="168"/>
      <c r="AW773" s="168"/>
      <c r="AX773" s="168"/>
      <c r="AY773" s="168"/>
      <c r="AZ773" s="168"/>
      <c r="BA773" s="168"/>
      <c r="BB773" s="168"/>
      <c r="BC773" s="168"/>
      <c r="BD773" s="20"/>
      <c r="BE773" s="20"/>
      <c r="BF773" s="20"/>
      <c r="BG773" s="20"/>
      <c r="BH773" s="20"/>
      <c r="BI773" s="20"/>
      <c r="BJ773" s="20"/>
      <c r="BK773" s="20"/>
      <c r="BL773" s="20"/>
      <c r="BM773" s="20"/>
      <c r="BN773" s="20"/>
      <c r="BO773" s="20"/>
      <c r="BP773" s="20"/>
      <c r="BQ773" s="20"/>
      <c r="BR773" s="20"/>
      <c r="BS773" s="20"/>
      <c r="BT773" s="20"/>
      <c r="BU773" s="20"/>
      <c r="BV773" s="20"/>
      <c r="BW773" s="20"/>
      <c r="BX773" s="20"/>
      <c r="BY773" s="20"/>
      <c r="BZ773" s="20"/>
      <c r="CA773" s="20"/>
      <c r="CB773" s="20"/>
      <c r="CC773" s="20"/>
      <c r="CD773" s="20"/>
      <c r="CE773" s="20"/>
      <c r="CF773" s="20"/>
      <c r="CG773" s="20"/>
      <c r="CH773" s="20"/>
      <c r="CI773" s="20"/>
    </row>
    <row r="774" spans="2:87" ht="13.5" customHeight="1">
      <c r="B774" s="191">
        <v>71</v>
      </c>
      <c r="C774" s="191" t="s">
        <v>49</v>
      </c>
      <c r="D774" s="229">
        <f>VLOOKUP(C774,市区町村別_生活習慣病の状況!$C$5:$D$78,2,FALSE)</f>
        <v>3744</v>
      </c>
      <c r="E774" s="169" t="s">
        <v>67</v>
      </c>
      <c r="F774" s="114" t="s">
        <v>68</v>
      </c>
      <c r="G774" s="170">
        <v>93412488</v>
      </c>
      <c r="H774" s="10">
        <f t="shared" ref="H774" si="1558">IFERROR(G774/G784,"-")</f>
        <v>0.16187100696254142</v>
      </c>
      <c r="I774" s="171">
        <v>1806</v>
      </c>
      <c r="J774" s="10">
        <f t="shared" ref="J774" si="1559">IFERROR(I774/D774,"-")</f>
        <v>0.48237179487179488</v>
      </c>
      <c r="K774" s="75">
        <f t="shared" si="1557"/>
        <v>51723.415282392023</v>
      </c>
      <c r="L774" s="22"/>
      <c r="M774" s="20"/>
      <c r="N774" s="191">
        <v>71</v>
      </c>
      <c r="O774" s="191" t="s">
        <v>49</v>
      </c>
      <c r="P774" s="229">
        <v>3573</v>
      </c>
      <c r="Q774" s="172" t="s">
        <v>67</v>
      </c>
      <c r="R774" s="92" t="s">
        <v>68</v>
      </c>
      <c r="S774" s="102">
        <v>90446064</v>
      </c>
      <c r="T774" s="13">
        <v>0.15121328993448444</v>
      </c>
      <c r="U774" s="73">
        <v>1727</v>
      </c>
      <c r="V774" s="13">
        <v>0.48334732717604256</v>
      </c>
      <c r="W774" s="73">
        <v>52371.779965257672</v>
      </c>
      <c r="X774" s="22"/>
      <c r="Y774" s="143"/>
      <c r="Z774" s="168"/>
      <c r="AA774" s="168"/>
      <c r="AB774" s="168"/>
      <c r="AC774" s="168"/>
      <c r="AD774" s="168"/>
      <c r="AE774" s="168"/>
      <c r="AF774" s="168"/>
      <c r="AG774" s="168"/>
      <c r="AH774" s="168"/>
      <c r="AI774" s="168"/>
      <c r="AJ774" s="168"/>
      <c r="AK774" s="168"/>
      <c r="AL774" s="168"/>
      <c r="AM774" s="168"/>
      <c r="AN774" s="168"/>
      <c r="AO774" s="168"/>
      <c r="AP774" s="168"/>
      <c r="AQ774" s="168"/>
      <c r="AR774" s="168"/>
      <c r="AS774" s="168"/>
      <c r="AT774" s="168"/>
      <c r="AU774" s="168"/>
      <c r="AV774" s="168"/>
      <c r="AW774" s="168"/>
      <c r="AX774" s="168"/>
      <c r="AY774" s="168"/>
      <c r="AZ774" s="168"/>
      <c r="BA774" s="168"/>
      <c r="BB774" s="168"/>
      <c r="BC774" s="168"/>
      <c r="BD774" s="20"/>
      <c r="BE774" s="20"/>
      <c r="BF774" s="20"/>
      <c r="BG774" s="20"/>
      <c r="BH774" s="20"/>
      <c r="BI774" s="20"/>
      <c r="BJ774" s="20"/>
      <c r="BK774" s="20"/>
      <c r="BL774" s="20"/>
      <c r="BM774" s="20"/>
      <c r="BN774" s="20"/>
      <c r="BO774" s="20"/>
      <c r="BP774" s="20"/>
      <c r="BQ774" s="20"/>
      <c r="BR774" s="20"/>
      <c r="BS774" s="20"/>
      <c r="BT774" s="20"/>
      <c r="BU774" s="20"/>
      <c r="BV774" s="20"/>
      <c r="BW774" s="20"/>
      <c r="BX774" s="20"/>
      <c r="BY774" s="20"/>
      <c r="BZ774" s="20"/>
      <c r="CA774" s="20"/>
      <c r="CB774" s="20"/>
      <c r="CC774" s="20"/>
      <c r="CD774" s="20"/>
      <c r="CE774" s="20"/>
      <c r="CF774" s="20"/>
      <c r="CG774" s="20"/>
      <c r="CH774" s="20"/>
      <c r="CI774" s="20"/>
    </row>
    <row r="775" spans="2:87" ht="13.5" customHeight="1">
      <c r="B775" s="228"/>
      <c r="C775" s="228"/>
      <c r="D775" s="230"/>
      <c r="E775" s="173" t="s">
        <v>69</v>
      </c>
      <c r="F775" s="115" t="s">
        <v>70</v>
      </c>
      <c r="G775" s="174">
        <v>46404178</v>
      </c>
      <c r="H775" s="11">
        <f t="shared" ref="H775" si="1560">IFERROR(G775/G784,"-")</f>
        <v>8.0412064606704525E-2</v>
      </c>
      <c r="I775" s="71">
        <v>1573</v>
      </c>
      <c r="J775" s="11">
        <f t="shared" ref="J775" si="1561">IFERROR(I775/D774,"-")</f>
        <v>0.4201388888888889</v>
      </c>
      <c r="K775" s="76">
        <f t="shared" si="1557"/>
        <v>29500.431023521931</v>
      </c>
      <c r="L775" s="22"/>
      <c r="M775" s="20"/>
      <c r="N775" s="228"/>
      <c r="O775" s="228"/>
      <c r="P775" s="230"/>
      <c r="Q775" s="172" t="s">
        <v>69</v>
      </c>
      <c r="R775" s="92" t="s">
        <v>70</v>
      </c>
      <c r="S775" s="102">
        <v>47592974</v>
      </c>
      <c r="T775" s="13">
        <v>7.956885969417507E-2</v>
      </c>
      <c r="U775" s="73">
        <v>1495</v>
      </c>
      <c r="V775" s="13">
        <v>0.41841589700531767</v>
      </c>
      <c r="W775" s="73">
        <v>31834.765217391305</v>
      </c>
      <c r="X775" s="22"/>
      <c r="Y775" s="143"/>
      <c r="Z775" s="168"/>
      <c r="AA775" s="168"/>
      <c r="AB775" s="168"/>
      <c r="AC775" s="168"/>
      <c r="AD775" s="168"/>
      <c r="AE775" s="168"/>
      <c r="AF775" s="168"/>
      <c r="AG775" s="168"/>
      <c r="AH775" s="168"/>
      <c r="AI775" s="168"/>
      <c r="AJ775" s="168"/>
      <c r="AK775" s="168"/>
      <c r="AL775" s="168"/>
      <c r="AM775" s="168"/>
      <c r="AN775" s="168"/>
      <c r="AO775" s="168"/>
      <c r="AP775" s="168"/>
      <c r="AQ775" s="168"/>
      <c r="AR775" s="168"/>
      <c r="AS775" s="168"/>
      <c r="AT775" s="168"/>
      <c r="AU775" s="168"/>
      <c r="AV775" s="168"/>
      <c r="AW775" s="168"/>
      <c r="AX775" s="168"/>
      <c r="AY775" s="168"/>
      <c r="AZ775" s="168"/>
      <c r="BA775" s="168"/>
      <c r="BB775" s="168"/>
      <c r="BC775" s="168"/>
      <c r="BD775" s="20"/>
      <c r="BE775" s="20"/>
      <c r="BF775" s="20"/>
      <c r="BG775" s="20"/>
      <c r="BH775" s="20"/>
      <c r="BI775" s="20"/>
      <c r="BJ775" s="20"/>
      <c r="BK775" s="20"/>
      <c r="BL775" s="20"/>
      <c r="BM775" s="20"/>
      <c r="BN775" s="20"/>
      <c r="BO775" s="20"/>
      <c r="BP775" s="20"/>
      <c r="BQ775" s="20"/>
      <c r="BR775" s="20"/>
      <c r="BS775" s="20"/>
      <c r="BT775" s="20"/>
      <c r="BU775" s="20"/>
      <c r="BV775" s="20"/>
      <c r="BW775" s="20"/>
      <c r="BX775" s="20"/>
      <c r="BY775" s="20"/>
      <c r="BZ775" s="20"/>
      <c r="CA775" s="20"/>
      <c r="CB775" s="20"/>
      <c r="CC775" s="20"/>
      <c r="CD775" s="20"/>
      <c r="CE775" s="20"/>
      <c r="CF775" s="20"/>
      <c r="CG775" s="20"/>
      <c r="CH775" s="20"/>
      <c r="CI775" s="20"/>
    </row>
    <row r="776" spans="2:87" ht="13.5" customHeight="1">
      <c r="B776" s="228"/>
      <c r="C776" s="228"/>
      <c r="D776" s="230"/>
      <c r="E776" s="173" t="s">
        <v>71</v>
      </c>
      <c r="F776" s="116" t="s">
        <v>72</v>
      </c>
      <c r="G776" s="174">
        <v>109331464</v>
      </c>
      <c r="H776" s="11">
        <f t="shared" ref="H776" si="1562">IFERROR(G776/G784,"-")</f>
        <v>0.18945640512614167</v>
      </c>
      <c r="I776" s="71">
        <v>2421</v>
      </c>
      <c r="J776" s="11">
        <f t="shared" ref="J776" si="1563">IFERROR(I776/D774,"-")</f>
        <v>0.64663461538461542</v>
      </c>
      <c r="K776" s="76">
        <f t="shared" si="1557"/>
        <v>45159.629904997935</v>
      </c>
      <c r="L776" s="22"/>
      <c r="M776" s="20"/>
      <c r="N776" s="228"/>
      <c r="O776" s="228"/>
      <c r="P776" s="230"/>
      <c r="Q776" s="172" t="s">
        <v>71</v>
      </c>
      <c r="R776" s="92" t="s">
        <v>72</v>
      </c>
      <c r="S776" s="102">
        <v>109320588</v>
      </c>
      <c r="T776" s="13">
        <v>0.18276887946226514</v>
      </c>
      <c r="U776" s="73">
        <v>2315</v>
      </c>
      <c r="V776" s="13">
        <v>0.64791491743632801</v>
      </c>
      <c r="W776" s="73">
        <v>47222.716198704104</v>
      </c>
      <c r="X776" s="22"/>
      <c r="Y776" s="143"/>
      <c r="Z776" s="168"/>
      <c r="AA776" s="168"/>
      <c r="AB776" s="168"/>
      <c r="AC776" s="168"/>
      <c r="AD776" s="168"/>
      <c r="AE776" s="168"/>
      <c r="AF776" s="168"/>
      <c r="AG776" s="168"/>
      <c r="AH776" s="168"/>
      <c r="AI776" s="168"/>
      <c r="AJ776" s="168"/>
      <c r="AK776" s="168"/>
      <c r="AL776" s="168"/>
      <c r="AM776" s="168"/>
      <c r="AN776" s="168"/>
      <c r="AO776" s="168"/>
      <c r="AP776" s="168"/>
      <c r="AQ776" s="168"/>
      <c r="AR776" s="168"/>
      <c r="AS776" s="168"/>
      <c r="AT776" s="168"/>
      <c r="AU776" s="168"/>
      <c r="AV776" s="168"/>
      <c r="AW776" s="168"/>
      <c r="AX776" s="168"/>
      <c r="AY776" s="168"/>
      <c r="AZ776" s="168"/>
      <c r="BA776" s="168"/>
      <c r="BB776" s="168"/>
      <c r="BC776" s="168"/>
      <c r="BD776" s="20"/>
      <c r="BE776" s="20"/>
      <c r="BF776" s="20"/>
      <c r="BG776" s="20"/>
      <c r="BH776" s="20"/>
      <c r="BI776" s="20"/>
      <c r="BJ776" s="20"/>
      <c r="BK776" s="20"/>
      <c r="BL776" s="20"/>
      <c r="BM776" s="20"/>
      <c r="BN776" s="20"/>
      <c r="BO776" s="20"/>
      <c r="BP776" s="20"/>
      <c r="BQ776" s="20"/>
      <c r="BR776" s="20"/>
      <c r="BS776" s="20"/>
      <c r="BT776" s="20"/>
      <c r="BU776" s="20"/>
      <c r="BV776" s="20"/>
      <c r="BW776" s="20"/>
      <c r="BX776" s="20"/>
      <c r="BY776" s="20"/>
      <c r="BZ776" s="20"/>
      <c r="CA776" s="20"/>
      <c r="CB776" s="20"/>
      <c r="CC776" s="20"/>
      <c r="CD776" s="20"/>
      <c r="CE776" s="20"/>
      <c r="CF776" s="20"/>
      <c r="CG776" s="20"/>
      <c r="CH776" s="20"/>
      <c r="CI776" s="20"/>
    </row>
    <row r="777" spans="2:87" ht="13.5" customHeight="1">
      <c r="B777" s="228"/>
      <c r="C777" s="228"/>
      <c r="D777" s="230"/>
      <c r="E777" s="173" t="s">
        <v>73</v>
      </c>
      <c r="F777" s="116" t="s">
        <v>74</v>
      </c>
      <c r="G777" s="174">
        <v>54439384</v>
      </c>
      <c r="H777" s="11">
        <f t="shared" ref="H777" si="1564">IFERROR(G777/G784,"-")</f>
        <v>9.4335972578960384E-2</v>
      </c>
      <c r="I777" s="71">
        <v>812</v>
      </c>
      <c r="J777" s="11">
        <f t="shared" ref="J777" si="1565">IFERROR(I777/D774,"-")</f>
        <v>0.21688034188034189</v>
      </c>
      <c r="K777" s="76">
        <f t="shared" si="1557"/>
        <v>67043.576354679797</v>
      </c>
      <c r="L777" s="22"/>
      <c r="M777" s="20"/>
      <c r="N777" s="228"/>
      <c r="O777" s="228"/>
      <c r="P777" s="230"/>
      <c r="Q777" s="172" t="s">
        <v>73</v>
      </c>
      <c r="R777" s="92" t="s">
        <v>74</v>
      </c>
      <c r="S777" s="102">
        <v>58295895</v>
      </c>
      <c r="T777" s="13">
        <v>9.7462660980197666E-2</v>
      </c>
      <c r="U777" s="73">
        <v>790</v>
      </c>
      <c r="V777" s="13">
        <v>0.22110271480548557</v>
      </c>
      <c r="W777" s="73">
        <v>73792.272151898738</v>
      </c>
      <c r="X777" s="22"/>
      <c r="Y777" s="143"/>
      <c r="Z777" s="168"/>
      <c r="AA777" s="168"/>
      <c r="AB777" s="168"/>
      <c r="AC777" s="168"/>
      <c r="AD777" s="168"/>
      <c r="AE777" s="168"/>
      <c r="AF777" s="168"/>
      <c r="AG777" s="168"/>
      <c r="AH777" s="168"/>
      <c r="AI777" s="168"/>
      <c r="AJ777" s="168"/>
      <c r="AK777" s="168"/>
      <c r="AL777" s="168"/>
      <c r="AM777" s="168"/>
      <c r="AN777" s="168"/>
      <c r="AO777" s="168"/>
      <c r="AP777" s="168"/>
      <c r="AQ777" s="168"/>
      <c r="AR777" s="168"/>
      <c r="AS777" s="168"/>
      <c r="AT777" s="168"/>
      <c r="AU777" s="168"/>
      <c r="AV777" s="168"/>
      <c r="AW777" s="168"/>
      <c r="AX777" s="168"/>
      <c r="AY777" s="168"/>
      <c r="AZ777" s="168"/>
      <c r="BA777" s="168"/>
      <c r="BB777" s="168"/>
      <c r="BC777" s="168"/>
      <c r="BD777" s="20"/>
      <c r="BE777" s="20"/>
      <c r="BF777" s="20"/>
      <c r="BG777" s="20"/>
      <c r="BH777" s="20"/>
      <c r="BI777" s="20"/>
      <c r="BJ777" s="20"/>
      <c r="BK777" s="20"/>
      <c r="BL777" s="20"/>
      <c r="BM777" s="20"/>
      <c r="BN777" s="20"/>
      <c r="BO777" s="20"/>
      <c r="BP777" s="20"/>
      <c r="BQ777" s="20"/>
      <c r="BR777" s="20"/>
      <c r="BS777" s="20"/>
      <c r="BT777" s="20"/>
      <c r="BU777" s="20"/>
      <c r="BV777" s="20"/>
      <c r="BW777" s="20"/>
      <c r="BX777" s="20"/>
      <c r="BY777" s="20"/>
      <c r="BZ777" s="20"/>
      <c r="CA777" s="20"/>
      <c r="CB777" s="20"/>
      <c r="CC777" s="20"/>
      <c r="CD777" s="20"/>
      <c r="CE777" s="20"/>
      <c r="CF777" s="20"/>
      <c r="CG777" s="20"/>
      <c r="CH777" s="20"/>
      <c r="CI777" s="20"/>
    </row>
    <row r="778" spans="2:87" ht="13.5" customHeight="1">
      <c r="B778" s="228"/>
      <c r="C778" s="228"/>
      <c r="D778" s="230"/>
      <c r="E778" s="173" t="s">
        <v>75</v>
      </c>
      <c r="F778" s="116" t="s">
        <v>76</v>
      </c>
      <c r="G778" s="174">
        <v>4866964</v>
      </c>
      <c r="H778" s="11">
        <f t="shared" ref="H778" si="1566">IFERROR(G778/G784,"-")</f>
        <v>8.4337798981485058E-3</v>
      </c>
      <c r="I778" s="71">
        <v>12</v>
      </c>
      <c r="J778" s="11">
        <f t="shared" ref="J778" si="1567">IFERROR(I778/D774,"-")</f>
        <v>3.205128205128205E-3</v>
      </c>
      <c r="K778" s="76">
        <f t="shared" si="1557"/>
        <v>405580.33333333331</v>
      </c>
      <c r="L778" s="22"/>
      <c r="M778" s="20"/>
      <c r="N778" s="228"/>
      <c r="O778" s="228"/>
      <c r="P778" s="230"/>
      <c r="Q778" s="172" t="s">
        <v>75</v>
      </c>
      <c r="R778" s="92" t="s">
        <v>76</v>
      </c>
      <c r="S778" s="102">
        <v>2209430</v>
      </c>
      <c r="T778" s="13">
        <v>3.693860897915336E-3</v>
      </c>
      <c r="U778" s="73">
        <v>16</v>
      </c>
      <c r="V778" s="13">
        <v>4.4780296669465437E-3</v>
      </c>
      <c r="W778" s="73">
        <v>138089.375</v>
      </c>
      <c r="X778" s="22"/>
      <c r="Y778" s="143"/>
      <c r="Z778" s="168"/>
      <c r="AA778" s="168"/>
      <c r="AB778" s="168"/>
      <c r="AC778" s="168"/>
      <c r="AD778" s="168"/>
      <c r="AE778" s="168"/>
      <c r="AF778" s="168"/>
      <c r="AG778" s="168"/>
      <c r="AH778" s="168"/>
      <c r="AI778" s="168"/>
      <c r="AJ778" s="168"/>
      <c r="AK778" s="168"/>
      <c r="AL778" s="168"/>
      <c r="AM778" s="168"/>
      <c r="AN778" s="168"/>
      <c r="AO778" s="168"/>
      <c r="AP778" s="168"/>
      <c r="AQ778" s="168"/>
      <c r="AR778" s="168"/>
      <c r="AS778" s="168"/>
      <c r="AT778" s="168"/>
      <c r="AU778" s="168"/>
      <c r="AV778" s="168"/>
      <c r="AW778" s="168"/>
      <c r="AX778" s="168"/>
      <c r="AY778" s="168"/>
      <c r="AZ778" s="168"/>
      <c r="BA778" s="168"/>
      <c r="BB778" s="168"/>
      <c r="BC778" s="168"/>
      <c r="BD778" s="20"/>
      <c r="BE778" s="20"/>
      <c r="BF778" s="20"/>
      <c r="BG778" s="20"/>
      <c r="BH778" s="20"/>
      <c r="BI778" s="20"/>
      <c r="BJ778" s="20"/>
      <c r="BK778" s="20"/>
      <c r="BL778" s="20"/>
      <c r="BM778" s="20"/>
      <c r="BN778" s="20"/>
      <c r="BO778" s="20"/>
      <c r="BP778" s="20"/>
      <c r="BQ778" s="20"/>
      <c r="BR778" s="20"/>
      <c r="BS778" s="20"/>
      <c r="BT778" s="20"/>
      <c r="BU778" s="20"/>
      <c r="BV778" s="20"/>
      <c r="BW778" s="20"/>
      <c r="BX778" s="20"/>
      <c r="BY778" s="20"/>
      <c r="BZ778" s="20"/>
      <c r="CA778" s="20"/>
      <c r="CB778" s="20"/>
      <c r="CC778" s="20"/>
      <c r="CD778" s="20"/>
      <c r="CE778" s="20"/>
      <c r="CF778" s="20"/>
      <c r="CG778" s="20"/>
      <c r="CH778" s="20"/>
      <c r="CI778" s="20"/>
    </row>
    <row r="779" spans="2:87" ht="13.5" customHeight="1">
      <c r="B779" s="228"/>
      <c r="C779" s="228"/>
      <c r="D779" s="230"/>
      <c r="E779" s="173" t="s">
        <v>77</v>
      </c>
      <c r="F779" s="116" t="s">
        <v>78</v>
      </c>
      <c r="G779" s="174">
        <v>37754696</v>
      </c>
      <c r="H779" s="11">
        <f t="shared" ref="H779" si="1568">IFERROR(G779/G784,"-")</f>
        <v>6.5423700727087308E-2</v>
      </c>
      <c r="I779" s="71">
        <v>157</v>
      </c>
      <c r="J779" s="11">
        <f t="shared" ref="J779" si="1569">IFERROR(I779/D774,"-")</f>
        <v>4.193376068376068E-2</v>
      </c>
      <c r="K779" s="76">
        <f t="shared" si="1557"/>
        <v>240475.77070063693</v>
      </c>
      <c r="L779" s="22"/>
      <c r="M779" s="20"/>
      <c r="N779" s="228"/>
      <c r="O779" s="228"/>
      <c r="P779" s="230"/>
      <c r="Q779" s="172" t="s">
        <v>77</v>
      </c>
      <c r="R779" s="92" t="s">
        <v>78</v>
      </c>
      <c r="S779" s="102">
        <v>37313724</v>
      </c>
      <c r="T779" s="13">
        <v>6.2383377630974964E-2</v>
      </c>
      <c r="U779" s="73">
        <v>154</v>
      </c>
      <c r="V779" s="13">
        <v>4.3101035544360483E-2</v>
      </c>
      <c r="W779" s="73">
        <v>242296.90909090909</v>
      </c>
      <c r="X779" s="22"/>
      <c r="Y779" s="143"/>
      <c r="Z779" s="168"/>
      <c r="AA779" s="168"/>
      <c r="AB779" s="168"/>
      <c r="AC779" s="168"/>
      <c r="AD779" s="168"/>
      <c r="AE779" s="168"/>
      <c r="AF779" s="168"/>
      <c r="AG779" s="168"/>
      <c r="AH779" s="168"/>
      <c r="AI779" s="168"/>
      <c r="AJ779" s="168"/>
      <c r="AK779" s="168"/>
      <c r="AL779" s="168"/>
      <c r="AM779" s="168"/>
      <c r="AN779" s="168"/>
      <c r="AO779" s="168"/>
      <c r="AP779" s="168"/>
      <c r="AQ779" s="168"/>
      <c r="AR779" s="168"/>
      <c r="AS779" s="168"/>
      <c r="AT779" s="168"/>
      <c r="AU779" s="168"/>
      <c r="AV779" s="168"/>
      <c r="AW779" s="168"/>
      <c r="AX779" s="168"/>
      <c r="AY779" s="168"/>
      <c r="AZ779" s="168"/>
      <c r="BA779" s="168"/>
      <c r="BB779" s="168"/>
      <c r="BC779" s="168"/>
      <c r="BD779" s="20"/>
      <c r="BE779" s="20"/>
      <c r="BF779" s="20"/>
      <c r="BG779" s="20"/>
      <c r="BH779" s="20"/>
      <c r="BI779" s="20"/>
      <c r="BJ779" s="20"/>
      <c r="BK779" s="20"/>
      <c r="BL779" s="20"/>
      <c r="BM779" s="20"/>
      <c r="BN779" s="20"/>
      <c r="BO779" s="20"/>
      <c r="BP779" s="20"/>
      <c r="BQ779" s="20"/>
      <c r="BR779" s="20"/>
      <c r="BS779" s="20"/>
      <c r="BT779" s="20"/>
      <c r="BU779" s="20"/>
      <c r="BV779" s="20"/>
      <c r="BW779" s="20"/>
      <c r="BX779" s="20"/>
      <c r="BY779" s="20"/>
      <c r="BZ779" s="20"/>
      <c r="CA779" s="20"/>
      <c r="CB779" s="20"/>
      <c r="CC779" s="20"/>
      <c r="CD779" s="20"/>
      <c r="CE779" s="20"/>
      <c r="CF779" s="20"/>
      <c r="CG779" s="20"/>
      <c r="CH779" s="20"/>
      <c r="CI779" s="20"/>
    </row>
    <row r="780" spans="2:87" ht="13.5" customHeight="1">
      <c r="B780" s="228"/>
      <c r="C780" s="228"/>
      <c r="D780" s="230"/>
      <c r="E780" s="173" t="s">
        <v>79</v>
      </c>
      <c r="F780" s="116" t="s">
        <v>80</v>
      </c>
      <c r="G780" s="174">
        <v>89592147</v>
      </c>
      <c r="H780" s="11">
        <f t="shared" ref="H780" si="1570">IFERROR(G780/G784,"-")</f>
        <v>0.15525088091889849</v>
      </c>
      <c r="I780" s="71">
        <v>631</v>
      </c>
      <c r="J780" s="11">
        <f t="shared" ref="J780" si="1571">IFERROR(I780/D774,"-")</f>
        <v>0.1685363247863248</v>
      </c>
      <c r="K780" s="76">
        <f t="shared" si="1557"/>
        <v>141984.3851030111</v>
      </c>
      <c r="L780" s="22"/>
      <c r="M780" s="20"/>
      <c r="N780" s="228"/>
      <c r="O780" s="228"/>
      <c r="P780" s="230"/>
      <c r="Q780" s="172" t="s">
        <v>79</v>
      </c>
      <c r="R780" s="92" t="s">
        <v>80</v>
      </c>
      <c r="S780" s="102">
        <v>102786152</v>
      </c>
      <c r="T780" s="13">
        <v>0.17184420765536007</v>
      </c>
      <c r="U780" s="73">
        <v>646</v>
      </c>
      <c r="V780" s="13">
        <v>0.1808004478029667</v>
      </c>
      <c r="W780" s="73">
        <v>159111.69040247679</v>
      </c>
      <c r="X780" s="22"/>
      <c r="Y780" s="143"/>
      <c r="Z780" s="168"/>
      <c r="AA780" s="168"/>
      <c r="AB780" s="168"/>
      <c r="AC780" s="168"/>
      <c r="AD780" s="168"/>
      <c r="AE780" s="168"/>
      <c r="AF780" s="168"/>
      <c r="AG780" s="168"/>
      <c r="AH780" s="168"/>
      <c r="AI780" s="168"/>
      <c r="AJ780" s="168"/>
      <c r="AK780" s="168"/>
      <c r="AL780" s="168"/>
      <c r="AM780" s="168"/>
      <c r="AN780" s="168"/>
      <c r="AO780" s="168"/>
      <c r="AP780" s="168"/>
      <c r="AQ780" s="168"/>
      <c r="AR780" s="168"/>
      <c r="AS780" s="168"/>
      <c r="AT780" s="168"/>
      <c r="AU780" s="168"/>
      <c r="AV780" s="168"/>
      <c r="AW780" s="168"/>
      <c r="AX780" s="168"/>
      <c r="AY780" s="168"/>
      <c r="AZ780" s="168"/>
      <c r="BA780" s="168"/>
      <c r="BB780" s="168"/>
      <c r="BC780" s="168"/>
      <c r="BD780" s="20"/>
      <c r="BE780" s="20"/>
      <c r="BF780" s="20"/>
      <c r="BG780" s="20"/>
      <c r="BH780" s="20"/>
      <c r="BI780" s="20"/>
      <c r="BJ780" s="20"/>
      <c r="BK780" s="20"/>
      <c r="BL780" s="20"/>
      <c r="BM780" s="20"/>
      <c r="BN780" s="20"/>
      <c r="BO780" s="20"/>
      <c r="BP780" s="20"/>
      <c r="BQ780" s="20"/>
      <c r="BR780" s="20"/>
      <c r="BS780" s="20"/>
      <c r="BT780" s="20"/>
      <c r="BU780" s="20"/>
      <c r="BV780" s="20"/>
      <c r="BW780" s="20"/>
      <c r="BX780" s="20"/>
      <c r="BY780" s="20"/>
      <c r="BZ780" s="20"/>
      <c r="CA780" s="20"/>
      <c r="CB780" s="20"/>
      <c r="CC780" s="20"/>
      <c r="CD780" s="20"/>
      <c r="CE780" s="20"/>
      <c r="CF780" s="20"/>
      <c r="CG780" s="20"/>
      <c r="CH780" s="20"/>
      <c r="CI780" s="20"/>
    </row>
    <row r="781" spans="2:87" ht="13.5" customHeight="1">
      <c r="B781" s="228"/>
      <c r="C781" s="228"/>
      <c r="D781" s="230"/>
      <c r="E781" s="173" t="s">
        <v>81</v>
      </c>
      <c r="F781" s="116" t="s">
        <v>82</v>
      </c>
      <c r="G781" s="174">
        <v>119074</v>
      </c>
      <c r="H781" s="11">
        <f t="shared" ref="H781" si="1572">IFERROR(G781/G784,"-")</f>
        <v>2.0633888140371187E-4</v>
      </c>
      <c r="I781" s="71">
        <v>9</v>
      </c>
      <c r="J781" s="11">
        <f t="shared" ref="J781" si="1573">IFERROR(I781/D774,"-")</f>
        <v>2.403846153846154E-3</v>
      </c>
      <c r="K781" s="76">
        <f t="shared" si="1557"/>
        <v>13230.444444444445</v>
      </c>
      <c r="L781" s="22"/>
      <c r="M781" s="20"/>
      <c r="N781" s="228"/>
      <c r="O781" s="228"/>
      <c r="P781" s="230"/>
      <c r="Q781" s="172" t="s">
        <v>81</v>
      </c>
      <c r="R781" s="92" t="s">
        <v>82</v>
      </c>
      <c r="S781" s="102">
        <v>261681</v>
      </c>
      <c r="T781" s="13">
        <v>4.3749438254544521E-4</v>
      </c>
      <c r="U781" s="73">
        <v>12</v>
      </c>
      <c r="V781" s="13">
        <v>3.3585222502099076E-3</v>
      </c>
      <c r="W781" s="73">
        <v>21806.75</v>
      </c>
      <c r="X781" s="22"/>
      <c r="Y781" s="143"/>
      <c r="Z781" s="168"/>
      <c r="AA781" s="168"/>
      <c r="AB781" s="168"/>
      <c r="AC781" s="168"/>
      <c r="AD781" s="168"/>
      <c r="AE781" s="168"/>
      <c r="AF781" s="168"/>
      <c r="AG781" s="168"/>
      <c r="AH781" s="168"/>
      <c r="AI781" s="168"/>
      <c r="AJ781" s="168"/>
      <c r="AK781" s="168"/>
      <c r="AL781" s="168"/>
      <c r="AM781" s="168"/>
      <c r="AN781" s="168"/>
      <c r="AO781" s="168"/>
      <c r="AP781" s="168"/>
      <c r="AQ781" s="168"/>
      <c r="AR781" s="168"/>
      <c r="AS781" s="168"/>
      <c r="AT781" s="168"/>
      <c r="AU781" s="168"/>
      <c r="AV781" s="168"/>
      <c r="AW781" s="168"/>
      <c r="AX781" s="168"/>
      <c r="AY781" s="168"/>
      <c r="AZ781" s="168"/>
      <c r="BA781" s="168"/>
      <c r="BB781" s="168"/>
      <c r="BC781" s="168"/>
      <c r="BD781" s="20"/>
      <c r="BE781" s="20"/>
      <c r="BF781" s="20"/>
      <c r="BG781" s="20"/>
      <c r="BH781" s="20"/>
      <c r="BI781" s="20"/>
      <c r="BJ781" s="20"/>
      <c r="BK781" s="20"/>
      <c r="BL781" s="20"/>
      <c r="BM781" s="20"/>
      <c r="BN781" s="20"/>
      <c r="BO781" s="20"/>
      <c r="BP781" s="20"/>
      <c r="BQ781" s="20"/>
      <c r="BR781" s="20"/>
      <c r="BS781" s="20"/>
      <c r="BT781" s="20"/>
      <c r="BU781" s="20"/>
      <c r="BV781" s="20"/>
      <c r="BW781" s="20"/>
      <c r="BX781" s="20"/>
      <c r="BY781" s="20"/>
      <c r="BZ781" s="20"/>
      <c r="CA781" s="20"/>
      <c r="CB781" s="20"/>
      <c r="CC781" s="20"/>
      <c r="CD781" s="20"/>
      <c r="CE781" s="20"/>
      <c r="CF781" s="20"/>
      <c r="CG781" s="20"/>
      <c r="CH781" s="20"/>
      <c r="CI781" s="20"/>
    </row>
    <row r="782" spans="2:87" ht="13.5" customHeight="1">
      <c r="B782" s="228"/>
      <c r="C782" s="228"/>
      <c r="D782" s="230"/>
      <c r="E782" s="173" t="s">
        <v>83</v>
      </c>
      <c r="F782" s="116" t="s">
        <v>84</v>
      </c>
      <c r="G782" s="174">
        <v>12794115</v>
      </c>
      <c r="H782" s="11">
        <f t="shared" ref="H782" si="1574">IFERROR(G782/G784,"-")</f>
        <v>2.2170443402005906E-2</v>
      </c>
      <c r="I782" s="71">
        <v>257</v>
      </c>
      <c r="J782" s="11">
        <f t="shared" ref="J782" si="1575">IFERROR(I782/D774,"-")</f>
        <v>6.8643162393162399E-2</v>
      </c>
      <c r="K782" s="76">
        <f t="shared" si="1557"/>
        <v>49782.548638132299</v>
      </c>
      <c r="L782" s="22"/>
      <c r="M782" s="20"/>
      <c r="N782" s="228"/>
      <c r="O782" s="228"/>
      <c r="P782" s="230"/>
      <c r="Q782" s="172" t="s">
        <v>83</v>
      </c>
      <c r="R782" s="92" t="s">
        <v>84</v>
      </c>
      <c r="S782" s="102">
        <v>18968808</v>
      </c>
      <c r="T782" s="13">
        <v>3.1713219315055739E-2</v>
      </c>
      <c r="U782" s="73">
        <v>272</v>
      </c>
      <c r="V782" s="13">
        <v>7.6126504338091233E-2</v>
      </c>
      <c r="W782" s="73">
        <v>69738.26470588235</v>
      </c>
      <c r="X782" s="22"/>
      <c r="Y782" s="143"/>
      <c r="Z782" s="168"/>
      <c r="AA782" s="168"/>
      <c r="AB782" s="168"/>
      <c r="AC782" s="168"/>
      <c r="AD782" s="168"/>
      <c r="AE782" s="168"/>
      <c r="AF782" s="168"/>
      <c r="AG782" s="168"/>
      <c r="AH782" s="168"/>
      <c r="AI782" s="168"/>
      <c r="AJ782" s="168"/>
      <c r="AK782" s="168"/>
      <c r="AL782" s="168"/>
      <c r="AM782" s="168"/>
      <c r="AN782" s="168"/>
      <c r="AO782" s="168"/>
      <c r="AP782" s="168"/>
      <c r="AQ782" s="168"/>
      <c r="AR782" s="168"/>
      <c r="AS782" s="168"/>
      <c r="AT782" s="168"/>
      <c r="AU782" s="168"/>
      <c r="AV782" s="168"/>
      <c r="AW782" s="168"/>
      <c r="AX782" s="168"/>
      <c r="AY782" s="168"/>
      <c r="AZ782" s="168"/>
      <c r="BA782" s="168"/>
      <c r="BB782" s="168"/>
      <c r="BC782" s="168"/>
      <c r="BD782" s="20"/>
      <c r="BE782" s="20"/>
      <c r="BF782" s="20"/>
      <c r="BG782" s="20"/>
      <c r="BH782" s="20"/>
      <c r="BI782" s="20"/>
      <c r="BJ782" s="20"/>
      <c r="BK782" s="20"/>
      <c r="BL782" s="20"/>
      <c r="BM782" s="20"/>
      <c r="BN782" s="20"/>
      <c r="BO782" s="20"/>
      <c r="BP782" s="20"/>
      <c r="BQ782" s="20"/>
      <c r="BR782" s="20"/>
      <c r="BS782" s="20"/>
      <c r="BT782" s="20"/>
      <c r="BU782" s="20"/>
      <c r="BV782" s="20"/>
      <c r="BW782" s="20"/>
      <c r="BX782" s="20"/>
      <c r="BY782" s="20"/>
      <c r="BZ782" s="20"/>
      <c r="CA782" s="20"/>
      <c r="CB782" s="20"/>
      <c r="CC782" s="20"/>
      <c r="CD782" s="20"/>
      <c r="CE782" s="20"/>
      <c r="CF782" s="20"/>
      <c r="CG782" s="20"/>
      <c r="CH782" s="20"/>
      <c r="CI782" s="20"/>
    </row>
    <row r="783" spans="2:87" ht="13.5" customHeight="1">
      <c r="B783" s="228"/>
      <c r="C783" s="228"/>
      <c r="D783" s="230"/>
      <c r="E783" s="175" t="s">
        <v>85</v>
      </c>
      <c r="F783" s="117" t="s">
        <v>86</v>
      </c>
      <c r="G783" s="176">
        <v>128365288</v>
      </c>
      <c r="H783" s="12">
        <f t="shared" ref="H783" si="1576">IFERROR(G783/G784,"-")</f>
        <v>0.22243940689810804</v>
      </c>
      <c r="I783" s="72">
        <v>334</v>
      </c>
      <c r="J783" s="12">
        <f t="shared" ref="J783" si="1577">IFERROR(I783/D774,"-")</f>
        <v>8.9209401709401712E-2</v>
      </c>
      <c r="K783" s="77">
        <f t="shared" si="1557"/>
        <v>384327.20958083833</v>
      </c>
      <c r="L783" s="22"/>
      <c r="M783" s="20"/>
      <c r="N783" s="228"/>
      <c r="O783" s="228"/>
      <c r="P783" s="230"/>
      <c r="Q783" s="172" t="s">
        <v>85</v>
      </c>
      <c r="R783" s="92" t="s">
        <v>86</v>
      </c>
      <c r="S783" s="102">
        <v>130940364</v>
      </c>
      <c r="T783" s="13">
        <v>0.21891415004702611</v>
      </c>
      <c r="U783" s="73">
        <v>317</v>
      </c>
      <c r="V783" s="13">
        <v>8.8720962776378393E-2</v>
      </c>
      <c r="W783" s="73">
        <v>413061.08517350157</v>
      </c>
      <c r="X783" s="22"/>
      <c r="Y783" s="143"/>
      <c r="Z783" s="168"/>
      <c r="AA783" s="168"/>
      <c r="AB783" s="168"/>
      <c r="AC783" s="168"/>
      <c r="AD783" s="168"/>
      <c r="AE783" s="168"/>
      <c r="AF783" s="168"/>
      <c r="AG783" s="168"/>
      <c r="AH783" s="168"/>
      <c r="AI783" s="168"/>
      <c r="AJ783" s="168"/>
      <c r="AK783" s="168"/>
      <c r="AL783" s="168"/>
      <c r="AM783" s="168"/>
      <c r="AN783" s="168"/>
      <c r="AO783" s="168"/>
      <c r="AP783" s="168"/>
      <c r="AQ783" s="168"/>
      <c r="AR783" s="168"/>
      <c r="AS783" s="168"/>
      <c r="AT783" s="168"/>
      <c r="AU783" s="168"/>
      <c r="AV783" s="168"/>
      <c r="AW783" s="168"/>
      <c r="AX783" s="168"/>
      <c r="AY783" s="168"/>
      <c r="AZ783" s="168"/>
      <c r="BA783" s="168"/>
      <c r="BB783" s="168"/>
      <c r="BC783" s="168"/>
      <c r="BD783" s="20"/>
      <c r="BE783" s="20"/>
      <c r="BF783" s="20"/>
      <c r="BG783" s="20"/>
      <c r="BH783" s="20"/>
      <c r="BI783" s="20"/>
      <c r="BJ783" s="20"/>
      <c r="BK783" s="20"/>
      <c r="BL783" s="20"/>
      <c r="BM783" s="20"/>
      <c r="BN783" s="20"/>
      <c r="BO783" s="20"/>
      <c r="BP783" s="20"/>
      <c r="BQ783" s="20"/>
      <c r="BR783" s="20"/>
      <c r="BS783" s="20"/>
      <c r="BT783" s="20"/>
      <c r="BU783" s="20"/>
      <c r="BV783" s="20"/>
      <c r="BW783" s="20"/>
      <c r="BX783" s="20"/>
      <c r="BY783" s="20"/>
      <c r="BZ783" s="20"/>
      <c r="CA783" s="20"/>
      <c r="CB783" s="20"/>
      <c r="CC783" s="20"/>
      <c r="CD783" s="20"/>
      <c r="CE783" s="20"/>
      <c r="CF783" s="20"/>
      <c r="CG783" s="20"/>
      <c r="CH783" s="20"/>
      <c r="CI783" s="20"/>
    </row>
    <row r="784" spans="2:87" ht="13.5" customHeight="1">
      <c r="B784" s="192"/>
      <c r="C784" s="192"/>
      <c r="D784" s="231"/>
      <c r="E784" s="177" t="s">
        <v>115</v>
      </c>
      <c r="F784" s="178"/>
      <c r="G784" s="102">
        <f>SUM(G774:G783)</f>
        <v>577079798</v>
      </c>
      <c r="H784" s="13" t="s">
        <v>131</v>
      </c>
      <c r="I784" s="73">
        <v>3026</v>
      </c>
      <c r="J784" s="13">
        <f t="shared" ref="J784" si="1578">IFERROR(I784/D774,"-")</f>
        <v>0.80822649572649574</v>
      </c>
      <c r="K784" s="78">
        <f t="shared" si="1557"/>
        <v>190707.13747521481</v>
      </c>
      <c r="L784" s="22"/>
      <c r="M784" s="20"/>
      <c r="N784" s="192"/>
      <c r="O784" s="192"/>
      <c r="P784" s="231"/>
      <c r="Q784" s="179" t="s">
        <v>115</v>
      </c>
      <c r="R784" s="179"/>
      <c r="S784" s="102">
        <v>598135680</v>
      </c>
      <c r="T784" s="13" t="s">
        <v>131</v>
      </c>
      <c r="U784" s="73">
        <v>2910</v>
      </c>
      <c r="V784" s="13">
        <v>0.8144416456759026</v>
      </c>
      <c r="W784" s="73">
        <v>205544.90721649484</v>
      </c>
      <c r="X784" s="22"/>
      <c r="Y784" s="143"/>
      <c r="Z784" s="168"/>
      <c r="AA784" s="168"/>
      <c r="AB784" s="168"/>
      <c r="AC784" s="168"/>
      <c r="AD784" s="168"/>
      <c r="AE784" s="168"/>
      <c r="AF784" s="168"/>
      <c r="AG784" s="168"/>
      <c r="AH784" s="168"/>
      <c r="AI784" s="168"/>
      <c r="AJ784" s="168"/>
      <c r="AK784" s="168"/>
      <c r="AL784" s="168"/>
      <c r="AM784" s="168"/>
      <c r="AN784" s="168"/>
      <c r="AO784" s="168"/>
      <c r="AP784" s="168"/>
      <c r="AQ784" s="168"/>
      <c r="AR784" s="168"/>
      <c r="AS784" s="168"/>
      <c r="AT784" s="168"/>
      <c r="AU784" s="168"/>
      <c r="AV784" s="168"/>
      <c r="AW784" s="168"/>
      <c r="AX784" s="168"/>
      <c r="AY784" s="168"/>
      <c r="AZ784" s="168"/>
      <c r="BA784" s="168"/>
      <c r="BB784" s="168"/>
      <c r="BC784" s="168"/>
      <c r="BD784" s="20"/>
      <c r="BE784" s="20"/>
      <c r="BF784" s="20"/>
      <c r="BG784" s="20"/>
      <c r="BH784" s="20"/>
      <c r="BI784" s="20"/>
      <c r="BJ784" s="20"/>
      <c r="BK784" s="20"/>
      <c r="BL784" s="20"/>
      <c r="BM784" s="20"/>
      <c r="BN784" s="20"/>
      <c r="BO784" s="20"/>
      <c r="BP784" s="20"/>
      <c r="BQ784" s="20"/>
      <c r="BR784" s="20"/>
      <c r="BS784" s="20"/>
      <c r="BT784" s="20"/>
      <c r="BU784" s="20"/>
      <c r="BV784" s="20"/>
      <c r="BW784" s="20"/>
      <c r="BX784" s="20"/>
      <c r="BY784" s="20"/>
      <c r="BZ784" s="20"/>
      <c r="CA784" s="20"/>
      <c r="CB784" s="20"/>
      <c r="CC784" s="20"/>
      <c r="CD784" s="20"/>
      <c r="CE784" s="20"/>
      <c r="CF784" s="20"/>
      <c r="CG784" s="20"/>
      <c r="CH784" s="20"/>
      <c r="CI784" s="20"/>
    </row>
    <row r="785" spans="2:87" ht="13.5" customHeight="1">
      <c r="B785" s="191">
        <v>72</v>
      </c>
      <c r="C785" s="191" t="s">
        <v>27</v>
      </c>
      <c r="D785" s="229">
        <f>VLOOKUP(C785,市区町村別_生活習慣病の状況!$C$5:$D$78,2,FALSE)</f>
        <v>2331</v>
      </c>
      <c r="E785" s="169" t="s">
        <v>67</v>
      </c>
      <c r="F785" s="114" t="s">
        <v>68</v>
      </c>
      <c r="G785" s="170">
        <v>52460565</v>
      </c>
      <c r="H785" s="10">
        <f t="shared" ref="H785" si="1579">IFERROR(G785/G795,"-")</f>
        <v>0.17230337715481717</v>
      </c>
      <c r="I785" s="171">
        <v>1135</v>
      </c>
      <c r="J785" s="10">
        <f t="shared" ref="J785" si="1580">IFERROR(I785/D785,"-")</f>
        <v>0.48691548691548692</v>
      </c>
      <c r="K785" s="75">
        <f t="shared" si="1557"/>
        <v>46220.762114537443</v>
      </c>
      <c r="L785" s="22"/>
      <c r="M785" s="20"/>
      <c r="N785" s="191">
        <v>72</v>
      </c>
      <c r="O785" s="191" t="s">
        <v>27</v>
      </c>
      <c r="P785" s="229">
        <v>2211</v>
      </c>
      <c r="Q785" s="172" t="s">
        <v>67</v>
      </c>
      <c r="R785" s="92" t="s">
        <v>68</v>
      </c>
      <c r="S785" s="102">
        <v>47475449</v>
      </c>
      <c r="T785" s="13">
        <v>0.15990672637081074</v>
      </c>
      <c r="U785" s="73">
        <v>1037</v>
      </c>
      <c r="V785" s="13">
        <v>0.46901854364540929</v>
      </c>
      <c r="W785" s="73">
        <v>45781.532304725166</v>
      </c>
      <c r="X785" s="22"/>
      <c r="Y785" s="143"/>
      <c r="Z785" s="168"/>
      <c r="AA785" s="168"/>
      <c r="AB785" s="168"/>
      <c r="AC785" s="168"/>
      <c r="AD785" s="168"/>
      <c r="AE785" s="168"/>
      <c r="AF785" s="168"/>
      <c r="AG785" s="168"/>
      <c r="AH785" s="168"/>
      <c r="AI785" s="168"/>
      <c r="AJ785" s="168"/>
      <c r="AK785" s="168"/>
      <c r="AL785" s="168"/>
      <c r="AM785" s="168"/>
      <c r="AN785" s="168"/>
      <c r="AO785" s="168"/>
      <c r="AP785" s="168"/>
      <c r="AQ785" s="168"/>
      <c r="AR785" s="168"/>
      <c r="AS785" s="168"/>
      <c r="AT785" s="168"/>
      <c r="AU785" s="168"/>
      <c r="AV785" s="168"/>
      <c r="AW785" s="168"/>
      <c r="AX785" s="168"/>
      <c r="AY785" s="168"/>
      <c r="AZ785" s="168"/>
      <c r="BA785" s="168"/>
      <c r="BB785" s="168"/>
      <c r="BC785" s="168"/>
      <c r="BD785" s="20"/>
      <c r="BE785" s="20"/>
      <c r="BF785" s="20"/>
      <c r="BG785" s="20"/>
      <c r="BH785" s="20"/>
      <c r="BI785" s="20"/>
      <c r="BJ785" s="20"/>
      <c r="BK785" s="20"/>
      <c r="BL785" s="20"/>
      <c r="BM785" s="20"/>
      <c r="BN785" s="20"/>
      <c r="BO785" s="20"/>
      <c r="BP785" s="20"/>
      <c r="BQ785" s="20"/>
      <c r="BR785" s="20"/>
      <c r="BS785" s="20"/>
      <c r="BT785" s="20"/>
      <c r="BU785" s="20"/>
      <c r="BV785" s="20"/>
      <c r="BW785" s="20"/>
      <c r="BX785" s="20"/>
      <c r="BY785" s="20"/>
      <c r="BZ785" s="20"/>
      <c r="CA785" s="20"/>
      <c r="CB785" s="20"/>
      <c r="CC785" s="20"/>
      <c r="CD785" s="20"/>
      <c r="CE785" s="20"/>
      <c r="CF785" s="20"/>
      <c r="CG785" s="20"/>
      <c r="CH785" s="20"/>
      <c r="CI785" s="20"/>
    </row>
    <row r="786" spans="2:87" ht="13.5" customHeight="1">
      <c r="B786" s="228"/>
      <c r="C786" s="228"/>
      <c r="D786" s="230"/>
      <c r="E786" s="173" t="s">
        <v>69</v>
      </c>
      <c r="F786" s="115" t="s">
        <v>70</v>
      </c>
      <c r="G786" s="174">
        <v>28936161</v>
      </c>
      <c r="H786" s="11">
        <f t="shared" ref="H786" si="1581">IFERROR(G786/G795,"-")</f>
        <v>9.5038973792895887E-2</v>
      </c>
      <c r="I786" s="71">
        <v>1001</v>
      </c>
      <c r="J786" s="11">
        <f t="shared" ref="J786" si="1582">IFERROR(I786/D785,"-")</f>
        <v>0.42942942942942941</v>
      </c>
      <c r="K786" s="76">
        <f t="shared" si="1557"/>
        <v>28907.253746253748</v>
      </c>
      <c r="L786" s="22"/>
      <c r="M786" s="20"/>
      <c r="N786" s="228"/>
      <c r="O786" s="228"/>
      <c r="P786" s="230"/>
      <c r="Q786" s="172" t="s">
        <v>69</v>
      </c>
      <c r="R786" s="92" t="s">
        <v>70</v>
      </c>
      <c r="S786" s="102">
        <v>28886056</v>
      </c>
      <c r="T786" s="13">
        <v>9.7293964565220131E-2</v>
      </c>
      <c r="U786" s="73">
        <v>921</v>
      </c>
      <c r="V786" s="13">
        <v>0.41655359565807326</v>
      </c>
      <c r="W786" s="73">
        <v>31363.795874049945</v>
      </c>
      <c r="X786" s="22"/>
      <c r="Y786" s="143"/>
      <c r="Z786" s="168"/>
      <c r="AA786" s="168"/>
      <c r="AB786" s="168"/>
      <c r="AC786" s="168"/>
      <c r="AD786" s="168"/>
      <c r="AE786" s="168"/>
      <c r="AF786" s="168"/>
      <c r="AG786" s="168"/>
      <c r="AH786" s="168"/>
      <c r="AI786" s="168"/>
      <c r="AJ786" s="168"/>
      <c r="AK786" s="168"/>
      <c r="AL786" s="168"/>
      <c r="AM786" s="168"/>
      <c r="AN786" s="168"/>
      <c r="AO786" s="168"/>
      <c r="AP786" s="168"/>
      <c r="AQ786" s="168"/>
      <c r="AR786" s="168"/>
      <c r="AS786" s="168"/>
      <c r="AT786" s="168"/>
      <c r="AU786" s="168"/>
      <c r="AV786" s="168"/>
      <c r="AW786" s="168"/>
      <c r="AX786" s="168"/>
      <c r="AY786" s="168"/>
      <c r="AZ786" s="168"/>
      <c r="BA786" s="168"/>
      <c r="BB786" s="168"/>
      <c r="BC786" s="168"/>
      <c r="BD786" s="20"/>
      <c r="BE786" s="20"/>
      <c r="BF786" s="20"/>
      <c r="BG786" s="20"/>
      <c r="BH786" s="20"/>
      <c r="BI786" s="20"/>
      <c r="BJ786" s="20"/>
      <c r="BK786" s="20"/>
      <c r="BL786" s="20"/>
      <c r="BM786" s="20"/>
      <c r="BN786" s="20"/>
      <c r="BO786" s="20"/>
      <c r="BP786" s="20"/>
      <c r="BQ786" s="20"/>
      <c r="BR786" s="20"/>
      <c r="BS786" s="20"/>
      <c r="BT786" s="20"/>
      <c r="BU786" s="20"/>
      <c r="BV786" s="20"/>
      <c r="BW786" s="20"/>
      <c r="BX786" s="20"/>
      <c r="BY786" s="20"/>
      <c r="BZ786" s="20"/>
      <c r="CA786" s="20"/>
      <c r="CB786" s="20"/>
      <c r="CC786" s="20"/>
      <c r="CD786" s="20"/>
      <c r="CE786" s="20"/>
      <c r="CF786" s="20"/>
      <c r="CG786" s="20"/>
      <c r="CH786" s="20"/>
      <c r="CI786" s="20"/>
    </row>
    <row r="787" spans="2:87" ht="13.5" customHeight="1">
      <c r="B787" s="228"/>
      <c r="C787" s="228"/>
      <c r="D787" s="230"/>
      <c r="E787" s="173" t="s">
        <v>71</v>
      </c>
      <c r="F787" s="116" t="s">
        <v>72</v>
      </c>
      <c r="G787" s="174">
        <v>61457524</v>
      </c>
      <c r="H787" s="11">
        <f t="shared" ref="H787" si="1583">IFERROR(G787/G795,"-")</f>
        <v>0.20185331470931028</v>
      </c>
      <c r="I787" s="71">
        <v>1562</v>
      </c>
      <c r="J787" s="11">
        <f t="shared" ref="J787" si="1584">IFERROR(I787/D785,"-")</f>
        <v>0.67009867009867008</v>
      </c>
      <c r="K787" s="76">
        <f t="shared" si="1557"/>
        <v>39345.405889884765</v>
      </c>
      <c r="L787" s="22"/>
      <c r="M787" s="20"/>
      <c r="N787" s="228"/>
      <c r="O787" s="228"/>
      <c r="P787" s="230"/>
      <c r="Q787" s="172" t="s">
        <v>71</v>
      </c>
      <c r="R787" s="92" t="s">
        <v>72</v>
      </c>
      <c r="S787" s="102">
        <v>61891920</v>
      </c>
      <c r="T787" s="13">
        <v>0.20846425941130348</v>
      </c>
      <c r="U787" s="73">
        <v>1464</v>
      </c>
      <c r="V787" s="13">
        <v>0.66214382632293078</v>
      </c>
      <c r="W787" s="73">
        <v>42275.901639344265</v>
      </c>
      <c r="X787" s="22"/>
      <c r="Y787" s="143"/>
      <c r="Z787" s="168"/>
      <c r="AA787" s="168"/>
      <c r="AB787" s="168"/>
      <c r="AC787" s="168"/>
      <c r="AD787" s="168"/>
      <c r="AE787" s="168"/>
      <c r="AF787" s="168"/>
      <c r="AG787" s="168"/>
      <c r="AH787" s="168"/>
      <c r="AI787" s="168"/>
      <c r="AJ787" s="168"/>
      <c r="AK787" s="168"/>
      <c r="AL787" s="168"/>
      <c r="AM787" s="168"/>
      <c r="AN787" s="168"/>
      <c r="AO787" s="168"/>
      <c r="AP787" s="168"/>
      <c r="AQ787" s="168"/>
      <c r="AR787" s="168"/>
      <c r="AS787" s="168"/>
      <c r="AT787" s="168"/>
      <c r="AU787" s="168"/>
      <c r="AV787" s="168"/>
      <c r="AW787" s="168"/>
      <c r="AX787" s="168"/>
      <c r="AY787" s="168"/>
      <c r="AZ787" s="168"/>
      <c r="BA787" s="168"/>
      <c r="BB787" s="168"/>
      <c r="BC787" s="168"/>
      <c r="BD787" s="20"/>
      <c r="BE787" s="20"/>
      <c r="BF787" s="20"/>
      <c r="BG787" s="20"/>
      <c r="BH787" s="20"/>
      <c r="BI787" s="20"/>
      <c r="BJ787" s="20"/>
      <c r="BK787" s="20"/>
      <c r="BL787" s="20"/>
      <c r="BM787" s="20"/>
      <c r="BN787" s="20"/>
      <c r="BO787" s="20"/>
      <c r="BP787" s="20"/>
      <c r="BQ787" s="20"/>
      <c r="BR787" s="20"/>
      <c r="BS787" s="20"/>
      <c r="BT787" s="20"/>
      <c r="BU787" s="20"/>
      <c r="BV787" s="20"/>
      <c r="BW787" s="20"/>
      <c r="BX787" s="20"/>
      <c r="BY787" s="20"/>
      <c r="BZ787" s="20"/>
      <c r="CA787" s="20"/>
      <c r="CB787" s="20"/>
      <c r="CC787" s="20"/>
      <c r="CD787" s="20"/>
      <c r="CE787" s="20"/>
      <c r="CF787" s="20"/>
      <c r="CG787" s="20"/>
      <c r="CH787" s="20"/>
      <c r="CI787" s="20"/>
    </row>
    <row r="788" spans="2:87" ht="13.5" customHeight="1">
      <c r="B788" s="228"/>
      <c r="C788" s="228"/>
      <c r="D788" s="230"/>
      <c r="E788" s="173" t="s">
        <v>73</v>
      </c>
      <c r="F788" s="116" t="s">
        <v>74</v>
      </c>
      <c r="G788" s="174">
        <v>39341140</v>
      </c>
      <c r="H788" s="11">
        <f t="shared" ref="H788" si="1585">IFERROR(G788/G795,"-")</f>
        <v>0.12921346316267207</v>
      </c>
      <c r="I788" s="71">
        <v>519</v>
      </c>
      <c r="J788" s="11">
        <f t="shared" ref="J788" si="1586">IFERROR(I788/D785,"-")</f>
        <v>0.22265122265122264</v>
      </c>
      <c r="K788" s="76">
        <f t="shared" si="1557"/>
        <v>75801.811175337192</v>
      </c>
      <c r="L788" s="22"/>
      <c r="M788" s="20"/>
      <c r="N788" s="228"/>
      <c r="O788" s="228"/>
      <c r="P788" s="230"/>
      <c r="Q788" s="172" t="s">
        <v>73</v>
      </c>
      <c r="R788" s="92" t="s">
        <v>74</v>
      </c>
      <c r="S788" s="102">
        <v>20008578</v>
      </c>
      <c r="T788" s="13">
        <v>6.7392858302720279E-2</v>
      </c>
      <c r="U788" s="73">
        <v>482</v>
      </c>
      <c r="V788" s="13">
        <v>0.21800090456806875</v>
      </c>
      <c r="W788" s="73">
        <v>41511.572614107885</v>
      </c>
      <c r="X788" s="22"/>
      <c r="Y788" s="143"/>
      <c r="Z788" s="168"/>
      <c r="AA788" s="168"/>
      <c r="AB788" s="168"/>
      <c r="AC788" s="168"/>
      <c r="AD788" s="168"/>
      <c r="AE788" s="168"/>
      <c r="AF788" s="168"/>
      <c r="AG788" s="168"/>
      <c r="AH788" s="168"/>
      <c r="AI788" s="168"/>
      <c r="AJ788" s="168"/>
      <c r="AK788" s="168"/>
      <c r="AL788" s="168"/>
      <c r="AM788" s="168"/>
      <c r="AN788" s="168"/>
      <c r="AO788" s="168"/>
      <c r="AP788" s="168"/>
      <c r="AQ788" s="168"/>
      <c r="AR788" s="168"/>
      <c r="AS788" s="168"/>
      <c r="AT788" s="168"/>
      <c r="AU788" s="168"/>
      <c r="AV788" s="168"/>
      <c r="AW788" s="168"/>
      <c r="AX788" s="168"/>
      <c r="AY788" s="168"/>
      <c r="AZ788" s="168"/>
      <c r="BA788" s="168"/>
      <c r="BB788" s="168"/>
      <c r="BC788" s="168"/>
      <c r="BD788" s="20"/>
      <c r="BE788" s="20"/>
      <c r="BF788" s="20"/>
      <c r="BG788" s="20"/>
      <c r="BH788" s="20"/>
      <c r="BI788" s="20"/>
      <c r="BJ788" s="20"/>
      <c r="BK788" s="20"/>
      <c r="BL788" s="20"/>
      <c r="BM788" s="20"/>
      <c r="BN788" s="20"/>
      <c r="BO788" s="20"/>
      <c r="BP788" s="20"/>
      <c r="BQ788" s="20"/>
      <c r="BR788" s="20"/>
      <c r="BS788" s="20"/>
      <c r="BT788" s="20"/>
      <c r="BU788" s="20"/>
      <c r="BV788" s="20"/>
      <c r="BW788" s="20"/>
      <c r="BX788" s="20"/>
      <c r="BY788" s="20"/>
      <c r="BZ788" s="20"/>
      <c r="CA788" s="20"/>
      <c r="CB788" s="20"/>
      <c r="CC788" s="20"/>
      <c r="CD788" s="20"/>
      <c r="CE788" s="20"/>
      <c r="CF788" s="20"/>
      <c r="CG788" s="20"/>
      <c r="CH788" s="20"/>
      <c r="CI788" s="20"/>
    </row>
    <row r="789" spans="2:87" ht="13.5" customHeight="1">
      <c r="B789" s="228"/>
      <c r="C789" s="228"/>
      <c r="D789" s="230"/>
      <c r="E789" s="173" t="s">
        <v>75</v>
      </c>
      <c r="F789" s="116" t="s">
        <v>76</v>
      </c>
      <c r="G789" s="174">
        <v>3273204</v>
      </c>
      <c r="H789" s="11">
        <f t="shared" ref="H789" si="1587">IFERROR(G789/G795,"-")</f>
        <v>1.0750629607528171E-2</v>
      </c>
      <c r="I789" s="71">
        <v>13</v>
      </c>
      <c r="J789" s="11">
        <f t="shared" ref="J789" si="1588">IFERROR(I789/D785,"-")</f>
        <v>5.5770055770055773E-3</v>
      </c>
      <c r="K789" s="76">
        <f t="shared" si="1557"/>
        <v>251784.92307692306</v>
      </c>
      <c r="L789" s="22"/>
      <c r="M789" s="20"/>
      <c r="N789" s="228"/>
      <c r="O789" s="228"/>
      <c r="P789" s="230"/>
      <c r="Q789" s="172" t="s">
        <v>75</v>
      </c>
      <c r="R789" s="92" t="s">
        <v>76</v>
      </c>
      <c r="S789" s="102">
        <v>8837172</v>
      </c>
      <c r="T789" s="13">
        <v>2.9765347662026119E-2</v>
      </c>
      <c r="U789" s="73">
        <v>7</v>
      </c>
      <c r="V789" s="13">
        <v>3.1659882406151062E-3</v>
      </c>
      <c r="W789" s="73">
        <v>1262453.142857143</v>
      </c>
      <c r="X789" s="22"/>
      <c r="Y789" s="143"/>
      <c r="Z789" s="168"/>
      <c r="AA789" s="168"/>
      <c r="AB789" s="168"/>
      <c r="AC789" s="168"/>
      <c r="AD789" s="168"/>
      <c r="AE789" s="168"/>
      <c r="AF789" s="168"/>
      <c r="AG789" s="168"/>
      <c r="AH789" s="168"/>
      <c r="AI789" s="168"/>
      <c r="AJ789" s="168"/>
      <c r="AK789" s="168"/>
      <c r="AL789" s="168"/>
      <c r="AM789" s="168"/>
      <c r="AN789" s="168"/>
      <c r="AO789" s="168"/>
      <c r="AP789" s="168"/>
      <c r="AQ789" s="168"/>
      <c r="AR789" s="168"/>
      <c r="AS789" s="168"/>
      <c r="AT789" s="168"/>
      <c r="AU789" s="168"/>
      <c r="AV789" s="168"/>
      <c r="AW789" s="168"/>
      <c r="AX789" s="168"/>
      <c r="AY789" s="168"/>
      <c r="AZ789" s="168"/>
      <c r="BA789" s="168"/>
      <c r="BB789" s="168"/>
      <c r="BC789" s="168"/>
      <c r="BD789" s="20"/>
      <c r="BE789" s="20"/>
      <c r="BF789" s="20"/>
      <c r="BG789" s="20"/>
      <c r="BH789" s="20"/>
      <c r="BI789" s="20"/>
      <c r="BJ789" s="20"/>
      <c r="BK789" s="20"/>
      <c r="BL789" s="20"/>
      <c r="BM789" s="20"/>
      <c r="BN789" s="20"/>
      <c r="BO789" s="20"/>
      <c r="BP789" s="20"/>
      <c r="BQ789" s="20"/>
      <c r="BR789" s="20"/>
      <c r="BS789" s="20"/>
      <c r="BT789" s="20"/>
      <c r="BU789" s="20"/>
      <c r="BV789" s="20"/>
      <c r="BW789" s="20"/>
      <c r="BX789" s="20"/>
      <c r="BY789" s="20"/>
      <c r="BZ789" s="20"/>
      <c r="CA789" s="20"/>
      <c r="CB789" s="20"/>
      <c r="CC789" s="20"/>
      <c r="CD789" s="20"/>
      <c r="CE789" s="20"/>
      <c r="CF789" s="20"/>
      <c r="CG789" s="20"/>
      <c r="CH789" s="20"/>
      <c r="CI789" s="20"/>
    </row>
    <row r="790" spans="2:87" ht="13.5" customHeight="1">
      <c r="B790" s="228"/>
      <c r="C790" s="228"/>
      <c r="D790" s="230"/>
      <c r="E790" s="173" t="s">
        <v>77</v>
      </c>
      <c r="F790" s="116" t="s">
        <v>78</v>
      </c>
      <c r="G790" s="174">
        <v>25509086</v>
      </c>
      <c r="H790" s="11">
        <f t="shared" ref="H790" si="1589">IFERROR(G790/G795,"-")</f>
        <v>8.378296470754111E-2</v>
      </c>
      <c r="I790" s="71">
        <v>67</v>
      </c>
      <c r="J790" s="11">
        <f t="shared" ref="J790" si="1590">IFERROR(I790/D785,"-")</f>
        <v>2.8743028743028743E-2</v>
      </c>
      <c r="K790" s="76">
        <f t="shared" si="1557"/>
        <v>380732.62686567166</v>
      </c>
      <c r="L790" s="22"/>
      <c r="M790" s="20"/>
      <c r="N790" s="228"/>
      <c r="O790" s="228"/>
      <c r="P790" s="230"/>
      <c r="Q790" s="172" t="s">
        <v>77</v>
      </c>
      <c r="R790" s="92" t="s">
        <v>78</v>
      </c>
      <c r="S790" s="102">
        <v>20032102</v>
      </c>
      <c r="T790" s="13">
        <v>6.7472091799409217E-2</v>
      </c>
      <c r="U790" s="73">
        <v>70</v>
      </c>
      <c r="V790" s="13">
        <v>3.1659882406151064E-2</v>
      </c>
      <c r="W790" s="73">
        <v>286172.88571428572</v>
      </c>
      <c r="X790" s="22"/>
      <c r="Y790" s="143"/>
      <c r="Z790" s="168"/>
      <c r="AA790" s="168"/>
      <c r="AB790" s="168"/>
      <c r="AC790" s="168"/>
      <c r="AD790" s="168"/>
      <c r="AE790" s="168"/>
      <c r="AF790" s="168"/>
      <c r="AG790" s="168"/>
      <c r="AH790" s="168"/>
      <c r="AI790" s="168"/>
      <c r="AJ790" s="168"/>
      <c r="AK790" s="168"/>
      <c r="AL790" s="168"/>
      <c r="AM790" s="168"/>
      <c r="AN790" s="168"/>
      <c r="AO790" s="168"/>
      <c r="AP790" s="168"/>
      <c r="AQ790" s="168"/>
      <c r="AR790" s="168"/>
      <c r="AS790" s="168"/>
      <c r="AT790" s="168"/>
      <c r="AU790" s="168"/>
      <c r="AV790" s="168"/>
      <c r="AW790" s="168"/>
      <c r="AX790" s="168"/>
      <c r="AY790" s="168"/>
      <c r="AZ790" s="168"/>
      <c r="BA790" s="168"/>
      <c r="BB790" s="168"/>
      <c r="BC790" s="168"/>
      <c r="BD790" s="20"/>
      <c r="BE790" s="20"/>
      <c r="BF790" s="20"/>
      <c r="BG790" s="20"/>
      <c r="BH790" s="20"/>
      <c r="BI790" s="20"/>
      <c r="BJ790" s="20"/>
      <c r="BK790" s="20"/>
      <c r="BL790" s="20"/>
      <c r="BM790" s="20"/>
      <c r="BN790" s="20"/>
      <c r="BO790" s="20"/>
      <c r="BP790" s="20"/>
      <c r="BQ790" s="20"/>
      <c r="BR790" s="20"/>
      <c r="BS790" s="20"/>
      <c r="BT790" s="20"/>
      <c r="BU790" s="20"/>
      <c r="BV790" s="20"/>
      <c r="BW790" s="20"/>
      <c r="BX790" s="20"/>
      <c r="BY790" s="20"/>
      <c r="BZ790" s="20"/>
      <c r="CA790" s="20"/>
      <c r="CB790" s="20"/>
      <c r="CC790" s="20"/>
      <c r="CD790" s="20"/>
      <c r="CE790" s="20"/>
      <c r="CF790" s="20"/>
      <c r="CG790" s="20"/>
      <c r="CH790" s="20"/>
      <c r="CI790" s="20"/>
    </row>
    <row r="791" spans="2:87" ht="13.5" customHeight="1">
      <c r="B791" s="228"/>
      <c r="C791" s="228"/>
      <c r="D791" s="230"/>
      <c r="E791" s="173" t="s">
        <v>79</v>
      </c>
      <c r="F791" s="116" t="s">
        <v>80</v>
      </c>
      <c r="G791" s="174">
        <v>43721759</v>
      </c>
      <c r="H791" s="11">
        <f t="shared" ref="H791" si="1591">IFERROR(G791/G795,"-")</f>
        <v>0.14360132665077133</v>
      </c>
      <c r="I791" s="71">
        <v>381</v>
      </c>
      <c r="J791" s="11">
        <f t="shared" ref="J791" si="1592">IFERROR(I791/D785,"-")</f>
        <v>0.16344916344916344</v>
      </c>
      <c r="K791" s="76">
        <f t="shared" si="1557"/>
        <v>114755.27296587927</v>
      </c>
      <c r="L791" s="22"/>
      <c r="M791" s="20"/>
      <c r="N791" s="228"/>
      <c r="O791" s="228"/>
      <c r="P791" s="230"/>
      <c r="Q791" s="172" t="s">
        <v>79</v>
      </c>
      <c r="R791" s="92" t="s">
        <v>80</v>
      </c>
      <c r="S791" s="102">
        <v>42905572</v>
      </c>
      <c r="T791" s="13">
        <v>0.14451447445156587</v>
      </c>
      <c r="U791" s="73">
        <v>386</v>
      </c>
      <c r="V791" s="13">
        <v>0.17458163726820444</v>
      </c>
      <c r="W791" s="73">
        <v>111154.33160621762</v>
      </c>
      <c r="X791" s="22"/>
      <c r="Y791" s="143"/>
      <c r="Z791" s="168"/>
      <c r="AA791" s="168"/>
      <c r="AB791" s="168"/>
      <c r="AC791" s="168"/>
      <c r="AD791" s="168"/>
      <c r="AE791" s="168"/>
      <c r="AF791" s="168"/>
      <c r="AG791" s="168"/>
      <c r="AH791" s="168"/>
      <c r="AI791" s="168"/>
      <c r="AJ791" s="168"/>
      <c r="AK791" s="168"/>
      <c r="AL791" s="168"/>
      <c r="AM791" s="168"/>
      <c r="AN791" s="168"/>
      <c r="AO791" s="168"/>
      <c r="AP791" s="168"/>
      <c r="AQ791" s="168"/>
      <c r="AR791" s="168"/>
      <c r="AS791" s="168"/>
      <c r="AT791" s="168"/>
      <c r="AU791" s="168"/>
      <c r="AV791" s="168"/>
      <c r="AW791" s="168"/>
      <c r="AX791" s="168"/>
      <c r="AY791" s="168"/>
      <c r="AZ791" s="168"/>
      <c r="BA791" s="168"/>
      <c r="BB791" s="168"/>
      <c r="BC791" s="168"/>
      <c r="BD791" s="20"/>
      <c r="BE791" s="20"/>
      <c r="BF791" s="20"/>
      <c r="BG791" s="20"/>
      <c r="BH791" s="20"/>
      <c r="BI791" s="20"/>
      <c r="BJ791" s="20"/>
      <c r="BK791" s="20"/>
      <c r="BL791" s="20"/>
      <c r="BM791" s="20"/>
      <c r="BN791" s="20"/>
      <c r="BO791" s="20"/>
      <c r="BP791" s="20"/>
      <c r="BQ791" s="20"/>
      <c r="BR791" s="20"/>
      <c r="BS791" s="20"/>
      <c r="BT791" s="20"/>
      <c r="BU791" s="20"/>
      <c r="BV791" s="20"/>
      <c r="BW791" s="20"/>
      <c r="BX791" s="20"/>
      <c r="BY791" s="20"/>
      <c r="BZ791" s="20"/>
      <c r="CA791" s="20"/>
      <c r="CB791" s="20"/>
      <c r="CC791" s="20"/>
      <c r="CD791" s="20"/>
      <c r="CE791" s="20"/>
      <c r="CF791" s="20"/>
      <c r="CG791" s="20"/>
      <c r="CH791" s="20"/>
      <c r="CI791" s="20"/>
    </row>
    <row r="792" spans="2:87" ht="13.5" customHeight="1">
      <c r="B792" s="228"/>
      <c r="C792" s="228"/>
      <c r="D792" s="230"/>
      <c r="E792" s="173" t="s">
        <v>81</v>
      </c>
      <c r="F792" s="116" t="s">
        <v>82</v>
      </c>
      <c r="G792" s="174">
        <v>121911</v>
      </c>
      <c r="H792" s="11">
        <f t="shared" ref="H792" si="1593">IFERROR(G792/G795,"-")</f>
        <v>4.0040889785157509E-4</v>
      </c>
      <c r="I792" s="71">
        <v>4</v>
      </c>
      <c r="J792" s="11">
        <f t="shared" ref="J792" si="1594">IFERROR(I792/D785,"-")</f>
        <v>1.716001716001716E-3</v>
      </c>
      <c r="K792" s="76">
        <f t="shared" si="1557"/>
        <v>30477.75</v>
      </c>
      <c r="L792" s="22"/>
      <c r="M792" s="20"/>
      <c r="N792" s="228"/>
      <c r="O792" s="228"/>
      <c r="P792" s="230"/>
      <c r="Q792" s="172" t="s">
        <v>81</v>
      </c>
      <c r="R792" s="92" t="s">
        <v>82</v>
      </c>
      <c r="S792" s="102">
        <v>78089</v>
      </c>
      <c r="T792" s="13">
        <v>2.6301923664945727E-4</v>
      </c>
      <c r="U792" s="73">
        <v>6</v>
      </c>
      <c r="V792" s="13">
        <v>2.7137042062415195E-3</v>
      </c>
      <c r="W792" s="73">
        <v>13014.833333333334</v>
      </c>
      <c r="X792" s="22"/>
      <c r="Y792" s="143"/>
      <c r="Z792" s="168"/>
      <c r="AA792" s="168"/>
      <c r="AB792" s="168"/>
      <c r="AC792" s="168"/>
      <c r="AD792" s="168"/>
      <c r="AE792" s="168"/>
      <c r="AF792" s="168"/>
      <c r="AG792" s="168"/>
      <c r="AH792" s="168"/>
      <c r="AI792" s="168"/>
      <c r="AJ792" s="168"/>
      <c r="AK792" s="168"/>
      <c r="AL792" s="168"/>
      <c r="AM792" s="168"/>
      <c r="AN792" s="168"/>
      <c r="AO792" s="168"/>
      <c r="AP792" s="168"/>
      <c r="AQ792" s="168"/>
      <c r="AR792" s="168"/>
      <c r="AS792" s="168"/>
      <c r="AT792" s="168"/>
      <c r="AU792" s="168"/>
      <c r="AV792" s="168"/>
      <c r="AW792" s="168"/>
      <c r="AX792" s="168"/>
      <c r="AY792" s="168"/>
      <c r="AZ792" s="168"/>
      <c r="BA792" s="168"/>
      <c r="BB792" s="168"/>
      <c r="BC792" s="168"/>
      <c r="BD792" s="20"/>
      <c r="BE792" s="20"/>
      <c r="BF792" s="20"/>
      <c r="BG792" s="20"/>
      <c r="BH792" s="20"/>
      <c r="BI792" s="20"/>
      <c r="BJ792" s="20"/>
      <c r="BK792" s="20"/>
      <c r="BL792" s="20"/>
      <c r="BM792" s="20"/>
      <c r="BN792" s="20"/>
      <c r="BO792" s="20"/>
      <c r="BP792" s="20"/>
      <c r="BQ792" s="20"/>
      <c r="BR792" s="20"/>
      <c r="BS792" s="20"/>
      <c r="BT792" s="20"/>
      <c r="BU792" s="20"/>
      <c r="BV792" s="20"/>
      <c r="BW792" s="20"/>
      <c r="BX792" s="20"/>
      <c r="BY792" s="20"/>
      <c r="BZ792" s="20"/>
      <c r="CA792" s="20"/>
      <c r="CB792" s="20"/>
      <c r="CC792" s="20"/>
      <c r="CD792" s="20"/>
      <c r="CE792" s="20"/>
      <c r="CF792" s="20"/>
      <c r="CG792" s="20"/>
      <c r="CH792" s="20"/>
      <c r="CI792" s="20"/>
    </row>
    <row r="793" spans="2:87" ht="13.5" customHeight="1">
      <c r="B793" s="228"/>
      <c r="C793" s="228"/>
      <c r="D793" s="230"/>
      <c r="E793" s="173" t="s">
        <v>83</v>
      </c>
      <c r="F793" s="116" t="s">
        <v>84</v>
      </c>
      <c r="G793" s="174">
        <v>3408006</v>
      </c>
      <c r="H793" s="11">
        <f t="shared" ref="H793" si="1595">IFERROR(G793/G795,"-")</f>
        <v>1.119337817203989E-2</v>
      </c>
      <c r="I793" s="71">
        <v>179</v>
      </c>
      <c r="J793" s="11">
        <f t="shared" ref="J793" si="1596">IFERROR(I793/D785,"-")</f>
        <v>7.6791076791076787E-2</v>
      </c>
      <c r="K793" s="76">
        <f t="shared" si="1557"/>
        <v>19039.139664804468</v>
      </c>
      <c r="L793" s="22"/>
      <c r="M793" s="20"/>
      <c r="N793" s="228"/>
      <c r="O793" s="228"/>
      <c r="P793" s="230"/>
      <c r="Q793" s="172" t="s">
        <v>83</v>
      </c>
      <c r="R793" s="92" t="s">
        <v>84</v>
      </c>
      <c r="S793" s="102">
        <v>9813947</v>
      </c>
      <c r="T793" s="13">
        <v>3.3055319551514695E-2</v>
      </c>
      <c r="U793" s="73">
        <v>169</v>
      </c>
      <c r="V793" s="13">
        <v>7.6436001809136137E-2</v>
      </c>
      <c r="W793" s="73">
        <v>58070.692307692305</v>
      </c>
      <c r="X793" s="22"/>
      <c r="Y793" s="143"/>
      <c r="Z793" s="168"/>
      <c r="AA793" s="168"/>
      <c r="AB793" s="168"/>
      <c r="AC793" s="168"/>
      <c r="AD793" s="168"/>
      <c r="AE793" s="168"/>
      <c r="AF793" s="168"/>
      <c r="AG793" s="168"/>
      <c r="AH793" s="168"/>
      <c r="AI793" s="168"/>
      <c r="AJ793" s="168"/>
      <c r="AK793" s="168"/>
      <c r="AL793" s="168"/>
      <c r="AM793" s="168"/>
      <c r="AN793" s="168"/>
      <c r="AO793" s="168"/>
      <c r="AP793" s="168"/>
      <c r="AQ793" s="168"/>
      <c r="AR793" s="168"/>
      <c r="AS793" s="168"/>
      <c r="AT793" s="168"/>
      <c r="AU793" s="168"/>
      <c r="AV793" s="168"/>
      <c r="AW793" s="168"/>
      <c r="AX793" s="168"/>
      <c r="AY793" s="168"/>
      <c r="AZ793" s="168"/>
      <c r="BA793" s="168"/>
      <c r="BB793" s="168"/>
      <c r="BC793" s="168"/>
      <c r="BD793" s="20"/>
      <c r="BE793" s="20"/>
      <c r="BF793" s="20"/>
      <c r="BG793" s="20"/>
      <c r="BH793" s="20"/>
      <c r="BI793" s="20"/>
      <c r="BJ793" s="20"/>
      <c r="BK793" s="20"/>
      <c r="BL793" s="20"/>
      <c r="BM793" s="20"/>
      <c r="BN793" s="20"/>
      <c r="BO793" s="20"/>
      <c r="BP793" s="20"/>
      <c r="BQ793" s="20"/>
      <c r="BR793" s="20"/>
      <c r="BS793" s="20"/>
      <c r="BT793" s="20"/>
      <c r="BU793" s="20"/>
      <c r="BV793" s="20"/>
      <c r="BW793" s="20"/>
      <c r="BX793" s="20"/>
      <c r="BY793" s="20"/>
      <c r="BZ793" s="20"/>
      <c r="CA793" s="20"/>
      <c r="CB793" s="20"/>
      <c r="CC793" s="20"/>
      <c r="CD793" s="20"/>
      <c r="CE793" s="20"/>
      <c r="CF793" s="20"/>
      <c r="CG793" s="20"/>
      <c r="CH793" s="20"/>
      <c r="CI793" s="20"/>
    </row>
    <row r="794" spans="2:87" ht="13.5" customHeight="1">
      <c r="B794" s="228"/>
      <c r="C794" s="228"/>
      <c r="D794" s="230"/>
      <c r="E794" s="175" t="s">
        <v>85</v>
      </c>
      <c r="F794" s="117" t="s">
        <v>86</v>
      </c>
      <c r="G794" s="176">
        <v>46236905</v>
      </c>
      <c r="H794" s="12">
        <f t="shared" ref="H794" si="1597">IFERROR(G794/G795,"-")</f>
        <v>0.15186216314457252</v>
      </c>
      <c r="I794" s="72">
        <v>171</v>
      </c>
      <c r="J794" s="12">
        <f t="shared" ref="J794" si="1598">IFERROR(I794/D785,"-")</f>
        <v>7.3359073359073365E-2</v>
      </c>
      <c r="K794" s="77">
        <f t="shared" si="1557"/>
        <v>270391.25730994152</v>
      </c>
      <c r="L794" s="22"/>
      <c r="M794" s="20"/>
      <c r="N794" s="228"/>
      <c r="O794" s="228"/>
      <c r="P794" s="230"/>
      <c r="Q794" s="172" t="s">
        <v>85</v>
      </c>
      <c r="R794" s="92" t="s">
        <v>86</v>
      </c>
      <c r="S794" s="102">
        <v>56965749</v>
      </c>
      <c r="T794" s="13">
        <v>0.19187193864878002</v>
      </c>
      <c r="U794" s="73">
        <v>163</v>
      </c>
      <c r="V794" s="13">
        <v>7.3722297602894615E-2</v>
      </c>
      <c r="W794" s="73">
        <v>349483.1226993865</v>
      </c>
      <c r="X794" s="22"/>
      <c r="Y794" s="143"/>
      <c r="Z794" s="168"/>
      <c r="AA794" s="168"/>
      <c r="AB794" s="168"/>
      <c r="AC794" s="168"/>
      <c r="AD794" s="168"/>
      <c r="AE794" s="168"/>
      <c r="AF794" s="168"/>
      <c r="AG794" s="168"/>
      <c r="AH794" s="168"/>
      <c r="AI794" s="168"/>
      <c r="AJ794" s="168"/>
      <c r="AK794" s="168"/>
      <c r="AL794" s="168"/>
      <c r="AM794" s="168"/>
      <c r="AN794" s="168"/>
      <c r="AO794" s="168"/>
      <c r="AP794" s="168"/>
      <c r="AQ794" s="168"/>
      <c r="AR794" s="168"/>
      <c r="AS794" s="168"/>
      <c r="AT794" s="168"/>
      <c r="AU794" s="168"/>
      <c r="AV794" s="168"/>
      <c r="AW794" s="168"/>
      <c r="AX794" s="168"/>
      <c r="AY794" s="168"/>
      <c r="AZ794" s="168"/>
      <c r="BA794" s="168"/>
      <c r="BB794" s="168"/>
      <c r="BC794" s="168"/>
      <c r="BD794" s="20"/>
      <c r="BE794" s="20"/>
      <c r="BF794" s="20"/>
      <c r="BG794" s="20"/>
      <c r="BH794" s="20"/>
      <c r="BI794" s="20"/>
      <c r="BJ794" s="20"/>
      <c r="BK794" s="20"/>
      <c r="BL794" s="20"/>
      <c r="BM794" s="20"/>
      <c r="BN794" s="20"/>
      <c r="BO794" s="20"/>
      <c r="BP794" s="20"/>
      <c r="BQ794" s="20"/>
      <c r="BR794" s="20"/>
      <c r="BS794" s="20"/>
      <c r="BT794" s="20"/>
      <c r="BU794" s="20"/>
      <c r="BV794" s="20"/>
      <c r="BW794" s="20"/>
      <c r="BX794" s="20"/>
      <c r="BY794" s="20"/>
      <c r="BZ794" s="20"/>
      <c r="CA794" s="20"/>
      <c r="CB794" s="20"/>
      <c r="CC794" s="20"/>
      <c r="CD794" s="20"/>
      <c r="CE794" s="20"/>
      <c r="CF794" s="20"/>
      <c r="CG794" s="20"/>
      <c r="CH794" s="20"/>
      <c r="CI794" s="20"/>
    </row>
    <row r="795" spans="2:87" ht="13.5" customHeight="1">
      <c r="B795" s="192"/>
      <c r="C795" s="192"/>
      <c r="D795" s="231"/>
      <c r="E795" s="177" t="s">
        <v>115</v>
      </c>
      <c r="F795" s="178"/>
      <c r="G795" s="102">
        <f>SUM(G785:G794)</f>
        <v>304466261</v>
      </c>
      <c r="H795" s="13" t="s">
        <v>131</v>
      </c>
      <c r="I795" s="73">
        <v>1946</v>
      </c>
      <c r="J795" s="13">
        <f t="shared" ref="J795" si="1599">IFERROR(I795/D785,"-")</f>
        <v>0.83483483483483478</v>
      </c>
      <c r="K795" s="78">
        <f t="shared" si="1557"/>
        <v>156457.48252826309</v>
      </c>
      <c r="L795" s="22"/>
      <c r="M795" s="20"/>
      <c r="N795" s="192"/>
      <c r="O795" s="192"/>
      <c r="P795" s="231"/>
      <c r="Q795" s="179" t="s">
        <v>115</v>
      </c>
      <c r="R795" s="179"/>
      <c r="S795" s="102">
        <v>296894634</v>
      </c>
      <c r="T795" s="13" t="s">
        <v>131</v>
      </c>
      <c r="U795" s="73">
        <v>1834</v>
      </c>
      <c r="V795" s="13">
        <v>0.82948891904115785</v>
      </c>
      <c r="W795" s="73">
        <v>161883.66085059979</v>
      </c>
      <c r="X795" s="22"/>
      <c r="Y795" s="143"/>
      <c r="Z795" s="168"/>
      <c r="AA795" s="168"/>
      <c r="AB795" s="168"/>
      <c r="AC795" s="168"/>
      <c r="AD795" s="168"/>
      <c r="AE795" s="168"/>
      <c r="AF795" s="168"/>
      <c r="AG795" s="168"/>
      <c r="AH795" s="168"/>
      <c r="AI795" s="168"/>
      <c r="AJ795" s="168"/>
      <c r="AK795" s="168"/>
      <c r="AL795" s="168"/>
      <c r="AM795" s="168"/>
      <c r="AN795" s="168"/>
      <c r="AO795" s="168"/>
      <c r="AP795" s="168"/>
      <c r="AQ795" s="168"/>
      <c r="AR795" s="168"/>
      <c r="AS795" s="168"/>
      <c r="AT795" s="168"/>
      <c r="AU795" s="168"/>
      <c r="AV795" s="168"/>
      <c r="AW795" s="168"/>
      <c r="AX795" s="168"/>
      <c r="AY795" s="168"/>
      <c r="AZ795" s="168"/>
      <c r="BA795" s="168"/>
      <c r="BB795" s="168"/>
      <c r="BC795" s="168"/>
      <c r="BD795" s="20"/>
      <c r="BE795" s="20"/>
      <c r="BF795" s="20"/>
      <c r="BG795" s="20"/>
      <c r="BH795" s="20"/>
      <c r="BI795" s="20"/>
      <c r="BJ795" s="20"/>
      <c r="BK795" s="20"/>
      <c r="BL795" s="20"/>
      <c r="BM795" s="20"/>
      <c r="BN795" s="20"/>
      <c r="BO795" s="20"/>
      <c r="BP795" s="20"/>
      <c r="BQ795" s="20"/>
      <c r="BR795" s="20"/>
      <c r="BS795" s="20"/>
      <c r="BT795" s="20"/>
      <c r="BU795" s="20"/>
      <c r="BV795" s="20"/>
      <c r="BW795" s="20"/>
      <c r="BX795" s="20"/>
      <c r="BY795" s="20"/>
      <c r="BZ795" s="20"/>
      <c r="CA795" s="20"/>
      <c r="CB795" s="20"/>
      <c r="CC795" s="20"/>
      <c r="CD795" s="20"/>
      <c r="CE795" s="20"/>
      <c r="CF795" s="20"/>
      <c r="CG795" s="20"/>
      <c r="CH795" s="20"/>
      <c r="CI795" s="20"/>
    </row>
    <row r="796" spans="2:87" ht="13.5" customHeight="1">
      <c r="B796" s="191">
        <v>73</v>
      </c>
      <c r="C796" s="191" t="s">
        <v>28</v>
      </c>
      <c r="D796" s="229">
        <f>VLOOKUP(C796,市区町村別_生活習慣病の状況!$C$5:$D$78,2,FALSE)</f>
        <v>3173</v>
      </c>
      <c r="E796" s="169" t="s">
        <v>67</v>
      </c>
      <c r="F796" s="114" t="s">
        <v>68</v>
      </c>
      <c r="G796" s="170">
        <v>78894895</v>
      </c>
      <c r="H796" s="10">
        <f t="shared" ref="H796" si="1600">IFERROR(G796/G806,"-")</f>
        <v>0.16679426443115641</v>
      </c>
      <c r="I796" s="171">
        <v>1441</v>
      </c>
      <c r="J796" s="10">
        <f t="shared" ref="J796" si="1601">IFERROR(I796/D796,"-")</f>
        <v>0.45414434289316102</v>
      </c>
      <c r="K796" s="75">
        <f t="shared" si="1557"/>
        <v>54750.100624566272</v>
      </c>
      <c r="L796" s="22"/>
      <c r="M796" s="20"/>
      <c r="N796" s="191">
        <v>73</v>
      </c>
      <c r="O796" s="191" t="s">
        <v>28</v>
      </c>
      <c r="P796" s="229">
        <v>3021</v>
      </c>
      <c r="Q796" s="172" t="s">
        <v>67</v>
      </c>
      <c r="R796" s="92" t="s">
        <v>68</v>
      </c>
      <c r="S796" s="102">
        <v>78585035</v>
      </c>
      <c r="T796" s="13">
        <v>0.17344319993421853</v>
      </c>
      <c r="U796" s="73">
        <v>1379</v>
      </c>
      <c r="V796" s="13">
        <v>0.45647136709698777</v>
      </c>
      <c r="W796" s="73">
        <v>56986.972443799852</v>
      </c>
      <c r="X796" s="22"/>
      <c r="Y796" s="143"/>
      <c r="Z796" s="168"/>
      <c r="AA796" s="168"/>
      <c r="AB796" s="168"/>
      <c r="AC796" s="168"/>
      <c r="AD796" s="168"/>
      <c r="AE796" s="168"/>
      <c r="AF796" s="168"/>
      <c r="AG796" s="168"/>
      <c r="AH796" s="168"/>
      <c r="AI796" s="168"/>
      <c r="AJ796" s="168"/>
      <c r="AK796" s="168"/>
      <c r="AL796" s="168"/>
      <c r="AM796" s="168"/>
      <c r="AN796" s="168"/>
      <c r="AO796" s="168"/>
      <c r="AP796" s="168"/>
      <c r="AQ796" s="168"/>
      <c r="AR796" s="168"/>
      <c r="AS796" s="168"/>
      <c r="AT796" s="168"/>
      <c r="AU796" s="168"/>
      <c r="AV796" s="168"/>
      <c r="AW796" s="168"/>
      <c r="AX796" s="168"/>
      <c r="AY796" s="168"/>
      <c r="AZ796" s="168"/>
      <c r="BA796" s="168"/>
      <c r="BB796" s="168"/>
      <c r="BC796" s="168"/>
      <c r="BD796" s="20"/>
      <c r="BE796" s="20"/>
      <c r="BF796" s="20"/>
      <c r="BG796" s="20"/>
      <c r="BH796" s="20"/>
      <c r="BI796" s="20"/>
      <c r="BJ796" s="20"/>
      <c r="BK796" s="20"/>
      <c r="BL796" s="20"/>
      <c r="BM796" s="20"/>
      <c r="BN796" s="20"/>
      <c r="BO796" s="20"/>
      <c r="BP796" s="20"/>
      <c r="BQ796" s="20"/>
      <c r="BR796" s="20"/>
      <c r="BS796" s="20"/>
      <c r="BT796" s="20"/>
      <c r="BU796" s="20"/>
      <c r="BV796" s="20"/>
      <c r="BW796" s="20"/>
      <c r="BX796" s="20"/>
      <c r="BY796" s="20"/>
      <c r="BZ796" s="20"/>
      <c r="CA796" s="20"/>
      <c r="CB796" s="20"/>
      <c r="CC796" s="20"/>
      <c r="CD796" s="20"/>
      <c r="CE796" s="20"/>
      <c r="CF796" s="20"/>
      <c r="CG796" s="20"/>
      <c r="CH796" s="20"/>
      <c r="CI796" s="20"/>
    </row>
    <row r="797" spans="2:87" ht="13.5" customHeight="1">
      <c r="B797" s="228"/>
      <c r="C797" s="228"/>
      <c r="D797" s="230"/>
      <c r="E797" s="173" t="s">
        <v>69</v>
      </c>
      <c r="F797" s="115" t="s">
        <v>70</v>
      </c>
      <c r="G797" s="174">
        <v>39956586</v>
      </c>
      <c r="H797" s="11">
        <f t="shared" ref="H797" si="1602">IFERROR(G797/G806,"-")</f>
        <v>8.4473518483676832E-2</v>
      </c>
      <c r="I797" s="71">
        <v>1326</v>
      </c>
      <c r="J797" s="11">
        <f t="shared" ref="J797" si="1603">IFERROR(I797/D796,"-")</f>
        <v>0.41790104002521272</v>
      </c>
      <c r="K797" s="76">
        <f t="shared" si="1557"/>
        <v>30133.171945701357</v>
      </c>
      <c r="L797" s="22"/>
      <c r="M797" s="20"/>
      <c r="N797" s="228"/>
      <c r="O797" s="228"/>
      <c r="P797" s="230"/>
      <c r="Q797" s="172" t="s">
        <v>69</v>
      </c>
      <c r="R797" s="92" t="s">
        <v>70</v>
      </c>
      <c r="S797" s="102">
        <v>41643977</v>
      </c>
      <c r="T797" s="13">
        <v>9.1911451447047113E-2</v>
      </c>
      <c r="U797" s="73">
        <v>1267</v>
      </c>
      <c r="V797" s="13">
        <v>0.41939755047997351</v>
      </c>
      <c r="W797" s="73">
        <v>32868.174427782164</v>
      </c>
      <c r="X797" s="22"/>
      <c r="Y797" s="143"/>
      <c r="Z797" s="168"/>
      <c r="AA797" s="168"/>
      <c r="AB797" s="168"/>
      <c r="AC797" s="168"/>
      <c r="AD797" s="168"/>
      <c r="AE797" s="168"/>
      <c r="AF797" s="168"/>
      <c r="AG797" s="168"/>
      <c r="AH797" s="168"/>
      <c r="AI797" s="168"/>
      <c r="AJ797" s="168"/>
      <c r="AK797" s="168"/>
      <c r="AL797" s="168"/>
      <c r="AM797" s="168"/>
      <c r="AN797" s="168"/>
      <c r="AO797" s="168"/>
      <c r="AP797" s="168"/>
      <c r="AQ797" s="168"/>
      <c r="AR797" s="168"/>
      <c r="AS797" s="168"/>
      <c r="AT797" s="168"/>
      <c r="AU797" s="168"/>
      <c r="AV797" s="168"/>
      <c r="AW797" s="168"/>
      <c r="AX797" s="168"/>
      <c r="AY797" s="168"/>
      <c r="AZ797" s="168"/>
      <c r="BA797" s="168"/>
      <c r="BB797" s="168"/>
      <c r="BC797" s="168"/>
      <c r="BD797" s="20"/>
      <c r="BE797" s="20"/>
      <c r="BF797" s="20"/>
      <c r="BG797" s="20"/>
      <c r="BH797" s="20"/>
      <c r="BI797" s="20"/>
      <c r="BJ797" s="20"/>
      <c r="BK797" s="20"/>
      <c r="BL797" s="20"/>
      <c r="BM797" s="20"/>
      <c r="BN797" s="20"/>
      <c r="BO797" s="20"/>
      <c r="BP797" s="20"/>
      <c r="BQ797" s="20"/>
      <c r="BR797" s="20"/>
      <c r="BS797" s="20"/>
      <c r="BT797" s="20"/>
      <c r="BU797" s="20"/>
      <c r="BV797" s="20"/>
      <c r="BW797" s="20"/>
      <c r="BX797" s="20"/>
      <c r="BY797" s="20"/>
      <c r="BZ797" s="20"/>
      <c r="CA797" s="20"/>
      <c r="CB797" s="20"/>
      <c r="CC797" s="20"/>
      <c r="CD797" s="20"/>
      <c r="CE797" s="20"/>
      <c r="CF797" s="20"/>
      <c r="CG797" s="20"/>
      <c r="CH797" s="20"/>
      <c r="CI797" s="20"/>
    </row>
    <row r="798" spans="2:87" ht="13.5" customHeight="1">
      <c r="B798" s="228"/>
      <c r="C798" s="228"/>
      <c r="D798" s="230"/>
      <c r="E798" s="173" t="s">
        <v>71</v>
      </c>
      <c r="F798" s="116" t="s">
        <v>72</v>
      </c>
      <c r="G798" s="174">
        <v>89230788</v>
      </c>
      <c r="H798" s="11">
        <f t="shared" ref="H798" si="1604">IFERROR(G798/G806,"-")</f>
        <v>0.18864571210941417</v>
      </c>
      <c r="I798" s="71">
        <v>2071</v>
      </c>
      <c r="J798" s="11">
        <f t="shared" ref="J798" si="1605">IFERROR(I798/D796,"-")</f>
        <v>0.65269461077844315</v>
      </c>
      <c r="K798" s="76">
        <f t="shared" si="1557"/>
        <v>43085.846450989862</v>
      </c>
      <c r="L798" s="22"/>
      <c r="M798" s="20"/>
      <c r="N798" s="228"/>
      <c r="O798" s="228"/>
      <c r="P798" s="230"/>
      <c r="Q798" s="172" t="s">
        <v>71</v>
      </c>
      <c r="R798" s="92" t="s">
        <v>72</v>
      </c>
      <c r="S798" s="102">
        <v>93104380</v>
      </c>
      <c r="T798" s="13">
        <v>0.20548850802307916</v>
      </c>
      <c r="U798" s="73">
        <v>2008</v>
      </c>
      <c r="V798" s="13">
        <v>0.6646805693478981</v>
      </c>
      <c r="W798" s="73">
        <v>46366.72310756972</v>
      </c>
      <c r="X798" s="22"/>
      <c r="Y798" s="143"/>
      <c r="Z798" s="168"/>
      <c r="AA798" s="168"/>
      <c r="AB798" s="168"/>
      <c r="AC798" s="168"/>
      <c r="AD798" s="168"/>
      <c r="AE798" s="168"/>
      <c r="AF798" s="168"/>
      <c r="AG798" s="168"/>
      <c r="AH798" s="168"/>
      <c r="AI798" s="168"/>
      <c r="AJ798" s="168"/>
      <c r="AK798" s="168"/>
      <c r="AL798" s="168"/>
      <c r="AM798" s="168"/>
      <c r="AN798" s="168"/>
      <c r="AO798" s="168"/>
      <c r="AP798" s="168"/>
      <c r="AQ798" s="168"/>
      <c r="AR798" s="168"/>
      <c r="AS798" s="168"/>
      <c r="AT798" s="168"/>
      <c r="AU798" s="168"/>
      <c r="AV798" s="168"/>
      <c r="AW798" s="168"/>
      <c r="AX798" s="168"/>
      <c r="AY798" s="168"/>
      <c r="AZ798" s="168"/>
      <c r="BA798" s="168"/>
      <c r="BB798" s="168"/>
      <c r="BC798" s="168"/>
      <c r="BD798" s="20"/>
      <c r="BE798" s="20"/>
      <c r="BF798" s="20"/>
      <c r="BG798" s="20"/>
      <c r="BH798" s="20"/>
      <c r="BI798" s="20"/>
      <c r="BJ798" s="20"/>
      <c r="BK798" s="20"/>
      <c r="BL798" s="20"/>
      <c r="BM798" s="20"/>
      <c r="BN798" s="20"/>
      <c r="BO798" s="20"/>
      <c r="BP798" s="20"/>
      <c r="BQ798" s="20"/>
      <c r="BR798" s="20"/>
      <c r="BS798" s="20"/>
      <c r="BT798" s="20"/>
      <c r="BU798" s="20"/>
      <c r="BV798" s="20"/>
      <c r="BW798" s="20"/>
      <c r="BX798" s="20"/>
      <c r="BY798" s="20"/>
      <c r="BZ798" s="20"/>
      <c r="CA798" s="20"/>
      <c r="CB798" s="20"/>
      <c r="CC798" s="20"/>
      <c r="CD798" s="20"/>
      <c r="CE798" s="20"/>
      <c r="CF798" s="20"/>
      <c r="CG798" s="20"/>
      <c r="CH798" s="20"/>
      <c r="CI798" s="20"/>
    </row>
    <row r="799" spans="2:87" ht="13.5" customHeight="1">
      <c r="B799" s="228"/>
      <c r="C799" s="228"/>
      <c r="D799" s="230"/>
      <c r="E799" s="173" t="s">
        <v>73</v>
      </c>
      <c r="F799" s="116" t="s">
        <v>74</v>
      </c>
      <c r="G799" s="174">
        <v>33713913</v>
      </c>
      <c r="H799" s="11">
        <f t="shared" ref="H799" si="1606">IFERROR(G799/G806,"-")</f>
        <v>7.1275680383768844E-2</v>
      </c>
      <c r="I799" s="71">
        <v>589</v>
      </c>
      <c r="J799" s="11">
        <f t="shared" ref="J799" si="1607">IFERROR(I799/D796,"-")</f>
        <v>0.18562874251497005</v>
      </c>
      <c r="K799" s="76">
        <f t="shared" si="1557"/>
        <v>57239.241086587434</v>
      </c>
      <c r="L799" s="22"/>
      <c r="M799" s="20"/>
      <c r="N799" s="228"/>
      <c r="O799" s="228"/>
      <c r="P799" s="230"/>
      <c r="Q799" s="172" t="s">
        <v>73</v>
      </c>
      <c r="R799" s="92" t="s">
        <v>74</v>
      </c>
      <c r="S799" s="102">
        <v>33261284</v>
      </c>
      <c r="T799" s="13">
        <v>7.3410205020342914E-2</v>
      </c>
      <c r="U799" s="73">
        <v>549</v>
      </c>
      <c r="V799" s="13">
        <v>0.18172790466732869</v>
      </c>
      <c r="W799" s="73">
        <v>60585.216757741349</v>
      </c>
      <c r="X799" s="22"/>
      <c r="Y799" s="143"/>
      <c r="Z799" s="168"/>
      <c r="AA799" s="168"/>
      <c r="AB799" s="168"/>
      <c r="AC799" s="168"/>
      <c r="AD799" s="168"/>
      <c r="AE799" s="168"/>
      <c r="AF799" s="168"/>
      <c r="AG799" s="168"/>
      <c r="AH799" s="168"/>
      <c r="AI799" s="168"/>
      <c r="AJ799" s="168"/>
      <c r="AK799" s="168"/>
      <c r="AL799" s="168"/>
      <c r="AM799" s="168"/>
      <c r="AN799" s="168"/>
      <c r="AO799" s="168"/>
      <c r="AP799" s="168"/>
      <c r="AQ799" s="168"/>
      <c r="AR799" s="168"/>
      <c r="AS799" s="168"/>
      <c r="AT799" s="168"/>
      <c r="AU799" s="168"/>
      <c r="AV799" s="168"/>
      <c r="AW799" s="168"/>
      <c r="AX799" s="168"/>
      <c r="AY799" s="168"/>
      <c r="AZ799" s="168"/>
      <c r="BA799" s="168"/>
      <c r="BB799" s="168"/>
      <c r="BC799" s="168"/>
      <c r="BD799" s="20"/>
      <c r="BE799" s="20"/>
      <c r="BF799" s="20"/>
      <c r="BG799" s="20"/>
      <c r="BH799" s="20"/>
      <c r="BI799" s="20"/>
      <c r="BJ799" s="20"/>
      <c r="BK799" s="20"/>
      <c r="BL799" s="20"/>
      <c r="BM799" s="20"/>
      <c r="BN799" s="20"/>
      <c r="BO799" s="20"/>
      <c r="BP799" s="20"/>
      <c r="BQ799" s="20"/>
      <c r="BR799" s="20"/>
      <c r="BS799" s="20"/>
      <c r="BT799" s="20"/>
      <c r="BU799" s="20"/>
      <c r="BV799" s="20"/>
      <c r="BW799" s="20"/>
      <c r="BX799" s="20"/>
      <c r="BY799" s="20"/>
      <c r="BZ799" s="20"/>
      <c r="CA799" s="20"/>
      <c r="CB799" s="20"/>
      <c r="CC799" s="20"/>
      <c r="CD799" s="20"/>
      <c r="CE799" s="20"/>
      <c r="CF799" s="20"/>
      <c r="CG799" s="20"/>
      <c r="CH799" s="20"/>
      <c r="CI799" s="20"/>
    </row>
    <row r="800" spans="2:87" ht="13.5" customHeight="1">
      <c r="B800" s="228"/>
      <c r="C800" s="228"/>
      <c r="D800" s="230"/>
      <c r="E800" s="173" t="s">
        <v>75</v>
      </c>
      <c r="F800" s="116" t="s">
        <v>76</v>
      </c>
      <c r="G800" s="174">
        <v>7578551</v>
      </c>
      <c r="H800" s="11">
        <f t="shared" ref="H800" si="1608">IFERROR(G800/G806,"-")</f>
        <v>1.6022061243620451E-2</v>
      </c>
      <c r="I800" s="71">
        <v>9</v>
      </c>
      <c r="J800" s="11">
        <f t="shared" ref="J800" si="1609">IFERROR(I800/D796,"-")</f>
        <v>2.8364323983611725E-3</v>
      </c>
      <c r="K800" s="76">
        <f t="shared" si="1557"/>
        <v>842061.22222222225</v>
      </c>
      <c r="L800" s="22"/>
      <c r="M800" s="20"/>
      <c r="N800" s="228"/>
      <c r="O800" s="228"/>
      <c r="P800" s="230"/>
      <c r="Q800" s="172" t="s">
        <v>75</v>
      </c>
      <c r="R800" s="92" t="s">
        <v>76</v>
      </c>
      <c r="S800" s="102">
        <v>12773058</v>
      </c>
      <c r="T800" s="13">
        <v>2.8191118734824886E-2</v>
      </c>
      <c r="U800" s="73">
        <v>7</v>
      </c>
      <c r="V800" s="13">
        <v>2.3171135385633896E-3</v>
      </c>
      <c r="W800" s="73">
        <v>1824722.5714285714</v>
      </c>
      <c r="X800" s="22"/>
      <c r="Y800" s="143"/>
      <c r="Z800" s="168"/>
      <c r="AA800" s="168"/>
      <c r="AB800" s="168"/>
      <c r="AC800" s="168"/>
      <c r="AD800" s="168"/>
      <c r="AE800" s="168"/>
      <c r="AF800" s="168"/>
      <c r="AG800" s="168"/>
      <c r="AH800" s="168"/>
      <c r="AI800" s="168"/>
      <c r="AJ800" s="168"/>
      <c r="AK800" s="168"/>
      <c r="AL800" s="168"/>
      <c r="AM800" s="168"/>
      <c r="AN800" s="168"/>
      <c r="AO800" s="168"/>
      <c r="AP800" s="168"/>
      <c r="AQ800" s="168"/>
      <c r="AR800" s="168"/>
      <c r="AS800" s="168"/>
      <c r="AT800" s="168"/>
      <c r="AU800" s="168"/>
      <c r="AV800" s="168"/>
      <c r="AW800" s="168"/>
      <c r="AX800" s="168"/>
      <c r="AY800" s="168"/>
      <c r="AZ800" s="168"/>
      <c r="BA800" s="168"/>
      <c r="BB800" s="168"/>
      <c r="BC800" s="168"/>
      <c r="BD800" s="20"/>
      <c r="BE800" s="20"/>
      <c r="BF800" s="20"/>
      <c r="BG800" s="20"/>
      <c r="BH800" s="20"/>
      <c r="BI800" s="20"/>
      <c r="BJ800" s="20"/>
      <c r="BK800" s="20"/>
      <c r="BL800" s="20"/>
      <c r="BM800" s="20"/>
      <c r="BN800" s="20"/>
      <c r="BO800" s="20"/>
      <c r="BP800" s="20"/>
      <c r="BQ800" s="20"/>
      <c r="BR800" s="20"/>
      <c r="BS800" s="20"/>
      <c r="BT800" s="20"/>
      <c r="BU800" s="20"/>
      <c r="BV800" s="20"/>
      <c r="BW800" s="20"/>
      <c r="BX800" s="20"/>
      <c r="BY800" s="20"/>
      <c r="BZ800" s="20"/>
      <c r="CA800" s="20"/>
      <c r="CB800" s="20"/>
      <c r="CC800" s="20"/>
      <c r="CD800" s="20"/>
      <c r="CE800" s="20"/>
      <c r="CF800" s="20"/>
      <c r="CG800" s="20"/>
      <c r="CH800" s="20"/>
      <c r="CI800" s="20"/>
    </row>
    <row r="801" spans="2:87" ht="13.5" customHeight="1">
      <c r="B801" s="228"/>
      <c r="C801" s="228"/>
      <c r="D801" s="230"/>
      <c r="E801" s="173" t="s">
        <v>77</v>
      </c>
      <c r="F801" s="116" t="s">
        <v>78</v>
      </c>
      <c r="G801" s="174">
        <v>25227484</v>
      </c>
      <c r="H801" s="11">
        <f t="shared" ref="H801" si="1610">IFERROR(G801/G806,"-")</f>
        <v>5.3334244721775316E-2</v>
      </c>
      <c r="I801" s="71">
        <v>78</v>
      </c>
      <c r="J801" s="11">
        <f t="shared" ref="J801" si="1611">IFERROR(I801/D796,"-")</f>
        <v>2.4582414119130161E-2</v>
      </c>
      <c r="K801" s="76">
        <f t="shared" si="1557"/>
        <v>323429.28205128206</v>
      </c>
      <c r="L801" s="22"/>
      <c r="M801" s="20"/>
      <c r="N801" s="228"/>
      <c r="O801" s="228"/>
      <c r="P801" s="230"/>
      <c r="Q801" s="172" t="s">
        <v>77</v>
      </c>
      <c r="R801" s="92" t="s">
        <v>78</v>
      </c>
      <c r="S801" s="102">
        <v>20300823</v>
      </c>
      <c r="T801" s="13">
        <v>4.4805473490190366E-2</v>
      </c>
      <c r="U801" s="73">
        <v>73</v>
      </c>
      <c r="V801" s="13">
        <v>2.4164184045018206E-2</v>
      </c>
      <c r="W801" s="73">
        <v>278093.46575342468</v>
      </c>
      <c r="X801" s="22"/>
      <c r="Y801" s="143"/>
      <c r="Z801" s="168"/>
      <c r="AA801" s="168"/>
      <c r="AB801" s="168"/>
      <c r="AC801" s="168"/>
      <c r="AD801" s="168"/>
      <c r="AE801" s="168"/>
      <c r="AF801" s="168"/>
      <c r="AG801" s="168"/>
      <c r="AH801" s="168"/>
      <c r="AI801" s="168"/>
      <c r="AJ801" s="168"/>
      <c r="AK801" s="168"/>
      <c r="AL801" s="168"/>
      <c r="AM801" s="168"/>
      <c r="AN801" s="168"/>
      <c r="AO801" s="168"/>
      <c r="AP801" s="168"/>
      <c r="AQ801" s="168"/>
      <c r="AR801" s="168"/>
      <c r="AS801" s="168"/>
      <c r="AT801" s="168"/>
      <c r="AU801" s="168"/>
      <c r="AV801" s="168"/>
      <c r="AW801" s="168"/>
      <c r="AX801" s="168"/>
      <c r="AY801" s="168"/>
      <c r="AZ801" s="168"/>
      <c r="BA801" s="168"/>
      <c r="BB801" s="168"/>
      <c r="BC801" s="168"/>
      <c r="BD801" s="20"/>
      <c r="BE801" s="20"/>
      <c r="BF801" s="20"/>
      <c r="BG801" s="20"/>
      <c r="BH801" s="20"/>
      <c r="BI801" s="20"/>
      <c r="BJ801" s="20"/>
      <c r="BK801" s="20"/>
      <c r="BL801" s="20"/>
      <c r="BM801" s="20"/>
      <c r="BN801" s="20"/>
      <c r="BO801" s="20"/>
      <c r="BP801" s="20"/>
      <c r="BQ801" s="20"/>
      <c r="BR801" s="20"/>
      <c r="BS801" s="20"/>
      <c r="BT801" s="20"/>
      <c r="BU801" s="20"/>
      <c r="BV801" s="20"/>
      <c r="BW801" s="20"/>
      <c r="BX801" s="20"/>
      <c r="BY801" s="20"/>
      <c r="BZ801" s="20"/>
      <c r="CA801" s="20"/>
      <c r="CB801" s="20"/>
      <c r="CC801" s="20"/>
      <c r="CD801" s="20"/>
      <c r="CE801" s="20"/>
      <c r="CF801" s="20"/>
      <c r="CG801" s="20"/>
      <c r="CH801" s="20"/>
      <c r="CI801" s="20"/>
    </row>
    <row r="802" spans="2:87" ht="13.5" customHeight="1">
      <c r="B802" s="228"/>
      <c r="C802" s="228"/>
      <c r="D802" s="230"/>
      <c r="E802" s="173" t="s">
        <v>79</v>
      </c>
      <c r="F802" s="116" t="s">
        <v>80</v>
      </c>
      <c r="G802" s="174">
        <v>51309104</v>
      </c>
      <c r="H802" s="11">
        <f t="shared" ref="H802" si="1612">IFERROR(G802/G806,"-")</f>
        <v>0.1084742461511826</v>
      </c>
      <c r="I802" s="71">
        <v>511</v>
      </c>
      <c r="J802" s="11">
        <f t="shared" ref="J802" si="1613">IFERROR(I802/D796,"-")</f>
        <v>0.16104632839583991</v>
      </c>
      <c r="K802" s="76">
        <f t="shared" si="1557"/>
        <v>100409.20547945205</v>
      </c>
      <c r="L802" s="22"/>
      <c r="M802" s="20"/>
      <c r="N802" s="228"/>
      <c r="O802" s="228"/>
      <c r="P802" s="230"/>
      <c r="Q802" s="172" t="s">
        <v>79</v>
      </c>
      <c r="R802" s="92" t="s">
        <v>80</v>
      </c>
      <c r="S802" s="102">
        <v>70867922</v>
      </c>
      <c r="T802" s="13">
        <v>0.1564109396193385</v>
      </c>
      <c r="U802" s="73">
        <v>516</v>
      </c>
      <c r="V802" s="13">
        <v>0.17080436941410129</v>
      </c>
      <c r="W802" s="73">
        <v>137340.93410852714</v>
      </c>
      <c r="X802" s="22"/>
      <c r="Y802" s="143"/>
      <c r="Z802" s="168"/>
      <c r="AA802" s="168"/>
      <c r="AB802" s="168"/>
      <c r="AC802" s="168"/>
      <c r="AD802" s="168"/>
      <c r="AE802" s="168"/>
      <c r="AF802" s="168"/>
      <c r="AG802" s="168"/>
      <c r="AH802" s="168"/>
      <c r="AI802" s="168"/>
      <c r="AJ802" s="168"/>
      <c r="AK802" s="168"/>
      <c r="AL802" s="168"/>
      <c r="AM802" s="168"/>
      <c r="AN802" s="168"/>
      <c r="AO802" s="168"/>
      <c r="AP802" s="168"/>
      <c r="AQ802" s="168"/>
      <c r="AR802" s="168"/>
      <c r="AS802" s="168"/>
      <c r="AT802" s="168"/>
      <c r="AU802" s="168"/>
      <c r="AV802" s="168"/>
      <c r="AW802" s="168"/>
      <c r="AX802" s="168"/>
      <c r="AY802" s="168"/>
      <c r="AZ802" s="168"/>
      <c r="BA802" s="168"/>
      <c r="BB802" s="168"/>
      <c r="BC802" s="168"/>
      <c r="BD802" s="20"/>
      <c r="BE802" s="20"/>
      <c r="BF802" s="20"/>
      <c r="BG802" s="20"/>
      <c r="BH802" s="20"/>
      <c r="BI802" s="20"/>
      <c r="BJ802" s="20"/>
      <c r="BK802" s="20"/>
      <c r="BL802" s="20"/>
      <c r="BM802" s="20"/>
      <c r="BN802" s="20"/>
      <c r="BO802" s="20"/>
      <c r="BP802" s="20"/>
      <c r="BQ802" s="20"/>
      <c r="BR802" s="20"/>
      <c r="BS802" s="20"/>
      <c r="BT802" s="20"/>
      <c r="BU802" s="20"/>
      <c r="BV802" s="20"/>
      <c r="BW802" s="20"/>
      <c r="BX802" s="20"/>
      <c r="BY802" s="20"/>
      <c r="BZ802" s="20"/>
      <c r="CA802" s="20"/>
      <c r="CB802" s="20"/>
      <c r="CC802" s="20"/>
      <c r="CD802" s="20"/>
      <c r="CE802" s="20"/>
      <c r="CF802" s="20"/>
      <c r="CG802" s="20"/>
      <c r="CH802" s="20"/>
      <c r="CI802" s="20"/>
    </row>
    <row r="803" spans="2:87" ht="13.5" customHeight="1">
      <c r="B803" s="228"/>
      <c r="C803" s="228"/>
      <c r="D803" s="230"/>
      <c r="E803" s="173" t="s">
        <v>81</v>
      </c>
      <c r="F803" s="116" t="s">
        <v>82</v>
      </c>
      <c r="G803" s="174">
        <v>31850</v>
      </c>
      <c r="H803" s="11">
        <f t="shared" ref="H803" si="1614">IFERROR(G803/G806,"-")</f>
        <v>6.7335121266494261E-5</v>
      </c>
      <c r="I803" s="71">
        <v>6</v>
      </c>
      <c r="J803" s="11">
        <f t="shared" ref="J803" si="1615">IFERROR(I803/D796,"-")</f>
        <v>1.8909549322407816E-3</v>
      </c>
      <c r="K803" s="76">
        <f t="shared" si="1557"/>
        <v>5308.333333333333</v>
      </c>
      <c r="L803" s="22"/>
      <c r="M803" s="20"/>
      <c r="N803" s="228"/>
      <c r="O803" s="228"/>
      <c r="P803" s="230"/>
      <c r="Q803" s="172" t="s">
        <v>81</v>
      </c>
      <c r="R803" s="92" t="s">
        <v>82</v>
      </c>
      <c r="S803" s="102">
        <v>163552</v>
      </c>
      <c r="T803" s="13">
        <v>3.6097180889009349E-4</v>
      </c>
      <c r="U803" s="73">
        <v>6</v>
      </c>
      <c r="V803" s="13">
        <v>1.9860973187686196E-3</v>
      </c>
      <c r="W803" s="73">
        <v>27258.666666666668</v>
      </c>
      <c r="X803" s="22"/>
      <c r="Y803" s="143"/>
      <c r="Z803" s="168"/>
      <c r="AA803" s="168"/>
      <c r="AB803" s="168"/>
      <c r="AC803" s="168"/>
      <c r="AD803" s="168"/>
      <c r="AE803" s="168"/>
      <c r="AF803" s="168"/>
      <c r="AG803" s="168"/>
      <c r="AH803" s="168"/>
      <c r="AI803" s="168"/>
      <c r="AJ803" s="168"/>
      <c r="AK803" s="168"/>
      <c r="AL803" s="168"/>
      <c r="AM803" s="168"/>
      <c r="AN803" s="168"/>
      <c r="AO803" s="168"/>
      <c r="AP803" s="168"/>
      <c r="AQ803" s="168"/>
      <c r="AR803" s="168"/>
      <c r="AS803" s="168"/>
      <c r="AT803" s="168"/>
      <c r="AU803" s="168"/>
      <c r="AV803" s="168"/>
      <c r="AW803" s="168"/>
      <c r="AX803" s="168"/>
      <c r="AY803" s="168"/>
      <c r="AZ803" s="168"/>
      <c r="BA803" s="168"/>
      <c r="BB803" s="168"/>
      <c r="BC803" s="168"/>
      <c r="BD803" s="20"/>
      <c r="BE803" s="20"/>
      <c r="BF803" s="20"/>
      <c r="BG803" s="20"/>
      <c r="BH803" s="20"/>
      <c r="BI803" s="20"/>
      <c r="BJ803" s="20"/>
      <c r="BK803" s="20"/>
      <c r="BL803" s="20"/>
      <c r="BM803" s="20"/>
      <c r="BN803" s="20"/>
      <c r="BO803" s="20"/>
      <c r="BP803" s="20"/>
      <c r="BQ803" s="20"/>
      <c r="BR803" s="20"/>
      <c r="BS803" s="20"/>
      <c r="BT803" s="20"/>
      <c r="BU803" s="20"/>
      <c r="BV803" s="20"/>
      <c r="BW803" s="20"/>
      <c r="BX803" s="20"/>
      <c r="BY803" s="20"/>
      <c r="BZ803" s="20"/>
      <c r="CA803" s="20"/>
      <c r="CB803" s="20"/>
      <c r="CC803" s="20"/>
      <c r="CD803" s="20"/>
      <c r="CE803" s="20"/>
      <c r="CF803" s="20"/>
      <c r="CG803" s="20"/>
      <c r="CH803" s="20"/>
      <c r="CI803" s="20"/>
    </row>
    <row r="804" spans="2:87" ht="13.5" customHeight="1">
      <c r="B804" s="228"/>
      <c r="C804" s="228"/>
      <c r="D804" s="230"/>
      <c r="E804" s="173" t="s">
        <v>83</v>
      </c>
      <c r="F804" s="116" t="s">
        <v>84</v>
      </c>
      <c r="G804" s="174">
        <v>4365048</v>
      </c>
      <c r="H804" s="11">
        <f t="shared" ref="H804" si="1616">IFERROR(G804/G806,"-")</f>
        <v>9.2282899973019864E-3</v>
      </c>
      <c r="I804" s="71">
        <v>290</v>
      </c>
      <c r="J804" s="11">
        <f t="shared" ref="J804" si="1617">IFERROR(I804/D796,"-")</f>
        <v>9.1396155058304437E-2</v>
      </c>
      <c r="K804" s="76">
        <f t="shared" si="1557"/>
        <v>15051.889655172414</v>
      </c>
      <c r="L804" s="22"/>
      <c r="M804" s="20"/>
      <c r="N804" s="228"/>
      <c r="O804" s="228"/>
      <c r="P804" s="230"/>
      <c r="Q804" s="172" t="s">
        <v>83</v>
      </c>
      <c r="R804" s="92" t="s">
        <v>84</v>
      </c>
      <c r="S804" s="102">
        <v>3932536</v>
      </c>
      <c r="T804" s="13">
        <v>8.6794085883719705E-3</v>
      </c>
      <c r="U804" s="73">
        <v>300</v>
      </c>
      <c r="V804" s="13">
        <v>9.9304865938430978E-2</v>
      </c>
      <c r="W804" s="73">
        <v>13108.453333333333</v>
      </c>
      <c r="X804" s="22"/>
      <c r="Y804" s="143"/>
      <c r="Z804" s="168"/>
      <c r="AA804" s="168"/>
      <c r="AB804" s="168"/>
      <c r="AC804" s="168"/>
      <c r="AD804" s="168"/>
      <c r="AE804" s="168"/>
      <c r="AF804" s="168"/>
      <c r="AG804" s="168"/>
      <c r="AH804" s="168"/>
      <c r="AI804" s="168"/>
      <c r="AJ804" s="168"/>
      <c r="AK804" s="168"/>
      <c r="AL804" s="168"/>
      <c r="AM804" s="168"/>
      <c r="AN804" s="168"/>
      <c r="AO804" s="168"/>
      <c r="AP804" s="168"/>
      <c r="AQ804" s="168"/>
      <c r="AR804" s="168"/>
      <c r="AS804" s="168"/>
      <c r="AT804" s="168"/>
      <c r="AU804" s="168"/>
      <c r="AV804" s="168"/>
      <c r="AW804" s="168"/>
      <c r="AX804" s="168"/>
      <c r="AY804" s="168"/>
      <c r="AZ804" s="168"/>
      <c r="BA804" s="168"/>
      <c r="BB804" s="168"/>
      <c r="BC804" s="168"/>
      <c r="BD804" s="20"/>
      <c r="BE804" s="20"/>
      <c r="BF804" s="20"/>
      <c r="BG804" s="20"/>
      <c r="BH804" s="20"/>
      <c r="BI804" s="20"/>
      <c r="BJ804" s="20"/>
      <c r="BK804" s="20"/>
      <c r="BL804" s="20"/>
      <c r="BM804" s="20"/>
      <c r="BN804" s="20"/>
      <c r="BO804" s="20"/>
      <c r="BP804" s="20"/>
      <c r="BQ804" s="20"/>
      <c r="BR804" s="20"/>
      <c r="BS804" s="20"/>
      <c r="BT804" s="20"/>
      <c r="BU804" s="20"/>
      <c r="BV804" s="20"/>
      <c r="BW804" s="20"/>
      <c r="BX804" s="20"/>
      <c r="BY804" s="20"/>
      <c r="BZ804" s="20"/>
      <c r="CA804" s="20"/>
      <c r="CB804" s="20"/>
      <c r="CC804" s="20"/>
      <c r="CD804" s="20"/>
      <c r="CE804" s="20"/>
      <c r="CF804" s="20"/>
      <c r="CG804" s="20"/>
      <c r="CH804" s="20"/>
      <c r="CI804" s="20"/>
    </row>
    <row r="805" spans="2:87" ht="13.5" customHeight="1">
      <c r="B805" s="228"/>
      <c r="C805" s="228"/>
      <c r="D805" s="230"/>
      <c r="E805" s="175" t="s">
        <v>85</v>
      </c>
      <c r="F805" s="117" t="s">
        <v>86</v>
      </c>
      <c r="G805" s="176">
        <v>142699023</v>
      </c>
      <c r="H805" s="12">
        <f t="shared" ref="H805" si="1618">IFERROR(G805/G806,"-")</f>
        <v>0.30168464735683687</v>
      </c>
      <c r="I805" s="72">
        <v>241</v>
      </c>
      <c r="J805" s="12">
        <f t="shared" ref="J805" si="1619">IFERROR(I805/D796,"-")</f>
        <v>7.5953356445004727E-2</v>
      </c>
      <c r="K805" s="77">
        <f t="shared" si="1557"/>
        <v>592112.12863070541</v>
      </c>
      <c r="L805" s="22"/>
      <c r="M805" s="20"/>
      <c r="N805" s="228"/>
      <c r="O805" s="228"/>
      <c r="P805" s="230"/>
      <c r="Q805" s="172" t="s">
        <v>85</v>
      </c>
      <c r="R805" s="92" t="s">
        <v>86</v>
      </c>
      <c r="S805" s="102">
        <v>98455447</v>
      </c>
      <c r="T805" s="13">
        <v>0.21729872333369649</v>
      </c>
      <c r="U805" s="73">
        <v>213</v>
      </c>
      <c r="V805" s="13">
        <v>7.0506454816285993E-2</v>
      </c>
      <c r="W805" s="73">
        <v>462232.14553990611</v>
      </c>
      <c r="X805" s="22"/>
      <c r="Y805" s="143"/>
      <c r="Z805" s="168"/>
      <c r="AA805" s="168"/>
      <c r="AB805" s="168"/>
      <c r="AC805" s="168"/>
      <c r="AD805" s="168"/>
      <c r="AE805" s="168"/>
      <c r="AF805" s="168"/>
      <c r="AG805" s="168"/>
      <c r="AH805" s="168"/>
      <c r="AI805" s="168"/>
      <c r="AJ805" s="168"/>
      <c r="AK805" s="168"/>
      <c r="AL805" s="168"/>
      <c r="AM805" s="168"/>
      <c r="AN805" s="168"/>
      <c r="AO805" s="168"/>
      <c r="AP805" s="168"/>
      <c r="AQ805" s="168"/>
      <c r="AR805" s="168"/>
      <c r="AS805" s="168"/>
      <c r="AT805" s="168"/>
      <c r="AU805" s="168"/>
      <c r="AV805" s="168"/>
      <c r="AW805" s="168"/>
      <c r="AX805" s="168"/>
      <c r="AY805" s="168"/>
      <c r="AZ805" s="168"/>
      <c r="BA805" s="168"/>
      <c r="BB805" s="168"/>
      <c r="BC805" s="168"/>
      <c r="BD805" s="20"/>
      <c r="BE805" s="20"/>
      <c r="BF805" s="20"/>
      <c r="BG805" s="20"/>
      <c r="BH805" s="20"/>
      <c r="BI805" s="20"/>
      <c r="BJ805" s="20"/>
      <c r="BK805" s="20"/>
      <c r="BL805" s="20"/>
      <c r="BM805" s="20"/>
      <c r="BN805" s="20"/>
      <c r="BO805" s="20"/>
      <c r="BP805" s="20"/>
      <c r="BQ805" s="20"/>
      <c r="BR805" s="20"/>
      <c r="BS805" s="20"/>
      <c r="BT805" s="20"/>
      <c r="BU805" s="20"/>
      <c r="BV805" s="20"/>
      <c r="BW805" s="20"/>
      <c r="BX805" s="20"/>
      <c r="BY805" s="20"/>
      <c r="BZ805" s="20"/>
      <c r="CA805" s="20"/>
      <c r="CB805" s="20"/>
      <c r="CC805" s="20"/>
      <c r="CD805" s="20"/>
      <c r="CE805" s="20"/>
      <c r="CF805" s="20"/>
      <c r="CG805" s="20"/>
      <c r="CH805" s="20"/>
      <c r="CI805" s="20"/>
    </row>
    <row r="806" spans="2:87" ht="13.5" customHeight="1">
      <c r="B806" s="192"/>
      <c r="C806" s="192"/>
      <c r="D806" s="231"/>
      <c r="E806" s="177" t="s">
        <v>115</v>
      </c>
      <c r="F806" s="178"/>
      <c r="G806" s="102">
        <f>SUM(G796:G805)</f>
        <v>473007242</v>
      </c>
      <c r="H806" s="13" t="s">
        <v>131</v>
      </c>
      <c r="I806" s="73">
        <v>2584</v>
      </c>
      <c r="J806" s="13">
        <f t="shared" ref="J806" si="1620">IFERROR(I806/D796,"-")</f>
        <v>0.81437125748502992</v>
      </c>
      <c r="K806" s="78">
        <f t="shared" si="1557"/>
        <v>183052.33823529413</v>
      </c>
      <c r="L806" s="22"/>
      <c r="M806" s="20"/>
      <c r="N806" s="192"/>
      <c r="O806" s="192"/>
      <c r="P806" s="231"/>
      <c r="Q806" s="179" t="s">
        <v>115</v>
      </c>
      <c r="R806" s="179"/>
      <c r="S806" s="102">
        <v>453088014</v>
      </c>
      <c r="T806" s="13" t="s">
        <v>131</v>
      </c>
      <c r="U806" s="73">
        <v>2481</v>
      </c>
      <c r="V806" s="13">
        <v>0.82125124131082428</v>
      </c>
      <c r="W806" s="73">
        <v>182623.1414752116</v>
      </c>
      <c r="X806" s="22"/>
      <c r="Y806" s="143"/>
      <c r="Z806" s="168"/>
      <c r="AA806" s="168"/>
      <c r="AB806" s="168"/>
      <c r="AC806" s="168"/>
      <c r="AD806" s="168"/>
      <c r="AE806" s="168"/>
      <c r="AF806" s="168"/>
      <c r="AG806" s="168"/>
      <c r="AH806" s="168"/>
      <c r="AI806" s="168"/>
      <c r="AJ806" s="168"/>
      <c r="AK806" s="168"/>
      <c r="AL806" s="168"/>
      <c r="AM806" s="168"/>
      <c r="AN806" s="168"/>
      <c r="AO806" s="168"/>
      <c r="AP806" s="168"/>
      <c r="AQ806" s="168"/>
      <c r="AR806" s="168"/>
      <c r="AS806" s="168"/>
      <c r="AT806" s="168"/>
      <c r="AU806" s="168"/>
      <c r="AV806" s="168"/>
      <c r="AW806" s="168"/>
      <c r="AX806" s="168"/>
      <c r="AY806" s="168"/>
      <c r="AZ806" s="168"/>
      <c r="BA806" s="168"/>
      <c r="BB806" s="168"/>
      <c r="BC806" s="168"/>
      <c r="BD806" s="20"/>
      <c r="BE806" s="20"/>
      <c r="BF806" s="20"/>
      <c r="BG806" s="20"/>
      <c r="BH806" s="20"/>
      <c r="BI806" s="20"/>
      <c r="BJ806" s="20"/>
      <c r="BK806" s="20"/>
      <c r="BL806" s="20"/>
      <c r="BM806" s="20"/>
      <c r="BN806" s="20"/>
      <c r="BO806" s="20"/>
      <c r="BP806" s="20"/>
      <c r="BQ806" s="20"/>
      <c r="BR806" s="20"/>
      <c r="BS806" s="20"/>
      <c r="BT806" s="20"/>
      <c r="BU806" s="20"/>
      <c r="BV806" s="20"/>
      <c r="BW806" s="20"/>
      <c r="BX806" s="20"/>
      <c r="BY806" s="20"/>
      <c r="BZ806" s="20"/>
      <c r="CA806" s="20"/>
      <c r="CB806" s="20"/>
      <c r="CC806" s="20"/>
      <c r="CD806" s="20"/>
      <c r="CE806" s="20"/>
      <c r="CF806" s="20"/>
      <c r="CG806" s="20"/>
      <c r="CH806" s="20"/>
      <c r="CI806" s="20"/>
    </row>
    <row r="807" spans="2:87" ht="13.5" customHeight="1">
      <c r="B807" s="191">
        <v>74</v>
      </c>
      <c r="C807" s="191" t="s">
        <v>29</v>
      </c>
      <c r="D807" s="229">
        <f>VLOOKUP(C807,市区町村別_生活習慣病の状況!$C$5:$D$78,2,FALSE)</f>
        <v>1448</v>
      </c>
      <c r="E807" s="169" t="s">
        <v>67</v>
      </c>
      <c r="F807" s="114" t="s">
        <v>68</v>
      </c>
      <c r="G807" s="170">
        <v>38043556</v>
      </c>
      <c r="H807" s="10">
        <f t="shared" ref="H807" si="1621">IFERROR(G807/G817,"-")</f>
        <v>0.17438111171813861</v>
      </c>
      <c r="I807" s="171">
        <v>676</v>
      </c>
      <c r="J807" s="10">
        <f t="shared" ref="J807" si="1622">IFERROR(I807/D807,"-")</f>
        <v>0.46685082872928174</v>
      </c>
      <c r="K807" s="75">
        <f t="shared" si="1557"/>
        <v>56277.449704142011</v>
      </c>
      <c r="L807" s="22"/>
      <c r="M807" s="20"/>
      <c r="N807" s="191">
        <v>74</v>
      </c>
      <c r="O807" s="191" t="s">
        <v>29</v>
      </c>
      <c r="P807" s="229">
        <v>1391</v>
      </c>
      <c r="Q807" s="172" t="s">
        <v>67</v>
      </c>
      <c r="R807" s="92" t="s">
        <v>68</v>
      </c>
      <c r="S807" s="102">
        <v>33751881</v>
      </c>
      <c r="T807" s="13">
        <v>0.13697233850266402</v>
      </c>
      <c r="U807" s="73">
        <v>672</v>
      </c>
      <c r="V807" s="13">
        <v>0.4831056793673616</v>
      </c>
      <c r="W807" s="73">
        <v>50226.013392857145</v>
      </c>
      <c r="X807" s="22"/>
      <c r="Y807" s="143"/>
      <c r="Z807" s="168"/>
      <c r="AA807" s="168"/>
      <c r="AB807" s="168"/>
      <c r="AC807" s="168"/>
      <c r="AD807" s="168"/>
      <c r="AE807" s="168"/>
      <c r="AF807" s="168"/>
      <c r="AG807" s="168"/>
      <c r="AH807" s="168"/>
      <c r="AI807" s="168"/>
      <c r="AJ807" s="168"/>
      <c r="AK807" s="168"/>
      <c r="AL807" s="168"/>
      <c r="AM807" s="168"/>
      <c r="AN807" s="168"/>
      <c r="AO807" s="168"/>
      <c r="AP807" s="168"/>
      <c r="AQ807" s="168"/>
      <c r="AR807" s="168"/>
      <c r="AS807" s="168"/>
      <c r="AT807" s="168"/>
      <c r="AU807" s="168"/>
      <c r="AV807" s="168"/>
      <c r="AW807" s="168"/>
      <c r="AX807" s="168"/>
      <c r="AY807" s="168"/>
      <c r="AZ807" s="168"/>
      <c r="BA807" s="168"/>
      <c r="BB807" s="168"/>
      <c r="BC807" s="168"/>
      <c r="BD807" s="20"/>
      <c r="BE807" s="20"/>
      <c r="BF807" s="20"/>
      <c r="BG807" s="20"/>
      <c r="BH807" s="20"/>
      <c r="BI807" s="20"/>
      <c r="BJ807" s="20"/>
      <c r="BK807" s="20"/>
      <c r="BL807" s="20"/>
      <c r="BM807" s="20"/>
      <c r="BN807" s="20"/>
      <c r="BO807" s="20"/>
      <c r="BP807" s="20"/>
      <c r="BQ807" s="20"/>
      <c r="BR807" s="20"/>
      <c r="BS807" s="20"/>
      <c r="BT807" s="20"/>
      <c r="BU807" s="20"/>
      <c r="BV807" s="20"/>
      <c r="BW807" s="20"/>
      <c r="BX807" s="20"/>
      <c r="BY807" s="20"/>
      <c r="BZ807" s="20"/>
      <c r="CA807" s="20"/>
      <c r="CB807" s="20"/>
      <c r="CC807" s="20"/>
      <c r="CD807" s="20"/>
      <c r="CE807" s="20"/>
      <c r="CF807" s="20"/>
      <c r="CG807" s="20"/>
      <c r="CH807" s="20"/>
      <c r="CI807" s="20"/>
    </row>
    <row r="808" spans="2:87" ht="13.5" customHeight="1">
      <c r="B808" s="228"/>
      <c r="C808" s="228"/>
      <c r="D808" s="230"/>
      <c r="E808" s="173" t="s">
        <v>69</v>
      </c>
      <c r="F808" s="115" t="s">
        <v>70</v>
      </c>
      <c r="G808" s="174">
        <v>14633301</v>
      </c>
      <c r="H808" s="11">
        <f t="shared" ref="H808" si="1623">IFERROR(G808/G817,"-")</f>
        <v>6.7074994158962148E-2</v>
      </c>
      <c r="I808" s="71">
        <v>525</v>
      </c>
      <c r="J808" s="11">
        <f t="shared" ref="J808" si="1624">IFERROR(I808/D807,"-")</f>
        <v>0.36256906077348067</v>
      </c>
      <c r="K808" s="76">
        <f t="shared" si="1557"/>
        <v>27872.954285714284</v>
      </c>
      <c r="L808" s="22"/>
      <c r="M808" s="20"/>
      <c r="N808" s="228"/>
      <c r="O808" s="228"/>
      <c r="P808" s="230"/>
      <c r="Q808" s="172" t="s">
        <v>69</v>
      </c>
      <c r="R808" s="92" t="s">
        <v>70</v>
      </c>
      <c r="S808" s="102">
        <v>15363093</v>
      </c>
      <c r="T808" s="13">
        <v>6.2346711131267267E-2</v>
      </c>
      <c r="U808" s="73">
        <v>488</v>
      </c>
      <c r="V808" s="13">
        <v>0.35082674335010783</v>
      </c>
      <c r="W808" s="73">
        <v>31481.747950819674</v>
      </c>
      <c r="X808" s="22"/>
      <c r="Y808" s="143"/>
      <c r="Z808" s="168"/>
      <c r="AA808" s="168"/>
      <c r="AB808" s="168"/>
      <c r="AC808" s="168"/>
      <c r="AD808" s="168"/>
      <c r="AE808" s="168"/>
      <c r="AF808" s="168"/>
      <c r="AG808" s="168"/>
      <c r="AH808" s="168"/>
      <c r="AI808" s="168"/>
      <c r="AJ808" s="168"/>
      <c r="AK808" s="168"/>
      <c r="AL808" s="168"/>
      <c r="AM808" s="168"/>
      <c r="AN808" s="168"/>
      <c r="AO808" s="168"/>
      <c r="AP808" s="168"/>
      <c r="AQ808" s="168"/>
      <c r="AR808" s="168"/>
      <c r="AS808" s="168"/>
      <c r="AT808" s="168"/>
      <c r="AU808" s="168"/>
      <c r="AV808" s="168"/>
      <c r="AW808" s="168"/>
      <c r="AX808" s="168"/>
      <c r="AY808" s="168"/>
      <c r="AZ808" s="168"/>
      <c r="BA808" s="168"/>
      <c r="BB808" s="168"/>
      <c r="BC808" s="168"/>
      <c r="BD808" s="20"/>
      <c r="BE808" s="20"/>
      <c r="BF808" s="20"/>
      <c r="BG808" s="20"/>
      <c r="BH808" s="20"/>
      <c r="BI808" s="20"/>
      <c r="BJ808" s="20"/>
      <c r="BK808" s="20"/>
      <c r="BL808" s="20"/>
      <c r="BM808" s="20"/>
      <c r="BN808" s="20"/>
      <c r="BO808" s="20"/>
      <c r="BP808" s="20"/>
      <c r="BQ808" s="20"/>
      <c r="BR808" s="20"/>
      <c r="BS808" s="20"/>
      <c r="BT808" s="20"/>
      <c r="BU808" s="20"/>
      <c r="BV808" s="20"/>
      <c r="BW808" s="20"/>
      <c r="BX808" s="20"/>
      <c r="BY808" s="20"/>
      <c r="BZ808" s="20"/>
      <c r="CA808" s="20"/>
      <c r="CB808" s="20"/>
      <c r="CC808" s="20"/>
      <c r="CD808" s="20"/>
      <c r="CE808" s="20"/>
      <c r="CF808" s="20"/>
      <c r="CG808" s="20"/>
      <c r="CH808" s="20"/>
      <c r="CI808" s="20"/>
    </row>
    <row r="809" spans="2:87" ht="13.5" customHeight="1">
      <c r="B809" s="228"/>
      <c r="C809" s="228"/>
      <c r="D809" s="230"/>
      <c r="E809" s="173" t="s">
        <v>71</v>
      </c>
      <c r="F809" s="116" t="s">
        <v>72</v>
      </c>
      <c r="G809" s="174">
        <v>38885626</v>
      </c>
      <c r="H809" s="11">
        <f t="shared" ref="H809" si="1625">IFERROR(G809/G817,"-")</f>
        <v>0.17824092710302253</v>
      </c>
      <c r="I809" s="71">
        <v>917</v>
      </c>
      <c r="J809" s="11">
        <f t="shared" ref="J809" si="1626">IFERROR(I809/D807,"-")</f>
        <v>0.63328729281767959</v>
      </c>
      <c r="K809" s="76">
        <f t="shared" si="1557"/>
        <v>42405.262813522357</v>
      </c>
      <c r="L809" s="22"/>
      <c r="M809" s="20"/>
      <c r="N809" s="228"/>
      <c r="O809" s="228"/>
      <c r="P809" s="230"/>
      <c r="Q809" s="172" t="s">
        <v>71</v>
      </c>
      <c r="R809" s="92" t="s">
        <v>72</v>
      </c>
      <c r="S809" s="102">
        <v>38841015</v>
      </c>
      <c r="T809" s="13">
        <v>0.15762513071099804</v>
      </c>
      <c r="U809" s="73">
        <v>870</v>
      </c>
      <c r="V809" s="13">
        <v>0.62544931703810214</v>
      </c>
      <c r="W809" s="73">
        <v>44644.84482758621</v>
      </c>
      <c r="X809" s="22"/>
      <c r="Y809" s="143"/>
      <c r="Z809" s="168"/>
      <c r="AA809" s="168"/>
      <c r="AB809" s="168"/>
      <c r="AC809" s="168"/>
      <c r="AD809" s="168"/>
      <c r="AE809" s="168"/>
      <c r="AF809" s="168"/>
      <c r="AG809" s="168"/>
      <c r="AH809" s="168"/>
      <c r="AI809" s="168"/>
      <c r="AJ809" s="168"/>
      <c r="AK809" s="168"/>
      <c r="AL809" s="168"/>
      <c r="AM809" s="168"/>
      <c r="AN809" s="168"/>
      <c r="AO809" s="168"/>
      <c r="AP809" s="168"/>
      <c r="AQ809" s="168"/>
      <c r="AR809" s="168"/>
      <c r="AS809" s="168"/>
      <c r="AT809" s="168"/>
      <c r="AU809" s="168"/>
      <c r="AV809" s="168"/>
      <c r="AW809" s="168"/>
      <c r="AX809" s="168"/>
      <c r="AY809" s="168"/>
      <c r="AZ809" s="168"/>
      <c r="BA809" s="168"/>
      <c r="BB809" s="168"/>
      <c r="BC809" s="168"/>
      <c r="BD809" s="20"/>
      <c r="BE809" s="20"/>
      <c r="BF809" s="20"/>
      <c r="BG809" s="20"/>
      <c r="BH809" s="20"/>
      <c r="BI809" s="20"/>
      <c r="BJ809" s="20"/>
      <c r="BK809" s="20"/>
      <c r="BL809" s="20"/>
      <c r="BM809" s="20"/>
      <c r="BN809" s="20"/>
      <c r="BO809" s="20"/>
      <c r="BP809" s="20"/>
      <c r="BQ809" s="20"/>
      <c r="BR809" s="20"/>
      <c r="BS809" s="20"/>
      <c r="BT809" s="20"/>
      <c r="BU809" s="20"/>
      <c r="BV809" s="20"/>
      <c r="BW809" s="20"/>
      <c r="BX809" s="20"/>
      <c r="BY809" s="20"/>
      <c r="BZ809" s="20"/>
      <c r="CA809" s="20"/>
      <c r="CB809" s="20"/>
      <c r="CC809" s="20"/>
      <c r="CD809" s="20"/>
      <c r="CE809" s="20"/>
      <c r="CF809" s="20"/>
      <c r="CG809" s="20"/>
      <c r="CH809" s="20"/>
      <c r="CI809" s="20"/>
    </row>
    <row r="810" spans="2:87" ht="13.5" customHeight="1">
      <c r="B810" s="228"/>
      <c r="C810" s="228"/>
      <c r="D810" s="230"/>
      <c r="E810" s="173" t="s">
        <v>73</v>
      </c>
      <c r="F810" s="116" t="s">
        <v>74</v>
      </c>
      <c r="G810" s="174">
        <v>21247666</v>
      </c>
      <c r="H810" s="11">
        <f t="shared" ref="H810" si="1627">IFERROR(G810/G817,"-")</f>
        <v>9.7393409241126022E-2</v>
      </c>
      <c r="I810" s="71">
        <v>253</v>
      </c>
      <c r="J810" s="11">
        <f t="shared" ref="J810" si="1628">IFERROR(I810/D807,"-")</f>
        <v>0.17472375690607736</v>
      </c>
      <c r="K810" s="76">
        <f t="shared" si="1557"/>
        <v>83982.869565217392</v>
      </c>
      <c r="L810" s="22"/>
      <c r="M810" s="20"/>
      <c r="N810" s="228"/>
      <c r="O810" s="228"/>
      <c r="P810" s="230"/>
      <c r="Q810" s="172" t="s">
        <v>73</v>
      </c>
      <c r="R810" s="92" t="s">
        <v>74</v>
      </c>
      <c r="S810" s="102">
        <v>21653687</v>
      </c>
      <c r="T810" s="13">
        <v>8.7875284509172549E-2</v>
      </c>
      <c r="U810" s="73">
        <v>270</v>
      </c>
      <c r="V810" s="13">
        <v>0.19410496046010065</v>
      </c>
      <c r="W810" s="73">
        <v>80198.840740740736</v>
      </c>
      <c r="X810" s="22"/>
      <c r="Y810" s="143"/>
      <c r="Z810" s="168"/>
      <c r="AA810" s="168"/>
      <c r="AB810" s="168"/>
      <c r="AC810" s="168"/>
      <c r="AD810" s="168"/>
      <c r="AE810" s="168"/>
      <c r="AF810" s="168"/>
      <c r="AG810" s="168"/>
      <c r="AH810" s="168"/>
      <c r="AI810" s="168"/>
      <c r="AJ810" s="168"/>
      <c r="AK810" s="168"/>
      <c r="AL810" s="168"/>
      <c r="AM810" s="168"/>
      <c r="AN810" s="168"/>
      <c r="AO810" s="168"/>
      <c r="AP810" s="168"/>
      <c r="AQ810" s="168"/>
      <c r="AR810" s="168"/>
      <c r="AS810" s="168"/>
      <c r="AT810" s="168"/>
      <c r="AU810" s="168"/>
      <c r="AV810" s="168"/>
      <c r="AW810" s="168"/>
      <c r="AX810" s="168"/>
      <c r="AY810" s="168"/>
      <c r="AZ810" s="168"/>
      <c r="BA810" s="168"/>
      <c r="BB810" s="168"/>
      <c r="BC810" s="168"/>
      <c r="BD810" s="20"/>
      <c r="BE810" s="20"/>
      <c r="BF810" s="20"/>
      <c r="BG810" s="20"/>
      <c r="BH810" s="20"/>
      <c r="BI810" s="20"/>
      <c r="BJ810" s="20"/>
      <c r="BK810" s="20"/>
      <c r="BL810" s="20"/>
      <c r="BM810" s="20"/>
      <c r="BN810" s="20"/>
      <c r="BO810" s="20"/>
      <c r="BP810" s="20"/>
      <c r="BQ810" s="20"/>
      <c r="BR810" s="20"/>
      <c r="BS810" s="20"/>
      <c r="BT810" s="20"/>
      <c r="BU810" s="20"/>
      <c r="BV810" s="20"/>
      <c r="BW810" s="20"/>
      <c r="BX810" s="20"/>
      <c r="BY810" s="20"/>
      <c r="BZ810" s="20"/>
      <c r="CA810" s="20"/>
      <c r="CB810" s="20"/>
      <c r="CC810" s="20"/>
      <c r="CD810" s="20"/>
      <c r="CE810" s="20"/>
      <c r="CF810" s="20"/>
      <c r="CG810" s="20"/>
      <c r="CH810" s="20"/>
      <c r="CI810" s="20"/>
    </row>
    <row r="811" spans="2:87" ht="13.5" customHeight="1">
      <c r="B811" s="228"/>
      <c r="C811" s="228"/>
      <c r="D811" s="230"/>
      <c r="E811" s="173" t="s">
        <v>75</v>
      </c>
      <c r="F811" s="116" t="s">
        <v>76</v>
      </c>
      <c r="G811" s="174">
        <v>1414297</v>
      </c>
      <c r="H811" s="11">
        <f t="shared" ref="H811" si="1629">IFERROR(G811/G817,"-")</f>
        <v>6.4827452817404416E-3</v>
      </c>
      <c r="I811" s="71">
        <v>4</v>
      </c>
      <c r="J811" s="11">
        <f t="shared" ref="J811" si="1630">IFERROR(I811/D807,"-")</f>
        <v>2.7624309392265192E-3</v>
      </c>
      <c r="K811" s="76">
        <f t="shared" si="1557"/>
        <v>353574.25</v>
      </c>
      <c r="L811" s="22"/>
      <c r="M811" s="20"/>
      <c r="N811" s="228"/>
      <c r="O811" s="228"/>
      <c r="P811" s="230"/>
      <c r="Q811" s="172" t="s">
        <v>75</v>
      </c>
      <c r="R811" s="92" t="s">
        <v>76</v>
      </c>
      <c r="S811" s="102">
        <v>652501</v>
      </c>
      <c r="T811" s="13">
        <v>2.6479883549401818E-3</v>
      </c>
      <c r="U811" s="73">
        <v>6</v>
      </c>
      <c r="V811" s="13">
        <v>4.3134435657800141E-3</v>
      </c>
      <c r="W811" s="73">
        <v>108750.16666666667</v>
      </c>
      <c r="X811" s="22"/>
      <c r="Y811" s="143"/>
      <c r="Z811" s="168"/>
      <c r="AA811" s="168"/>
      <c r="AB811" s="168"/>
      <c r="AC811" s="168"/>
      <c r="AD811" s="168"/>
      <c r="AE811" s="168"/>
      <c r="AF811" s="168"/>
      <c r="AG811" s="168"/>
      <c r="AH811" s="168"/>
      <c r="AI811" s="168"/>
      <c r="AJ811" s="168"/>
      <c r="AK811" s="168"/>
      <c r="AL811" s="168"/>
      <c r="AM811" s="168"/>
      <c r="AN811" s="168"/>
      <c r="AO811" s="168"/>
      <c r="AP811" s="168"/>
      <c r="AQ811" s="168"/>
      <c r="AR811" s="168"/>
      <c r="AS811" s="168"/>
      <c r="AT811" s="168"/>
      <c r="AU811" s="168"/>
      <c r="AV811" s="168"/>
      <c r="AW811" s="168"/>
      <c r="AX811" s="168"/>
      <c r="AY811" s="168"/>
      <c r="AZ811" s="168"/>
      <c r="BA811" s="168"/>
      <c r="BB811" s="168"/>
      <c r="BC811" s="168"/>
      <c r="BD811" s="20"/>
      <c r="BE811" s="20"/>
      <c r="BF811" s="20"/>
      <c r="BG811" s="20"/>
      <c r="BH811" s="20"/>
      <c r="BI811" s="20"/>
      <c r="BJ811" s="20"/>
      <c r="BK811" s="20"/>
      <c r="BL811" s="20"/>
      <c r="BM811" s="20"/>
      <c r="BN811" s="20"/>
      <c r="BO811" s="20"/>
      <c r="BP811" s="20"/>
      <c r="BQ811" s="20"/>
      <c r="BR811" s="20"/>
      <c r="BS811" s="20"/>
      <c r="BT811" s="20"/>
      <c r="BU811" s="20"/>
      <c r="BV811" s="20"/>
      <c r="BW811" s="20"/>
      <c r="BX811" s="20"/>
      <c r="BY811" s="20"/>
      <c r="BZ811" s="20"/>
      <c r="CA811" s="20"/>
      <c r="CB811" s="20"/>
      <c r="CC811" s="20"/>
      <c r="CD811" s="20"/>
      <c r="CE811" s="20"/>
      <c r="CF811" s="20"/>
      <c r="CG811" s="20"/>
      <c r="CH811" s="20"/>
      <c r="CI811" s="20"/>
    </row>
    <row r="812" spans="2:87" ht="13.5" customHeight="1">
      <c r="B812" s="228"/>
      <c r="C812" s="228"/>
      <c r="D812" s="230"/>
      <c r="E812" s="173" t="s">
        <v>77</v>
      </c>
      <c r="F812" s="116" t="s">
        <v>78</v>
      </c>
      <c r="G812" s="174">
        <v>1929377</v>
      </c>
      <c r="H812" s="11">
        <f t="shared" ref="H812" si="1631">IFERROR(G812/G817,"-")</f>
        <v>8.8437291767206813E-3</v>
      </c>
      <c r="I812" s="71">
        <v>38</v>
      </c>
      <c r="J812" s="11">
        <f t="shared" ref="J812" si="1632">IFERROR(I812/D807,"-")</f>
        <v>2.6243093922651933E-2</v>
      </c>
      <c r="K812" s="76">
        <f t="shared" si="1557"/>
        <v>50773.07894736842</v>
      </c>
      <c r="L812" s="22"/>
      <c r="M812" s="20"/>
      <c r="N812" s="228"/>
      <c r="O812" s="228"/>
      <c r="P812" s="230"/>
      <c r="Q812" s="172" t="s">
        <v>77</v>
      </c>
      <c r="R812" s="92" t="s">
        <v>78</v>
      </c>
      <c r="S812" s="102">
        <v>5720809</v>
      </c>
      <c r="T812" s="13">
        <v>2.3216264209306937E-2</v>
      </c>
      <c r="U812" s="73">
        <v>31</v>
      </c>
      <c r="V812" s="13">
        <v>2.2286125089863409E-2</v>
      </c>
      <c r="W812" s="73">
        <v>184542.22580645161</v>
      </c>
      <c r="X812" s="22"/>
      <c r="Y812" s="143"/>
      <c r="Z812" s="168"/>
      <c r="AA812" s="168"/>
      <c r="AB812" s="168"/>
      <c r="AC812" s="168"/>
      <c r="AD812" s="168"/>
      <c r="AE812" s="168"/>
      <c r="AF812" s="168"/>
      <c r="AG812" s="168"/>
      <c r="AH812" s="168"/>
      <c r="AI812" s="168"/>
      <c r="AJ812" s="168"/>
      <c r="AK812" s="168"/>
      <c r="AL812" s="168"/>
      <c r="AM812" s="168"/>
      <c r="AN812" s="168"/>
      <c r="AO812" s="168"/>
      <c r="AP812" s="168"/>
      <c r="AQ812" s="168"/>
      <c r="AR812" s="168"/>
      <c r="AS812" s="168"/>
      <c r="AT812" s="168"/>
      <c r="AU812" s="168"/>
      <c r="AV812" s="168"/>
      <c r="AW812" s="168"/>
      <c r="AX812" s="168"/>
      <c r="AY812" s="168"/>
      <c r="AZ812" s="168"/>
      <c r="BA812" s="168"/>
      <c r="BB812" s="168"/>
      <c r="BC812" s="168"/>
      <c r="BD812" s="20"/>
      <c r="BE812" s="20"/>
      <c r="BF812" s="20"/>
      <c r="BG812" s="20"/>
      <c r="BH812" s="20"/>
      <c r="BI812" s="20"/>
      <c r="BJ812" s="20"/>
      <c r="BK812" s="20"/>
      <c r="BL812" s="20"/>
      <c r="BM812" s="20"/>
      <c r="BN812" s="20"/>
      <c r="BO812" s="20"/>
      <c r="BP812" s="20"/>
      <c r="BQ812" s="20"/>
      <c r="BR812" s="20"/>
      <c r="BS812" s="20"/>
      <c r="BT812" s="20"/>
      <c r="BU812" s="20"/>
      <c r="BV812" s="20"/>
      <c r="BW812" s="20"/>
      <c r="BX812" s="20"/>
      <c r="BY812" s="20"/>
      <c r="BZ812" s="20"/>
      <c r="CA812" s="20"/>
      <c r="CB812" s="20"/>
      <c r="CC812" s="20"/>
      <c r="CD812" s="20"/>
      <c r="CE812" s="20"/>
      <c r="CF812" s="20"/>
      <c r="CG812" s="20"/>
      <c r="CH812" s="20"/>
      <c r="CI812" s="20"/>
    </row>
    <row r="813" spans="2:87" ht="13.5" customHeight="1">
      <c r="B813" s="228"/>
      <c r="C813" s="228"/>
      <c r="D813" s="230"/>
      <c r="E813" s="173" t="s">
        <v>79</v>
      </c>
      <c r="F813" s="116" t="s">
        <v>80</v>
      </c>
      <c r="G813" s="174">
        <v>25680382</v>
      </c>
      <c r="H813" s="11">
        <f t="shared" ref="H813" si="1633">IFERROR(G813/G817,"-")</f>
        <v>0.11771175025033084</v>
      </c>
      <c r="I813" s="71">
        <v>247</v>
      </c>
      <c r="J813" s="11">
        <f t="shared" ref="J813" si="1634">IFERROR(I813/D807,"-")</f>
        <v>0.17058011049723756</v>
      </c>
      <c r="K813" s="76">
        <f t="shared" si="1557"/>
        <v>103969.15789473684</v>
      </c>
      <c r="L813" s="22"/>
      <c r="M813" s="20"/>
      <c r="N813" s="228"/>
      <c r="O813" s="228"/>
      <c r="P813" s="230"/>
      <c r="Q813" s="172" t="s">
        <v>79</v>
      </c>
      <c r="R813" s="92" t="s">
        <v>80</v>
      </c>
      <c r="S813" s="102">
        <v>46619276</v>
      </c>
      <c r="T813" s="13">
        <v>0.1891909743643953</v>
      </c>
      <c r="U813" s="73">
        <v>243</v>
      </c>
      <c r="V813" s="13">
        <v>0.17469446441409059</v>
      </c>
      <c r="W813" s="73">
        <v>191848.87242798353</v>
      </c>
      <c r="X813" s="22"/>
      <c r="Y813" s="143"/>
      <c r="Z813" s="168"/>
      <c r="AA813" s="168"/>
      <c r="AB813" s="168"/>
      <c r="AC813" s="168"/>
      <c r="AD813" s="168"/>
      <c r="AE813" s="168"/>
      <c r="AF813" s="168"/>
      <c r="AG813" s="168"/>
      <c r="AH813" s="168"/>
      <c r="AI813" s="168"/>
      <c r="AJ813" s="168"/>
      <c r="AK813" s="168"/>
      <c r="AL813" s="168"/>
      <c r="AM813" s="168"/>
      <c r="AN813" s="168"/>
      <c r="AO813" s="168"/>
      <c r="AP813" s="168"/>
      <c r="AQ813" s="168"/>
      <c r="AR813" s="168"/>
      <c r="AS813" s="168"/>
      <c r="AT813" s="168"/>
      <c r="AU813" s="168"/>
      <c r="AV813" s="168"/>
      <c r="AW813" s="168"/>
      <c r="AX813" s="168"/>
      <c r="AY813" s="168"/>
      <c r="AZ813" s="168"/>
      <c r="BA813" s="168"/>
      <c r="BB813" s="168"/>
      <c r="BC813" s="168"/>
      <c r="BD813" s="20"/>
      <c r="BE813" s="20"/>
      <c r="BF813" s="20"/>
      <c r="BG813" s="20"/>
      <c r="BH813" s="20"/>
      <c r="BI813" s="20"/>
      <c r="BJ813" s="20"/>
      <c r="BK813" s="20"/>
      <c r="BL813" s="20"/>
      <c r="BM813" s="20"/>
      <c r="BN813" s="20"/>
      <c r="BO813" s="20"/>
      <c r="BP813" s="20"/>
      <c r="BQ813" s="20"/>
      <c r="BR813" s="20"/>
      <c r="BS813" s="20"/>
      <c r="BT813" s="20"/>
      <c r="BU813" s="20"/>
      <c r="BV813" s="20"/>
      <c r="BW813" s="20"/>
      <c r="BX813" s="20"/>
      <c r="BY813" s="20"/>
      <c r="BZ813" s="20"/>
      <c r="CA813" s="20"/>
      <c r="CB813" s="20"/>
      <c r="CC813" s="20"/>
      <c r="CD813" s="20"/>
      <c r="CE813" s="20"/>
      <c r="CF813" s="20"/>
      <c r="CG813" s="20"/>
      <c r="CH813" s="20"/>
      <c r="CI813" s="20"/>
    </row>
    <row r="814" spans="2:87" ht="13.5" customHeight="1">
      <c r="B814" s="228"/>
      <c r="C814" s="228"/>
      <c r="D814" s="230"/>
      <c r="E814" s="173" t="s">
        <v>81</v>
      </c>
      <c r="F814" s="116" t="s">
        <v>82</v>
      </c>
      <c r="G814" s="174">
        <v>4338</v>
      </c>
      <c r="H814" s="11">
        <f t="shared" ref="H814" si="1635">IFERROR(G814/G817,"-")</f>
        <v>1.988418912872617E-5</v>
      </c>
      <c r="I814" s="71">
        <v>1</v>
      </c>
      <c r="J814" s="11">
        <f t="shared" ref="J814" si="1636">IFERROR(I814/D807,"-")</f>
        <v>6.9060773480662981E-4</v>
      </c>
      <c r="K814" s="76">
        <f t="shared" si="1557"/>
        <v>4338</v>
      </c>
      <c r="L814" s="22"/>
      <c r="M814" s="20"/>
      <c r="N814" s="228"/>
      <c r="O814" s="228"/>
      <c r="P814" s="230"/>
      <c r="Q814" s="172" t="s">
        <v>81</v>
      </c>
      <c r="R814" s="92" t="s">
        <v>82</v>
      </c>
      <c r="S814" s="102">
        <v>0</v>
      </c>
      <c r="T814" s="13">
        <v>0</v>
      </c>
      <c r="U814" s="73">
        <v>0</v>
      </c>
      <c r="V814" s="13">
        <v>0</v>
      </c>
      <c r="W814" s="73" t="s">
        <v>131</v>
      </c>
      <c r="X814" s="22"/>
      <c r="Y814" s="143"/>
      <c r="Z814" s="168"/>
      <c r="AA814" s="168"/>
      <c r="AB814" s="168"/>
      <c r="AC814" s="168"/>
      <c r="AD814" s="168"/>
      <c r="AE814" s="168"/>
      <c r="AF814" s="168"/>
      <c r="AG814" s="168"/>
      <c r="AH814" s="168"/>
      <c r="AI814" s="168"/>
      <c r="AJ814" s="168"/>
      <c r="AK814" s="168"/>
      <c r="AL814" s="168"/>
      <c r="AM814" s="168"/>
      <c r="AN814" s="168"/>
      <c r="AO814" s="168"/>
      <c r="AP814" s="168"/>
      <c r="AQ814" s="168"/>
      <c r="AR814" s="168"/>
      <c r="AS814" s="168"/>
      <c r="AT814" s="168"/>
      <c r="AU814" s="168"/>
      <c r="AV814" s="168"/>
      <c r="AW814" s="168"/>
      <c r="AX814" s="168"/>
      <c r="AY814" s="168"/>
      <c r="AZ814" s="168"/>
      <c r="BA814" s="168"/>
      <c r="BB814" s="168"/>
      <c r="BC814" s="168"/>
      <c r="BD814" s="20"/>
      <c r="BE814" s="20"/>
      <c r="BF814" s="20"/>
      <c r="BG814" s="20"/>
      <c r="BH814" s="20"/>
      <c r="BI814" s="20"/>
      <c r="BJ814" s="20"/>
      <c r="BK814" s="20"/>
      <c r="BL814" s="20"/>
      <c r="BM814" s="20"/>
      <c r="BN814" s="20"/>
      <c r="BO814" s="20"/>
      <c r="BP814" s="20"/>
      <c r="BQ814" s="20"/>
      <c r="BR814" s="20"/>
      <c r="BS814" s="20"/>
      <c r="BT814" s="20"/>
      <c r="BU814" s="20"/>
      <c r="BV814" s="20"/>
      <c r="BW814" s="20"/>
      <c r="BX814" s="20"/>
      <c r="BY814" s="20"/>
      <c r="BZ814" s="20"/>
      <c r="CA814" s="20"/>
      <c r="CB814" s="20"/>
      <c r="CC814" s="20"/>
      <c r="CD814" s="20"/>
      <c r="CE814" s="20"/>
      <c r="CF814" s="20"/>
      <c r="CG814" s="20"/>
      <c r="CH814" s="20"/>
      <c r="CI814" s="20"/>
    </row>
    <row r="815" spans="2:87" ht="13.5" customHeight="1">
      <c r="B815" s="228"/>
      <c r="C815" s="228"/>
      <c r="D815" s="230"/>
      <c r="E815" s="173" t="s">
        <v>83</v>
      </c>
      <c r="F815" s="116" t="s">
        <v>84</v>
      </c>
      <c r="G815" s="174">
        <v>3113635</v>
      </c>
      <c r="H815" s="11">
        <f t="shared" ref="H815" si="1637">IFERROR(G815/G817,"-")</f>
        <v>1.4272039469299518E-2</v>
      </c>
      <c r="I815" s="71">
        <v>115</v>
      </c>
      <c r="J815" s="11">
        <f t="shared" ref="J815" si="1638">IFERROR(I815/D807,"-")</f>
        <v>7.9419889502762436E-2</v>
      </c>
      <c r="K815" s="76">
        <f t="shared" si="1557"/>
        <v>27075.08695652174</v>
      </c>
      <c r="L815" s="22"/>
      <c r="M815" s="20"/>
      <c r="N815" s="228"/>
      <c r="O815" s="228"/>
      <c r="P815" s="230"/>
      <c r="Q815" s="172" t="s">
        <v>83</v>
      </c>
      <c r="R815" s="92" t="s">
        <v>84</v>
      </c>
      <c r="S815" s="102">
        <v>6153823</v>
      </c>
      <c r="T815" s="13">
        <v>2.4973527461817E-2</v>
      </c>
      <c r="U815" s="73">
        <v>147</v>
      </c>
      <c r="V815" s="13">
        <v>0.10567936736161035</v>
      </c>
      <c r="W815" s="73">
        <v>41862.741496598639</v>
      </c>
      <c r="X815" s="22"/>
      <c r="Y815" s="143"/>
      <c r="Z815" s="168"/>
      <c r="AA815" s="168"/>
      <c r="AB815" s="168"/>
      <c r="AC815" s="168"/>
      <c r="AD815" s="168"/>
      <c r="AE815" s="168"/>
      <c r="AF815" s="168"/>
      <c r="AG815" s="168"/>
      <c r="AH815" s="168"/>
      <c r="AI815" s="168"/>
      <c r="AJ815" s="168"/>
      <c r="AK815" s="168"/>
      <c r="AL815" s="168"/>
      <c r="AM815" s="168"/>
      <c r="AN815" s="168"/>
      <c r="AO815" s="168"/>
      <c r="AP815" s="168"/>
      <c r="AQ815" s="168"/>
      <c r="AR815" s="168"/>
      <c r="AS815" s="168"/>
      <c r="AT815" s="168"/>
      <c r="AU815" s="168"/>
      <c r="AV815" s="168"/>
      <c r="AW815" s="168"/>
      <c r="AX815" s="168"/>
      <c r="AY815" s="168"/>
      <c r="AZ815" s="168"/>
      <c r="BA815" s="168"/>
      <c r="BB815" s="168"/>
      <c r="BC815" s="168"/>
      <c r="BD815" s="20"/>
      <c r="BE815" s="20"/>
      <c r="BF815" s="20"/>
      <c r="BG815" s="20"/>
      <c r="BH815" s="20"/>
      <c r="BI815" s="20"/>
      <c r="BJ815" s="20"/>
      <c r="BK815" s="20"/>
      <c r="BL815" s="20"/>
      <c r="BM815" s="20"/>
      <c r="BN815" s="20"/>
      <c r="BO815" s="20"/>
      <c r="BP815" s="20"/>
      <c r="BQ815" s="20"/>
      <c r="BR815" s="20"/>
      <c r="BS815" s="20"/>
      <c r="BT815" s="20"/>
      <c r="BU815" s="20"/>
      <c r="BV815" s="20"/>
      <c r="BW815" s="20"/>
      <c r="BX815" s="20"/>
      <c r="BY815" s="20"/>
      <c r="BZ815" s="20"/>
      <c r="CA815" s="20"/>
      <c r="CB815" s="20"/>
      <c r="CC815" s="20"/>
      <c r="CD815" s="20"/>
      <c r="CE815" s="20"/>
      <c r="CF815" s="20"/>
      <c r="CG815" s="20"/>
      <c r="CH815" s="20"/>
      <c r="CI815" s="20"/>
    </row>
    <row r="816" spans="2:87" ht="13.5" customHeight="1">
      <c r="B816" s="228"/>
      <c r="C816" s="228"/>
      <c r="D816" s="230"/>
      <c r="E816" s="175" t="s">
        <v>85</v>
      </c>
      <c r="F816" s="117" t="s">
        <v>86</v>
      </c>
      <c r="G816" s="176">
        <v>73211106</v>
      </c>
      <c r="H816" s="12">
        <f t="shared" ref="H816" si="1639">IFERROR(G816/G817,"-")</f>
        <v>0.33557940941153047</v>
      </c>
      <c r="I816" s="72">
        <v>99</v>
      </c>
      <c r="J816" s="12">
        <f t="shared" ref="J816" si="1640">IFERROR(I816/D807,"-")</f>
        <v>6.8370165745856359E-2</v>
      </c>
      <c r="K816" s="77">
        <f t="shared" si="1557"/>
        <v>739506.12121212122</v>
      </c>
      <c r="L816" s="22"/>
      <c r="M816" s="20"/>
      <c r="N816" s="228"/>
      <c r="O816" s="228"/>
      <c r="P816" s="230"/>
      <c r="Q816" s="172" t="s">
        <v>85</v>
      </c>
      <c r="R816" s="92" t="s">
        <v>86</v>
      </c>
      <c r="S816" s="102">
        <v>77657763</v>
      </c>
      <c r="T816" s="13">
        <v>0.3151517807554387</v>
      </c>
      <c r="U816" s="73">
        <v>96</v>
      </c>
      <c r="V816" s="13">
        <v>6.9015097052480226E-2</v>
      </c>
      <c r="W816" s="73">
        <v>808935.03125</v>
      </c>
      <c r="X816" s="22"/>
      <c r="Y816" s="143"/>
      <c r="Z816" s="168"/>
      <c r="AA816" s="168"/>
      <c r="AB816" s="168"/>
      <c r="AC816" s="168"/>
      <c r="AD816" s="168"/>
      <c r="AE816" s="168"/>
      <c r="AF816" s="168"/>
      <c r="AG816" s="168"/>
      <c r="AH816" s="168"/>
      <c r="AI816" s="168"/>
      <c r="AJ816" s="168"/>
      <c r="AK816" s="168"/>
      <c r="AL816" s="168"/>
      <c r="AM816" s="168"/>
      <c r="AN816" s="168"/>
      <c r="AO816" s="168"/>
      <c r="AP816" s="168"/>
      <c r="AQ816" s="168"/>
      <c r="AR816" s="168"/>
      <c r="AS816" s="168"/>
      <c r="AT816" s="168"/>
      <c r="AU816" s="168"/>
      <c r="AV816" s="168"/>
      <c r="AW816" s="168"/>
      <c r="AX816" s="168"/>
      <c r="AY816" s="168"/>
      <c r="AZ816" s="168"/>
      <c r="BA816" s="168"/>
      <c r="BB816" s="168"/>
      <c r="BC816" s="168"/>
      <c r="BD816" s="20"/>
      <c r="BE816" s="20"/>
      <c r="BF816" s="20"/>
      <c r="BG816" s="20"/>
      <c r="BH816" s="20"/>
      <c r="BI816" s="20"/>
      <c r="BJ816" s="20"/>
      <c r="BK816" s="20"/>
      <c r="BL816" s="20"/>
      <c r="BM816" s="20"/>
      <c r="BN816" s="20"/>
      <c r="BO816" s="20"/>
      <c r="BP816" s="20"/>
      <c r="BQ816" s="20"/>
      <c r="BR816" s="20"/>
      <c r="BS816" s="20"/>
      <c r="BT816" s="20"/>
      <c r="BU816" s="20"/>
      <c r="BV816" s="20"/>
      <c r="BW816" s="20"/>
      <c r="BX816" s="20"/>
      <c r="BY816" s="20"/>
      <c r="BZ816" s="20"/>
      <c r="CA816" s="20"/>
      <c r="CB816" s="20"/>
      <c r="CC816" s="20"/>
      <c r="CD816" s="20"/>
      <c r="CE816" s="20"/>
      <c r="CF816" s="20"/>
      <c r="CG816" s="20"/>
      <c r="CH816" s="20"/>
      <c r="CI816" s="20"/>
    </row>
    <row r="817" spans="2:87" ht="13.5" customHeight="1" thickBot="1">
      <c r="B817" s="228"/>
      <c r="C817" s="244"/>
      <c r="D817" s="231"/>
      <c r="E817" s="177" t="s">
        <v>115</v>
      </c>
      <c r="F817" s="178"/>
      <c r="G817" s="126">
        <f>SUM(G807:G816)</f>
        <v>218163284</v>
      </c>
      <c r="H817" s="14" t="s">
        <v>131</v>
      </c>
      <c r="I817" s="99">
        <v>1154</v>
      </c>
      <c r="J817" s="14">
        <f t="shared" ref="J817" si="1641">IFERROR(I817/D807,"-")</f>
        <v>0.79696132596685088</v>
      </c>
      <c r="K817" s="79">
        <f t="shared" si="1557"/>
        <v>189049.63951473136</v>
      </c>
      <c r="L817" s="22"/>
      <c r="M817" s="20"/>
      <c r="N817" s="192"/>
      <c r="O817" s="192"/>
      <c r="P817" s="231"/>
      <c r="Q817" s="179" t="s">
        <v>115</v>
      </c>
      <c r="R817" s="179"/>
      <c r="S817" s="102">
        <v>246413848</v>
      </c>
      <c r="T817" s="13" t="s">
        <v>131</v>
      </c>
      <c r="U817" s="73">
        <v>1095</v>
      </c>
      <c r="V817" s="13">
        <v>0.78720345075485265</v>
      </c>
      <c r="W817" s="73">
        <v>225035.47762557078</v>
      </c>
      <c r="X817" s="22"/>
      <c r="Y817" s="143"/>
      <c r="Z817" s="168"/>
      <c r="AA817" s="168"/>
      <c r="AB817" s="168"/>
      <c r="AC817" s="168"/>
      <c r="AD817" s="168"/>
      <c r="AE817" s="168"/>
      <c r="AF817" s="168"/>
      <c r="AG817" s="168"/>
      <c r="AH817" s="168"/>
      <c r="AI817" s="168"/>
      <c r="AJ817" s="168"/>
      <c r="AK817" s="168"/>
      <c r="AL817" s="168"/>
      <c r="AM817" s="168"/>
      <c r="AN817" s="168"/>
      <c r="AO817" s="168"/>
      <c r="AP817" s="168"/>
      <c r="AQ817" s="168"/>
      <c r="AR817" s="168"/>
      <c r="AS817" s="168"/>
      <c r="AT817" s="168"/>
      <c r="AU817" s="168"/>
      <c r="AV817" s="168"/>
      <c r="AW817" s="168"/>
      <c r="AX817" s="168"/>
      <c r="AY817" s="168"/>
      <c r="AZ817" s="168"/>
      <c r="BA817" s="168"/>
      <c r="BB817" s="168"/>
      <c r="BC817" s="168"/>
      <c r="BD817" s="20"/>
      <c r="BE817" s="20"/>
      <c r="BF817" s="20"/>
      <c r="BG817" s="20"/>
      <c r="BH817" s="20"/>
      <c r="BI817" s="20"/>
      <c r="BJ817" s="20"/>
      <c r="BK817" s="20"/>
      <c r="BL817" s="20"/>
      <c r="BM817" s="20"/>
      <c r="BN817" s="20"/>
      <c r="BO817" s="20"/>
      <c r="BP817" s="20"/>
      <c r="BQ817" s="20"/>
      <c r="BR817" s="20"/>
      <c r="BS817" s="20"/>
      <c r="BT817" s="20"/>
      <c r="BU817" s="20"/>
      <c r="BV817" s="20"/>
      <c r="BW817" s="20"/>
      <c r="BX817" s="20"/>
      <c r="BY817" s="20"/>
      <c r="BZ817" s="20"/>
      <c r="CA817" s="20"/>
      <c r="CB817" s="20"/>
      <c r="CC817" s="20"/>
      <c r="CD817" s="20"/>
      <c r="CE817" s="20"/>
      <c r="CF817" s="20"/>
      <c r="CG817" s="20"/>
      <c r="CH817" s="20"/>
      <c r="CI817" s="20"/>
    </row>
    <row r="818" spans="2:87" ht="13.5" customHeight="1" thickTop="1">
      <c r="B818" s="242" t="s">
        <v>111</v>
      </c>
      <c r="C818" s="243"/>
      <c r="D818" s="241">
        <f>生活習慣病疾病別の医療費!D3</f>
        <v>1366377</v>
      </c>
      <c r="E818" s="183" t="s">
        <v>67</v>
      </c>
      <c r="F818" s="118" t="s">
        <v>68</v>
      </c>
      <c r="G818" s="67">
        <f>生活習慣病疾病別の医療費!D6</f>
        <v>38362304339</v>
      </c>
      <c r="H818" s="15">
        <f>生活習慣病疾病別の医療費!E6</f>
        <v>0.1708585838027139</v>
      </c>
      <c r="I818" s="74">
        <f>生活習慣病疾病別の医療費!G6</f>
        <v>716772</v>
      </c>
      <c r="J818" s="15">
        <f>生活習慣病疾病別の医療費!H6</f>
        <v>0.52457850212642632</v>
      </c>
      <c r="K818" s="80">
        <f>生活習慣病疾病別の医療費!J6</f>
        <v>53520.930419994082</v>
      </c>
      <c r="L818" s="22"/>
      <c r="M818" s="20"/>
      <c r="N818" s="232" t="s">
        <v>111</v>
      </c>
      <c r="O818" s="233"/>
      <c r="P818" s="229">
        <v>1303145</v>
      </c>
      <c r="Q818" s="172" t="s">
        <v>67</v>
      </c>
      <c r="R818" s="92" t="s">
        <v>68</v>
      </c>
      <c r="S818" s="70">
        <v>36478731261</v>
      </c>
      <c r="T818" s="13">
        <v>0.16373642065778868</v>
      </c>
      <c r="U818" s="73">
        <v>665359</v>
      </c>
      <c r="V818" s="13">
        <v>0.51057940597554374</v>
      </c>
      <c r="W818" s="73">
        <v>54825.637379219341</v>
      </c>
      <c r="X818" s="22"/>
      <c r="Y818" s="143"/>
      <c r="Z818" s="168"/>
      <c r="AA818" s="168"/>
      <c r="AB818" s="168"/>
      <c r="AC818" s="168"/>
      <c r="AD818" s="168"/>
      <c r="AE818" s="168"/>
      <c r="AF818" s="168"/>
      <c r="AG818" s="168"/>
      <c r="AH818" s="168"/>
      <c r="AI818" s="168"/>
      <c r="AJ818" s="168"/>
      <c r="AK818" s="168"/>
      <c r="AL818" s="168"/>
      <c r="AM818" s="168"/>
      <c r="AN818" s="168"/>
      <c r="AO818" s="168"/>
      <c r="AP818" s="168"/>
      <c r="AQ818" s="168"/>
      <c r="AR818" s="168"/>
      <c r="AS818" s="168"/>
      <c r="AT818" s="168"/>
      <c r="AU818" s="168"/>
      <c r="AV818" s="168"/>
      <c r="AW818" s="168"/>
      <c r="AX818" s="168"/>
      <c r="AY818" s="168"/>
      <c r="AZ818" s="168"/>
      <c r="BA818" s="168"/>
      <c r="BB818" s="168"/>
      <c r="BC818" s="168"/>
      <c r="BD818" s="20"/>
      <c r="BE818" s="20"/>
      <c r="BF818" s="20"/>
      <c r="BG818" s="20"/>
      <c r="BH818" s="20"/>
      <c r="BI818" s="20"/>
      <c r="BJ818" s="20"/>
      <c r="BK818" s="20"/>
      <c r="BL818" s="20"/>
      <c r="BM818" s="20"/>
      <c r="BN818" s="20"/>
      <c r="BO818" s="20"/>
      <c r="BP818" s="20"/>
      <c r="BQ818" s="20"/>
      <c r="BR818" s="20"/>
      <c r="BS818" s="20"/>
      <c r="BT818" s="20"/>
      <c r="BU818" s="20"/>
      <c r="BV818" s="20"/>
      <c r="BW818" s="20"/>
      <c r="BX818" s="20"/>
      <c r="BY818" s="20"/>
      <c r="BZ818" s="20"/>
      <c r="CA818" s="20"/>
      <c r="CB818" s="20"/>
      <c r="CC818" s="20"/>
      <c r="CD818" s="20"/>
      <c r="CE818" s="20"/>
      <c r="CF818" s="20"/>
      <c r="CG818" s="20"/>
      <c r="CH818" s="20"/>
      <c r="CI818" s="20"/>
    </row>
    <row r="819" spans="2:87" ht="13.5" customHeight="1">
      <c r="B819" s="234"/>
      <c r="C819" s="235"/>
      <c r="D819" s="230"/>
      <c r="E819" s="173" t="s">
        <v>69</v>
      </c>
      <c r="F819" s="115" t="s">
        <v>70</v>
      </c>
      <c r="G819" s="68">
        <f>生活習慣病疾病別の医療費!D7</f>
        <v>20119904863</v>
      </c>
      <c r="H819" s="11">
        <f>生活習慣病疾病別の医療費!E7</f>
        <v>8.9610322173548737E-2</v>
      </c>
      <c r="I819" s="71">
        <f>生活習慣病疾病別の医療費!G7</f>
        <v>610324</v>
      </c>
      <c r="J819" s="11">
        <f>生活習慣病疾病別の医療費!H7</f>
        <v>0.44667320951684636</v>
      </c>
      <c r="K819" s="76">
        <f>生活習慣病疾病別の医療費!J7</f>
        <v>32965.940816680974</v>
      </c>
      <c r="L819" s="22"/>
      <c r="M819" s="20"/>
      <c r="N819" s="234"/>
      <c r="O819" s="235"/>
      <c r="P819" s="230"/>
      <c r="Q819" s="172" t="s">
        <v>69</v>
      </c>
      <c r="R819" s="92" t="s">
        <v>70</v>
      </c>
      <c r="S819" s="70">
        <v>20808415613</v>
      </c>
      <c r="T819" s="13">
        <v>9.3399506349466893E-2</v>
      </c>
      <c r="U819" s="73">
        <v>574105</v>
      </c>
      <c r="V819" s="13">
        <v>0.4405534303550257</v>
      </c>
      <c r="W819" s="73">
        <v>36244.964968080749</v>
      </c>
      <c r="X819" s="22"/>
      <c r="Y819" s="143"/>
      <c r="Z819" s="168"/>
      <c r="AA819" s="168"/>
      <c r="AB819" s="168"/>
      <c r="AC819" s="168"/>
      <c r="AD819" s="168"/>
      <c r="AE819" s="168"/>
      <c r="AF819" s="168"/>
      <c r="AG819" s="168"/>
      <c r="AH819" s="168"/>
      <c r="AI819" s="168"/>
      <c r="AJ819" s="168"/>
      <c r="AK819" s="168"/>
      <c r="AL819" s="168"/>
      <c r="AM819" s="168"/>
      <c r="AN819" s="168"/>
      <c r="AO819" s="168"/>
      <c r="AP819" s="168"/>
      <c r="AQ819" s="168"/>
      <c r="AR819" s="168"/>
      <c r="AS819" s="168"/>
      <c r="AT819" s="168"/>
      <c r="AU819" s="168"/>
      <c r="AV819" s="168"/>
      <c r="AW819" s="168"/>
      <c r="AX819" s="168"/>
      <c r="AY819" s="168"/>
      <c r="AZ819" s="168"/>
      <c r="BA819" s="168"/>
      <c r="BB819" s="168"/>
      <c r="BC819" s="168"/>
      <c r="BD819" s="20"/>
      <c r="BE819" s="20"/>
      <c r="BF819" s="20"/>
      <c r="BG819" s="20"/>
      <c r="BH819" s="20"/>
      <c r="BI819" s="20"/>
      <c r="BJ819" s="20"/>
      <c r="BK819" s="20"/>
      <c r="BL819" s="20"/>
      <c r="BM819" s="20"/>
      <c r="BN819" s="20"/>
      <c r="BO819" s="20"/>
      <c r="BP819" s="20"/>
      <c r="BQ819" s="20"/>
      <c r="BR819" s="20"/>
      <c r="BS819" s="20"/>
      <c r="BT819" s="20"/>
      <c r="BU819" s="20"/>
      <c r="BV819" s="20"/>
      <c r="BW819" s="20"/>
      <c r="BX819" s="20"/>
      <c r="BY819" s="20"/>
      <c r="BZ819" s="20"/>
      <c r="CA819" s="20"/>
      <c r="CB819" s="20"/>
      <c r="CC819" s="20"/>
      <c r="CD819" s="20"/>
      <c r="CE819" s="20"/>
      <c r="CF819" s="20"/>
      <c r="CG819" s="20"/>
      <c r="CH819" s="20"/>
      <c r="CI819" s="20"/>
    </row>
    <row r="820" spans="2:87" ht="13.5" customHeight="1">
      <c r="B820" s="234"/>
      <c r="C820" s="235"/>
      <c r="D820" s="230"/>
      <c r="E820" s="173" t="s">
        <v>71</v>
      </c>
      <c r="F820" s="116" t="s">
        <v>72</v>
      </c>
      <c r="G820" s="68">
        <f>生活習慣病疾病別の医療費!D8</f>
        <v>39019687990</v>
      </c>
      <c r="H820" s="11">
        <f>生活習慣病疾病別の医療費!E8</f>
        <v>0.1737864485793543</v>
      </c>
      <c r="I820" s="71">
        <f>生活習慣病疾病別の医療費!G8</f>
        <v>909442</v>
      </c>
      <c r="J820" s="11">
        <f>生活習慣病疾病別の医療費!H8</f>
        <v>0.66558643771082215</v>
      </c>
      <c r="K820" s="76">
        <f>生活習慣病疾病別の医療費!J8</f>
        <v>42905.086844460668</v>
      </c>
      <c r="L820" s="22"/>
      <c r="M820" s="20"/>
      <c r="N820" s="234"/>
      <c r="O820" s="235"/>
      <c r="P820" s="230"/>
      <c r="Q820" s="172" t="s">
        <v>71</v>
      </c>
      <c r="R820" s="92" t="s">
        <v>72</v>
      </c>
      <c r="S820" s="70">
        <v>38747159048</v>
      </c>
      <c r="T820" s="13">
        <v>0.17391836047654397</v>
      </c>
      <c r="U820" s="73">
        <v>864989</v>
      </c>
      <c r="V820" s="13">
        <v>0.66377034021540193</v>
      </c>
      <c r="W820" s="73">
        <v>44794.973170757083</v>
      </c>
      <c r="X820" s="22"/>
      <c r="Y820" s="143"/>
      <c r="Z820" s="168"/>
      <c r="AA820" s="168"/>
      <c r="AB820" s="168"/>
      <c r="AC820" s="168"/>
      <c r="AD820" s="168"/>
      <c r="AE820" s="168"/>
      <c r="AF820" s="168"/>
      <c r="AG820" s="168"/>
      <c r="AH820" s="168"/>
      <c r="AI820" s="168"/>
      <c r="AJ820" s="168"/>
      <c r="AK820" s="168"/>
      <c r="AL820" s="168"/>
      <c r="AM820" s="168"/>
      <c r="AN820" s="168"/>
      <c r="AO820" s="168"/>
      <c r="AP820" s="168"/>
      <c r="AQ820" s="168"/>
      <c r="AR820" s="168"/>
      <c r="AS820" s="168"/>
      <c r="AT820" s="168"/>
      <c r="AU820" s="168"/>
      <c r="AV820" s="168"/>
      <c r="AW820" s="168"/>
      <c r="AX820" s="168"/>
      <c r="AY820" s="168"/>
      <c r="AZ820" s="168"/>
      <c r="BA820" s="168"/>
      <c r="BB820" s="168"/>
      <c r="BC820" s="168"/>
      <c r="BD820" s="20"/>
      <c r="BE820" s="20"/>
      <c r="BF820" s="20"/>
      <c r="BG820" s="20"/>
      <c r="BH820" s="20"/>
      <c r="BI820" s="20"/>
      <c r="BJ820" s="20"/>
      <c r="BK820" s="20"/>
      <c r="BL820" s="20"/>
      <c r="BM820" s="20"/>
      <c r="BN820" s="20"/>
      <c r="BO820" s="20"/>
      <c r="BP820" s="20"/>
      <c r="BQ820" s="20"/>
      <c r="BR820" s="20"/>
      <c r="BS820" s="20"/>
      <c r="BT820" s="20"/>
      <c r="BU820" s="20"/>
      <c r="BV820" s="20"/>
      <c r="BW820" s="20"/>
      <c r="BX820" s="20"/>
      <c r="BY820" s="20"/>
      <c r="BZ820" s="20"/>
      <c r="CA820" s="20"/>
      <c r="CB820" s="20"/>
      <c r="CC820" s="20"/>
      <c r="CD820" s="20"/>
      <c r="CE820" s="20"/>
      <c r="CF820" s="20"/>
      <c r="CG820" s="20"/>
      <c r="CH820" s="20"/>
      <c r="CI820" s="20"/>
    </row>
    <row r="821" spans="2:87" ht="13.5" customHeight="1">
      <c r="B821" s="234"/>
      <c r="C821" s="235"/>
      <c r="D821" s="230"/>
      <c r="E821" s="173" t="s">
        <v>73</v>
      </c>
      <c r="F821" s="116" t="s">
        <v>74</v>
      </c>
      <c r="G821" s="68">
        <f>生活習慣病疾病別の医療費!D9</f>
        <v>21624180895</v>
      </c>
      <c r="H821" s="11">
        <f>生活習慣病疾病別の医療費!E9</f>
        <v>9.6310088439012481E-2</v>
      </c>
      <c r="I821" s="71">
        <f>生活習慣病疾病別の医療費!G9</f>
        <v>332024</v>
      </c>
      <c r="J821" s="11">
        <f>生活習慣病疾病別の医療費!H9</f>
        <v>0.24299589351987044</v>
      </c>
      <c r="K821" s="76">
        <f>生活習慣病疾病別の医療費!J9</f>
        <v>65128.366910223354</v>
      </c>
      <c r="L821" s="22"/>
      <c r="M821" s="20"/>
      <c r="N821" s="234"/>
      <c r="O821" s="235"/>
      <c r="P821" s="230"/>
      <c r="Q821" s="172" t="s">
        <v>73</v>
      </c>
      <c r="R821" s="92" t="s">
        <v>74</v>
      </c>
      <c r="S821" s="70">
        <v>21335012415</v>
      </c>
      <c r="T821" s="13">
        <v>9.5763159703318612E-2</v>
      </c>
      <c r="U821" s="73">
        <v>321495</v>
      </c>
      <c r="V821" s="13">
        <v>0.24670700497642242</v>
      </c>
      <c r="W821" s="73">
        <v>66361.879391592403</v>
      </c>
      <c r="X821" s="22"/>
      <c r="Y821" s="143"/>
      <c r="Z821" s="168"/>
      <c r="AA821" s="168"/>
      <c r="AB821" s="168"/>
      <c r="AC821" s="168"/>
      <c r="AD821" s="168"/>
      <c r="AE821" s="168"/>
      <c r="AF821" s="168"/>
      <c r="AG821" s="168"/>
      <c r="AH821" s="168"/>
      <c r="AI821" s="168"/>
      <c r="AJ821" s="168"/>
      <c r="AK821" s="168"/>
      <c r="AL821" s="168"/>
      <c r="AM821" s="168"/>
      <c r="AN821" s="168"/>
      <c r="AO821" s="168"/>
      <c r="AP821" s="168"/>
      <c r="AQ821" s="168"/>
      <c r="AR821" s="168"/>
      <c r="AS821" s="168"/>
      <c r="AT821" s="168"/>
      <c r="AU821" s="168"/>
      <c r="AV821" s="168"/>
      <c r="AW821" s="168"/>
      <c r="AX821" s="168"/>
      <c r="AY821" s="168"/>
      <c r="AZ821" s="168"/>
      <c r="BA821" s="168"/>
      <c r="BB821" s="168"/>
      <c r="BC821" s="168"/>
      <c r="BD821" s="20"/>
      <c r="BE821" s="20"/>
      <c r="BF821" s="20"/>
      <c r="BG821" s="20"/>
      <c r="BH821" s="20"/>
      <c r="BI821" s="20"/>
      <c r="BJ821" s="20"/>
      <c r="BK821" s="20"/>
      <c r="BL821" s="20"/>
      <c r="BM821" s="20"/>
      <c r="BN821" s="20"/>
      <c r="BO821" s="20"/>
      <c r="BP821" s="20"/>
      <c r="BQ821" s="20"/>
      <c r="BR821" s="20"/>
      <c r="BS821" s="20"/>
      <c r="BT821" s="20"/>
      <c r="BU821" s="20"/>
      <c r="BV821" s="20"/>
      <c r="BW821" s="20"/>
      <c r="BX821" s="20"/>
      <c r="BY821" s="20"/>
      <c r="BZ821" s="20"/>
      <c r="CA821" s="20"/>
      <c r="CB821" s="20"/>
      <c r="CC821" s="20"/>
      <c r="CD821" s="20"/>
      <c r="CE821" s="20"/>
      <c r="CF821" s="20"/>
      <c r="CG821" s="20"/>
      <c r="CH821" s="20"/>
      <c r="CI821" s="20"/>
    </row>
    <row r="822" spans="2:87" ht="13.5" customHeight="1">
      <c r="B822" s="234"/>
      <c r="C822" s="235"/>
      <c r="D822" s="230"/>
      <c r="E822" s="173" t="s">
        <v>75</v>
      </c>
      <c r="F822" s="116" t="s">
        <v>76</v>
      </c>
      <c r="G822" s="68">
        <f>生活習慣病疾病別の医療費!D10</f>
        <v>2220851095</v>
      </c>
      <c r="H822" s="11">
        <f>生活習慣病疾病別の医療費!E10</f>
        <v>9.8912586057205987E-3</v>
      </c>
      <c r="I822" s="71">
        <f>生活習慣病疾病別の医療費!G10</f>
        <v>5607</v>
      </c>
      <c r="J822" s="11">
        <f>生活習慣病疾病別の医療費!H10</f>
        <v>4.1035526798240893E-3</v>
      </c>
      <c r="K822" s="76">
        <f>生活習慣病疾病別の医療費!J10</f>
        <v>396085.44587123237</v>
      </c>
      <c r="L822" s="22"/>
      <c r="M822" s="20"/>
      <c r="N822" s="234"/>
      <c r="O822" s="235"/>
      <c r="P822" s="230"/>
      <c r="Q822" s="172" t="s">
        <v>75</v>
      </c>
      <c r="R822" s="92" t="s">
        <v>76</v>
      </c>
      <c r="S822" s="70">
        <v>2051875985</v>
      </c>
      <c r="T822" s="13">
        <v>9.2099373471566451E-3</v>
      </c>
      <c r="U822" s="73">
        <v>5324</v>
      </c>
      <c r="V822" s="13">
        <v>4.0855008460301805E-3</v>
      </c>
      <c r="W822" s="73">
        <v>385401.19928625092</v>
      </c>
      <c r="X822" s="22"/>
      <c r="Y822" s="143"/>
      <c r="Z822" s="168"/>
      <c r="AA822" s="168"/>
      <c r="AB822" s="168"/>
      <c r="AC822" s="168"/>
      <c r="AD822" s="168"/>
      <c r="AE822" s="168"/>
      <c r="AF822" s="168"/>
      <c r="AG822" s="168"/>
      <c r="AH822" s="168"/>
      <c r="AI822" s="168"/>
      <c r="AJ822" s="168"/>
      <c r="AK822" s="168"/>
      <c r="AL822" s="168"/>
      <c r="AM822" s="168"/>
      <c r="AN822" s="168"/>
      <c r="AO822" s="168"/>
      <c r="AP822" s="168"/>
      <c r="AQ822" s="168"/>
      <c r="AR822" s="168"/>
      <c r="AS822" s="168"/>
      <c r="AT822" s="168"/>
      <c r="AU822" s="168"/>
      <c r="AV822" s="168"/>
      <c r="AW822" s="168"/>
      <c r="AX822" s="168"/>
      <c r="AY822" s="168"/>
      <c r="AZ822" s="168"/>
      <c r="BA822" s="168"/>
      <c r="BB822" s="168"/>
      <c r="BC822" s="168"/>
      <c r="BD822" s="20"/>
      <c r="BE822" s="20"/>
      <c r="BF822" s="20"/>
      <c r="BG822" s="20"/>
      <c r="BH822" s="20"/>
      <c r="BI822" s="20"/>
      <c r="BJ822" s="20"/>
      <c r="BK822" s="20"/>
      <c r="BL822" s="20"/>
      <c r="BM822" s="20"/>
      <c r="BN822" s="20"/>
      <c r="BO822" s="20"/>
      <c r="BP822" s="20"/>
      <c r="BQ822" s="20"/>
      <c r="BR822" s="20"/>
      <c r="BS822" s="20"/>
      <c r="BT822" s="20"/>
      <c r="BU822" s="20"/>
      <c r="BV822" s="20"/>
      <c r="BW822" s="20"/>
      <c r="BX822" s="20"/>
      <c r="BY822" s="20"/>
      <c r="BZ822" s="20"/>
      <c r="CA822" s="20"/>
      <c r="CB822" s="20"/>
      <c r="CC822" s="20"/>
      <c r="CD822" s="20"/>
      <c r="CE822" s="20"/>
      <c r="CF822" s="20"/>
      <c r="CG822" s="20"/>
      <c r="CH822" s="20"/>
      <c r="CI822" s="20"/>
    </row>
    <row r="823" spans="2:87" ht="13.5" customHeight="1">
      <c r="B823" s="234"/>
      <c r="C823" s="235"/>
      <c r="D823" s="230"/>
      <c r="E823" s="173" t="s">
        <v>77</v>
      </c>
      <c r="F823" s="116" t="s">
        <v>78</v>
      </c>
      <c r="G823" s="68">
        <f>生活習慣病疾病別の医療費!D11</f>
        <v>8821477835</v>
      </c>
      <c r="H823" s="11">
        <f>生活習慣病疾病別の医療費!E11</f>
        <v>3.9289225084501792E-2</v>
      </c>
      <c r="I823" s="71">
        <f>生活習慣病疾病別の医療費!G11</f>
        <v>45423</v>
      </c>
      <c r="J823" s="11">
        <f>生活習慣病疾病別の医療費!H11</f>
        <v>3.3243387439923243E-2</v>
      </c>
      <c r="K823" s="76">
        <f>生活習慣病疾病別の医療費!J11</f>
        <v>194207.29223080818</v>
      </c>
      <c r="L823" s="22"/>
      <c r="M823" s="20"/>
      <c r="N823" s="234"/>
      <c r="O823" s="235"/>
      <c r="P823" s="230"/>
      <c r="Q823" s="172" t="s">
        <v>77</v>
      </c>
      <c r="R823" s="92" t="s">
        <v>78</v>
      </c>
      <c r="S823" s="70">
        <v>8831718006</v>
      </c>
      <c r="T823" s="13">
        <v>3.9641562208261441E-2</v>
      </c>
      <c r="U823" s="73">
        <v>43027</v>
      </c>
      <c r="V823" s="13">
        <v>3.3017814594692073E-2</v>
      </c>
      <c r="W823" s="73">
        <v>205259.9067097404</v>
      </c>
      <c r="X823" s="22"/>
      <c r="Y823" s="143"/>
      <c r="Z823" s="168"/>
      <c r="AA823" s="168"/>
      <c r="AB823" s="168"/>
      <c r="AC823" s="168"/>
      <c r="AD823" s="168"/>
      <c r="AE823" s="168"/>
      <c r="AF823" s="168"/>
      <c r="AG823" s="168"/>
      <c r="AH823" s="168"/>
      <c r="AI823" s="168"/>
      <c r="AJ823" s="168"/>
      <c r="AK823" s="168"/>
      <c r="AL823" s="168"/>
      <c r="AM823" s="168"/>
      <c r="AN823" s="168"/>
      <c r="AO823" s="168"/>
      <c r="AP823" s="168"/>
      <c r="AQ823" s="168"/>
      <c r="AR823" s="168"/>
      <c r="AS823" s="168"/>
      <c r="AT823" s="168"/>
      <c r="AU823" s="168"/>
      <c r="AV823" s="168"/>
      <c r="AW823" s="168"/>
      <c r="AX823" s="168"/>
      <c r="AY823" s="168"/>
      <c r="AZ823" s="168"/>
      <c r="BA823" s="168"/>
      <c r="BB823" s="168"/>
      <c r="BC823" s="168"/>
      <c r="BD823" s="20"/>
      <c r="BE823" s="20"/>
      <c r="BF823" s="20"/>
      <c r="BG823" s="20"/>
      <c r="BH823" s="20"/>
      <c r="BI823" s="20"/>
      <c r="BJ823" s="20"/>
      <c r="BK823" s="20"/>
      <c r="BL823" s="20"/>
      <c r="BM823" s="20"/>
      <c r="BN823" s="20"/>
      <c r="BO823" s="20"/>
      <c r="BP823" s="20"/>
      <c r="BQ823" s="20"/>
      <c r="BR823" s="20"/>
      <c r="BS823" s="20"/>
      <c r="BT823" s="20"/>
      <c r="BU823" s="20"/>
      <c r="BV823" s="20"/>
      <c r="BW823" s="20"/>
      <c r="BX823" s="20"/>
      <c r="BY823" s="20"/>
      <c r="BZ823" s="20"/>
      <c r="CA823" s="20"/>
      <c r="CB823" s="20"/>
      <c r="CC823" s="20"/>
      <c r="CD823" s="20"/>
      <c r="CE823" s="20"/>
      <c r="CF823" s="20"/>
      <c r="CG823" s="20"/>
      <c r="CH823" s="20"/>
      <c r="CI823" s="20"/>
    </row>
    <row r="824" spans="2:87" ht="13.5" customHeight="1">
      <c r="B824" s="234"/>
      <c r="C824" s="235"/>
      <c r="D824" s="230"/>
      <c r="E824" s="173" t="s">
        <v>79</v>
      </c>
      <c r="F824" s="116" t="s">
        <v>80</v>
      </c>
      <c r="G824" s="68">
        <f>生活習慣病疾病別の医療費!D12</f>
        <v>35275371570</v>
      </c>
      <c r="H824" s="11">
        <f>生活習慣病疾病別の医療費!E12</f>
        <v>0.15710995815852041</v>
      </c>
      <c r="I824" s="71">
        <f>生活習慣病疾病別の医療費!G12</f>
        <v>257204</v>
      </c>
      <c r="J824" s="11">
        <f>生活習慣病疾病別の医療費!H12</f>
        <v>0.18823794604271002</v>
      </c>
      <c r="K824" s="76">
        <f>生活習慣病疾病別の医療費!J12</f>
        <v>137149.38947294754</v>
      </c>
      <c r="L824" s="22"/>
      <c r="M824" s="20"/>
      <c r="N824" s="234"/>
      <c r="O824" s="235"/>
      <c r="P824" s="230"/>
      <c r="Q824" s="172" t="s">
        <v>79</v>
      </c>
      <c r="R824" s="92" t="s">
        <v>80</v>
      </c>
      <c r="S824" s="70">
        <v>35561805064</v>
      </c>
      <c r="T824" s="13">
        <v>0.15962075631546413</v>
      </c>
      <c r="U824" s="73">
        <v>252824</v>
      </c>
      <c r="V824" s="13">
        <v>0.19401064348173075</v>
      </c>
      <c r="W824" s="73">
        <v>140658.34360661963</v>
      </c>
      <c r="X824" s="22"/>
      <c r="Y824" s="143"/>
      <c r="Z824" s="168"/>
      <c r="AA824" s="168"/>
      <c r="AB824" s="168"/>
      <c r="AC824" s="168"/>
      <c r="AD824" s="168"/>
      <c r="AE824" s="168"/>
      <c r="AF824" s="168"/>
      <c r="AG824" s="168"/>
      <c r="AH824" s="168"/>
      <c r="AI824" s="168"/>
      <c r="AJ824" s="168"/>
      <c r="AK824" s="168"/>
      <c r="AL824" s="168"/>
      <c r="AM824" s="168"/>
      <c r="AN824" s="168"/>
      <c r="AO824" s="168"/>
      <c r="AP824" s="168"/>
      <c r="AQ824" s="168"/>
      <c r="AR824" s="168"/>
      <c r="AS824" s="168"/>
      <c r="AT824" s="168"/>
      <c r="AU824" s="168"/>
      <c r="AV824" s="168"/>
      <c r="AW824" s="168"/>
      <c r="AX824" s="168"/>
      <c r="AY824" s="168"/>
      <c r="AZ824" s="168"/>
      <c r="BA824" s="168"/>
      <c r="BB824" s="168"/>
      <c r="BC824" s="168"/>
      <c r="BD824" s="20"/>
      <c r="BE824" s="20"/>
      <c r="BF824" s="20"/>
      <c r="BG824" s="20"/>
      <c r="BH824" s="20"/>
      <c r="BI824" s="20"/>
      <c r="BJ824" s="20"/>
      <c r="BK824" s="20"/>
      <c r="BL824" s="20"/>
      <c r="BM824" s="20"/>
      <c r="BN824" s="20"/>
      <c r="BO824" s="20"/>
      <c r="BP824" s="20"/>
      <c r="BQ824" s="20"/>
      <c r="BR824" s="20"/>
      <c r="BS824" s="20"/>
      <c r="BT824" s="20"/>
      <c r="BU824" s="20"/>
      <c r="BV824" s="20"/>
      <c r="BW824" s="20"/>
      <c r="BX824" s="20"/>
      <c r="BY824" s="20"/>
      <c r="BZ824" s="20"/>
      <c r="CA824" s="20"/>
      <c r="CB824" s="20"/>
      <c r="CC824" s="20"/>
      <c r="CD824" s="20"/>
      <c r="CE824" s="20"/>
      <c r="CF824" s="20"/>
      <c r="CG824" s="20"/>
      <c r="CH824" s="20"/>
      <c r="CI824" s="20"/>
    </row>
    <row r="825" spans="2:87" ht="13.5" customHeight="1">
      <c r="B825" s="234"/>
      <c r="C825" s="235"/>
      <c r="D825" s="230"/>
      <c r="E825" s="173" t="s">
        <v>81</v>
      </c>
      <c r="F825" s="116" t="s">
        <v>82</v>
      </c>
      <c r="G825" s="68">
        <f>生活習慣病疾病別の医療費!D13</f>
        <v>79331607</v>
      </c>
      <c r="H825" s="11">
        <f>生活習慣病疾病別の医療費!E13</f>
        <v>3.5332825429450708E-4</v>
      </c>
      <c r="I825" s="71">
        <f>生活習慣病疾病別の医療費!G13</f>
        <v>5288</v>
      </c>
      <c r="J825" s="11">
        <f>生活習慣病疾病別の医療費!H13</f>
        <v>3.8700885626734055E-3</v>
      </c>
      <c r="K825" s="76">
        <f>生活習慣病疾病別の医療費!J13</f>
        <v>15002.194969742814</v>
      </c>
      <c r="L825" s="22"/>
      <c r="M825" s="20"/>
      <c r="N825" s="234"/>
      <c r="O825" s="235"/>
      <c r="P825" s="230"/>
      <c r="Q825" s="172" t="s">
        <v>81</v>
      </c>
      <c r="R825" s="92" t="s">
        <v>82</v>
      </c>
      <c r="S825" s="70">
        <v>100580153</v>
      </c>
      <c r="T825" s="13">
        <v>4.5145852589011586E-4</v>
      </c>
      <c r="U825" s="73">
        <v>5271</v>
      </c>
      <c r="V825" s="13">
        <v>4.0448300074051625E-3</v>
      </c>
      <c r="W825" s="73">
        <v>19081.797192183647</v>
      </c>
      <c r="X825" s="22"/>
      <c r="Y825" s="143"/>
      <c r="Z825" s="168"/>
      <c r="AA825" s="168"/>
      <c r="AB825" s="168"/>
      <c r="AC825" s="168"/>
      <c r="AD825" s="168"/>
      <c r="AE825" s="168"/>
      <c r="AF825" s="168"/>
      <c r="AG825" s="168"/>
      <c r="AH825" s="168"/>
      <c r="AI825" s="168"/>
      <c r="AJ825" s="168"/>
      <c r="AK825" s="168"/>
      <c r="AL825" s="168"/>
      <c r="AM825" s="168"/>
      <c r="AN825" s="168"/>
      <c r="AO825" s="168"/>
      <c r="AP825" s="168"/>
      <c r="AQ825" s="168"/>
      <c r="AR825" s="168"/>
      <c r="AS825" s="168"/>
      <c r="AT825" s="168"/>
      <c r="AU825" s="168"/>
      <c r="AV825" s="168"/>
      <c r="AW825" s="168"/>
      <c r="AX825" s="168"/>
      <c r="AY825" s="168"/>
      <c r="AZ825" s="168"/>
      <c r="BA825" s="168"/>
      <c r="BB825" s="168"/>
      <c r="BC825" s="168"/>
      <c r="BD825" s="20"/>
      <c r="BE825" s="20"/>
      <c r="BF825" s="20"/>
      <c r="BG825" s="20"/>
      <c r="BH825" s="20"/>
      <c r="BI825" s="20"/>
      <c r="BJ825" s="20"/>
      <c r="BK825" s="20"/>
      <c r="BL825" s="20"/>
      <c r="BM825" s="20"/>
      <c r="BN825" s="20"/>
      <c r="BO825" s="20"/>
      <c r="BP825" s="20"/>
      <c r="BQ825" s="20"/>
      <c r="BR825" s="20"/>
      <c r="BS825" s="20"/>
      <c r="BT825" s="20"/>
      <c r="BU825" s="20"/>
      <c r="BV825" s="20"/>
      <c r="BW825" s="20"/>
      <c r="BX825" s="20"/>
      <c r="BY825" s="20"/>
      <c r="BZ825" s="20"/>
      <c r="CA825" s="20"/>
      <c r="CB825" s="20"/>
      <c r="CC825" s="20"/>
      <c r="CD825" s="20"/>
      <c r="CE825" s="20"/>
      <c r="CF825" s="20"/>
      <c r="CG825" s="20"/>
      <c r="CH825" s="20"/>
      <c r="CI825" s="20"/>
    </row>
    <row r="826" spans="2:87" ht="13.5" customHeight="1">
      <c r="B826" s="234"/>
      <c r="C826" s="235"/>
      <c r="D826" s="230"/>
      <c r="E826" s="173" t="s">
        <v>83</v>
      </c>
      <c r="F826" s="116" t="s">
        <v>84</v>
      </c>
      <c r="G826" s="68">
        <f>生活習慣病疾病別の医療費!D14</f>
        <v>5196021066</v>
      </c>
      <c r="H826" s="11">
        <f>生活習慣病疾病別の医療費!E14</f>
        <v>2.314211348986368E-2</v>
      </c>
      <c r="I826" s="71">
        <f>生活習慣病疾病別の医療費!G14</f>
        <v>164597</v>
      </c>
      <c r="J826" s="11">
        <f>生活習慣病疾病別の医療費!H14</f>
        <v>0.12046236141269942</v>
      </c>
      <c r="K826" s="76">
        <f>生活習慣病疾病別の医療費!J14</f>
        <v>31568.139552968765</v>
      </c>
      <c r="L826" s="22"/>
      <c r="M826" s="20"/>
      <c r="N826" s="234"/>
      <c r="O826" s="235"/>
      <c r="P826" s="230"/>
      <c r="Q826" s="172" t="s">
        <v>83</v>
      </c>
      <c r="R826" s="92" t="s">
        <v>84</v>
      </c>
      <c r="S826" s="70">
        <v>5018756715</v>
      </c>
      <c r="T826" s="13">
        <v>2.2526914513194472E-2</v>
      </c>
      <c r="U826" s="73">
        <v>159289</v>
      </c>
      <c r="V826" s="13">
        <v>0.12223428705170952</v>
      </c>
      <c r="W826" s="73">
        <v>31507.239765457754</v>
      </c>
      <c r="X826" s="22"/>
      <c r="Y826" s="143"/>
      <c r="Z826" s="168"/>
      <c r="AA826" s="168"/>
      <c r="AB826" s="168"/>
      <c r="AC826" s="168"/>
      <c r="AD826" s="168"/>
      <c r="AE826" s="168"/>
      <c r="AF826" s="168"/>
      <c r="AG826" s="168"/>
      <c r="AH826" s="168"/>
      <c r="AI826" s="168"/>
      <c r="AJ826" s="168"/>
      <c r="AK826" s="168"/>
      <c r="AL826" s="168"/>
      <c r="AM826" s="168"/>
      <c r="AN826" s="168"/>
      <c r="AO826" s="168"/>
      <c r="AP826" s="168"/>
      <c r="AQ826" s="168"/>
      <c r="AR826" s="168"/>
      <c r="AS826" s="168"/>
      <c r="AT826" s="168"/>
      <c r="AU826" s="168"/>
      <c r="AV826" s="168"/>
      <c r="AW826" s="168"/>
      <c r="AX826" s="168"/>
      <c r="AY826" s="168"/>
      <c r="AZ826" s="168"/>
      <c r="BA826" s="168"/>
      <c r="BB826" s="168"/>
      <c r="BC826" s="168"/>
      <c r="BD826" s="20"/>
      <c r="BE826" s="20"/>
      <c r="BF826" s="20"/>
      <c r="BG826" s="20"/>
      <c r="BH826" s="20"/>
      <c r="BI826" s="20"/>
      <c r="BJ826" s="20"/>
      <c r="BK826" s="20"/>
      <c r="BL826" s="20"/>
      <c r="BM826" s="20"/>
      <c r="BN826" s="20"/>
      <c r="BO826" s="20"/>
      <c r="BP826" s="20"/>
      <c r="BQ826" s="20"/>
      <c r="BR826" s="20"/>
      <c r="BS826" s="20"/>
      <c r="BT826" s="20"/>
      <c r="BU826" s="20"/>
      <c r="BV826" s="20"/>
      <c r="BW826" s="20"/>
      <c r="BX826" s="20"/>
      <c r="BY826" s="20"/>
      <c r="BZ826" s="20"/>
      <c r="CA826" s="20"/>
      <c r="CB826" s="20"/>
      <c r="CC826" s="20"/>
      <c r="CD826" s="20"/>
      <c r="CE826" s="20"/>
      <c r="CF826" s="20"/>
      <c r="CG826" s="20"/>
      <c r="CH826" s="20"/>
      <c r="CI826" s="20"/>
    </row>
    <row r="827" spans="2:87" ht="13.5" customHeight="1">
      <c r="B827" s="234"/>
      <c r="C827" s="235"/>
      <c r="D827" s="230"/>
      <c r="E827" s="175" t="s">
        <v>85</v>
      </c>
      <c r="F827" s="117" t="s">
        <v>86</v>
      </c>
      <c r="G827" s="69">
        <f>生活習慣病疾病別の医療費!D15</f>
        <v>53807512267</v>
      </c>
      <c r="H827" s="12">
        <f>生活習慣病疾病別の医療費!E15</f>
        <v>0.23964867341246959</v>
      </c>
      <c r="I827" s="72">
        <f>生活習慣病疾病別の医療費!G15</f>
        <v>132973</v>
      </c>
      <c r="J827" s="12">
        <f>生活習慣病疾病別の医療費!H15</f>
        <v>9.7317943730024725E-2</v>
      </c>
      <c r="K827" s="77">
        <f>生活習慣病疾病別の医療費!J15</f>
        <v>404649.90837989666</v>
      </c>
      <c r="L827" s="22"/>
      <c r="M827" s="20"/>
      <c r="N827" s="234"/>
      <c r="O827" s="235"/>
      <c r="P827" s="230"/>
      <c r="Q827" s="172" t="s">
        <v>85</v>
      </c>
      <c r="R827" s="92" t="s">
        <v>86</v>
      </c>
      <c r="S827" s="70">
        <v>53855298985</v>
      </c>
      <c r="T827" s="13">
        <v>0.24173192390291504</v>
      </c>
      <c r="U827" s="73">
        <v>121361</v>
      </c>
      <c r="V827" s="13">
        <v>9.3129314082469716E-2</v>
      </c>
      <c r="W827" s="73">
        <v>443761.16697291553</v>
      </c>
      <c r="X827" s="22"/>
      <c r="Y827" s="143"/>
      <c r="Z827" s="168"/>
      <c r="AA827" s="168"/>
      <c r="AB827" s="168"/>
      <c r="AC827" s="168"/>
      <c r="AD827" s="168"/>
      <c r="AE827" s="168"/>
      <c r="AF827" s="168"/>
      <c r="AG827" s="168"/>
      <c r="AH827" s="168"/>
      <c r="AI827" s="168"/>
      <c r="AJ827" s="168"/>
      <c r="AK827" s="168"/>
      <c r="AL827" s="168"/>
      <c r="AM827" s="168"/>
      <c r="AN827" s="168"/>
      <c r="AO827" s="168"/>
      <c r="AP827" s="168"/>
      <c r="AQ827" s="168"/>
      <c r="AR827" s="168"/>
      <c r="AS827" s="168"/>
      <c r="AT827" s="168"/>
      <c r="AU827" s="168"/>
      <c r="AV827" s="168"/>
      <c r="AW827" s="168"/>
      <c r="AX827" s="168"/>
      <c r="AY827" s="168"/>
      <c r="AZ827" s="168"/>
      <c r="BA827" s="168"/>
      <c r="BB827" s="168"/>
      <c r="BC827" s="168"/>
      <c r="BD827" s="20"/>
      <c r="BE827" s="20"/>
      <c r="BF827" s="20"/>
      <c r="BG827" s="20"/>
      <c r="BH827" s="20"/>
      <c r="BI827" s="20"/>
      <c r="BJ827" s="20"/>
      <c r="BK827" s="20"/>
      <c r="BL827" s="20"/>
      <c r="BM827" s="20"/>
      <c r="BN827" s="20"/>
      <c r="BO827" s="20"/>
      <c r="BP827" s="20"/>
      <c r="BQ827" s="20"/>
      <c r="BR827" s="20"/>
      <c r="BS827" s="20"/>
      <c r="BT827" s="20"/>
      <c r="BU827" s="20"/>
      <c r="BV827" s="20"/>
      <c r="BW827" s="20"/>
      <c r="BX827" s="20"/>
      <c r="BY827" s="20"/>
      <c r="BZ827" s="20"/>
      <c r="CA827" s="20"/>
      <c r="CB827" s="20"/>
      <c r="CC827" s="20"/>
      <c r="CD827" s="20"/>
      <c r="CE827" s="20"/>
      <c r="CF827" s="20"/>
      <c r="CG827" s="20"/>
      <c r="CH827" s="20"/>
      <c r="CI827" s="20"/>
    </row>
    <row r="828" spans="2:87" ht="13.5" customHeight="1">
      <c r="B828" s="236"/>
      <c r="C828" s="237"/>
      <c r="D828" s="231"/>
      <c r="E828" s="177" t="s">
        <v>115</v>
      </c>
      <c r="F828" s="178"/>
      <c r="G828" s="70">
        <f>生活習慣病疾病別の医療費!D16</f>
        <v>224526643527</v>
      </c>
      <c r="H828" s="13" t="s">
        <v>113</v>
      </c>
      <c r="I828" s="73">
        <f>生活習慣病疾病別の医療費!G16</f>
        <v>1141872</v>
      </c>
      <c r="J828" s="13">
        <f>生活習慣病疾病別の医療費!H16</f>
        <v>0.83569322375888944</v>
      </c>
      <c r="K828" s="78">
        <f>生活習慣病疾病別の医療費!J16</f>
        <v>196630.30841197612</v>
      </c>
      <c r="L828" s="22"/>
      <c r="M828" s="20"/>
      <c r="N828" s="236"/>
      <c r="O828" s="237"/>
      <c r="P828" s="231"/>
      <c r="Q828" s="179" t="s">
        <v>115</v>
      </c>
      <c r="R828" s="179"/>
      <c r="S828" s="70">
        <v>222789353245</v>
      </c>
      <c r="T828" s="13" t="s">
        <v>113</v>
      </c>
      <c r="U828" s="73">
        <v>1089974</v>
      </c>
      <c r="V828" s="13">
        <v>0.83641805017860638</v>
      </c>
      <c r="W828" s="73">
        <v>204398.77762680576</v>
      </c>
      <c r="X828" s="22"/>
      <c r="Y828" s="143"/>
      <c r="Z828" s="168"/>
      <c r="AA828" s="168"/>
      <c r="AB828" s="168"/>
      <c r="AC828" s="168"/>
      <c r="AD828" s="168"/>
      <c r="AE828" s="168"/>
      <c r="AF828" s="168"/>
      <c r="AG828" s="168"/>
      <c r="AH828" s="168"/>
      <c r="AI828" s="168"/>
      <c r="AJ828" s="168"/>
      <c r="AK828" s="168"/>
      <c r="AL828" s="168"/>
      <c r="AM828" s="168"/>
      <c r="AN828" s="168"/>
      <c r="AO828" s="168"/>
      <c r="AP828" s="168"/>
      <c r="AQ828" s="168"/>
      <c r="AR828" s="168"/>
      <c r="AS828" s="168"/>
      <c r="AT828" s="168"/>
      <c r="AU828" s="168"/>
      <c r="AV828" s="168"/>
      <c r="AW828" s="168"/>
      <c r="AX828" s="168"/>
      <c r="AY828" s="168"/>
      <c r="AZ828" s="168"/>
      <c r="BA828" s="168"/>
      <c r="BB828" s="168"/>
      <c r="BC828" s="168"/>
      <c r="BD828" s="20"/>
      <c r="BE828" s="20"/>
      <c r="BF828" s="20"/>
      <c r="BG828" s="20"/>
      <c r="BH828" s="20"/>
      <c r="BI828" s="20"/>
      <c r="BJ828" s="20"/>
      <c r="BK828" s="20"/>
      <c r="BL828" s="20"/>
      <c r="BM828" s="20"/>
      <c r="BN828" s="20"/>
      <c r="BO828" s="20"/>
      <c r="BP828" s="20"/>
      <c r="BQ828" s="20"/>
      <c r="BR828" s="20"/>
      <c r="BS828" s="20"/>
      <c r="BT828" s="20"/>
      <c r="BU828" s="20"/>
      <c r="BV828" s="20"/>
      <c r="BW828" s="20"/>
      <c r="BX828" s="20"/>
      <c r="BY828" s="20"/>
      <c r="BZ828" s="20"/>
      <c r="CA828" s="20"/>
      <c r="CB828" s="20"/>
      <c r="CC828" s="20"/>
      <c r="CD828" s="20"/>
      <c r="CE828" s="20"/>
      <c r="CF828" s="20"/>
      <c r="CG828" s="20"/>
      <c r="CH828" s="20"/>
      <c r="CI828" s="20"/>
    </row>
  </sheetData>
  <mergeCells count="472">
    <mergeCell ref="CI2:CI3"/>
    <mergeCell ref="D774:D784"/>
    <mergeCell ref="C785:C795"/>
    <mergeCell ref="D785:D795"/>
    <mergeCell ref="D675:D685"/>
    <mergeCell ref="C686:C696"/>
    <mergeCell ref="D686:D696"/>
    <mergeCell ref="C697:C707"/>
    <mergeCell ref="D697:D707"/>
    <mergeCell ref="C752:C762"/>
    <mergeCell ref="D752:D762"/>
    <mergeCell ref="C730:C740"/>
    <mergeCell ref="D730:D740"/>
    <mergeCell ref="C741:C751"/>
    <mergeCell ref="D741:D751"/>
    <mergeCell ref="D642:D652"/>
    <mergeCell ref="C653:C663"/>
    <mergeCell ref="D653:D663"/>
    <mergeCell ref="C664:C674"/>
    <mergeCell ref="D664:D674"/>
    <mergeCell ref="D609:D619"/>
    <mergeCell ref="C620:C630"/>
    <mergeCell ref="D620:D630"/>
    <mergeCell ref="C631:C641"/>
    <mergeCell ref="D631:D641"/>
    <mergeCell ref="D576:D586"/>
    <mergeCell ref="C587:C597"/>
    <mergeCell ref="D587:D597"/>
    <mergeCell ref="C598:C608"/>
    <mergeCell ref="D598:D608"/>
    <mergeCell ref="D543:D553"/>
    <mergeCell ref="C554:C564"/>
    <mergeCell ref="D554:D564"/>
    <mergeCell ref="C565:C575"/>
    <mergeCell ref="D565:D575"/>
    <mergeCell ref="D510:D520"/>
    <mergeCell ref="C521:C531"/>
    <mergeCell ref="D521:D531"/>
    <mergeCell ref="C532:C542"/>
    <mergeCell ref="D532:D542"/>
    <mergeCell ref="D477:D487"/>
    <mergeCell ref="C488:C498"/>
    <mergeCell ref="D488:D498"/>
    <mergeCell ref="C499:C509"/>
    <mergeCell ref="D499:D509"/>
    <mergeCell ref="D444:D454"/>
    <mergeCell ref="C455:C465"/>
    <mergeCell ref="D455:D465"/>
    <mergeCell ref="C466:C476"/>
    <mergeCell ref="D466:D476"/>
    <mergeCell ref="D411:D421"/>
    <mergeCell ref="C422:C432"/>
    <mergeCell ref="D422:D432"/>
    <mergeCell ref="C433:C443"/>
    <mergeCell ref="D433:D443"/>
    <mergeCell ref="D378:D388"/>
    <mergeCell ref="C389:C399"/>
    <mergeCell ref="D389:D399"/>
    <mergeCell ref="C400:C410"/>
    <mergeCell ref="D400:D410"/>
    <mergeCell ref="D345:D355"/>
    <mergeCell ref="C356:C366"/>
    <mergeCell ref="D356:D366"/>
    <mergeCell ref="C367:C377"/>
    <mergeCell ref="D367:D377"/>
    <mergeCell ref="D312:D322"/>
    <mergeCell ref="C323:C333"/>
    <mergeCell ref="D323:D333"/>
    <mergeCell ref="C334:C344"/>
    <mergeCell ref="D334:D344"/>
    <mergeCell ref="D279:D289"/>
    <mergeCell ref="C290:C300"/>
    <mergeCell ref="D290:D300"/>
    <mergeCell ref="C301:C311"/>
    <mergeCell ref="D301:D311"/>
    <mergeCell ref="D246:D256"/>
    <mergeCell ref="C257:C267"/>
    <mergeCell ref="D257:D267"/>
    <mergeCell ref="C268:C278"/>
    <mergeCell ref="D268:D278"/>
    <mergeCell ref="D213:D223"/>
    <mergeCell ref="C224:C234"/>
    <mergeCell ref="D224:D234"/>
    <mergeCell ref="C235:C245"/>
    <mergeCell ref="D235:D245"/>
    <mergeCell ref="D180:D190"/>
    <mergeCell ref="C191:C201"/>
    <mergeCell ref="D191:D201"/>
    <mergeCell ref="C202:C212"/>
    <mergeCell ref="D202:D212"/>
    <mergeCell ref="D147:D157"/>
    <mergeCell ref="C158:C168"/>
    <mergeCell ref="D158:D168"/>
    <mergeCell ref="C169:C179"/>
    <mergeCell ref="D169:D179"/>
    <mergeCell ref="C136:C146"/>
    <mergeCell ref="D136:D146"/>
    <mergeCell ref="D81:D91"/>
    <mergeCell ref="C92:C102"/>
    <mergeCell ref="D92:D102"/>
    <mergeCell ref="C103:C113"/>
    <mergeCell ref="D103:D113"/>
    <mergeCell ref="D48:D58"/>
    <mergeCell ref="C59:C69"/>
    <mergeCell ref="D59:D69"/>
    <mergeCell ref="D70:D80"/>
    <mergeCell ref="C26:C36"/>
    <mergeCell ref="D26:D36"/>
    <mergeCell ref="C37:C47"/>
    <mergeCell ref="D37:D47"/>
    <mergeCell ref="C15:C25"/>
    <mergeCell ref="D15:D25"/>
    <mergeCell ref="D114:D124"/>
    <mergeCell ref="C125:C135"/>
    <mergeCell ref="D125:D135"/>
    <mergeCell ref="E3:F3"/>
    <mergeCell ref="C4:C14"/>
    <mergeCell ref="C642:C652"/>
    <mergeCell ref="C675:C685"/>
    <mergeCell ref="C576:C586"/>
    <mergeCell ref="C609:C619"/>
    <mergeCell ref="C543:C553"/>
    <mergeCell ref="C477:C487"/>
    <mergeCell ref="C510:C520"/>
    <mergeCell ref="C411:C421"/>
    <mergeCell ref="C444:C454"/>
    <mergeCell ref="C345:C355"/>
    <mergeCell ref="C378:C388"/>
    <mergeCell ref="C279:C289"/>
    <mergeCell ref="C312:C322"/>
    <mergeCell ref="C246:C256"/>
    <mergeCell ref="C180:C190"/>
    <mergeCell ref="C213:C223"/>
    <mergeCell ref="C114:C124"/>
    <mergeCell ref="C147:C157"/>
    <mergeCell ref="C48:C58"/>
    <mergeCell ref="C81:C91"/>
    <mergeCell ref="D4:D14"/>
    <mergeCell ref="C70:C80"/>
    <mergeCell ref="B4:B14"/>
    <mergeCell ref="B15:B25"/>
    <mergeCell ref="B26:B36"/>
    <mergeCell ref="B37:B47"/>
    <mergeCell ref="B48:B58"/>
    <mergeCell ref="B59:B69"/>
    <mergeCell ref="B70:B80"/>
    <mergeCell ref="B81:B91"/>
    <mergeCell ref="B92:B102"/>
    <mergeCell ref="B103:B113"/>
    <mergeCell ref="B114:B124"/>
    <mergeCell ref="B125:B135"/>
    <mergeCell ref="B136:B146"/>
    <mergeCell ref="B147:B157"/>
    <mergeCell ref="B158:B168"/>
    <mergeCell ref="B169:B179"/>
    <mergeCell ref="B180:B190"/>
    <mergeCell ref="B191:B201"/>
    <mergeCell ref="B202:B212"/>
    <mergeCell ref="B213:B223"/>
    <mergeCell ref="B224:B234"/>
    <mergeCell ref="B235:B245"/>
    <mergeCell ref="B246:B256"/>
    <mergeCell ref="B257:B267"/>
    <mergeCell ref="B268:B278"/>
    <mergeCell ref="B279:B289"/>
    <mergeCell ref="B290:B300"/>
    <mergeCell ref="B301:B311"/>
    <mergeCell ref="B312:B322"/>
    <mergeCell ref="B323:B333"/>
    <mergeCell ref="B334:B344"/>
    <mergeCell ref="B345:B355"/>
    <mergeCell ref="B356:B366"/>
    <mergeCell ref="B367:B377"/>
    <mergeCell ref="B378:B388"/>
    <mergeCell ref="B389:B399"/>
    <mergeCell ref="B400:B410"/>
    <mergeCell ref="B411:B421"/>
    <mergeCell ref="B422:B432"/>
    <mergeCell ref="B433:B443"/>
    <mergeCell ref="B444:B454"/>
    <mergeCell ref="B455:B465"/>
    <mergeCell ref="B466:B476"/>
    <mergeCell ref="B477:B487"/>
    <mergeCell ref="B488:B498"/>
    <mergeCell ref="B499:B509"/>
    <mergeCell ref="B510:B520"/>
    <mergeCell ref="B521:B531"/>
    <mergeCell ref="B532:B542"/>
    <mergeCell ref="B543:B553"/>
    <mergeCell ref="B554:B564"/>
    <mergeCell ref="B565:B575"/>
    <mergeCell ref="B576:B586"/>
    <mergeCell ref="B587:B597"/>
    <mergeCell ref="B598:B608"/>
    <mergeCell ref="B609:B619"/>
    <mergeCell ref="B620:B630"/>
    <mergeCell ref="B631:B641"/>
    <mergeCell ref="B642:B652"/>
    <mergeCell ref="B653:B663"/>
    <mergeCell ref="B664:B674"/>
    <mergeCell ref="B675:B685"/>
    <mergeCell ref="B686:B696"/>
    <mergeCell ref="B796:B806"/>
    <mergeCell ref="B807:B817"/>
    <mergeCell ref="D818:D828"/>
    <mergeCell ref="B818:C828"/>
    <mergeCell ref="B697:B707"/>
    <mergeCell ref="B708:B718"/>
    <mergeCell ref="B719:B729"/>
    <mergeCell ref="B730:B740"/>
    <mergeCell ref="B741:B751"/>
    <mergeCell ref="B752:B762"/>
    <mergeCell ref="B763:B773"/>
    <mergeCell ref="B774:B784"/>
    <mergeCell ref="B785:B795"/>
    <mergeCell ref="C708:C718"/>
    <mergeCell ref="D708:D718"/>
    <mergeCell ref="C719:C729"/>
    <mergeCell ref="D719:D729"/>
    <mergeCell ref="C763:C773"/>
    <mergeCell ref="D763:D773"/>
    <mergeCell ref="C796:C806"/>
    <mergeCell ref="D796:D806"/>
    <mergeCell ref="C807:C817"/>
    <mergeCell ref="D807:D817"/>
    <mergeCell ref="C774:C784"/>
    <mergeCell ref="Z2:AB2"/>
    <mergeCell ref="Q3:R3"/>
    <mergeCell ref="N4:N14"/>
    <mergeCell ref="O4:O14"/>
    <mergeCell ref="P4:P14"/>
    <mergeCell ref="N15:N25"/>
    <mergeCell ref="O15:O25"/>
    <mergeCell ref="P15:P25"/>
    <mergeCell ref="N26:N36"/>
    <mergeCell ref="O26:O36"/>
    <mergeCell ref="P26:P36"/>
    <mergeCell ref="Y2:Y3"/>
    <mergeCell ref="N37:N47"/>
    <mergeCell ref="O37:O47"/>
    <mergeCell ref="P37:P47"/>
    <mergeCell ref="N48:N58"/>
    <mergeCell ref="O48:O58"/>
    <mergeCell ref="P48:P58"/>
    <mergeCell ref="N59:N69"/>
    <mergeCell ref="O59:O69"/>
    <mergeCell ref="P59:P69"/>
    <mergeCell ref="N70:N80"/>
    <mergeCell ref="O70:O80"/>
    <mergeCell ref="P70:P80"/>
    <mergeCell ref="N81:N91"/>
    <mergeCell ref="O81:O91"/>
    <mergeCell ref="P81:P91"/>
    <mergeCell ref="N92:N102"/>
    <mergeCell ref="O92:O102"/>
    <mergeCell ref="P92:P102"/>
    <mergeCell ref="N103:N113"/>
    <mergeCell ref="O103:O113"/>
    <mergeCell ref="P103:P113"/>
    <mergeCell ref="N114:N124"/>
    <mergeCell ref="O114:O124"/>
    <mergeCell ref="P114:P124"/>
    <mergeCell ref="N125:N135"/>
    <mergeCell ref="O125:O135"/>
    <mergeCell ref="P125:P135"/>
    <mergeCell ref="N136:N146"/>
    <mergeCell ref="O136:O146"/>
    <mergeCell ref="P136:P146"/>
    <mergeCell ref="N147:N157"/>
    <mergeCell ref="O147:O157"/>
    <mergeCell ref="P147:P157"/>
    <mergeCell ref="N158:N168"/>
    <mergeCell ref="O158:O168"/>
    <mergeCell ref="P158:P168"/>
    <mergeCell ref="N169:N179"/>
    <mergeCell ref="O169:O179"/>
    <mergeCell ref="P169:P179"/>
    <mergeCell ref="N180:N190"/>
    <mergeCell ref="O180:O190"/>
    <mergeCell ref="P180:P190"/>
    <mergeCell ref="N191:N201"/>
    <mergeCell ref="O191:O201"/>
    <mergeCell ref="P191:P201"/>
    <mergeCell ref="N202:N212"/>
    <mergeCell ref="O202:O212"/>
    <mergeCell ref="P202:P212"/>
    <mergeCell ref="N213:N223"/>
    <mergeCell ref="O213:O223"/>
    <mergeCell ref="P213:P223"/>
    <mergeCell ref="N224:N234"/>
    <mergeCell ref="O224:O234"/>
    <mergeCell ref="P224:P234"/>
    <mergeCell ref="N235:N245"/>
    <mergeCell ref="O235:O245"/>
    <mergeCell ref="P235:P245"/>
    <mergeCell ref="N246:N256"/>
    <mergeCell ref="O246:O256"/>
    <mergeCell ref="P246:P256"/>
    <mergeCell ref="N257:N267"/>
    <mergeCell ref="O257:O267"/>
    <mergeCell ref="P257:P267"/>
    <mergeCell ref="N268:N278"/>
    <mergeCell ref="O268:O278"/>
    <mergeCell ref="P268:P278"/>
    <mergeCell ref="N279:N289"/>
    <mergeCell ref="O279:O289"/>
    <mergeCell ref="P279:P289"/>
    <mergeCell ref="N290:N300"/>
    <mergeCell ref="O290:O300"/>
    <mergeCell ref="P290:P300"/>
    <mergeCell ref="N301:N311"/>
    <mergeCell ref="O301:O311"/>
    <mergeCell ref="P301:P311"/>
    <mergeCell ref="N312:N322"/>
    <mergeCell ref="O312:O322"/>
    <mergeCell ref="P312:P322"/>
    <mergeCell ref="N323:N333"/>
    <mergeCell ref="O323:O333"/>
    <mergeCell ref="P323:P333"/>
    <mergeCell ref="N334:N344"/>
    <mergeCell ref="O334:O344"/>
    <mergeCell ref="P334:P344"/>
    <mergeCell ref="N345:N355"/>
    <mergeCell ref="O345:O355"/>
    <mergeCell ref="P345:P355"/>
    <mergeCell ref="N356:N366"/>
    <mergeCell ref="O356:O366"/>
    <mergeCell ref="P356:P366"/>
    <mergeCell ref="N367:N377"/>
    <mergeCell ref="O367:O377"/>
    <mergeCell ref="P367:P377"/>
    <mergeCell ref="N378:N388"/>
    <mergeCell ref="O378:O388"/>
    <mergeCell ref="P378:P388"/>
    <mergeCell ref="N389:N399"/>
    <mergeCell ref="O389:O399"/>
    <mergeCell ref="P389:P399"/>
    <mergeCell ref="N400:N410"/>
    <mergeCell ref="O400:O410"/>
    <mergeCell ref="P400:P410"/>
    <mergeCell ref="N411:N421"/>
    <mergeCell ref="O411:O421"/>
    <mergeCell ref="P411:P421"/>
    <mergeCell ref="N422:N432"/>
    <mergeCell ref="O422:O432"/>
    <mergeCell ref="P422:P432"/>
    <mergeCell ref="N433:N443"/>
    <mergeCell ref="O433:O443"/>
    <mergeCell ref="P433:P443"/>
    <mergeCell ref="N444:N454"/>
    <mergeCell ref="O444:O454"/>
    <mergeCell ref="P444:P454"/>
    <mergeCell ref="N455:N465"/>
    <mergeCell ref="O455:O465"/>
    <mergeCell ref="P455:P465"/>
    <mergeCell ref="N466:N476"/>
    <mergeCell ref="O466:O476"/>
    <mergeCell ref="P466:P476"/>
    <mergeCell ref="N477:N487"/>
    <mergeCell ref="O477:O487"/>
    <mergeCell ref="P477:P487"/>
    <mergeCell ref="N488:N498"/>
    <mergeCell ref="O488:O498"/>
    <mergeCell ref="P488:P498"/>
    <mergeCell ref="N499:N509"/>
    <mergeCell ref="O499:O509"/>
    <mergeCell ref="P499:P509"/>
    <mergeCell ref="N510:N520"/>
    <mergeCell ref="O510:O520"/>
    <mergeCell ref="P510:P520"/>
    <mergeCell ref="N521:N531"/>
    <mergeCell ref="O521:O531"/>
    <mergeCell ref="P521:P531"/>
    <mergeCell ref="N532:N542"/>
    <mergeCell ref="O532:O542"/>
    <mergeCell ref="P532:P542"/>
    <mergeCell ref="N543:N553"/>
    <mergeCell ref="O543:O553"/>
    <mergeCell ref="P543:P553"/>
    <mergeCell ref="N554:N564"/>
    <mergeCell ref="O554:O564"/>
    <mergeCell ref="P554:P564"/>
    <mergeCell ref="N565:N575"/>
    <mergeCell ref="O565:O575"/>
    <mergeCell ref="P565:P575"/>
    <mergeCell ref="N576:N586"/>
    <mergeCell ref="O576:O586"/>
    <mergeCell ref="P576:P586"/>
    <mergeCell ref="N587:N597"/>
    <mergeCell ref="O587:O597"/>
    <mergeCell ref="P587:P597"/>
    <mergeCell ref="N598:N608"/>
    <mergeCell ref="O598:O608"/>
    <mergeCell ref="P598:P608"/>
    <mergeCell ref="N609:N619"/>
    <mergeCell ref="O609:O619"/>
    <mergeCell ref="P609:P619"/>
    <mergeCell ref="N620:N630"/>
    <mergeCell ref="O620:O630"/>
    <mergeCell ref="P620:P630"/>
    <mergeCell ref="N631:N641"/>
    <mergeCell ref="O631:O641"/>
    <mergeCell ref="P631:P641"/>
    <mergeCell ref="N642:N652"/>
    <mergeCell ref="O642:O652"/>
    <mergeCell ref="P642:P652"/>
    <mergeCell ref="N653:N663"/>
    <mergeCell ref="O653:O663"/>
    <mergeCell ref="P653:P663"/>
    <mergeCell ref="N664:N674"/>
    <mergeCell ref="O664:O674"/>
    <mergeCell ref="P664:P674"/>
    <mergeCell ref="N675:N685"/>
    <mergeCell ref="O675:O685"/>
    <mergeCell ref="P675:P685"/>
    <mergeCell ref="N686:N696"/>
    <mergeCell ref="O686:O696"/>
    <mergeCell ref="P686:P696"/>
    <mergeCell ref="N697:N707"/>
    <mergeCell ref="O697:O707"/>
    <mergeCell ref="P697:P707"/>
    <mergeCell ref="N708:N718"/>
    <mergeCell ref="O708:O718"/>
    <mergeCell ref="P708:P718"/>
    <mergeCell ref="N719:N729"/>
    <mergeCell ref="O719:O729"/>
    <mergeCell ref="P719:P729"/>
    <mergeCell ref="N785:N795"/>
    <mergeCell ref="O785:O795"/>
    <mergeCell ref="P785:P795"/>
    <mergeCell ref="N730:N740"/>
    <mergeCell ref="O730:O740"/>
    <mergeCell ref="P730:P740"/>
    <mergeCell ref="N741:N751"/>
    <mergeCell ref="O741:O751"/>
    <mergeCell ref="P741:P751"/>
    <mergeCell ref="N752:N762"/>
    <mergeCell ref="O752:O762"/>
    <mergeCell ref="P752:P762"/>
    <mergeCell ref="N796:N806"/>
    <mergeCell ref="O796:O806"/>
    <mergeCell ref="P796:P806"/>
    <mergeCell ref="N807:N817"/>
    <mergeCell ref="O807:O817"/>
    <mergeCell ref="P807:P817"/>
    <mergeCell ref="N818:O828"/>
    <mergeCell ref="P818:P828"/>
    <mergeCell ref="BE2:BG2"/>
    <mergeCell ref="AC2:AE2"/>
    <mergeCell ref="AF2:AH2"/>
    <mergeCell ref="AI2:AK2"/>
    <mergeCell ref="AL2:AN2"/>
    <mergeCell ref="AO2:AQ2"/>
    <mergeCell ref="BA2:BC2"/>
    <mergeCell ref="AX2:AZ2"/>
    <mergeCell ref="AU2:AW2"/>
    <mergeCell ref="AR2:AT2"/>
    <mergeCell ref="N763:N773"/>
    <mergeCell ref="O763:O773"/>
    <mergeCell ref="P763:P773"/>
    <mergeCell ref="N774:N784"/>
    <mergeCell ref="O774:O784"/>
    <mergeCell ref="P774:P784"/>
    <mergeCell ref="BH2:BJ2"/>
    <mergeCell ref="BK2:BM2"/>
    <mergeCell ref="BN2:BP2"/>
    <mergeCell ref="BQ2:BS2"/>
    <mergeCell ref="BT2:BV2"/>
    <mergeCell ref="BW2:BY2"/>
    <mergeCell ref="BZ2:CB2"/>
    <mergeCell ref="CC2:CE2"/>
    <mergeCell ref="CF2:CH2"/>
  </mergeCells>
  <phoneticPr fontId="3"/>
  <pageMargins left="0.39370078740157483" right="0.19685039370078741" top="0.59055118110236227" bottom="0.39370078740157483" header="0.31496062992125984" footer="0.19685039370078741"/>
  <pageSetup paperSize="8" scale="75" orientation="landscape" r:id="rId1"/>
  <headerFooter>
    <oddHeader>&amp;R&amp;"ＭＳ 明朝,標準"&amp;12 2-4.生活習慣病に係る医療費等の状況</oddHeader>
  </headerFooter>
  <rowBreaks count="12" manualBreakCount="12">
    <brk id="69" max="10" man="1"/>
    <brk id="135" max="10" man="1"/>
    <brk id="201" max="10" man="1"/>
    <brk id="267" max="10" man="1"/>
    <brk id="333" max="10" man="1"/>
    <brk id="399" max="10" man="1"/>
    <brk id="465" max="10" man="1"/>
    <brk id="531" max="10" man="1"/>
    <brk id="597" max="10" man="1"/>
    <brk id="663" max="10" man="1"/>
    <brk id="729" max="10" man="1"/>
    <brk id="795" max="10" man="1"/>
  </rowBreaks>
  <ignoredErrors>
    <ignoredError sqref="E4:E13 E15:E24 E26:E35 E37:E46 E48:E57 E59:E68 E70:E79 E81:E90 E92:E101 E103:E112 E114:E123 E125:E134 E136:E145 E147:E156 E158:E167 E169:E178 E180:E189 E191:E200 E202:E211 E213:E222 E224:E233 E235:E244 E246:E255 E257:E266 E268:E277 E279:E288 E290:E299 E301:E310 E312:E321 E323:E332 E334:E343 E345:E354 E356:E365 E367:E376 E378:E387 E389:E398 E400:E409 E411:E420 E422:E431 E433:E442 E444:E453 E455:E464 E466:E475 E477:E486 E488:E497 E499:E508 E510:E519 E521:E530 E532:E541 E543:E552 E554:E563 E565:E574 E576:E585 E587:E596 E598:E607 E609:E618 E620:E629 E631:E640 E642:E651 E653:E662 E664:E673 E675:E684 E686:E695 E697:E706 E708:E717 E719:E728 E730:E739 E741:E750 E752:E761 E763:E772 E774:E783 E785:E794 E796:E805 E807:E816 E818:E827 Q4:Q13 Q15:Q24 Q26:Q35 Q37:Q46 Q48:Q57 Q59:Q68 Q70:Q79 Q81:Q90 Q92:Q101 Q103:Q112 Q114:Q123 Q125:Q134 Q136:Q145 Q147:Q156 Q158:Q167 Q169:Q178 Q180:Q189 Q191:Q200 Q202:Q211 Q213:Q222 Q224:Q233 Q235:Q244 Q246:Q255 Q257:Q266 Q268:Q277 Q279:Q288 Q290:Q299 Q301:Q310 Q312:Q321 Q323:Q332 Q334:Q343 Q345:Q354 Q356:Q365 Q367:Q376 Q378:Q387 Q389:Q398 Q400:Q409 Q411:Q420 Q422:Q431 Q433:Q442 Q444:Q453 Q455:Q464 Q466:Q475 Q477:Q486 Q488:Q497 Q499:Q508 Q510:Q519 Q521:Q530 Q532:Q541 Q543:Q552 Q554:Q563 Q565:Q574 Q576:Q585 Q587:Q596 Q598:Q607 Q609:Q618 Q620:Q629 Q631:Q640 Q642:Q651 Q653:Q662 Q664:Q673 Q675:Q684 Q686:Q695 Q697:Q706 Q708:Q717 Q719:Q728 Q730:Q739 Q741:Q750 Q752:Q761 Q763:Q772 Q774:Q783 Q785:Q794 Q796:Q805 Q807:Q816 Q818:Q827" numberStoredAsText="1"/>
    <ignoredError sqref="D4 H4:H13 J4:K4 Z4:AA4 AC4:AD4 AF4:AG4 AI4:AJ4 AL4:AM4 AO4:AP4 AR4:AS4 AU4:AV4 AX4:AY4 BA4:BB4 J5:K5 Z5:AA5 AC5:AD5 AF5:AG5 AI5:AJ5 AL5:AM5 AO5:AP5 AR5:AS5 AU5:AV5 AX5:AY5 BA5:BB5 J6:K6 Z6:AA6 AC6:AD6 AF6:AG6 AI6:AJ6 AL6:AM6 AO6:AP6 AR6:AS6 AU6:AV6 AX6:AY6 BA6:BB6 J7:K7 Z7:AA7 AC7:AD7 AF7:AG7 AI7:AJ7 AL7:AM7 AO7:AP7 AR7:AS7 AU7:AV7 AX7:AY7 BA7:BB7 J8:K8 Z8:AA8 AC8:AD8 AF8:AG8 AI8:AJ8 AL8:AM8 AO8:AP8 AR8:AS8 AU8:AV8 AX8:AY8 BA8:BB8 J9:K9 Z9:AA9 AC9:AD9 AF9:AG9 AI9:AJ9 AL9:AM9 AO9:AP9 AR9:AS9 AU9:AV9 AX9:AY9 BA9:BB9 J10:K10 Z10:AA10 AC10:AD10 AF10:AG10 AI10:AJ10 AL10:AM10 AO10:AP10 AR10:AS10 AU10:AV10 AX10:AY10 BA10:BB10 J11:K11 Z11:AA11 AC11:AD11 AF11:AG11 AI11:AJ11 AL11:AM11 AO11:AP11 AR11:AS11 AU11:AV11 AX11:AY11 BA11:BB11 J12:K12 Z12:AA12 AC12:AD12 AF12:AG12 AI12:AJ12 AL12:AM12 AO12:AP12 AR12:AS12 AU12:AV12 AX12:AY12 BA12:BB12 J13:K13 Z13:AA13 AC13:AD13 AF13:AG13 AI13:AJ13 AL13:AM13 AO13:AP13 AR13:AS13 AU13:AV13 AX13:AY13 BA13:BB13 G14 J14:K14 Z14:AA14 AC14:AD14 AF14:AG14 AI14:AJ14 AL14:AM14 AO14:AP14 AR14:AS14 AU14:AV14 AX14:AY14 BA14:BB14 D15 H15:H24 J15:K15 Z15:AA15 AC15:AD15 AF15:AG15 AI15:AJ15 AL15:AM15 AO15:AP15 AR15:AS15 AU15:AV15 AX15:AY15 BA15:BB15 J16:K16 Z16:AA16 AC16:AD16 AF16:AG16 AI16:AJ16 AL16:AM16 AO16:AP16 AR16:AS16 AU16:AV16 AX16:AY16 BA16:BB16 J17:K17 Z17:AA17 AC17:AD17 AF17:AG17 AI17:AJ17 AL17:AM17 AO17:AP17 AR17:AS17 AU17:AV17 AX17:AY17 BA17:BB17 J18:K18 Z18:AA18 AC18:AD18 AF18:AG18 AI18:AJ18 AL18:AM18 AO18:AP18 AR18:AS18 AU18:AV18 AX18:AY18 BA18:BB18 J19:K19 Z19:AA19 AC19:AD19 AF19:AG19 AI19:AJ19 AL19:AM19 AO19:AP19 AR19:AS19 AU19:AV19 AX19:AY19 BA19:BB19 J20:K20 Z20:AA20 AC20:AD20 AF20:AG20 AI20:AJ20 AL20:AM20 AO20:AP20 AR20:AS20 AU20:AV20 AX20:AY20 BA20:BB20 J21:K21 Z21:AA21 AC21:AD21 AF21:AG21 AI21:AJ21 AL21:AM21 AO21:AP21 AR21:AS21 AU21:AV21 AX21:AY21 BA21:BB21 J22:K22 Z22:AA22 AC22:AD22 AF22:AG22 AI22:AJ22 AL22:AM22 AO22:AP22 AR22:AS22 AU22:AV22 AX22:AY22 BA22:BB22 J23:K23 Z23:AA23 AC23:AD23 AF23:AG23 AI23:AJ23 AL23:AM23 AO23:AP23 AR23:AS23 AU23:AV23 AX23:AY23 BA23:BB23 J24:K24 Z24:AA24 AC24:AD24 AF24:AG24 AI24:AJ24 AL24:AM24 AO24:AP24 AR24:AS24 AU24:AV24 AX24:AY24 BA24:BB24 G25 J25:K25 Z25:AA25 AC25:AD25 AF25:AG25 AI25:AJ25 AL25:AM25 AO25:AP25 AR25:AS25 AU25:AV25 AX25:AY25 BA25:BB25 D26 H26:H35 J26:K26 Z26:AA26 AC26:AD26 AF26:AG26 AI26:AJ26 AL26:AM26 AO26:AP26 AR26:AS26 AU26:AV26 AX26:AY26 BA26:BB26 J27:K27 Z27:AA27 AC27:AD27 AF27:AG27 AI27:AJ27 AL27:AM27 AO27:AP27 AR27:AS27 AU27:AV27 AX27:AY27 BA27:BB27 J28:K28 Z28:AA28 AC28:AD28 AF28:AG28 AI28:AJ28 AL28:AM28 AO28:AP28 AR28:AS28 AU28:AV28 AX28:AY28 BA28:BB28 J29:K29 Z29:AA29 AC29:AD29 AF29:AG29 AI29:AJ29 AL29:AM29 AO29:AP29 AR29:AS29 AU29:AV29 AX29:AY29 BA29:BB29 J30:K30 Z30:AA30 AC30:AD30 AF30:AG30 AI30:AJ30 AL30:AM30 AO30:AP30 AR30:AS30 AU30:AV30 AX30:AY30 BA30:BB30 J31:K31 Z31:AA31 AC31:AD31 AF31:AG31 AI31:AJ31 AL31:AM31 AO31:AP31 AR31:AS31 AU31:AV31 AX31:AY31 BA31:BB31 J32:K32 Z32:AA32 AC32:AD32 AF32:AG32 AI32:AJ32 AL32:AM32 AO32:AP32 AR32:AS32 AU32:AV32 AX32:AY32 BA32:BB32 J33:K33 Z33:AA33 AC33:AD33 AF33:AG33 AI33:AJ33 AL33:AM33 AO33:AP33 AR33:AS33 AU33:AV33 AX33:AY33 BA33:BB33 J34:K34 Z34:AA34 AC34:AD34 AF34:AG34 AI34:AJ34 AL34:AM34 AO34:AP34 AR34:AS34 AU34:AV34 AX34:AY34 BA34:BB34 J35:K35 Z35:AA35 AC35:AD35 AF35:AG35 AI35:AJ35 AL35:AM35 AO35:AP35 AR35:AS35 AU35:AV35 AX35:AY35 BA35:BB35 G36 J36:K36 Z36:AA36 AC36:AD36 AF36:AG36 AI36:AJ36 AL36:AM36 AO36:AP36 AR36:AS36 AU36:AV36 AX36:AY36 BA36:BB36 D37 H37:H46 J37:K37 Z37:AA37 AC37:AD37 AF37:AG37 AI37:AJ37 AL37:AM37 AO37:AP37 AR37:AS37 AU37:AV37 AX37:AY37 BA37:BB37 J38:K38 Z38:AA38 AC38:AD38 AF38:AG38 AI38:AJ38 AL38:AM38 AO38:AP38 AR38:AS38 AU38:AV38 AX38:AY38 BA38:BB38 J39:K39 Z39:AA39 AC39:AD39 AF39:AG39 AI39:AJ39 AL39:AM39 AO39:AP39 AR39:AS39 AU39:AV39 AX39:AY39 BA39:BB39 J40:K40 Z40:AA40 AC40:AD40 AF40:AG40 AI40:AJ40 AL40:AM40 AO40:AP40 AR40:AS40 AU40:AV40 AX40:AY40 BA40:BB40 J41:K41 Z41:AA41 AC41:AD41 AF41:AG41 AI41:AJ41 AL41:AM41 AO41:AP41 AR41:AS41 AU41:AV41 AX41:AY41 BA41:BB41 J42:K42 Z42:AA42 AC42:AD42 AF42:AG42 AI42:AJ42 AL42:AM42 AO42:AP42 AR42:AS42 AU42:AV42 AX42:AY42 BA42:BB42 J43:K43 Z43:AA43 AC43:AD43 AF43:AG43 AI43:AJ43 AL43:AM43 AO43:AP43 AR43:AS43 AU43:AV43 AX43:AY43 BA43:BB43 J44:K44 Z44:AA44 AC44:AD44 AF44:AG44 AI44:AJ44 AL44:AM44 AO44:AP44 AR44:AS44 AU44:AV44 AX44:AY44 BA44:BB44 J45:K45 Z45:AA45 AC45:AD45 AF45:AG45 AI45:AJ45 AL45:AM45 AO45:AP45 AR45:AS45 AU45:AV45 AX45:AY45 BA45:BB45 J46:K46 Z46:AA46 AC46:AD46 AF46:AG46 AI46:AJ46 AL46:AM46 AO46:AP46 AR46:AS46 AU46:AV46 AX46:AY46 BA46:BB46 G47 J47:K47 Z47:AA47 AC47:AD47 AF47:AG47 AI47:AJ47 AL47:AM47 AO47:AP47 AR47:AS47 AU47:AV47 AX47:AY47 BA47:BB47 D48 H48:H57 J48:K48 Z48:AA48 AC48:AD48 AF48:AG48 AI48:AJ48 AL48:AM48 AO48:AP48 AR48:AS48 AU48:AV48 AX48:AY48 BA48:BB48 J49:K49 Z49:AA49 AC49:AD49 AF49:AG49 AI49:AJ49 AL49:AM49 AO49:AP49 AR49:AS49 AU49:AV49 AX49:AY49 BA49:BB49 J50:K50 Z50:AA50 AC50:AD50 AF50:AG50 AI50:AJ50 AL50:AM50 AO50:AP50 AR50:AS50 AU50:AV50 AX50:AY50 BA50:BB50 J51:K51 Z51:AA51 AC51:AD51 AF51:AG51 AI51:AJ51 AL51:AM51 AO51:AP51 AR51:AS51 AU51:AV51 AX51:AY51 BA51:BB51 J52:K52 Z52:AA52 AC52:AD52 AF52:AG52 AI52:AJ52 AL52:AM52 AO52:AP52 AR52:AS52 AU52:AV52 AX52:AY52 BA52:BB52 J53:K53 Z53:AA53 AC53:AD53 AF53:AG53 AI53:AJ53 AL53:AM53 AO53:AP53 AR53:AS53 AU53:AV53 AX53:AY53 BA53:BB53 J54:K54 Z54:AA54 AC54:AD54 AF54:AG54 AI54:AJ54 AL54:AM54 AO54:AP54 AR54:AS54 AU54:AV54 AX54:AY54 BA54:BB54 J55:K55 Z55:AA55 AC55:AD55 AF55:AG55 AI55:AJ55 AL55:AM55 AO55:AP55 AR55:AS55 AU55:AV55 AX55:AY55 BA55:BB55 J56:K56 Z56:AA56 AC56:AD56 AF56:AG56 AI56:AJ56 AL56:AM56 AO56:AP56 AR56:AS56 AU56:AV56 AX56:AY56 BA56:BB56 J57:K57 Z57:AA57 AC57:AD57 AF57:AG57 AI57:AJ57 AL57:AM57 AO57:AP57 AR57:AS57 AU57:AV57 AX57:AY57 BA57:BB57 G58 J58:K58 Z58:AA58 AC58:AD58 AF58:AG58 AI58:AJ58 AL58:AM58 AO58:AP58 AR58:AS58 AU58:AV58 AX58:AY58 BA58:BB58 D59 H59:H68 J59:K59 Z59:AA59 AC59:AD59 AF59:AG59 AI59:AJ59 AL59:AM59 AO59:AP59 AR59:AS59 AU59:AV59 AX59:AY59 BA59:BB59 J60:K60 Z60:AA60 AC60:AD60 AF60:AG60 AI60:AJ60 AL60:AM60 AO60:AP60 AR60:AS60 AU60:AV60 AX60:AY60 BA60:BB60 J61:K61 Z61:AA61 AC61:AD61 AF61:AG61 AI61:AJ61 AL61:AM61 AO61:AP61 AR61:AS61 AU61:AV61 AX61:AY61 BA61:BB61 J62:K62 Z62:AA62 AC62:AD62 AF62:AG62 AI62:AJ62 AL62:AM62 AO62:AP62 AR62:AS62 AU62:AV62 AX62:AY62 BA62:BB62 J63:K63 Z63:AA63 AC63:AD63 AF63:AG63 AI63:AJ63 AL63:AM63 AO63:AP63 AR63:AS63 AU63:AV63 AX63:AY63 BA63:BB63 J64:K64 Z64:AA64 AC64:AD64 AF64:AG64 AI64:AJ64 AL64:AM64 AO64:AP64 AR64:AS64 AU64:AV64 AX64:AY64 BA64:BB64 J65:K65 Z65:AA65 AC65:AD65 AF65:AG65 AI65:AJ65 AL65:AM65 AO65:AP65 AR65:AS65 AU65:AV65 AX65:AY65 BA65:BB65 J66:K66 Z66:AA66 AC66:AD66 AF66:AG66 AI66:AJ66 AL66:AM66 AO66:AP66 AR66:AS66 AU66:AV66 AX66:AY66 BA66:BB66 J67:K67 Z67:AA67 AC67:AD67 AF67:AG67 AI67:AJ67 AL67:AM67 AO67:AP67 AR67:AS67 AU67:AV67 AX67:AY67 BA67:BB67 J68:K68 Z68:AA68 AC68:AD68 AF68:AG68 AI68:AJ68 AL68:AM68 AO68:AP68 AR68:AS68 AU68:AV68 AX68:AY68 BA68:BB68 G69 J69:K69 Z69:AA69 AC69:AD69 AF69:AG69 AI69:AJ69 AL69:AM69 AO69:AP69 AR69:AS69 AU69:AV69 AX69:AY69 BA69:BB69 D70 H70:H79 J70:K70 Z70:AA70 AC70:AD70 AF70:AG70 AI70:AJ70 AL70:AM70 AO70:AP70 AR70:AS70 AU70:AV70 AX70:AY70 BA70:BB70 J71:K71 Z71:AA71 AC71:AD71 AF71:AG71 AI71:AJ71 AL71:AM71 AO71:AP71 AR71:AS71 AU71:AV71 AX71:AY71 BA71:BB71 J72:K72 Z72:AA72 AC72:AD72 AF72:AG72 AI72:AJ72 AL72:AM72 AO72:AP72 AR72:AS72 AU72:AV72 AX72:AY72 BA72:BB72 J73:K73 Z73:AA73 AC73:AD73 AF73:AG73 AI73:AJ73 AL73:AM73 AO73:AP73 AR73:AS73 AU73:AV73 AX73:AY73 BA73:BB73 J74:K74 Z74:AA74 AC74:AD74 AF74:AG74 AI74:AJ74 AL74:AM74 AO74:AP74 AR74:AS74 AU74:AV74 AX74:AY74 BA74:BB74 J75:K75 Z75:AA75 AC75:AD75 AF75:AG75 AI75:AJ75 AL75:AM75 AO75:AP75 AR75:AS75 AU75:AV75 AX75:AY75 BA75:BB75 J76:K76 Z76:AA76 AC76:AD76 AF76:AG76 AI76:AJ76 AL76:AM76 AO76:AP76 AR76:AS76 AU76:AV76 AX76:AY76 BA76:BB76 J77:K77 Z77:AA77 AC77:AD77 AF77:AG77 AI77:AJ77 AL77:AM77 AO77:AP77 AR77:AS77 AU77:AV77 AX77:AY77 BA77:BB77 J78:K78 Z78:AA78 AC78:AD78 AF78:AG78 AI78:AJ78 AL78:AM78 AO78:AP78 AR78:AS78 AU78:AV78 AX78:AY78 BA78:BB78 J79:K79 G80 J80:K80 D81 H81:H90 J81:K90 G91 J91:K91 D92 H92:H101 J92:K101 G102 J102:K102 D103 H103:H112 J103:K112 G113 J113:K113 D114 H114:H123 J114:K123 G124 J124:K124 D125 H125:H134 J125:K134 G135 J135:K135 D136 H136:H145 J136:K145 G146 J146:K146 D147 H147:H156 J147:K156 G157 J157:K157 D158 H158:H167 J158:K167 G168 J168:K168 D169 H169:H178 J169:K178 G179 J179:K179 D180 H180:H189 J180:K189 G190 J190:K190 D191 H191:H200 J191:K200 G201 J201:K201 D202 H202:H211 J202:K211 G212 J212:K212 D213 H213:H222 J213:K222 G223 J223:K223 D224 H224:H233 J224:K233 G234 J234:K234 D235 H235:H244 J235:K244 G245 J245:K245 D246 H246:H255 J246:K255 G256 J256:K256 D257 H257:H266 J257:K266 G267 J267:K267 D268 H268:H277 J268:K277 G278 J278:K278 D279 H279:H288 J279:K288 G289 J289:K289 D290 H290:H299 J290:K299 G300 J300:K300 D301 H301:H310 J301:K310 G311 J311:K311 D312 H312:H321 J312:K321 G322 J322:K322 D323 H323:H332 J323:K332 G333 J333:K333 D334 H334:H343 J334:K343 G344 J344:K344 D345 H345:H354 J345:K354 G355 J355:K355 D356 H356:H365 J356:K365 G366 J366:K366 D367 H367:H376 J367:K376 G377 J377:K377 D378 H378:H387 J378:K387 G388 J388:K388 D389 H389:H398 J389:K398 G399 J399:K399 D400 H400:H409 J400:K409 G410 J410:K410 D411 H411:H420 J411:K420 G421 J421:K421 D422 H422:H431 J422:K431 G432 J432:K432 D433 H433:H442 J433:K442 G443 J443:K443 D444 H444:H453 J444:K453 G454 J454:K454 D455 H455:H464 J455:K464 G465 J465:K465 D466 H466:H475 J466:K475 G476 J476:K476 D477 H477:H486 J477:K486 G487 J487:K487 D488 H488:H497 J488:K497 G498 J498:K498 D499 H499:H508 J499:K508 G509 J509:K509 D510 H510:H519 J510:K519 G520 J520:K520 D521 H521:H530 J521:K530 G531 J531:K531 D532 H532:H541 J532:K541 G542 J542:K542 D543 H543:H552 J543:K552 G553 J553:K553 D554 H554:H563 J554:K563 G564 J564:K564 D565 H565:H574 J565:K574 G575 J575:K575 D576 H576:H585 J576:K585 G586 J586:K586 D587 H587:H596 J587:K596 G597 J597:K597 D598 H598:H607 J598:K607 G608 J608:K608 D609 H609:H618 J609:K618 G619 J619:K619 D620 H620:H629 J620:K629 G630 J630:K630 D631 H631:H640 J631:K640 G641 J641:K641 D642 H642:H651 J642:K651 G652 J652:K652 D653 H653:H662 J653:K662 G663 J663:K663 D664 H664:H673 J664:K673 G674 J674:K674 D675 H675:H684 J675:K684 G685 J685:K685 D686 H686:H695 J686:K695 G696 J696:K696 D697 H697:H706 J697:K706 G707 J707:K707 D708 H708:H717 J708:K717 G718 J718:K718 D719 H719:H728 J719:K728 G729 J729:K729 D730 H730:H739 J730:K739 G740 J740:K740 D741 H741:H750 J741:K750 G751 J751:K751 D752 H752:H761 J752:K761 G762 J762:K762 D763 H763:H772 J763:K772 G773 J773:K773 D774 H774:H783 J774:K783 G784 J784:K784 D785 H785:H794 J785:K794 G795 J795:K795 D796 H796:H805 J796:K805 G806 J806:K806 D807 H807:H816 J807:K816 G817 J817:K817" emptyCellReferenc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B1:B2"/>
  <sheetViews>
    <sheetView showGridLines="0" zoomScaleNormal="100" zoomScaleSheetLayoutView="100" workbookViewId="0"/>
  </sheetViews>
  <sheetFormatPr defaultColWidth="9" defaultRowHeight="13.5"/>
  <cols>
    <col min="1" max="1" width="4.625" style="2" customWidth="1"/>
    <col min="2" max="5" width="9" style="2"/>
    <col min="6" max="7" width="9" style="2" customWidth="1"/>
    <col min="8" max="16384" width="9" style="2"/>
  </cols>
  <sheetData>
    <row r="1" spans="2:2" ht="16.5" customHeight="1">
      <c r="B1" s="27" t="s">
        <v>215</v>
      </c>
    </row>
    <row r="2" spans="2:2" ht="16.5" customHeight="1">
      <c r="B2" s="27" t="s">
        <v>209</v>
      </c>
    </row>
  </sheetData>
  <phoneticPr fontId="3"/>
  <pageMargins left="0.39370078740157483" right="0.19685039370078741" top="0.59055118110236227" bottom="0.39370078740157483" header="0.31496062992125984" footer="0.19685039370078741"/>
  <pageSetup paperSize="8" scale="75" orientation="landscape" r:id="rId1"/>
  <headerFooter>
    <oddHeader>&amp;R&amp;"ＭＳ 明朝,標準"&amp;12 2-4.生活習慣病に係る医療費等の状況</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BA251-47FE-4DCE-ADC1-EE88F20B5A74}">
  <sheetPr codeName="Sheet36"/>
  <dimension ref="B1:J392"/>
  <sheetViews>
    <sheetView showGridLines="0" zoomScaleNormal="100" zoomScaleSheetLayoutView="100" workbookViewId="0"/>
  </sheetViews>
  <sheetFormatPr defaultColWidth="9" defaultRowHeight="13.5"/>
  <cols>
    <col min="1" max="1" width="4.625" style="2" customWidth="1"/>
    <col min="2" max="9" width="15.375" style="2" customWidth="1"/>
    <col min="10" max="20" width="9" style="2"/>
    <col min="21" max="21" width="11.125" style="2" customWidth="1"/>
    <col min="22" max="16384" width="9" style="2"/>
  </cols>
  <sheetData>
    <row r="1" spans="2:10" ht="16.5" customHeight="1">
      <c r="B1" s="27" t="s">
        <v>216</v>
      </c>
      <c r="J1" s="27" t="s">
        <v>216</v>
      </c>
    </row>
    <row r="2" spans="2:10" ht="16.5" customHeight="1">
      <c r="B2" s="27" t="s">
        <v>209</v>
      </c>
      <c r="J2" s="27" t="s">
        <v>209</v>
      </c>
    </row>
    <row r="3" spans="2:10" ht="16.5" customHeight="1">
      <c r="B3" s="27" t="s">
        <v>217</v>
      </c>
      <c r="J3" s="27" t="s">
        <v>218</v>
      </c>
    </row>
    <row r="4" spans="2:10">
      <c r="B4" s="20"/>
    </row>
    <row r="5" spans="2:10">
      <c r="B5" s="20"/>
    </row>
    <row r="6" spans="2:10">
      <c r="B6" s="20"/>
    </row>
    <row r="7" spans="2:10">
      <c r="B7" s="20"/>
    </row>
    <row r="8" spans="2:10">
      <c r="B8" s="20"/>
    </row>
    <row r="9" spans="2:10">
      <c r="B9" s="20"/>
    </row>
    <row r="10" spans="2:10">
      <c r="B10" s="20"/>
    </row>
    <row r="11" spans="2:10">
      <c r="B11" s="20"/>
    </row>
    <row r="12" spans="2:10">
      <c r="B12" s="20"/>
    </row>
    <row r="13" spans="2:10">
      <c r="B13" s="20"/>
    </row>
    <row r="14" spans="2:10">
      <c r="B14" s="20"/>
    </row>
    <row r="15" spans="2:10">
      <c r="B15" s="20"/>
    </row>
    <row r="16" spans="2:10">
      <c r="B16" s="20"/>
    </row>
    <row r="17" spans="2:2">
      <c r="B17" s="20"/>
    </row>
    <row r="18" spans="2:2">
      <c r="B18" s="20"/>
    </row>
    <row r="19" spans="2:2">
      <c r="B19" s="20"/>
    </row>
    <row r="20" spans="2:2">
      <c r="B20" s="20"/>
    </row>
    <row r="21" spans="2:2">
      <c r="B21" s="20"/>
    </row>
    <row r="22" spans="2:2">
      <c r="B22" s="20"/>
    </row>
    <row r="23" spans="2:2">
      <c r="B23" s="20"/>
    </row>
    <row r="24" spans="2:2">
      <c r="B24" s="20"/>
    </row>
    <row r="25" spans="2:2">
      <c r="B25" s="20"/>
    </row>
    <row r="26" spans="2:2">
      <c r="B26" s="20"/>
    </row>
    <row r="27" spans="2:2">
      <c r="B27" s="20"/>
    </row>
    <row r="28" spans="2:2">
      <c r="B28" s="20"/>
    </row>
    <row r="29" spans="2:2">
      <c r="B29" s="20"/>
    </row>
    <row r="30" spans="2:2">
      <c r="B30" s="20"/>
    </row>
    <row r="31" spans="2:2">
      <c r="B31" s="20"/>
    </row>
    <row r="32" spans="2:2">
      <c r="B32" s="20"/>
    </row>
    <row r="33" spans="2:2">
      <c r="B33" s="20"/>
    </row>
    <row r="34" spans="2:2">
      <c r="B34" s="20"/>
    </row>
    <row r="35" spans="2:2">
      <c r="B35" s="20"/>
    </row>
    <row r="36" spans="2:2">
      <c r="B36" s="20"/>
    </row>
    <row r="37" spans="2:2">
      <c r="B37" s="20"/>
    </row>
    <row r="38" spans="2:2">
      <c r="B38" s="20"/>
    </row>
    <row r="39" spans="2:2">
      <c r="B39" s="20"/>
    </row>
    <row r="40" spans="2:2">
      <c r="B40" s="20"/>
    </row>
    <row r="41" spans="2:2">
      <c r="B41" s="20"/>
    </row>
    <row r="42" spans="2:2">
      <c r="B42" s="20"/>
    </row>
    <row r="43" spans="2:2">
      <c r="B43" s="20"/>
    </row>
    <row r="44" spans="2:2">
      <c r="B44" s="20"/>
    </row>
    <row r="45" spans="2:2">
      <c r="B45" s="20"/>
    </row>
    <row r="46" spans="2:2">
      <c r="B46" s="20"/>
    </row>
    <row r="47" spans="2:2">
      <c r="B47" s="20"/>
    </row>
    <row r="48" spans="2:2">
      <c r="B48" s="20"/>
    </row>
    <row r="49" spans="2:2">
      <c r="B49" s="20"/>
    </row>
    <row r="50" spans="2:2">
      <c r="B50" s="20"/>
    </row>
    <row r="51" spans="2:2">
      <c r="B51" s="20"/>
    </row>
    <row r="52" spans="2:2">
      <c r="B52" s="20"/>
    </row>
    <row r="53" spans="2:2">
      <c r="B53" s="20"/>
    </row>
    <row r="54" spans="2:2">
      <c r="B54" s="20"/>
    </row>
    <row r="55" spans="2:2">
      <c r="B55" s="20"/>
    </row>
    <row r="56" spans="2:2">
      <c r="B56" s="20"/>
    </row>
    <row r="57" spans="2:2">
      <c r="B57" s="20"/>
    </row>
    <row r="58" spans="2:2">
      <c r="B58" s="20"/>
    </row>
    <row r="59" spans="2:2">
      <c r="B59" s="20"/>
    </row>
    <row r="60" spans="2:2">
      <c r="B60" s="20"/>
    </row>
    <row r="61" spans="2:2">
      <c r="B61" s="20"/>
    </row>
    <row r="62" spans="2:2">
      <c r="B62" s="20"/>
    </row>
    <row r="63" spans="2:2">
      <c r="B63" s="20"/>
    </row>
    <row r="64" spans="2:2">
      <c r="B64" s="20"/>
    </row>
    <row r="65" spans="2:10">
      <c r="B65" s="20"/>
    </row>
    <row r="66" spans="2:10">
      <c r="B66" s="20"/>
    </row>
    <row r="67" spans="2:10">
      <c r="B67" s="20"/>
    </row>
    <row r="68" spans="2:10">
      <c r="B68" s="20"/>
    </row>
    <row r="69" spans="2:10">
      <c r="B69" s="20"/>
    </row>
    <row r="70" spans="2:10">
      <c r="B70" s="20"/>
    </row>
    <row r="71" spans="2:10">
      <c r="B71" s="20"/>
    </row>
    <row r="72" spans="2:10">
      <c r="B72" s="20"/>
    </row>
    <row r="73" spans="2:10">
      <c r="B73" s="20"/>
    </row>
    <row r="74" spans="2:10">
      <c r="B74" s="20"/>
    </row>
    <row r="75" spans="2:10">
      <c r="B75" s="20"/>
    </row>
    <row r="76" spans="2:10">
      <c r="B76" s="20"/>
    </row>
    <row r="77" spans="2:10">
      <c r="B77" s="20"/>
    </row>
    <row r="78" spans="2:10">
      <c r="B78" s="20"/>
    </row>
    <row r="79" spans="2:10" ht="16.5" customHeight="1">
      <c r="B79" s="27" t="s">
        <v>216</v>
      </c>
      <c r="J79" s="27" t="s">
        <v>216</v>
      </c>
    </row>
    <row r="80" spans="2:10" ht="16.5" customHeight="1">
      <c r="B80" s="27" t="s">
        <v>209</v>
      </c>
      <c r="J80" s="27" t="s">
        <v>209</v>
      </c>
    </row>
    <row r="81" spans="2:10" ht="16.5" customHeight="1">
      <c r="B81" s="27" t="s">
        <v>219</v>
      </c>
      <c r="J81" s="27" t="s">
        <v>220</v>
      </c>
    </row>
    <row r="82" spans="2:10">
      <c r="B82" s="20"/>
    </row>
    <row r="83" spans="2:10">
      <c r="B83" s="20"/>
    </row>
    <row r="84" spans="2:10">
      <c r="B84" s="20"/>
    </row>
    <row r="85" spans="2:10">
      <c r="B85" s="20"/>
    </row>
    <row r="86" spans="2:10">
      <c r="B86" s="20"/>
    </row>
    <row r="87" spans="2:10">
      <c r="B87" s="20"/>
    </row>
    <row r="88" spans="2:10">
      <c r="B88" s="20"/>
    </row>
    <row r="89" spans="2:10">
      <c r="B89" s="20"/>
    </row>
    <row r="90" spans="2:10">
      <c r="B90" s="20"/>
    </row>
    <row r="91" spans="2:10">
      <c r="B91" s="20"/>
    </row>
    <row r="92" spans="2:10">
      <c r="B92" s="20"/>
    </row>
    <row r="93" spans="2:10">
      <c r="B93" s="20"/>
    </row>
    <row r="94" spans="2:10">
      <c r="B94" s="20"/>
    </row>
    <row r="95" spans="2:10">
      <c r="B95" s="20"/>
    </row>
    <row r="96" spans="2:10">
      <c r="B96" s="20"/>
    </row>
    <row r="97" spans="2:2">
      <c r="B97" s="20"/>
    </row>
    <row r="98" spans="2:2">
      <c r="B98" s="20"/>
    </row>
    <row r="99" spans="2:2">
      <c r="B99" s="20"/>
    </row>
    <row r="100" spans="2:2">
      <c r="B100" s="20"/>
    </row>
    <row r="101" spans="2:2">
      <c r="B101" s="20"/>
    </row>
    <row r="102" spans="2:2">
      <c r="B102" s="20"/>
    </row>
    <row r="103" spans="2:2">
      <c r="B103" s="20"/>
    </row>
    <row r="104" spans="2:2">
      <c r="B104" s="20"/>
    </row>
    <row r="105" spans="2:2">
      <c r="B105" s="20"/>
    </row>
    <row r="106" spans="2:2">
      <c r="B106" s="20"/>
    </row>
    <row r="107" spans="2:2">
      <c r="B107" s="20"/>
    </row>
    <row r="108" spans="2:2">
      <c r="B108" s="20"/>
    </row>
    <row r="109" spans="2:2">
      <c r="B109" s="20"/>
    </row>
    <row r="110" spans="2:2">
      <c r="B110" s="20"/>
    </row>
    <row r="111" spans="2:2">
      <c r="B111" s="20"/>
    </row>
    <row r="112" spans="2:2">
      <c r="B112" s="20"/>
    </row>
    <row r="113" spans="2:2">
      <c r="B113" s="20"/>
    </row>
    <row r="114" spans="2:2">
      <c r="B114" s="20"/>
    </row>
    <row r="115" spans="2:2">
      <c r="B115" s="20"/>
    </row>
    <row r="116" spans="2:2">
      <c r="B116" s="20"/>
    </row>
    <row r="117" spans="2:2">
      <c r="B117" s="20"/>
    </row>
    <row r="118" spans="2:2">
      <c r="B118" s="20"/>
    </row>
    <row r="119" spans="2:2">
      <c r="B119" s="20"/>
    </row>
    <row r="120" spans="2:2">
      <c r="B120" s="20"/>
    </row>
    <row r="121" spans="2:2">
      <c r="B121" s="20"/>
    </row>
    <row r="122" spans="2:2">
      <c r="B122" s="20"/>
    </row>
    <row r="123" spans="2:2">
      <c r="B123" s="20"/>
    </row>
    <row r="124" spans="2:2">
      <c r="B124" s="20"/>
    </row>
    <row r="125" spans="2:2">
      <c r="B125" s="20"/>
    </row>
    <row r="126" spans="2:2">
      <c r="B126" s="20"/>
    </row>
    <row r="127" spans="2:2">
      <c r="B127" s="20"/>
    </row>
    <row r="128" spans="2:2">
      <c r="B128" s="20"/>
    </row>
    <row r="129" spans="2:2">
      <c r="B129" s="20"/>
    </row>
    <row r="130" spans="2:2">
      <c r="B130" s="20"/>
    </row>
    <row r="131" spans="2:2">
      <c r="B131" s="20"/>
    </row>
    <row r="132" spans="2:2">
      <c r="B132" s="20"/>
    </row>
    <row r="133" spans="2:2">
      <c r="B133" s="20"/>
    </row>
    <row r="134" spans="2:2">
      <c r="B134" s="20"/>
    </row>
    <row r="135" spans="2:2">
      <c r="B135" s="20"/>
    </row>
    <row r="136" spans="2:2">
      <c r="B136" s="20"/>
    </row>
    <row r="137" spans="2:2">
      <c r="B137" s="20"/>
    </row>
    <row r="138" spans="2:2">
      <c r="B138" s="20"/>
    </row>
    <row r="139" spans="2:2">
      <c r="B139" s="20"/>
    </row>
    <row r="140" spans="2:2">
      <c r="B140" s="20"/>
    </row>
    <row r="141" spans="2:2">
      <c r="B141" s="20"/>
    </row>
    <row r="142" spans="2:2">
      <c r="B142" s="20"/>
    </row>
    <row r="143" spans="2:2">
      <c r="B143" s="20"/>
    </row>
    <row r="144" spans="2:2">
      <c r="B144" s="20"/>
    </row>
    <row r="145" spans="2:10">
      <c r="B145" s="20"/>
    </row>
    <row r="146" spans="2:10">
      <c r="B146" s="20"/>
    </row>
    <row r="147" spans="2:10">
      <c r="B147" s="20"/>
    </row>
    <row r="148" spans="2:10">
      <c r="B148" s="20"/>
    </row>
    <row r="149" spans="2:10">
      <c r="B149" s="20"/>
    </row>
    <row r="150" spans="2:10">
      <c r="B150" s="20"/>
    </row>
    <row r="151" spans="2:10">
      <c r="B151" s="20"/>
    </row>
    <row r="152" spans="2:10">
      <c r="B152" s="20"/>
    </row>
    <row r="153" spans="2:10">
      <c r="B153" s="20"/>
    </row>
    <row r="154" spans="2:10">
      <c r="B154" s="20"/>
    </row>
    <row r="155" spans="2:10">
      <c r="B155" s="20"/>
    </row>
    <row r="156" spans="2:10">
      <c r="B156" s="20"/>
    </row>
    <row r="157" spans="2:10" ht="16.5" customHeight="1">
      <c r="B157" s="27" t="s">
        <v>216</v>
      </c>
      <c r="J157" s="27" t="s">
        <v>216</v>
      </c>
    </row>
    <row r="158" spans="2:10" ht="16.5" customHeight="1">
      <c r="B158" s="27" t="s">
        <v>209</v>
      </c>
      <c r="J158" s="27" t="s">
        <v>209</v>
      </c>
    </row>
    <row r="159" spans="2:10" ht="16.5" customHeight="1">
      <c r="B159" s="27" t="s">
        <v>221</v>
      </c>
      <c r="J159" s="27" t="s">
        <v>222</v>
      </c>
    </row>
    <row r="160" spans="2:10">
      <c r="B160" s="20"/>
    </row>
    <row r="161" spans="2:2">
      <c r="B161" s="20"/>
    </row>
    <row r="162" spans="2:2">
      <c r="B162" s="20"/>
    </row>
    <row r="163" spans="2:2">
      <c r="B163" s="20"/>
    </row>
    <row r="164" spans="2:2">
      <c r="B164" s="20"/>
    </row>
    <row r="165" spans="2:2">
      <c r="B165" s="20"/>
    </row>
    <row r="166" spans="2:2">
      <c r="B166" s="20"/>
    </row>
    <row r="167" spans="2:2">
      <c r="B167" s="20"/>
    </row>
    <row r="168" spans="2:2">
      <c r="B168" s="20"/>
    </row>
    <row r="169" spans="2:2">
      <c r="B169" s="20"/>
    </row>
    <row r="170" spans="2:2">
      <c r="B170" s="20"/>
    </row>
    <row r="171" spans="2:2">
      <c r="B171" s="20"/>
    </row>
    <row r="172" spans="2:2">
      <c r="B172" s="20"/>
    </row>
    <row r="173" spans="2:2">
      <c r="B173" s="20"/>
    </row>
    <row r="174" spans="2:2">
      <c r="B174" s="20"/>
    </row>
    <row r="175" spans="2:2">
      <c r="B175" s="20"/>
    </row>
    <row r="176" spans="2:2">
      <c r="B176" s="20"/>
    </row>
    <row r="177" spans="2:2">
      <c r="B177" s="20"/>
    </row>
    <row r="178" spans="2:2">
      <c r="B178" s="20"/>
    </row>
    <row r="179" spans="2:2">
      <c r="B179" s="20"/>
    </row>
    <row r="180" spans="2:2">
      <c r="B180" s="20"/>
    </row>
    <row r="181" spans="2:2">
      <c r="B181" s="20"/>
    </row>
    <row r="182" spans="2:2">
      <c r="B182" s="20"/>
    </row>
    <row r="183" spans="2:2">
      <c r="B183" s="20"/>
    </row>
    <row r="184" spans="2:2">
      <c r="B184" s="20"/>
    </row>
    <row r="185" spans="2:2">
      <c r="B185" s="20"/>
    </row>
    <row r="186" spans="2:2">
      <c r="B186" s="20"/>
    </row>
    <row r="187" spans="2:2">
      <c r="B187" s="20"/>
    </row>
    <row r="188" spans="2:2">
      <c r="B188" s="20"/>
    </row>
    <row r="189" spans="2:2">
      <c r="B189" s="20"/>
    </row>
    <row r="190" spans="2:2">
      <c r="B190" s="20"/>
    </row>
    <row r="191" spans="2:2">
      <c r="B191" s="20"/>
    </row>
    <row r="192" spans="2:2">
      <c r="B192" s="20"/>
    </row>
    <row r="193" spans="2:2">
      <c r="B193" s="20"/>
    </row>
    <row r="194" spans="2:2">
      <c r="B194" s="20"/>
    </row>
    <row r="195" spans="2:2">
      <c r="B195" s="20"/>
    </row>
    <row r="196" spans="2:2">
      <c r="B196" s="20"/>
    </row>
    <row r="197" spans="2:2">
      <c r="B197" s="20"/>
    </row>
    <row r="198" spans="2:2">
      <c r="B198" s="20"/>
    </row>
    <row r="199" spans="2:2">
      <c r="B199" s="20"/>
    </row>
    <row r="200" spans="2:2">
      <c r="B200" s="20"/>
    </row>
    <row r="201" spans="2:2">
      <c r="B201" s="20"/>
    </row>
    <row r="202" spans="2:2">
      <c r="B202" s="20"/>
    </row>
    <row r="203" spans="2:2">
      <c r="B203" s="20"/>
    </row>
    <row r="204" spans="2:2">
      <c r="B204" s="20"/>
    </row>
    <row r="205" spans="2:2">
      <c r="B205" s="20"/>
    </row>
    <row r="206" spans="2:2">
      <c r="B206" s="20"/>
    </row>
    <row r="207" spans="2:2">
      <c r="B207" s="20"/>
    </row>
    <row r="208" spans="2:2">
      <c r="B208" s="20"/>
    </row>
    <row r="209" spans="2:2">
      <c r="B209" s="20"/>
    </row>
    <row r="210" spans="2:2">
      <c r="B210" s="20"/>
    </row>
    <row r="211" spans="2:2">
      <c r="B211" s="20"/>
    </row>
    <row r="212" spans="2:2">
      <c r="B212" s="20"/>
    </row>
    <row r="213" spans="2:2">
      <c r="B213" s="20"/>
    </row>
    <row r="214" spans="2:2">
      <c r="B214" s="20"/>
    </row>
    <row r="215" spans="2:2">
      <c r="B215" s="20"/>
    </row>
    <row r="216" spans="2:2">
      <c r="B216" s="20"/>
    </row>
    <row r="217" spans="2:2">
      <c r="B217" s="20"/>
    </row>
    <row r="218" spans="2:2">
      <c r="B218" s="20"/>
    </row>
    <row r="219" spans="2:2">
      <c r="B219" s="20"/>
    </row>
    <row r="220" spans="2:2">
      <c r="B220" s="20"/>
    </row>
    <row r="221" spans="2:2">
      <c r="B221" s="20"/>
    </row>
    <row r="222" spans="2:2">
      <c r="B222" s="20"/>
    </row>
    <row r="223" spans="2:2">
      <c r="B223" s="20"/>
    </row>
    <row r="224" spans="2:2">
      <c r="B224" s="20"/>
    </row>
    <row r="225" spans="2:10">
      <c r="B225" s="20"/>
    </row>
    <row r="226" spans="2:10">
      <c r="B226" s="20"/>
    </row>
    <row r="227" spans="2:10">
      <c r="B227" s="20"/>
    </row>
    <row r="228" spans="2:10">
      <c r="B228" s="20"/>
    </row>
    <row r="229" spans="2:10">
      <c r="B229" s="20"/>
    </row>
    <row r="230" spans="2:10">
      <c r="B230" s="20"/>
    </row>
    <row r="231" spans="2:10">
      <c r="B231" s="20"/>
    </row>
    <row r="232" spans="2:10">
      <c r="B232" s="20"/>
    </row>
    <row r="233" spans="2:10">
      <c r="B233" s="20"/>
    </row>
    <row r="234" spans="2:10">
      <c r="B234" s="20"/>
    </row>
    <row r="235" spans="2:10" ht="16.5" customHeight="1">
      <c r="B235" s="27" t="s">
        <v>216</v>
      </c>
      <c r="J235" s="27" t="s">
        <v>216</v>
      </c>
    </row>
    <row r="236" spans="2:10" ht="16.5" customHeight="1">
      <c r="B236" s="27" t="s">
        <v>209</v>
      </c>
      <c r="J236" s="27" t="s">
        <v>209</v>
      </c>
    </row>
    <row r="237" spans="2:10" ht="16.5" customHeight="1">
      <c r="B237" s="27" t="s">
        <v>223</v>
      </c>
      <c r="J237" s="27" t="s">
        <v>224</v>
      </c>
    </row>
    <row r="238" spans="2:10">
      <c r="B238" s="20"/>
    </row>
    <row r="239" spans="2:10">
      <c r="B239" s="20"/>
    </row>
    <row r="240" spans="2:10">
      <c r="B240" s="20"/>
    </row>
    <row r="241" spans="2:2">
      <c r="B241" s="20"/>
    </row>
    <row r="242" spans="2:2">
      <c r="B242" s="20"/>
    </row>
    <row r="243" spans="2:2">
      <c r="B243" s="20"/>
    </row>
    <row r="244" spans="2:2">
      <c r="B244" s="20"/>
    </row>
    <row r="245" spans="2:2">
      <c r="B245" s="20"/>
    </row>
    <row r="246" spans="2:2">
      <c r="B246" s="20"/>
    </row>
    <row r="247" spans="2:2">
      <c r="B247" s="20"/>
    </row>
    <row r="248" spans="2:2">
      <c r="B248" s="20"/>
    </row>
    <row r="249" spans="2:2">
      <c r="B249" s="20"/>
    </row>
    <row r="250" spans="2:2">
      <c r="B250" s="20"/>
    </row>
    <row r="251" spans="2:2">
      <c r="B251" s="20"/>
    </row>
    <row r="252" spans="2:2">
      <c r="B252" s="20"/>
    </row>
    <row r="253" spans="2:2">
      <c r="B253" s="20"/>
    </row>
    <row r="254" spans="2:2">
      <c r="B254" s="20"/>
    </row>
    <row r="255" spans="2:2">
      <c r="B255" s="20"/>
    </row>
    <row r="256" spans="2:2">
      <c r="B256" s="20"/>
    </row>
    <row r="257" spans="2:2">
      <c r="B257" s="20"/>
    </row>
    <row r="258" spans="2:2">
      <c r="B258" s="20"/>
    </row>
    <row r="259" spans="2:2">
      <c r="B259" s="20"/>
    </row>
    <row r="260" spans="2:2">
      <c r="B260" s="20"/>
    </row>
    <row r="261" spans="2:2">
      <c r="B261" s="20"/>
    </row>
    <row r="262" spans="2:2">
      <c r="B262" s="20"/>
    </row>
    <row r="263" spans="2:2">
      <c r="B263" s="20"/>
    </row>
    <row r="264" spans="2:2">
      <c r="B264" s="20"/>
    </row>
    <row r="265" spans="2:2">
      <c r="B265" s="20"/>
    </row>
    <row r="266" spans="2:2">
      <c r="B266" s="20"/>
    </row>
    <row r="267" spans="2:2">
      <c r="B267" s="20"/>
    </row>
    <row r="268" spans="2:2">
      <c r="B268" s="20"/>
    </row>
    <row r="269" spans="2:2">
      <c r="B269" s="20"/>
    </row>
    <row r="270" spans="2:2">
      <c r="B270" s="20"/>
    </row>
    <row r="271" spans="2:2">
      <c r="B271" s="20"/>
    </row>
    <row r="272" spans="2:2">
      <c r="B272" s="20"/>
    </row>
    <row r="273" spans="2:2">
      <c r="B273" s="20"/>
    </row>
    <row r="274" spans="2:2">
      <c r="B274" s="20"/>
    </row>
    <row r="275" spans="2:2">
      <c r="B275" s="20"/>
    </row>
    <row r="276" spans="2:2">
      <c r="B276" s="20"/>
    </row>
    <row r="277" spans="2:2">
      <c r="B277" s="20"/>
    </row>
    <row r="278" spans="2:2">
      <c r="B278" s="20"/>
    </row>
    <row r="279" spans="2:2">
      <c r="B279" s="20"/>
    </row>
    <row r="280" spans="2:2">
      <c r="B280" s="20"/>
    </row>
    <row r="281" spans="2:2">
      <c r="B281" s="20"/>
    </row>
    <row r="282" spans="2:2">
      <c r="B282" s="20"/>
    </row>
    <row r="283" spans="2:2">
      <c r="B283" s="20"/>
    </row>
    <row r="284" spans="2:2">
      <c r="B284" s="20"/>
    </row>
    <row r="285" spans="2:2">
      <c r="B285" s="20"/>
    </row>
    <row r="286" spans="2:2">
      <c r="B286" s="20"/>
    </row>
    <row r="287" spans="2:2">
      <c r="B287" s="20"/>
    </row>
    <row r="288" spans="2:2">
      <c r="B288" s="20"/>
    </row>
    <row r="289" spans="2:2">
      <c r="B289" s="20"/>
    </row>
    <row r="290" spans="2:2">
      <c r="B290" s="20"/>
    </row>
    <row r="291" spans="2:2">
      <c r="B291" s="20"/>
    </row>
    <row r="292" spans="2:2">
      <c r="B292" s="20"/>
    </row>
    <row r="293" spans="2:2">
      <c r="B293" s="20"/>
    </row>
    <row r="294" spans="2:2">
      <c r="B294" s="20"/>
    </row>
    <row r="295" spans="2:2">
      <c r="B295" s="20"/>
    </row>
    <row r="296" spans="2:2">
      <c r="B296" s="20"/>
    </row>
    <row r="297" spans="2:2">
      <c r="B297" s="20"/>
    </row>
    <row r="298" spans="2:2">
      <c r="B298" s="20"/>
    </row>
    <row r="299" spans="2:2">
      <c r="B299" s="20"/>
    </row>
    <row r="300" spans="2:2">
      <c r="B300" s="20"/>
    </row>
    <row r="301" spans="2:2">
      <c r="B301" s="20"/>
    </row>
    <row r="302" spans="2:2">
      <c r="B302" s="20"/>
    </row>
    <row r="303" spans="2:2">
      <c r="B303" s="20"/>
    </row>
    <row r="304" spans="2:2">
      <c r="B304" s="20"/>
    </row>
    <row r="305" spans="2:10">
      <c r="B305" s="20"/>
    </row>
    <row r="306" spans="2:10">
      <c r="B306" s="20"/>
    </row>
    <row r="307" spans="2:10">
      <c r="B307" s="20"/>
    </row>
    <row r="308" spans="2:10">
      <c r="B308" s="20"/>
    </row>
    <row r="309" spans="2:10">
      <c r="B309" s="20"/>
    </row>
    <row r="310" spans="2:10">
      <c r="B310" s="20"/>
    </row>
    <row r="311" spans="2:10">
      <c r="B311" s="20"/>
    </row>
    <row r="312" spans="2:10">
      <c r="B312" s="20"/>
    </row>
    <row r="313" spans="2:10" ht="16.5" customHeight="1">
      <c r="B313" s="27" t="s">
        <v>216</v>
      </c>
      <c r="J313" s="27" t="s">
        <v>216</v>
      </c>
    </row>
    <row r="314" spans="2:10" ht="16.5" customHeight="1">
      <c r="B314" s="27" t="s">
        <v>209</v>
      </c>
      <c r="J314" s="27" t="s">
        <v>209</v>
      </c>
    </row>
    <row r="315" spans="2:10" ht="16.5" customHeight="1">
      <c r="B315" s="27" t="s">
        <v>225</v>
      </c>
      <c r="J315" s="27" t="s">
        <v>226</v>
      </c>
    </row>
    <row r="316" spans="2:10">
      <c r="B316" s="20"/>
    </row>
    <row r="317" spans="2:10">
      <c r="B317" s="20"/>
    </row>
    <row r="318" spans="2:10">
      <c r="B318" s="20"/>
    </row>
    <row r="319" spans="2:10">
      <c r="B319" s="20"/>
    </row>
    <row r="320" spans="2:10">
      <c r="B320" s="20"/>
    </row>
    <row r="321" spans="2:2">
      <c r="B321" s="20"/>
    </row>
    <row r="322" spans="2:2">
      <c r="B322" s="20"/>
    </row>
    <row r="323" spans="2:2">
      <c r="B323" s="20"/>
    </row>
    <row r="324" spans="2:2">
      <c r="B324" s="20"/>
    </row>
    <row r="325" spans="2:2">
      <c r="B325" s="20"/>
    </row>
    <row r="326" spans="2:2">
      <c r="B326" s="20"/>
    </row>
    <row r="327" spans="2:2">
      <c r="B327" s="20"/>
    </row>
    <row r="328" spans="2:2">
      <c r="B328" s="20"/>
    </row>
    <row r="329" spans="2:2">
      <c r="B329" s="20"/>
    </row>
    <row r="330" spans="2:2">
      <c r="B330" s="20"/>
    </row>
    <row r="331" spans="2:2">
      <c r="B331" s="20"/>
    </row>
    <row r="332" spans="2:2">
      <c r="B332" s="20"/>
    </row>
    <row r="333" spans="2:2">
      <c r="B333" s="20"/>
    </row>
    <row r="334" spans="2:2">
      <c r="B334" s="20"/>
    </row>
    <row r="335" spans="2:2">
      <c r="B335" s="20"/>
    </row>
    <row r="336" spans="2:2">
      <c r="B336" s="20"/>
    </row>
    <row r="337" spans="2:2">
      <c r="B337" s="20"/>
    </row>
    <row r="338" spans="2:2">
      <c r="B338" s="20"/>
    </row>
    <row r="339" spans="2:2">
      <c r="B339" s="20"/>
    </row>
    <row r="340" spans="2:2">
      <c r="B340" s="20"/>
    </row>
    <row r="341" spans="2:2">
      <c r="B341" s="20"/>
    </row>
    <row r="342" spans="2:2">
      <c r="B342" s="20"/>
    </row>
    <row r="343" spans="2:2">
      <c r="B343" s="20"/>
    </row>
    <row r="344" spans="2:2">
      <c r="B344" s="20"/>
    </row>
    <row r="345" spans="2:2">
      <c r="B345" s="20"/>
    </row>
    <row r="346" spans="2:2">
      <c r="B346" s="20"/>
    </row>
    <row r="347" spans="2:2">
      <c r="B347" s="20"/>
    </row>
    <row r="348" spans="2:2">
      <c r="B348" s="20"/>
    </row>
    <row r="349" spans="2:2">
      <c r="B349" s="20"/>
    </row>
    <row r="350" spans="2:2">
      <c r="B350" s="20"/>
    </row>
    <row r="351" spans="2:2">
      <c r="B351" s="20"/>
    </row>
    <row r="352" spans="2:2">
      <c r="B352" s="20"/>
    </row>
    <row r="353" spans="2:2">
      <c r="B353" s="20"/>
    </row>
    <row r="354" spans="2:2">
      <c r="B354" s="20"/>
    </row>
    <row r="355" spans="2:2">
      <c r="B355" s="20"/>
    </row>
    <row r="356" spans="2:2">
      <c r="B356" s="20"/>
    </row>
    <row r="357" spans="2:2">
      <c r="B357" s="20"/>
    </row>
    <row r="358" spans="2:2">
      <c r="B358" s="20"/>
    </row>
    <row r="359" spans="2:2">
      <c r="B359" s="20"/>
    </row>
    <row r="360" spans="2:2">
      <c r="B360" s="20"/>
    </row>
    <row r="361" spans="2:2">
      <c r="B361" s="20"/>
    </row>
    <row r="362" spans="2:2">
      <c r="B362" s="20"/>
    </row>
    <row r="363" spans="2:2">
      <c r="B363" s="20"/>
    </row>
    <row r="364" spans="2:2">
      <c r="B364" s="20"/>
    </row>
    <row r="365" spans="2:2">
      <c r="B365" s="20"/>
    </row>
    <row r="366" spans="2:2">
      <c r="B366" s="20"/>
    </row>
    <row r="367" spans="2:2">
      <c r="B367" s="20"/>
    </row>
    <row r="368" spans="2:2">
      <c r="B368" s="20"/>
    </row>
    <row r="369" spans="2:2">
      <c r="B369" s="20"/>
    </row>
    <row r="370" spans="2:2">
      <c r="B370" s="20"/>
    </row>
    <row r="371" spans="2:2">
      <c r="B371" s="20"/>
    </row>
    <row r="372" spans="2:2">
      <c r="B372" s="20"/>
    </row>
    <row r="373" spans="2:2">
      <c r="B373" s="20"/>
    </row>
    <row r="374" spans="2:2">
      <c r="B374" s="20"/>
    </row>
    <row r="375" spans="2:2">
      <c r="B375" s="20"/>
    </row>
    <row r="376" spans="2:2">
      <c r="B376" s="20"/>
    </row>
    <row r="377" spans="2:2">
      <c r="B377" s="20"/>
    </row>
    <row r="378" spans="2:2">
      <c r="B378" s="20"/>
    </row>
    <row r="379" spans="2:2">
      <c r="B379" s="20"/>
    </row>
    <row r="380" spans="2:2">
      <c r="B380" s="20"/>
    </row>
    <row r="381" spans="2:2">
      <c r="B381" s="20"/>
    </row>
    <row r="382" spans="2:2">
      <c r="B382" s="20"/>
    </row>
    <row r="383" spans="2:2">
      <c r="B383" s="20"/>
    </row>
    <row r="384" spans="2:2">
      <c r="B384" s="20"/>
    </row>
    <row r="385" spans="2:2">
      <c r="B385" s="20"/>
    </row>
    <row r="386" spans="2:2">
      <c r="B386" s="20"/>
    </row>
    <row r="387" spans="2:2">
      <c r="B387" s="20"/>
    </row>
    <row r="388" spans="2:2">
      <c r="B388" s="20"/>
    </row>
    <row r="389" spans="2:2">
      <c r="B389" s="20"/>
    </row>
    <row r="390" spans="2:2">
      <c r="B390" s="20"/>
    </row>
    <row r="391" spans="2:2" ht="13.5" customHeight="1"/>
    <row r="392" spans="2:2" ht="13.5" customHeight="1"/>
  </sheetData>
  <phoneticPr fontId="3"/>
  <pageMargins left="0.39370078740157483" right="0.19685039370078741" top="0.59055118110236227" bottom="0.39370078740157483" header="0.31496062992125984" footer="0.19685039370078741"/>
  <pageSetup paperSize="8" scale="75" orientation="landscape" r:id="rId1"/>
  <headerFooter>
    <oddHeader>&amp;R&amp;"ＭＳ 明朝,標準"&amp;12 2-4.生活習慣病に係る医療費等の状況</oddHeader>
  </headerFooter>
  <rowBreaks count="5" manualBreakCount="5">
    <brk id="78" max="20" man="1"/>
    <brk id="156" max="20" man="1"/>
    <brk id="234" max="20" man="1"/>
    <brk id="312" max="20" man="1"/>
    <brk id="390" max="20"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B1:S161"/>
  <sheetViews>
    <sheetView showGridLines="0" zoomScaleNormal="100" zoomScaleSheetLayoutView="100" workbookViewId="0"/>
  </sheetViews>
  <sheetFormatPr defaultColWidth="9" defaultRowHeight="13.5"/>
  <cols>
    <col min="1" max="1" width="4.625" style="19" customWidth="1"/>
    <col min="2" max="2" width="3.25" style="19" customWidth="1"/>
    <col min="3" max="3" width="18.75" style="19" customWidth="1"/>
    <col min="4" max="5" width="20.625" style="19" customWidth="1"/>
    <col min="6" max="6" width="20.625" style="28" customWidth="1"/>
    <col min="7" max="7" width="20.625" style="32" customWidth="1"/>
    <col min="8" max="8" width="3.25" style="19" customWidth="1"/>
    <col min="9" max="9" width="18.75" style="19" customWidth="1"/>
    <col min="10" max="12" width="20.625" style="19" customWidth="1"/>
    <col min="13" max="13" width="12.25" style="32" customWidth="1"/>
    <col min="14" max="18" width="20.625" style="29" customWidth="1"/>
    <col min="19" max="19" width="9" style="33"/>
    <col min="20" max="16384" width="9" style="19"/>
  </cols>
  <sheetData>
    <row r="1" spans="2:19" ht="16.5" customHeight="1">
      <c r="B1" s="27" t="s">
        <v>227</v>
      </c>
      <c r="C1" s="27"/>
      <c r="D1" s="27"/>
      <c r="E1" s="27"/>
      <c r="H1" s="27"/>
      <c r="I1" s="27"/>
      <c r="J1" s="27"/>
      <c r="K1" s="27"/>
      <c r="L1" s="27"/>
      <c r="S1" s="29"/>
    </row>
    <row r="2" spans="2:19" ht="16.5" customHeight="1">
      <c r="B2" s="27" t="s">
        <v>209</v>
      </c>
      <c r="C2" s="27"/>
      <c r="D2" s="27"/>
      <c r="E2" s="27"/>
      <c r="H2" s="29" t="s">
        <v>92</v>
      </c>
      <c r="I2" s="27"/>
      <c r="J2" s="27"/>
      <c r="K2" s="27"/>
      <c r="L2" s="27"/>
      <c r="N2" s="27"/>
      <c r="O2" s="30"/>
      <c r="P2" s="28"/>
      <c r="Q2" s="28"/>
      <c r="R2" s="28"/>
      <c r="S2" s="29"/>
    </row>
    <row r="3" spans="2:19" s="33" customFormat="1" ht="16.5" customHeight="1">
      <c r="B3" s="211"/>
      <c r="C3" s="213" t="s">
        <v>133</v>
      </c>
      <c r="D3" s="215" t="s">
        <v>138</v>
      </c>
      <c r="E3" s="215" t="s">
        <v>139</v>
      </c>
      <c r="F3" s="34"/>
      <c r="G3" s="35"/>
      <c r="H3" s="204"/>
      <c r="I3" s="252" t="s">
        <v>133</v>
      </c>
      <c r="J3" s="208" t="s">
        <v>141</v>
      </c>
      <c r="K3" s="209"/>
      <c r="L3" s="210"/>
      <c r="M3" s="35"/>
      <c r="N3" s="206" t="s">
        <v>140</v>
      </c>
      <c r="O3" s="249" t="s">
        <v>141</v>
      </c>
      <c r="P3" s="250"/>
      <c r="Q3" s="251"/>
      <c r="R3" s="36"/>
      <c r="S3" s="29"/>
    </row>
    <row r="4" spans="2:19" s="33" customFormat="1" ht="18" customHeight="1">
      <c r="B4" s="212"/>
      <c r="C4" s="214"/>
      <c r="D4" s="216"/>
      <c r="E4" s="216"/>
      <c r="F4" s="34"/>
      <c r="G4" s="35"/>
      <c r="H4" s="204"/>
      <c r="I4" s="253"/>
      <c r="J4" s="95" t="s">
        <v>244</v>
      </c>
      <c r="K4" s="95" t="s">
        <v>245</v>
      </c>
      <c r="L4" s="125" t="s">
        <v>186</v>
      </c>
      <c r="M4" s="35"/>
      <c r="N4" s="207"/>
      <c r="O4" s="95" t="s">
        <v>244</v>
      </c>
      <c r="P4" s="95" t="s">
        <v>245</v>
      </c>
      <c r="Q4" s="95" t="s">
        <v>164</v>
      </c>
      <c r="R4" s="37"/>
      <c r="S4" s="29"/>
    </row>
    <row r="5" spans="2:19" s="33" customFormat="1" ht="13.5" customHeight="1">
      <c r="B5" s="129">
        <v>1</v>
      </c>
      <c r="C5" s="25" t="s">
        <v>50</v>
      </c>
      <c r="D5" s="99">
        <v>28268.128191988621</v>
      </c>
      <c r="E5" s="99">
        <v>27932.073193197048</v>
      </c>
      <c r="F5" s="38"/>
      <c r="G5" s="39"/>
      <c r="H5" s="124">
        <v>1</v>
      </c>
      <c r="I5" s="25" t="s">
        <v>50</v>
      </c>
      <c r="J5" s="73">
        <f>E5</f>
        <v>27932.073193197048</v>
      </c>
      <c r="K5" s="73">
        <f>K87</f>
        <v>27887.625083120867</v>
      </c>
      <c r="L5" s="73">
        <f>ROUND(J5,0)-ROUND(K5,0)</f>
        <v>44</v>
      </c>
      <c r="M5" s="39"/>
      <c r="N5" s="56">
        <f t="shared" ref="N5:N68" si="0">$D$79</f>
        <v>28075.929512133182</v>
      </c>
      <c r="O5" s="56">
        <f t="shared" ref="O5:O68" si="1">$E$79</f>
        <v>28075.929512133182</v>
      </c>
      <c r="P5" s="56">
        <f>$K$161</f>
        <v>27992.841365312379</v>
      </c>
      <c r="Q5" s="73">
        <f>ROUND(O5,0)-ROUND(P5,0)</f>
        <v>83</v>
      </c>
      <c r="R5" s="64">
        <v>0</v>
      </c>
      <c r="S5" s="29"/>
    </row>
    <row r="6" spans="2:19" s="33" customFormat="1" ht="13.5" customHeight="1">
      <c r="B6" s="124">
        <v>2</v>
      </c>
      <c r="C6" s="25" t="s">
        <v>93</v>
      </c>
      <c r="D6" s="99">
        <v>27072.102688318777</v>
      </c>
      <c r="E6" s="99">
        <v>27783.51634275266</v>
      </c>
      <c r="F6" s="38"/>
      <c r="G6" s="39"/>
      <c r="H6" s="124">
        <v>2</v>
      </c>
      <c r="I6" s="25" t="s">
        <v>93</v>
      </c>
      <c r="J6" s="73">
        <f t="shared" ref="J6:J69" si="2">E6</f>
        <v>27783.51634275266</v>
      </c>
      <c r="K6" s="73">
        <f t="shared" ref="K6:K69" si="3">K88</f>
        <v>27781.003236239208</v>
      </c>
      <c r="L6" s="73">
        <f t="shared" ref="L6:L69" si="4">ROUND(J6,0)-ROUND(K6,0)</f>
        <v>3</v>
      </c>
      <c r="M6" s="39"/>
      <c r="N6" s="56">
        <f t="shared" si="0"/>
        <v>28075.929512133182</v>
      </c>
      <c r="O6" s="56">
        <f t="shared" si="1"/>
        <v>28075.929512133182</v>
      </c>
      <c r="P6" s="56">
        <f t="shared" ref="P6:P69" si="5">$K$161</f>
        <v>27992.841365312379</v>
      </c>
      <c r="Q6" s="73">
        <f t="shared" ref="Q6:Q69" si="6">ROUND(O6,0)-ROUND(P6,0)</f>
        <v>83</v>
      </c>
      <c r="R6" s="64">
        <v>0</v>
      </c>
      <c r="S6" s="29"/>
    </row>
    <row r="7" spans="2:19" s="33" customFormat="1" ht="13.5" customHeight="1">
      <c r="B7" s="124">
        <v>3</v>
      </c>
      <c r="C7" s="25" t="s">
        <v>94</v>
      </c>
      <c r="D7" s="99">
        <v>28405.644208037826</v>
      </c>
      <c r="E7" s="99">
        <v>27773.540480201053</v>
      </c>
      <c r="F7" s="38"/>
      <c r="G7" s="39"/>
      <c r="H7" s="124">
        <v>3</v>
      </c>
      <c r="I7" s="25" t="s">
        <v>94</v>
      </c>
      <c r="J7" s="73">
        <f t="shared" si="2"/>
        <v>27773.540480201053</v>
      </c>
      <c r="K7" s="73">
        <f t="shared" si="3"/>
        <v>27795.983251125424</v>
      </c>
      <c r="L7" s="73">
        <f t="shared" si="4"/>
        <v>-22</v>
      </c>
      <c r="M7" s="39"/>
      <c r="N7" s="56">
        <f t="shared" si="0"/>
        <v>28075.929512133182</v>
      </c>
      <c r="O7" s="56">
        <f t="shared" si="1"/>
        <v>28075.929512133182</v>
      </c>
      <c r="P7" s="56">
        <f t="shared" si="5"/>
        <v>27992.841365312379</v>
      </c>
      <c r="Q7" s="73">
        <f t="shared" si="6"/>
        <v>83</v>
      </c>
      <c r="R7" s="64">
        <v>0</v>
      </c>
      <c r="S7" s="29"/>
    </row>
    <row r="8" spans="2:19" s="33" customFormat="1" ht="13.5" customHeight="1">
      <c r="B8" s="124">
        <v>4</v>
      </c>
      <c r="C8" s="25" t="s">
        <v>95</v>
      </c>
      <c r="D8" s="99">
        <v>29005.615539568345</v>
      </c>
      <c r="E8" s="99">
        <v>27963.516816073956</v>
      </c>
      <c r="F8" s="38"/>
      <c r="G8" s="39"/>
      <c r="H8" s="124">
        <v>4</v>
      </c>
      <c r="I8" s="25" t="s">
        <v>95</v>
      </c>
      <c r="J8" s="73">
        <f t="shared" si="2"/>
        <v>27963.516816073956</v>
      </c>
      <c r="K8" s="73">
        <f t="shared" si="3"/>
        <v>27949.101861964853</v>
      </c>
      <c r="L8" s="73">
        <f t="shared" si="4"/>
        <v>15</v>
      </c>
      <c r="M8" s="39"/>
      <c r="N8" s="56">
        <f t="shared" si="0"/>
        <v>28075.929512133182</v>
      </c>
      <c r="O8" s="56">
        <f t="shared" si="1"/>
        <v>28075.929512133182</v>
      </c>
      <c r="P8" s="56">
        <f t="shared" si="5"/>
        <v>27992.841365312379</v>
      </c>
      <c r="Q8" s="73">
        <f t="shared" si="6"/>
        <v>83</v>
      </c>
      <c r="R8" s="64">
        <v>0</v>
      </c>
      <c r="S8" s="29"/>
    </row>
    <row r="9" spans="2:19" s="33" customFormat="1" ht="13.5" customHeight="1">
      <c r="B9" s="124">
        <v>5</v>
      </c>
      <c r="C9" s="25" t="s">
        <v>96</v>
      </c>
      <c r="D9" s="99">
        <v>24705.203211991433</v>
      </c>
      <c r="E9" s="99">
        <v>27824.825619085332</v>
      </c>
      <c r="F9" s="38"/>
      <c r="G9" s="39"/>
      <c r="H9" s="124">
        <v>5</v>
      </c>
      <c r="I9" s="25" t="s">
        <v>96</v>
      </c>
      <c r="J9" s="73">
        <f t="shared" si="2"/>
        <v>27824.825619085332</v>
      </c>
      <c r="K9" s="73">
        <f t="shared" si="3"/>
        <v>27759.802713723871</v>
      </c>
      <c r="L9" s="73">
        <f t="shared" si="4"/>
        <v>65</v>
      </c>
      <c r="M9" s="39"/>
      <c r="N9" s="56">
        <f t="shared" si="0"/>
        <v>28075.929512133182</v>
      </c>
      <c r="O9" s="56">
        <f t="shared" si="1"/>
        <v>28075.929512133182</v>
      </c>
      <c r="P9" s="56">
        <f t="shared" si="5"/>
        <v>27992.841365312379</v>
      </c>
      <c r="Q9" s="73">
        <f t="shared" si="6"/>
        <v>83</v>
      </c>
      <c r="R9" s="64">
        <v>0</v>
      </c>
      <c r="S9" s="29"/>
    </row>
    <row r="10" spans="2:19" s="33" customFormat="1" ht="13.5" customHeight="1">
      <c r="B10" s="124">
        <v>6</v>
      </c>
      <c r="C10" s="25" t="s">
        <v>97</v>
      </c>
      <c r="D10" s="99">
        <v>28321.779552215437</v>
      </c>
      <c r="E10" s="99">
        <v>28092.056091103805</v>
      </c>
      <c r="F10" s="38"/>
      <c r="G10" s="39"/>
      <c r="H10" s="124">
        <v>6</v>
      </c>
      <c r="I10" s="25" t="s">
        <v>97</v>
      </c>
      <c r="J10" s="73">
        <f t="shared" si="2"/>
        <v>28092.056091103805</v>
      </c>
      <c r="K10" s="73">
        <f t="shared" si="3"/>
        <v>28044.674252373541</v>
      </c>
      <c r="L10" s="73">
        <f t="shared" si="4"/>
        <v>47</v>
      </c>
      <c r="M10" s="39"/>
      <c r="N10" s="56">
        <f t="shared" si="0"/>
        <v>28075.929512133182</v>
      </c>
      <c r="O10" s="56">
        <f t="shared" si="1"/>
        <v>28075.929512133182</v>
      </c>
      <c r="P10" s="56">
        <f t="shared" si="5"/>
        <v>27992.841365312379</v>
      </c>
      <c r="Q10" s="73">
        <f t="shared" si="6"/>
        <v>83</v>
      </c>
      <c r="R10" s="64">
        <v>0</v>
      </c>
      <c r="S10" s="29"/>
    </row>
    <row r="11" spans="2:19" s="33" customFormat="1" ht="13.5" customHeight="1">
      <c r="B11" s="124">
        <v>7</v>
      </c>
      <c r="C11" s="25" t="s">
        <v>98</v>
      </c>
      <c r="D11" s="99">
        <v>29229.00916070494</v>
      </c>
      <c r="E11" s="99">
        <v>28132.782853083318</v>
      </c>
      <c r="F11" s="38"/>
      <c r="G11" s="39"/>
      <c r="H11" s="124">
        <v>7</v>
      </c>
      <c r="I11" s="25" t="s">
        <v>98</v>
      </c>
      <c r="J11" s="73">
        <f t="shared" si="2"/>
        <v>28132.782853083318</v>
      </c>
      <c r="K11" s="73">
        <f t="shared" si="3"/>
        <v>28055.841371803126</v>
      </c>
      <c r="L11" s="73">
        <f t="shared" si="4"/>
        <v>77</v>
      </c>
      <c r="M11" s="39"/>
      <c r="N11" s="56">
        <f t="shared" si="0"/>
        <v>28075.929512133182</v>
      </c>
      <c r="O11" s="56">
        <f t="shared" si="1"/>
        <v>28075.929512133182</v>
      </c>
      <c r="P11" s="56">
        <f t="shared" si="5"/>
        <v>27992.841365312379</v>
      </c>
      <c r="Q11" s="73">
        <f t="shared" si="6"/>
        <v>83</v>
      </c>
      <c r="R11" s="64">
        <v>0</v>
      </c>
      <c r="S11" s="29"/>
    </row>
    <row r="12" spans="2:19" s="33" customFormat="1" ht="13.5" customHeight="1">
      <c r="B12" s="124">
        <v>8</v>
      </c>
      <c r="C12" s="25" t="s">
        <v>51</v>
      </c>
      <c r="D12" s="99">
        <v>25831.462887139107</v>
      </c>
      <c r="E12" s="99">
        <v>27581.589652266983</v>
      </c>
      <c r="F12" s="38"/>
      <c r="G12" s="39"/>
      <c r="H12" s="124">
        <v>8</v>
      </c>
      <c r="I12" s="25" t="s">
        <v>51</v>
      </c>
      <c r="J12" s="73">
        <f t="shared" si="2"/>
        <v>27581.589652266983</v>
      </c>
      <c r="K12" s="73">
        <f t="shared" si="3"/>
        <v>27600.94401760144</v>
      </c>
      <c r="L12" s="73">
        <f t="shared" si="4"/>
        <v>-19</v>
      </c>
      <c r="M12" s="39"/>
      <c r="N12" s="56">
        <f t="shared" si="0"/>
        <v>28075.929512133182</v>
      </c>
      <c r="O12" s="56">
        <f t="shared" si="1"/>
        <v>28075.929512133182</v>
      </c>
      <c r="P12" s="56">
        <f t="shared" si="5"/>
        <v>27992.841365312379</v>
      </c>
      <c r="Q12" s="73">
        <f t="shared" si="6"/>
        <v>83</v>
      </c>
      <c r="R12" s="64">
        <v>0</v>
      </c>
      <c r="S12" s="29"/>
    </row>
    <row r="13" spans="2:19" s="33" customFormat="1" ht="13.5" customHeight="1">
      <c r="B13" s="124">
        <v>9</v>
      </c>
      <c r="C13" s="25" t="s">
        <v>99</v>
      </c>
      <c r="D13" s="99">
        <v>24791.606734332207</v>
      </c>
      <c r="E13" s="99">
        <v>27840.679238464476</v>
      </c>
      <c r="F13" s="38"/>
      <c r="G13" s="39"/>
      <c r="H13" s="124">
        <v>9</v>
      </c>
      <c r="I13" s="25" t="s">
        <v>99</v>
      </c>
      <c r="J13" s="73">
        <f t="shared" si="2"/>
        <v>27840.679238464476</v>
      </c>
      <c r="K13" s="73">
        <f t="shared" si="3"/>
        <v>27776.730263144549</v>
      </c>
      <c r="L13" s="73">
        <f t="shared" si="4"/>
        <v>64</v>
      </c>
      <c r="M13" s="39"/>
      <c r="N13" s="56">
        <f t="shared" si="0"/>
        <v>28075.929512133182</v>
      </c>
      <c r="O13" s="56">
        <f t="shared" si="1"/>
        <v>28075.929512133182</v>
      </c>
      <c r="P13" s="56">
        <f t="shared" si="5"/>
        <v>27992.841365312379</v>
      </c>
      <c r="Q13" s="73">
        <f t="shared" si="6"/>
        <v>83</v>
      </c>
      <c r="R13" s="64">
        <v>0</v>
      </c>
      <c r="S13" s="29"/>
    </row>
    <row r="14" spans="2:19" s="33" customFormat="1" ht="13.5" customHeight="1">
      <c r="B14" s="124">
        <v>10</v>
      </c>
      <c r="C14" s="25" t="s">
        <v>52</v>
      </c>
      <c r="D14" s="99">
        <v>30437.027665460737</v>
      </c>
      <c r="E14" s="99">
        <v>27994.034822379726</v>
      </c>
      <c r="F14" s="38"/>
      <c r="G14" s="39"/>
      <c r="H14" s="124">
        <v>10</v>
      </c>
      <c r="I14" s="25" t="s">
        <v>52</v>
      </c>
      <c r="J14" s="73">
        <f t="shared" si="2"/>
        <v>27994.034822379726</v>
      </c>
      <c r="K14" s="73">
        <f t="shared" si="3"/>
        <v>27918.892622654825</v>
      </c>
      <c r="L14" s="73">
        <f t="shared" si="4"/>
        <v>75</v>
      </c>
      <c r="M14" s="39"/>
      <c r="N14" s="56">
        <f t="shared" si="0"/>
        <v>28075.929512133182</v>
      </c>
      <c r="O14" s="56">
        <f t="shared" si="1"/>
        <v>28075.929512133182</v>
      </c>
      <c r="P14" s="56">
        <f t="shared" si="5"/>
        <v>27992.841365312379</v>
      </c>
      <c r="Q14" s="73">
        <f t="shared" si="6"/>
        <v>83</v>
      </c>
      <c r="R14" s="64">
        <v>0</v>
      </c>
      <c r="S14" s="29"/>
    </row>
    <row r="15" spans="2:19" s="33" customFormat="1" ht="13.5" customHeight="1">
      <c r="B15" s="124">
        <v>11</v>
      </c>
      <c r="C15" s="25" t="s">
        <v>53</v>
      </c>
      <c r="D15" s="99">
        <v>28730.600182716666</v>
      </c>
      <c r="E15" s="99">
        <v>28033.671765064992</v>
      </c>
      <c r="F15" s="38"/>
      <c r="G15" s="39"/>
      <c r="H15" s="124">
        <v>11</v>
      </c>
      <c r="I15" s="25" t="s">
        <v>53</v>
      </c>
      <c r="J15" s="73">
        <f t="shared" si="2"/>
        <v>28033.671765064992</v>
      </c>
      <c r="K15" s="73">
        <f t="shared" si="3"/>
        <v>27971.912192924821</v>
      </c>
      <c r="L15" s="73">
        <f t="shared" si="4"/>
        <v>62</v>
      </c>
      <c r="M15" s="39"/>
      <c r="N15" s="56">
        <f t="shared" si="0"/>
        <v>28075.929512133182</v>
      </c>
      <c r="O15" s="56">
        <f t="shared" si="1"/>
        <v>28075.929512133182</v>
      </c>
      <c r="P15" s="56">
        <f t="shared" si="5"/>
        <v>27992.841365312379</v>
      </c>
      <c r="Q15" s="73">
        <f t="shared" si="6"/>
        <v>83</v>
      </c>
      <c r="R15" s="64">
        <v>0</v>
      </c>
      <c r="S15" s="29"/>
    </row>
    <row r="16" spans="2:19" s="33" customFormat="1" ht="13.5" customHeight="1">
      <c r="B16" s="124">
        <v>12</v>
      </c>
      <c r="C16" s="25" t="s">
        <v>100</v>
      </c>
      <c r="D16" s="99">
        <v>26453.45656014132</v>
      </c>
      <c r="E16" s="99">
        <v>27746.701853459374</v>
      </c>
      <c r="F16" s="38"/>
      <c r="G16" s="39"/>
      <c r="H16" s="124">
        <v>12</v>
      </c>
      <c r="I16" s="25" t="s">
        <v>100</v>
      </c>
      <c r="J16" s="73">
        <f t="shared" si="2"/>
        <v>27746.701853459374</v>
      </c>
      <c r="K16" s="73">
        <f t="shared" si="3"/>
        <v>27720.428066872842</v>
      </c>
      <c r="L16" s="73">
        <f t="shared" si="4"/>
        <v>27</v>
      </c>
      <c r="M16" s="39"/>
      <c r="N16" s="56">
        <f t="shared" si="0"/>
        <v>28075.929512133182</v>
      </c>
      <c r="O16" s="56">
        <f t="shared" si="1"/>
        <v>28075.929512133182</v>
      </c>
      <c r="P16" s="56">
        <f t="shared" si="5"/>
        <v>27992.841365312379</v>
      </c>
      <c r="Q16" s="73">
        <f t="shared" si="6"/>
        <v>83</v>
      </c>
      <c r="R16" s="64">
        <v>0</v>
      </c>
      <c r="S16" s="29"/>
    </row>
    <row r="17" spans="2:19" s="33" customFormat="1" ht="13.5" customHeight="1">
      <c r="B17" s="124">
        <v>13</v>
      </c>
      <c r="C17" s="25" t="s">
        <v>101</v>
      </c>
      <c r="D17" s="99">
        <v>27722.611989891426</v>
      </c>
      <c r="E17" s="99">
        <v>27943.182120752106</v>
      </c>
      <c r="F17" s="38"/>
      <c r="G17" s="39"/>
      <c r="H17" s="124">
        <v>13</v>
      </c>
      <c r="I17" s="25" t="s">
        <v>101</v>
      </c>
      <c r="J17" s="73">
        <f t="shared" si="2"/>
        <v>27943.182120752106</v>
      </c>
      <c r="K17" s="73">
        <f t="shared" si="3"/>
        <v>27863.633227420356</v>
      </c>
      <c r="L17" s="73">
        <f t="shared" si="4"/>
        <v>79</v>
      </c>
      <c r="M17" s="39"/>
      <c r="N17" s="56">
        <f t="shared" si="0"/>
        <v>28075.929512133182</v>
      </c>
      <c r="O17" s="56">
        <f t="shared" si="1"/>
        <v>28075.929512133182</v>
      </c>
      <c r="P17" s="56">
        <f t="shared" si="5"/>
        <v>27992.841365312379</v>
      </c>
      <c r="Q17" s="73">
        <f t="shared" si="6"/>
        <v>83</v>
      </c>
      <c r="R17" s="64">
        <v>0</v>
      </c>
      <c r="S17" s="29"/>
    </row>
    <row r="18" spans="2:19" s="33" customFormat="1" ht="13.5" customHeight="1">
      <c r="B18" s="124">
        <v>14</v>
      </c>
      <c r="C18" s="25" t="s">
        <v>102</v>
      </c>
      <c r="D18" s="99">
        <v>27899.514601905932</v>
      </c>
      <c r="E18" s="99">
        <v>27719.519578756226</v>
      </c>
      <c r="F18" s="38"/>
      <c r="G18" s="39"/>
      <c r="H18" s="124">
        <v>14</v>
      </c>
      <c r="I18" s="25" t="s">
        <v>102</v>
      </c>
      <c r="J18" s="73">
        <f t="shared" si="2"/>
        <v>27719.519578756226</v>
      </c>
      <c r="K18" s="73">
        <f t="shared" si="3"/>
        <v>27632.495997524577</v>
      </c>
      <c r="L18" s="73">
        <f t="shared" si="4"/>
        <v>88</v>
      </c>
      <c r="M18" s="39"/>
      <c r="N18" s="56">
        <f t="shared" si="0"/>
        <v>28075.929512133182</v>
      </c>
      <c r="O18" s="56">
        <f t="shared" si="1"/>
        <v>28075.929512133182</v>
      </c>
      <c r="P18" s="56">
        <f t="shared" si="5"/>
        <v>27992.841365312379</v>
      </c>
      <c r="Q18" s="73">
        <f t="shared" si="6"/>
        <v>83</v>
      </c>
      <c r="R18" s="64">
        <v>0</v>
      </c>
      <c r="S18" s="29"/>
    </row>
    <row r="19" spans="2:19" s="33" customFormat="1" ht="13.5" customHeight="1">
      <c r="B19" s="124">
        <v>15</v>
      </c>
      <c r="C19" s="25" t="s">
        <v>103</v>
      </c>
      <c r="D19" s="99">
        <v>28350.493236369119</v>
      </c>
      <c r="E19" s="99">
        <v>27993.332466469725</v>
      </c>
      <c r="F19" s="38"/>
      <c r="G19" s="39"/>
      <c r="H19" s="124">
        <v>15</v>
      </c>
      <c r="I19" s="25" t="s">
        <v>103</v>
      </c>
      <c r="J19" s="73">
        <f t="shared" si="2"/>
        <v>27993.332466469725</v>
      </c>
      <c r="K19" s="73">
        <f t="shared" si="3"/>
        <v>27938.248347112953</v>
      </c>
      <c r="L19" s="73">
        <f t="shared" si="4"/>
        <v>55</v>
      </c>
      <c r="M19" s="39"/>
      <c r="N19" s="56">
        <f t="shared" si="0"/>
        <v>28075.929512133182</v>
      </c>
      <c r="O19" s="56">
        <f t="shared" si="1"/>
        <v>28075.929512133182</v>
      </c>
      <c r="P19" s="56">
        <f t="shared" si="5"/>
        <v>27992.841365312379</v>
      </c>
      <c r="Q19" s="73">
        <f t="shared" si="6"/>
        <v>83</v>
      </c>
      <c r="R19" s="64">
        <v>0</v>
      </c>
      <c r="S19" s="29"/>
    </row>
    <row r="20" spans="2:19" s="33" customFormat="1" ht="13.5" customHeight="1">
      <c r="B20" s="124">
        <v>16</v>
      </c>
      <c r="C20" s="25" t="s">
        <v>54</v>
      </c>
      <c r="D20" s="99">
        <v>23935.111635577799</v>
      </c>
      <c r="E20" s="99">
        <v>27607.614936455186</v>
      </c>
      <c r="F20" s="38"/>
      <c r="G20" s="39"/>
      <c r="H20" s="124">
        <v>16</v>
      </c>
      <c r="I20" s="25" t="s">
        <v>54</v>
      </c>
      <c r="J20" s="73">
        <f t="shared" si="2"/>
        <v>27607.614936455186</v>
      </c>
      <c r="K20" s="73">
        <f t="shared" si="3"/>
        <v>27582.871444153145</v>
      </c>
      <c r="L20" s="73">
        <f t="shared" si="4"/>
        <v>25</v>
      </c>
      <c r="M20" s="39"/>
      <c r="N20" s="56">
        <f t="shared" si="0"/>
        <v>28075.929512133182</v>
      </c>
      <c r="O20" s="56">
        <f t="shared" si="1"/>
        <v>28075.929512133182</v>
      </c>
      <c r="P20" s="56">
        <f t="shared" si="5"/>
        <v>27992.841365312379</v>
      </c>
      <c r="Q20" s="73">
        <f t="shared" si="6"/>
        <v>83</v>
      </c>
      <c r="R20" s="64">
        <v>0</v>
      </c>
      <c r="S20" s="29"/>
    </row>
    <row r="21" spans="2:19" s="33" customFormat="1" ht="13.5" customHeight="1">
      <c r="B21" s="124">
        <v>17</v>
      </c>
      <c r="C21" s="25" t="s">
        <v>104</v>
      </c>
      <c r="D21" s="99">
        <v>26832.302753029937</v>
      </c>
      <c r="E21" s="99">
        <v>27740.058740957662</v>
      </c>
      <c r="F21" s="38"/>
      <c r="G21" s="39"/>
      <c r="H21" s="124">
        <v>17</v>
      </c>
      <c r="I21" s="25" t="s">
        <v>104</v>
      </c>
      <c r="J21" s="73">
        <f t="shared" si="2"/>
        <v>27740.058740957662</v>
      </c>
      <c r="K21" s="73">
        <f t="shared" si="3"/>
        <v>27747.495966952021</v>
      </c>
      <c r="L21" s="73">
        <f t="shared" si="4"/>
        <v>-7</v>
      </c>
      <c r="M21" s="39"/>
      <c r="N21" s="56">
        <f t="shared" si="0"/>
        <v>28075.929512133182</v>
      </c>
      <c r="O21" s="56">
        <f t="shared" si="1"/>
        <v>28075.929512133182</v>
      </c>
      <c r="P21" s="56">
        <f t="shared" si="5"/>
        <v>27992.841365312379</v>
      </c>
      <c r="Q21" s="73">
        <f t="shared" si="6"/>
        <v>83</v>
      </c>
      <c r="R21" s="64">
        <v>0</v>
      </c>
      <c r="S21" s="29"/>
    </row>
    <row r="22" spans="2:19" s="33" customFormat="1" ht="13.5" customHeight="1">
      <c r="B22" s="124">
        <v>18</v>
      </c>
      <c r="C22" s="25" t="s">
        <v>55</v>
      </c>
      <c r="D22" s="99">
        <v>24650.981595640133</v>
      </c>
      <c r="E22" s="99">
        <v>27751.608236195345</v>
      </c>
      <c r="F22" s="38"/>
      <c r="G22" s="39"/>
      <c r="H22" s="124">
        <v>18</v>
      </c>
      <c r="I22" s="25" t="s">
        <v>55</v>
      </c>
      <c r="J22" s="73">
        <f t="shared" si="2"/>
        <v>27751.608236195345</v>
      </c>
      <c r="K22" s="73">
        <f t="shared" si="3"/>
        <v>27656.112889671022</v>
      </c>
      <c r="L22" s="73">
        <f t="shared" si="4"/>
        <v>96</v>
      </c>
      <c r="M22" s="39"/>
      <c r="N22" s="56">
        <f t="shared" si="0"/>
        <v>28075.929512133182</v>
      </c>
      <c r="O22" s="56">
        <f t="shared" si="1"/>
        <v>28075.929512133182</v>
      </c>
      <c r="P22" s="56">
        <f t="shared" si="5"/>
        <v>27992.841365312379</v>
      </c>
      <c r="Q22" s="73">
        <f t="shared" si="6"/>
        <v>83</v>
      </c>
      <c r="R22" s="64">
        <v>0</v>
      </c>
      <c r="S22" s="29"/>
    </row>
    <row r="23" spans="2:19" s="33" customFormat="1" ht="13.5" customHeight="1">
      <c r="B23" s="124">
        <v>19</v>
      </c>
      <c r="C23" s="25" t="s">
        <v>105</v>
      </c>
      <c r="D23" s="99">
        <v>26075.145858767592</v>
      </c>
      <c r="E23" s="99">
        <v>27963.878964580221</v>
      </c>
      <c r="F23" s="38"/>
      <c r="G23" s="39"/>
      <c r="H23" s="124">
        <v>19</v>
      </c>
      <c r="I23" s="25" t="s">
        <v>105</v>
      </c>
      <c r="J23" s="73">
        <f t="shared" si="2"/>
        <v>27963.878964580221</v>
      </c>
      <c r="K23" s="73">
        <f t="shared" si="3"/>
        <v>27935.817963712147</v>
      </c>
      <c r="L23" s="73">
        <f t="shared" si="4"/>
        <v>28</v>
      </c>
      <c r="M23" s="39"/>
      <c r="N23" s="56">
        <f t="shared" si="0"/>
        <v>28075.929512133182</v>
      </c>
      <c r="O23" s="56">
        <f t="shared" si="1"/>
        <v>28075.929512133182</v>
      </c>
      <c r="P23" s="56">
        <f t="shared" si="5"/>
        <v>27992.841365312379</v>
      </c>
      <c r="Q23" s="73">
        <f t="shared" si="6"/>
        <v>83</v>
      </c>
      <c r="R23" s="64">
        <v>0</v>
      </c>
      <c r="S23" s="29"/>
    </row>
    <row r="24" spans="2:19" s="33" customFormat="1" ht="13.5" customHeight="1">
      <c r="B24" s="124">
        <v>20</v>
      </c>
      <c r="C24" s="25" t="s">
        <v>106</v>
      </c>
      <c r="D24" s="99">
        <v>27724.255106329325</v>
      </c>
      <c r="E24" s="99">
        <v>27893.933533995169</v>
      </c>
      <c r="F24" s="38"/>
      <c r="G24" s="39"/>
      <c r="H24" s="124">
        <v>20</v>
      </c>
      <c r="I24" s="25" t="s">
        <v>106</v>
      </c>
      <c r="J24" s="73">
        <f t="shared" si="2"/>
        <v>27893.933533995169</v>
      </c>
      <c r="K24" s="73">
        <f t="shared" si="3"/>
        <v>27853.604273334498</v>
      </c>
      <c r="L24" s="73">
        <f t="shared" si="4"/>
        <v>40</v>
      </c>
      <c r="M24" s="39"/>
      <c r="N24" s="56">
        <f t="shared" si="0"/>
        <v>28075.929512133182</v>
      </c>
      <c r="O24" s="56">
        <f t="shared" si="1"/>
        <v>28075.929512133182</v>
      </c>
      <c r="P24" s="56">
        <f t="shared" si="5"/>
        <v>27992.841365312379</v>
      </c>
      <c r="Q24" s="73">
        <f t="shared" si="6"/>
        <v>83</v>
      </c>
      <c r="R24" s="64">
        <v>0</v>
      </c>
      <c r="S24" s="29"/>
    </row>
    <row r="25" spans="2:19" s="33" customFormat="1" ht="13.5" customHeight="1">
      <c r="B25" s="124">
        <v>21</v>
      </c>
      <c r="C25" s="25" t="s">
        <v>107</v>
      </c>
      <c r="D25" s="99">
        <v>28896.798736116431</v>
      </c>
      <c r="E25" s="99">
        <v>28184.736665701712</v>
      </c>
      <c r="F25" s="38"/>
      <c r="G25" s="39"/>
      <c r="H25" s="124">
        <v>21</v>
      </c>
      <c r="I25" s="25" t="s">
        <v>107</v>
      </c>
      <c r="J25" s="73">
        <f t="shared" si="2"/>
        <v>28184.736665701712</v>
      </c>
      <c r="K25" s="73">
        <f t="shared" si="3"/>
        <v>28125.670461988433</v>
      </c>
      <c r="L25" s="73">
        <f t="shared" si="4"/>
        <v>59</v>
      </c>
      <c r="M25" s="39"/>
      <c r="N25" s="56">
        <f t="shared" si="0"/>
        <v>28075.929512133182</v>
      </c>
      <c r="O25" s="56">
        <f t="shared" si="1"/>
        <v>28075.929512133182</v>
      </c>
      <c r="P25" s="56">
        <f t="shared" si="5"/>
        <v>27992.841365312379</v>
      </c>
      <c r="Q25" s="73">
        <f t="shared" si="6"/>
        <v>83</v>
      </c>
      <c r="R25" s="64">
        <v>0</v>
      </c>
      <c r="S25" s="29"/>
    </row>
    <row r="26" spans="2:19" s="33" customFormat="1" ht="13.5" customHeight="1">
      <c r="B26" s="124">
        <v>22</v>
      </c>
      <c r="C26" s="25" t="s">
        <v>56</v>
      </c>
      <c r="D26" s="99">
        <v>27637.9943828457</v>
      </c>
      <c r="E26" s="99">
        <v>28003.977761117323</v>
      </c>
      <c r="F26" s="38"/>
      <c r="G26" s="39"/>
      <c r="H26" s="124">
        <v>22</v>
      </c>
      <c r="I26" s="25" t="s">
        <v>56</v>
      </c>
      <c r="J26" s="73">
        <f t="shared" si="2"/>
        <v>28003.977761117323</v>
      </c>
      <c r="K26" s="73">
        <f t="shared" si="3"/>
        <v>27989.26976877909</v>
      </c>
      <c r="L26" s="73">
        <f t="shared" si="4"/>
        <v>15</v>
      </c>
      <c r="M26" s="39"/>
      <c r="N26" s="56">
        <f t="shared" si="0"/>
        <v>28075.929512133182</v>
      </c>
      <c r="O26" s="56">
        <f t="shared" si="1"/>
        <v>28075.929512133182</v>
      </c>
      <c r="P26" s="56">
        <f t="shared" si="5"/>
        <v>27992.841365312379</v>
      </c>
      <c r="Q26" s="73">
        <f t="shared" si="6"/>
        <v>83</v>
      </c>
      <c r="R26" s="64">
        <v>0</v>
      </c>
      <c r="S26" s="29"/>
    </row>
    <row r="27" spans="2:19" s="33" customFormat="1" ht="13.5" customHeight="1">
      <c r="B27" s="124">
        <v>23</v>
      </c>
      <c r="C27" s="25" t="s">
        <v>108</v>
      </c>
      <c r="D27" s="99">
        <v>28240.813237902978</v>
      </c>
      <c r="E27" s="99">
        <v>28253.403051095949</v>
      </c>
      <c r="F27" s="38"/>
      <c r="G27" s="39"/>
      <c r="H27" s="124">
        <v>23</v>
      </c>
      <c r="I27" s="25" t="s">
        <v>108</v>
      </c>
      <c r="J27" s="73">
        <f t="shared" si="2"/>
        <v>28253.403051095949</v>
      </c>
      <c r="K27" s="73">
        <f t="shared" si="3"/>
        <v>28223.003114078874</v>
      </c>
      <c r="L27" s="73">
        <f t="shared" si="4"/>
        <v>30</v>
      </c>
      <c r="M27" s="39"/>
      <c r="N27" s="56">
        <f t="shared" si="0"/>
        <v>28075.929512133182</v>
      </c>
      <c r="O27" s="56">
        <f t="shared" si="1"/>
        <v>28075.929512133182</v>
      </c>
      <c r="P27" s="56">
        <f t="shared" si="5"/>
        <v>27992.841365312379</v>
      </c>
      <c r="Q27" s="73">
        <f t="shared" si="6"/>
        <v>83</v>
      </c>
      <c r="R27" s="64">
        <v>0</v>
      </c>
      <c r="S27" s="29"/>
    </row>
    <row r="28" spans="2:19" s="33" customFormat="1" ht="13.5" customHeight="1">
      <c r="B28" s="124">
        <v>24</v>
      </c>
      <c r="C28" s="25" t="s">
        <v>109</v>
      </c>
      <c r="D28" s="99">
        <v>25634.76463322583</v>
      </c>
      <c r="E28" s="99">
        <v>27838.205723485487</v>
      </c>
      <c r="F28" s="38"/>
      <c r="G28" s="39"/>
      <c r="H28" s="124">
        <v>24</v>
      </c>
      <c r="I28" s="25" t="s">
        <v>109</v>
      </c>
      <c r="J28" s="73">
        <f t="shared" si="2"/>
        <v>27838.205723485487</v>
      </c>
      <c r="K28" s="73">
        <f t="shared" si="3"/>
        <v>27804.047056235315</v>
      </c>
      <c r="L28" s="73">
        <f t="shared" si="4"/>
        <v>34</v>
      </c>
      <c r="M28" s="39"/>
      <c r="N28" s="56">
        <f t="shared" si="0"/>
        <v>28075.929512133182</v>
      </c>
      <c r="O28" s="56">
        <f t="shared" si="1"/>
        <v>28075.929512133182</v>
      </c>
      <c r="P28" s="56">
        <f t="shared" si="5"/>
        <v>27992.841365312379</v>
      </c>
      <c r="Q28" s="73">
        <f t="shared" si="6"/>
        <v>83</v>
      </c>
      <c r="R28" s="64">
        <v>0</v>
      </c>
      <c r="S28" s="29"/>
    </row>
    <row r="29" spans="2:19" s="33" customFormat="1" ht="13.5" customHeight="1">
      <c r="B29" s="124">
        <v>25</v>
      </c>
      <c r="C29" s="25" t="s">
        <v>110</v>
      </c>
      <c r="D29" s="99">
        <v>24880.596176821982</v>
      </c>
      <c r="E29" s="99">
        <v>27672.317955453804</v>
      </c>
      <c r="F29" s="38"/>
      <c r="G29" s="39"/>
      <c r="H29" s="124">
        <v>25</v>
      </c>
      <c r="I29" s="25" t="s">
        <v>110</v>
      </c>
      <c r="J29" s="73">
        <f t="shared" si="2"/>
        <v>27672.317955453804</v>
      </c>
      <c r="K29" s="73">
        <f t="shared" si="3"/>
        <v>27607.294807353061</v>
      </c>
      <c r="L29" s="73">
        <f t="shared" si="4"/>
        <v>65</v>
      </c>
      <c r="M29" s="39"/>
      <c r="N29" s="56">
        <f t="shared" si="0"/>
        <v>28075.929512133182</v>
      </c>
      <c r="O29" s="56">
        <f t="shared" si="1"/>
        <v>28075.929512133182</v>
      </c>
      <c r="P29" s="56">
        <f t="shared" si="5"/>
        <v>27992.841365312379</v>
      </c>
      <c r="Q29" s="73">
        <f t="shared" si="6"/>
        <v>83</v>
      </c>
      <c r="R29" s="64">
        <v>0</v>
      </c>
      <c r="S29" s="29"/>
    </row>
    <row r="30" spans="2:19" s="33" customFormat="1" ht="13.5" customHeight="1">
      <c r="B30" s="124">
        <v>26</v>
      </c>
      <c r="C30" s="25" t="s">
        <v>30</v>
      </c>
      <c r="D30" s="99">
        <v>26754.642069823298</v>
      </c>
      <c r="E30" s="99">
        <v>28124.723069587621</v>
      </c>
      <c r="F30" s="38"/>
      <c r="G30" s="39"/>
      <c r="H30" s="124">
        <v>26</v>
      </c>
      <c r="I30" s="25" t="s">
        <v>30</v>
      </c>
      <c r="J30" s="73">
        <f t="shared" si="2"/>
        <v>28124.723069587621</v>
      </c>
      <c r="K30" s="73">
        <f t="shared" si="3"/>
        <v>28050.846823698666</v>
      </c>
      <c r="L30" s="73">
        <f t="shared" si="4"/>
        <v>74</v>
      </c>
      <c r="M30" s="39"/>
      <c r="N30" s="56">
        <f t="shared" si="0"/>
        <v>28075.929512133182</v>
      </c>
      <c r="O30" s="56">
        <f t="shared" si="1"/>
        <v>28075.929512133182</v>
      </c>
      <c r="P30" s="56">
        <f t="shared" si="5"/>
        <v>27992.841365312379</v>
      </c>
      <c r="Q30" s="73">
        <f t="shared" si="6"/>
        <v>83</v>
      </c>
      <c r="R30" s="64">
        <v>0</v>
      </c>
      <c r="S30" s="29"/>
    </row>
    <row r="31" spans="2:19" s="33" customFormat="1" ht="13.5" customHeight="1">
      <c r="B31" s="124">
        <v>27</v>
      </c>
      <c r="C31" s="25" t="s">
        <v>31</v>
      </c>
      <c r="D31" s="99">
        <v>25086.726444153763</v>
      </c>
      <c r="E31" s="99">
        <v>27854.054226600827</v>
      </c>
      <c r="F31" s="38"/>
      <c r="G31" s="39"/>
      <c r="H31" s="124">
        <v>27</v>
      </c>
      <c r="I31" s="25" t="s">
        <v>31</v>
      </c>
      <c r="J31" s="73">
        <f t="shared" si="2"/>
        <v>27854.054226600827</v>
      </c>
      <c r="K31" s="73">
        <f t="shared" si="3"/>
        <v>27774.662255427371</v>
      </c>
      <c r="L31" s="73">
        <f t="shared" si="4"/>
        <v>79</v>
      </c>
      <c r="M31" s="39"/>
      <c r="N31" s="56">
        <f t="shared" si="0"/>
        <v>28075.929512133182</v>
      </c>
      <c r="O31" s="56">
        <f t="shared" si="1"/>
        <v>28075.929512133182</v>
      </c>
      <c r="P31" s="56">
        <f t="shared" si="5"/>
        <v>27992.841365312379</v>
      </c>
      <c r="Q31" s="73">
        <f t="shared" si="6"/>
        <v>83</v>
      </c>
      <c r="R31" s="64">
        <v>0</v>
      </c>
      <c r="S31" s="29"/>
    </row>
    <row r="32" spans="2:19" s="33" customFormat="1" ht="13.5" customHeight="1">
      <c r="B32" s="124">
        <v>28</v>
      </c>
      <c r="C32" s="25" t="s">
        <v>32</v>
      </c>
      <c r="D32" s="99">
        <v>26377.721755841005</v>
      </c>
      <c r="E32" s="99">
        <v>28222.435816815108</v>
      </c>
      <c r="F32" s="38"/>
      <c r="G32" s="39"/>
      <c r="H32" s="124">
        <v>28</v>
      </c>
      <c r="I32" s="25" t="s">
        <v>32</v>
      </c>
      <c r="J32" s="73">
        <f t="shared" si="2"/>
        <v>28222.435816815108</v>
      </c>
      <c r="K32" s="73">
        <f t="shared" si="3"/>
        <v>28142.163288598291</v>
      </c>
      <c r="L32" s="73">
        <f t="shared" si="4"/>
        <v>80</v>
      </c>
      <c r="M32" s="39"/>
      <c r="N32" s="56">
        <f t="shared" si="0"/>
        <v>28075.929512133182</v>
      </c>
      <c r="O32" s="56">
        <f t="shared" si="1"/>
        <v>28075.929512133182</v>
      </c>
      <c r="P32" s="56">
        <f t="shared" si="5"/>
        <v>27992.841365312379</v>
      </c>
      <c r="Q32" s="73">
        <f t="shared" si="6"/>
        <v>83</v>
      </c>
      <c r="R32" s="64">
        <v>0</v>
      </c>
      <c r="S32" s="29"/>
    </row>
    <row r="33" spans="2:19" s="33" customFormat="1" ht="13.5" customHeight="1">
      <c r="B33" s="124">
        <v>29</v>
      </c>
      <c r="C33" s="25" t="s">
        <v>33</v>
      </c>
      <c r="D33" s="99">
        <v>26528.355184310876</v>
      </c>
      <c r="E33" s="99">
        <v>28107.389663940379</v>
      </c>
      <c r="F33" s="38"/>
      <c r="G33" s="39"/>
      <c r="H33" s="124">
        <v>29</v>
      </c>
      <c r="I33" s="25" t="s">
        <v>33</v>
      </c>
      <c r="J33" s="73">
        <f t="shared" si="2"/>
        <v>28107.389663940379</v>
      </c>
      <c r="K33" s="73">
        <f t="shared" si="3"/>
        <v>28008.012061133872</v>
      </c>
      <c r="L33" s="73">
        <f t="shared" si="4"/>
        <v>99</v>
      </c>
      <c r="M33" s="39"/>
      <c r="N33" s="56">
        <f t="shared" si="0"/>
        <v>28075.929512133182</v>
      </c>
      <c r="O33" s="56">
        <f t="shared" si="1"/>
        <v>28075.929512133182</v>
      </c>
      <c r="P33" s="56">
        <f t="shared" si="5"/>
        <v>27992.841365312379</v>
      </c>
      <c r="Q33" s="73">
        <f t="shared" si="6"/>
        <v>83</v>
      </c>
      <c r="R33" s="64">
        <v>0</v>
      </c>
      <c r="S33" s="29"/>
    </row>
    <row r="34" spans="2:19" s="33" customFormat="1" ht="13.5" customHeight="1">
      <c r="B34" s="124">
        <v>30</v>
      </c>
      <c r="C34" s="25" t="s">
        <v>34</v>
      </c>
      <c r="D34" s="99">
        <v>26516.561147822937</v>
      </c>
      <c r="E34" s="99">
        <v>27983.7714317297</v>
      </c>
      <c r="F34" s="38"/>
      <c r="G34" s="39"/>
      <c r="H34" s="124">
        <v>30</v>
      </c>
      <c r="I34" s="25" t="s">
        <v>34</v>
      </c>
      <c r="J34" s="73">
        <f t="shared" si="2"/>
        <v>27983.7714317297</v>
      </c>
      <c r="K34" s="73">
        <f t="shared" si="3"/>
        <v>27903.104926285643</v>
      </c>
      <c r="L34" s="73">
        <f t="shared" si="4"/>
        <v>81</v>
      </c>
      <c r="M34" s="39"/>
      <c r="N34" s="56">
        <f t="shared" si="0"/>
        <v>28075.929512133182</v>
      </c>
      <c r="O34" s="56">
        <f t="shared" si="1"/>
        <v>28075.929512133182</v>
      </c>
      <c r="P34" s="56">
        <f t="shared" si="5"/>
        <v>27992.841365312379</v>
      </c>
      <c r="Q34" s="73">
        <f t="shared" si="6"/>
        <v>83</v>
      </c>
      <c r="R34" s="64">
        <v>0</v>
      </c>
      <c r="S34" s="29"/>
    </row>
    <row r="35" spans="2:19" s="33" customFormat="1" ht="13.5" customHeight="1">
      <c r="B35" s="124">
        <v>31</v>
      </c>
      <c r="C35" s="25" t="s">
        <v>35</v>
      </c>
      <c r="D35" s="99">
        <v>26301.443212829756</v>
      </c>
      <c r="E35" s="99">
        <v>28299.496803484653</v>
      </c>
      <c r="F35" s="38"/>
      <c r="G35" s="39"/>
      <c r="H35" s="124">
        <v>31</v>
      </c>
      <c r="I35" s="25" t="s">
        <v>35</v>
      </c>
      <c r="J35" s="73">
        <f t="shared" si="2"/>
        <v>28299.496803484653</v>
      </c>
      <c r="K35" s="73">
        <f t="shared" si="3"/>
        <v>28241.469437282733</v>
      </c>
      <c r="L35" s="73">
        <f t="shared" si="4"/>
        <v>58</v>
      </c>
      <c r="M35" s="39"/>
      <c r="N35" s="56">
        <f t="shared" si="0"/>
        <v>28075.929512133182</v>
      </c>
      <c r="O35" s="56">
        <f t="shared" si="1"/>
        <v>28075.929512133182</v>
      </c>
      <c r="P35" s="56">
        <f t="shared" si="5"/>
        <v>27992.841365312379</v>
      </c>
      <c r="Q35" s="73">
        <f t="shared" si="6"/>
        <v>83</v>
      </c>
      <c r="R35" s="64">
        <v>0</v>
      </c>
      <c r="S35" s="29"/>
    </row>
    <row r="36" spans="2:19" s="33" customFormat="1" ht="13.5" customHeight="1">
      <c r="B36" s="124">
        <v>32</v>
      </c>
      <c r="C36" s="25" t="s">
        <v>36</v>
      </c>
      <c r="D36" s="99">
        <v>24899.858157185994</v>
      </c>
      <c r="E36" s="99">
        <v>28155.999055663386</v>
      </c>
      <c r="F36" s="38"/>
      <c r="G36" s="39"/>
      <c r="H36" s="124">
        <v>32</v>
      </c>
      <c r="I36" s="25" t="s">
        <v>36</v>
      </c>
      <c r="J36" s="73">
        <f t="shared" si="2"/>
        <v>28155.999055663386</v>
      </c>
      <c r="K36" s="73">
        <f t="shared" si="3"/>
        <v>28100.010617830176</v>
      </c>
      <c r="L36" s="73">
        <f t="shared" si="4"/>
        <v>56</v>
      </c>
      <c r="M36" s="39"/>
      <c r="N36" s="56">
        <f t="shared" si="0"/>
        <v>28075.929512133182</v>
      </c>
      <c r="O36" s="56">
        <f t="shared" si="1"/>
        <v>28075.929512133182</v>
      </c>
      <c r="P36" s="56">
        <f t="shared" si="5"/>
        <v>27992.841365312379</v>
      </c>
      <c r="Q36" s="73">
        <f t="shared" si="6"/>
        <v>83</v>
      </c>
      <c r="R36" s="64">
        <v>0</v>
      </c>
      <c r="S36" s="29"/>
    </row>
    <row r="37" spans="2:19" s="33" customFormat="1" ht="13.5" customHeight="1">
      <c r="B37" s="124">
        <v>33</v>
      </c>
      <c r="C37" s="25" t="s">
        <v>37</v>
      </c>
      <c r="D37" s="99">
        <v>29721.135298245616</v>
      </c>
      <c r="E37" s="99">
        <v>28075.24373353965</v>
      </c>
      <c r="F37" s="38"/>
      <c r="G37" s="39"/>
      <c r="H37" s="124">
        <v>33</v>
      </c>
      <c r="I37" s="25" t="s">
        <v>37</v>
      </c>
      <c r="J37" s="73">
        <f t="shared" si="2"/>
        <v>28075.24373353965</v>
      </c>
      <c r="K37" s="73">
        <f t="shared" si="3"/>
        <v>28015.35969785554</v>
      </c>
      <c r="L37" s="73">
        <f t="shared" si="4"/>
        <v>60</v>
      </c>
      <c r="M37" s="39"/>
      <c r="N37" s="56">
        <f t="shared" si="0"/>
        <v>28075.929512133182</v>
      </c>
      <c r="O37" s="56">
        <f t="shared" si="1"/>
        <v>28075.929512133182</v>
      </c>
      <c r="P37" s="56">
        <f t="shared" si="5"/>
        <v>27992.841365312379</v>
      </c>
      <c r="Q37" s="73">
        <f t="shared" si="6"/>
        <v>83</v>
      </c>
      <c r="R37" s="64">
        <v>0</v>
      </c>
      <c r="S37" s="29"/>
    </row>
    <row r="38" spans="2:19" s="33" customFormat="1" ht="13.5" customHeight="1">
      <c r="B38" s="124">
        <v>34</v>
      </c>
      <c r="C38" s="25" t="s">
        <v>38</v>
      </c>
      <c r="D38" s="99">
        <v>23451.980672593738</v>
      </c>
      <c r="E38" s="99">
        <v>28116.941882825795</v>
      </c>
      <c r="F38" s="38"/>
      <c r="G38" s="39"/>
      <c r="H38" s="124">
        <v>34</v>
      </c>
      <c r="I38" s="25" t="s">
        <v>38</v>
      </c>
      <c r="J38" s="73">
        <f t="shared" si="2"/>
        <v>28116.941882825795</v>
      </c>
      <c r="K38" s="73">
        <f t="shared" si="3"/>
        <v>28049.321589509091</v>
      </c>
      <c r="L38" s="73">
        <f t="shared" si="4"/>
        <v>68</v>
      </c>
      <c r="M38" s="39"/>
      <c r="N38" s="56">
        <f t="shared" si="0"/>
        <v>28075.929512133182</v>
      </c>
      <c r="O38" s="56">
        <f t="shared" si="1"/>
        <v>28075.929512133182</v>
      </c>
      <c r="P38" s="56">
        <f t="shared" si="5"/>
        <v>27992.841365312379</v>
      </c>
      <c r="Q38" s="73">
        <f t="shared" si="6"/>
        <v>83</v>
      </c>
      <c r="R38" s="64">
        <v>0</v>
      </c>
      <c r="S38" s="29"/>
    </row>
    <row r="39" spans="2:19" s="33" customFormat="1" ht="13.5" customHeight="1">
      <c r="B39" s="124">
        <v>35</v>
      </c>
      <c r="C39" s="25" t="s">
        <v>1</v>
      </c>
      <c r="D39" s="99">
        <v>26787.805693827238</v>
      </c>
      <c r="E39" s="99">
        <v>27927.390602188967</v>
      </c>
      <c r="F39" s="38"/>
      <c r="G39" s="39"/>
      <c r="H39" s="124">
        <v>35</v>
      </c>
      <c r="I39" s="25" t="s">
        <v>1</v>
      </c>
      <c r="J39" s="73">
        <f t="shared" si="2"/>
        <v>27927.390602188967</v>
      </c>
      <c r="K39" s="73">
        <f t="shared" si="3"/>
        <v>27830.585066169879</v>
      </c>
      <c r="L39" s="73">
        <f t="shared" si="4"/>
        <v>96</v>
      </c>
      <c r="M39" s="39"/>
      <c r="N39" s="56">
        <f t="shared" si="0"/>
        <v>28075.929512133182</v>
      </c>
      <c r="O39" s="56">
        <f t="shared" si="1"/>
        <v>28075.929512133182</v>
      </c>
      <c r="P39" s="56">
        <f t="shared" si="5"/>
        <v>27992.841365312379</v>
      </c>
      <c r="Q39" s="73">
        <f t="shared" si="6"/>
        <v>83</v>
      </c>
      <c r="R39" s="64">
        <v>0</v>
      </c>
      <c r="S39" s="29"/>
    </row>
    <row r="40" spans="2:19" s="33" customFormat="1" ht="13.5" customHeight="1">
      <c r="B40" s="124">
        <v>36</v>
      </c>
      <c r="C40" s="25" t="s">
        <v>2</v>
      </c>
      <c r="D40" s="99">
        <v>26410.057933935983</v>
      </c>
      <c r="E40" s="99">
        <v>27817.14697290221</v>
      </c>
      <c r="F40" s="38"/>
      <c r="G40" s="39"/>
      <c r="H40" s="124">
        <v>36</v>
      </c>
      <c r="I40" s="25" t="s">
        <v>2</v>
      </c>
      <c r="J40" s="73">
        <f t="shared" si="2"/>
        <v>27817.14697290221</v>
      </c>
      <c r="K40" s="73">
        <f t="shared" si="3"/>
        <v>27734.236592243058</v>
      </c>
      <c r="L40" s="73">
        <f t="shared" si="4"/>
        <v>83</v>
      </c>
      <c r="M40" s="39"/>
      <c r="N40" s="56">
        <f t="shared" si="0"/>
        <v>28075.929512133182</v>
      </c>
      <c r="O40" s="56">
        <f t="shared" si="1"/>
        <v>28075.929512133182</v>
      </c>
      <c r="P40" s="56">
        <f t="shared" si="5"/>
        <v>27992.841365312379</v>
      </c>
      <c r="Q40" s="73">
        <f t="shared" si="6"/>
        <v>83</v>
      </c>
      <c r="R40" s="64">
        <v>0</v>
      </c>
      <c r="S40" s="29"/>
    </row>
    <row r="41" spans="2:19" s="33" customFormat="1" ht="13.5" customHeight="1">
      <c r="B41" s="124">
        <v>37</v>
      </c>
      <c r="C41" s="25" t="s">
        <v>3</v>
      </c>
      <c r="D41" s="99">
        <v>26724.180532767998</v>
      </c>
      <c r="E41" s="99">
        <v>27910.654449170062</v>
      </c>
      <c r="F41" s="38"/>
      <c r="G41" s="39"/>
      <c r="H41" s="124">
        <v>37</v>
      </c>
      <c r="I41" s="25" t="s">
        <v>3</v>
      </c>
      <c r="J41" s="73">
        <f t="shared" si="2"/>
        <v>27910.654449170062</v>
      </c>
      <c r="K41" s="73">
        <f t="shared" si="3"/>
        <v>27826.541630867294</v>
      </c>
      <c r="L41" s="73">
        <f t="shared" si="4"/>
        <v>84</v>
      </c>
      <c r="M41" s="39"/>
      <c r="N41" s="56">
        <f t="shared" si="0"/>
        <v>28075.929512133182</v>
      </c>
      <c r="O41" s="56">
        <f t="shared" si="1"/>
        <v>28075.929512133182</v>
      </c>
      <c r="P41" s="56">
        <f t="shared" si="5"/>
        <v>27992.841365312379</v>
      </c>
      <c r="Q41" s="73">
        <f t="shared" si="6"/>
        <v>83</v>
      </c>
      <c r="R41" s="64">
        <v>0</v>
      </c>
      <c r="S41" s="29"/>
    </row>
    <row r="42" spans="2:19" s="33" customFormat="1" ht="13.5" customHeight="1">
      <c r="B42" s="124">
        <v>38</v>
      </c>
      <c r="C42" s="26" t="s">
        <v>39</v>
      </c>
      <c r="D42" s="99">
        <v>26665.4546416292</v>
      </c>
      <c r="E42" s="99">
        <v>28035.873190287581</v>
      </c>
      <c r="F42" s="38"/>
      <c r="G42" s="39"/>
      <c r="H42" s="124">
        <v>38</v>
      </c>
      <c r="I42" s="26" t="s">
        <v>39</v>
      </c>
      <c r="J42" s="73">
        <f t="shared" si="2"/>
        <v>28035.873190287581</v>
      </c>
      <c r="K42" s="73">
        <f t="shared" si="3"/>
        <v>27956.464808970723</v>
      </c>
      <c r="L42" s="73">
        <f t="shared" si="4"/>
        <v>80</v>
      </c>
      <c r="M42" s="39"/>
      <c r="N42" s="56">
        <f t="shared" si="0"/>
        <v>28075.929512133182</v>
      </c>
      <c r="O42" s="56">
        <f t="shared" si="1"/>
        <v>28075.929512133182</v>
      </c>
      <c r="P42" s="56">
        <f t="shared" si="5"/>
        <v>27992.841365312379</v>
      </c>
      <c r="Q42" s="73">
        <f t="shared" si="6"/>
        <v>83</v>
      </c>
      <c r="R42" s="64">
        <v>0</v>
      </c>
      <c r="S42" s="29"/>
    </row>
    <row r="43" spans="2:19" s="33" customFormat="1" ht="13.5" customHeight="1">
      <c r="B43" s="124">
        <v>39</v>
      </c>
      <c r="C43" s="26" t="s">
        <v>7</v>
      </c>
      <c r="D43" s="99">
        <v>28733.612798008289</v>
      </c>
      <c r="E43" s="99">
        <v>28071.220101282477</v>
      </c>
      <c r="F43" s="38"/>
      <c r="G43" s="39"/>
      <c r="H43" s="124">
        <v>39</v>
      </c>
      <c r="I43" s="26" t="s">
        <v>7</v>
      </c>
      <c r="J43" s="73">
        <f t="shared" si="2"/>
        <v>28071.220101282477</v>
      </c>
      <c r="K43" s="73">
        <f t="shared" si="3"/>
        <v>27951.873076118554</v>
      </c>
      <c r="L43" s="73">
        <f t="shared" si="4"/>
        <v>119</v>
      </c>
      <c r="M43" s="39"/>
      <c r="N43" s="56">
        <f t="shared" si="0"/>
        <v>28075.929512133182</v>
      </c>
      <c r="O43" s="56">
        <f t="shared" si="1"/>
        <v>28075.929512133182</v>
      </c>
      <c r="P43" s="56">
        <f t="shared" si="5"/>
        <v>27992.841365312379</v>
      </c>
      <c r="Q43" s="73">
        <f t="shared" si="6"/>
        <v>83</v>
      </c>
      <c r="R43" s="64">
        <v>0</v>
      </c>
      <c r="S43" s="29"/>
    </row>
    <row r="44" spans="2:19" s="33" customFormat="1" ht="13.5" customHeight="1">
      <c r="B44" s="124">
        <v>40</v>
      </c>
      <c r="C44" s="26" t="s">
        <v>40</v>
      </c>
      <c r="D44" s="99">
        <v>26575.726040376067</v>
      </c>
      <c r="E44" s="99">
        <v>28206.427617953137</v>
      </c>
      <c r="F44" s="38"/>
      <c r="G44" s="39"/>
      <c r="H44" s="124">
        <v>40</v>
      </c>
      <c r="I44" s="26" t="s">
        <v>40</v>
      </c>
      <c r="J44" s="73">
        <f t="shared" si="2"/>
        <v>28206.427617953137</v>
      </c>
      <c r="K44" s="73">
        <f t="shared" si="3"/>
        <v>28141.531717962691</v>
      </c>
      <c r="L44" s="73">
        <f t="shared" si="4"/>
        <v>64</v>
      </c>
      <c r="M44" s="39"/>
      <c r="N44" s="56">
        <f t="shared" si="0"/>
        <v>28075.929512133182</v>
      </c>
      <c r="O44" s="56">
        <f t="shared" si="1"/>
        <v>28075.929512133182</v>
      </c>
      <c r="P44" s="56">
        <f t="shared" si="5"/>
        <v>27992.841365312379</v>
      </c>
      <c r="Q44" s="73">
        <f t="shared" si="6"/>
        <v>83</v>
      </c>
      <c r="R44" s="64">
        <v>0</v>
      </c>
      <c r="S44" s="29"/>
    </row>
    <row r="45" spans="2:19" s="33" customFormat="1" ht="13.5" customHeight="1">
      <c r="B45" s="124">
        <v>41</v>
      </c>
      <c r="C45" s="26" t="s">
        <v>11</v>
      </c>
      <c r="D45" s="99">
        <v>28625.753464681959</v>
      </c>
      <c r="E45" s="99">
        <v>28191.602568293085</v>
      </c>
      <c r="F45" s="38"/>
      <c r="G45" s="39"/>
      <c r="H45" s="124">
        <v>41</v>
      </c>
      <c r="I45" s="26" t="s">
        <v>11</v>
      </c>
      <c r="J45" s="73">
        <f t="shared" si="2"/>
        <v>28191.602568293085</v>
      </c>
      <c r="K45" s="73">
        <f t="shared" si="3"/>
        <v>28116.188545378336</v>
      </c>
      <c r="L45" s="73">
        <f t="shared" si="4"/>
        <v>76</v>
      </c>
      <c r="M45" s="39"/>
      <c r="N45" s="56">
        <f t="shared" si="0"/>
        <v>28075.929512133182</v>
      </c>
      <c r="O45" s="56">
        <f t="shared" si="1"/>
        <v>28075.929512133182</v>
      </c>
      <c r="P45" s="56">
        <f t="shared" si="5"/>
        <v>27992.841365312379</v>
      </c>
      <c r="Q45" s="73">
        <f t="shared" si="6"/>
        <v>83</v>
      </c>
      <c r="R45" s="64">
        <v>0</v>
      </c>
      <c r="S45" s="29"/>
    </row>
    <row r="46" spans="2:19" s="33" customFormat="1" ht="13.5" customHeight="1">
      <c r="B46" s="124">
        <v>42</v>
      </c>
      <c r="C46" s="26" t="s">
        <v>12</v>
      </c>
      <c r="D46" s="99">
        <v>25935.402974588938</v>
      </c>
      <c r="E46" s="99">
        <v>28137.561796817041</v>
      </c>
      <c r="F46" s="38"/>
      <c r="G46" s="39"/>
      <c r="H46" s="124">
        <v>42</v>
      </c>
      <c r="I46" s="26" t="s">
        <v>12</v>
      </c>
      <c r="J46" s="73">
        <f t="shared" si="2"/>
        <v>28137.561796817041</v>
      </c>
      <c r="K46" s="73">
        <f t="shared" si="3"/>
        <v>28037.699077585148</v>
      </c>
      <c r="L46" s="73">
        <f t="shared" si="4"/>
        <v>100</v>
      </c>
      <c r="M46" s="39"/>
      <c r="N46" s="56">
        <f t="shared" si="0"/>
        <v>28075.929512133182</v>
      </c>
      <c r="O46" s="56">
        <f t="shared" si="1"/>
        <v>28075.929512133182</v>
      </c>
      <c r="P46" s="56">
        <f t="shared" si="5"/>
        <v>27992.841365312379</v>
      </c>
      <c r="Q46" s="73">
        <f t="shared" si="6"/>
        <v>83</v>
      </c>
      <c r="R46" s="64">
        <v>0</v>
      </c>
      <c r="S46" s="29"/>
    </row>
    <row r="47" spans="2:19" s="33" customFormat="1" ht="13.5" customHeight="1">
      <c r="B47" s="124">
        <v>43</v>
      </c>
      <c r="C47" s="26" t="s">
        <v>8</v>
      </c>
      <c r="D47" s="99">
        <v>28523.460486691278</v>
      </c>
      <c r="E47" s="99">
        <v>28075.848843265252</v>
      </c>
      <c r="F47" s="38"/>
      <c r="G47" s="39"/>
      <c r="H47" s="124">
        <v>43</v>
      </c>
      <c r="I47" s="26" t="s">
        <v>8</v>
      </c>
      <c r="J47" s="73">
        <f t="shared" si="2"/>
        <v>28075.848843265252</v>
      </c>
      <c r="K47" s="73">
        <f t="shared" si="3"/>
        <v>27978.366108340164</v>
      </c>
      <c r="L47" s="73">
        <f t="shared" si="4"/>
        <v>98</v>
      </c>
      <c r="M47" s="39"/>
      <c r="N47" s="56">
        <f t="shared" si="0"/>
        <v>28075.929512133182</v>
      </c>
      <c r="O47" s="56">
        <f t="shared" si="1"/>
        <v>28075.929512133182</v>
      </c>
      <c r="P47" s="56">
        <f t="shared" si="5"/>
        <v>27992.841365312379</v>
      </c>
      <c r="Q47" s="73">
        <f t="shared" si="6"/>
        <v>83</v>
      </c>
      <c r="R47" s="64">
        <v>0</v>
      </c>
      <c r="S47" s="29"/>
    </row>
    <row r="48" spans="2:19" s="33" customFormat="1" ht="13.5" customHeight="1">
      <c r="B48" s="124">
        <v>44</v>
      </c>
      <c r="C48" s="26" t="s">
        <v>18</v>
      </c>
      <c r="D48" s="99">
        <v>27816.654455754979</v>
      </c>
      <c r="E48" s="99">
        <v>28148.492955737565</v>
      </c>
      <c r="F48" s="38"/>
      <c r="G48" s="39"/>
      <c r="H48" s="124">
        <v>44</v>
      </c>
      <c r="I48" s="26" t="s">
        <v>18</v>
      </c>
      <c r="J48" s="73">
        <f t="shared" si="2"/>
        <v>28148.492955737565</v>
      </c>
      <c r="K48" s="73">
        <f t="shared" si="3"/>
        <v>28019.65996365518</v>
      </c>
      <c r="L48" s="73">
        <f t="shared" si="4"/>
        <v>128</v>
      </c>
      <c r="M48" s="39"/>
      <c r="N48" s="56">
        <f t="shared" si="0"/>
        <v>28075.929512133182</v>
      </c>
      <c r="O48" s="56">
        <f t="shared" si="1"/>
        <v>28075.929512133182</v>
      </c>
      <c r="P48" s="56">
        <f t="shared" si="5"/>
        <v>27992.841365312379</v>
      </c>
      <c r="Q48" s="73">
        <f t="shared" si="6"/>
        <v>83</v>
      </c>
      <c r="R48" s="64">
        <v>0</v>
      </c>
      <c r="S48" s="29"/>
    </row>
    <row r="49" spans="2:19" s="33" customFormat="1" ht="13.5" customHeight="1">
      <c r="B49" s="124">
        <v>45</v>
      </c>
      <c r="C49" s="26" t="s">
        <v>41</v>
      </c>
      <c r="D49" s="99">
        <v>27312.63631145973</v>
      </c>
      <c r="E49" s="99">
        <v>28230.095319083284</v>
      </c>
      <c r="F49" s="38"/>
      <c r="G49" s="39"/>
      <c r="H49" s="124">
        <v>45</v>
      </c>
      <c r="I49" s="26" t="s">
        <v>41</v>
      </c>
      <c r="J49" s="73">
        <f t="shared" si="2"/>
        <v>28230.095319083284</v>
      </c>
      <c r="K49" s="73">
        <f t="shared" si="3"/>
        <v>28186.139658108379</v>
      </c>
      <c r="L49" s="73">
        <f t="shared" si="4"/>
        <v>44</v>
      </c>
      <c r="M49" s="39"/>
      <c r="N49" s="56">
        <f t="shared" si="0"/>
        <v>28075.929512133182</v>
      </c>
      <c r="O49" s="56">
        <f t="shared" si="1"/>
        <v>28075.929512133182</v>
      </c>
      <c r="P49" s="56">
        <f t="shared" si="5"/>
        <v>27992.841365312379</v>
      </c>
      <c r="Q49" s="73">
        <f t="shared" si="6"/>
        <v>83</v>
      </c>
      <c r="R49" s="64">
        <v>0</v>
      </c>
      <c r="S49" s="29"/>
    </row>
    <row r="50" spans="2:19" s="33" customFormat="1" ht="13.5" customHeight="1">
      <c r="B50" s="124">
        <v>46</v>
      </c>
      <c r="C50" s="26" t="s">
        <v>21</v>
      </c>
      <c r="D50" s="99">
        <v>25405.100719424459</v>
      </c>
      <c r="E50" s="99">
        <v>28034.206352273679</v>
      </c>
      <c r="F50" s="38"/>
      <c r="G50" s="39"/>
      <c r="H50" s="124">
        <v>46</v>
      </c>
      <c r="I50" s="26" t="s">
        <v>21</v>
      </c>
      <c r="J50" s="73">
        <f t="shared" si="2"/>
        <v>28034.206352273679</v>
      </c>
      <c r="K50" s="73">
        <f t="shared" si="3"/>
        <v>27972.440275618905</v>
      </c>
      <c r="L50" s="73">
        <f t="shared" si="4"/>
        <v>62</v>
      </c>
      <c r="M50" s="39"/>
      <c r="N50" s="56">
        <f t="shared" si="0"/>
        <v>28075.929512133182</v>
      </c>
      <c r="O50" s="56">
        <f t="shared" si="1"/>
        <v>28075.929512133182</v>
      </c>
      <c r="P50" s="56">
        <f t="shared" si="5"/>
        <v>27992.841365312379</v>
      </c>
      <c r="Q50" s="73">
        <f t="shared" si="6"/>
        <v>83</v>
      </c>
      <c r="R50" s="64">
        <v>0</v>
      </c>
      <c r="S50" s="29"/>
    </row>
    <row r="51" spans="2:19" s="33" customFormat="1" ht="13.5" customHeight="1">
      <c r="B51" s="124">
        <v>47</v>
      </c>
      <c r="C51" s="26" t="s">
        <v>13</v>
      </c>
      <c r="D51" s="99">
        <v>28296.221503796227</v>
      </c>
      <c r="E51" s="99">
        <v>28294.477296789617</v>
      </c>
      <c r="F51" s="38"/>
      <c r="G51" s="39"/>
      <c r="H51" s="124">
        <v>47</v>
      </c>
      <c r="I51" s="26" t="s">
        <v>13</v>
      </c>
      <c r="J51" s="73">
        <f t="shared" si="2"/>
        <v>28294.477296789617</v>
      </c>
      <c r="K51" s="73">
        <f t="shared" si="3"/>
        <v>28191.035045314798</v>
      </c>
      <c r="L51" s="73">
        <f t="shared" si="4"/>
        <v>103</v>
      </c>
      <c r="M51" s="39"/>
      <c r="N51" s="56">
        <f t="shared" si="0"/>
        <v>28075.929512133182</v>
      </c>
      <c r="O51" s="56">
        <f t="shared" si="1"/>
        <v>28075.929512133182</v>
      </c>
      <c r="P51" s="56">
        <f t="shared" si="5"/>
        <v>27992.841365312379</v>
      </c>
      <c r="Q51" s="73">
        <f t="shared" si="6"/>
        <v>83</v>
      </c>
      <c r="R51" s="64">
        <v>0</v>
      </c>
      <c r="S51" s="29"/>
    </row>
    <row r="52" spans="2:19" s="33" customFormat="1" ht="13.5" customHeight="1">
      <c r="B52" s="124">
        <v>48</v>
      </c>
      <c r="C52" s="26" t="s">
        <v>22</v>
      </c>
      <c r="D52" s="99">
        <v>25801.586689777858</v>
      </c>
      <c r="E52" s="99">
        <v>27940.845089138165</v>
      </c>
      <c r="F52" s="38"/>
      <c r="G52" s="39"/>
      <c r="H52" s="124">
        <v>48</v>
      </c>
      <c r="I52" s="26" t="s">
        <v>22</v>
      </c>
      <c r="J52" s="73">
        <f t="shared" si="2"/>
        <v>27940.845089138165</v>
      </c>
      <c r="K52" s="73">
        <f t="shared" si="3"/>
        <v>27832.39539241789</v>
      </c>
      <c r="L52" s="73">
        <f t="shared" si="4"/>
        <v>109</v>
      </c>
      <c r="M52" s="39"/>
      <c r="N52" s="56">
        <f t="shared" si="0"/>
        <v>28075.929512133182</v>
      </c>
      <c r="O52" s="56">
        <f t="shared" si="1"/>
        <v>28075.929512133182</v>
      </c>
      <c r="P52" s="56">
        <f t="shared" si="5"/>
        <v>27992.841365312379</v>
      </c>
      <c r="Q52" s="73">
        <f t="shared" si="6"/>
        <v>83</v>
      </c>
      <c r="R52" s="64">
        <v>0</v>
      </c>
      <c r="S52" s="29"/>
    </row>
    <row r="53" spans="2:19" s="33" customFormat="1" ht="13.5" customHeight="1">
      <c r="B53" s="124">
        <v>49</v>
      </c>
      <c r="C53" s="26" t="s">
        <v>23</v>
      </c>
      <c r="D53" s="99">
        <v>26954.650366859591</v>
      </c>
      <c r="E53" s="99">
        <v>28219.443735029574</v>
      </c>
      <c r="F53" s="38"/>
      <c r="G53" s="39"/>
      <c r="H53" s="124">
        <v>49</v>
      </c>
      <c r="I53" s="26" t="s">
        <v>23</v>
      </c>
      <c r="J53" s="73">
        <f t="shared" si="2"/>
        <v>28219.443735029574</v>
      </c>
      <c r="K53" s="73">
        <f t="shared" si="3"/>
        <v>28098.203043550195</v>
      </c>
      <c r="L53" s="73">
        <f t="shared" si="4"/>
        <v>121</v>
      </c>
      <c r="M53" s="39"/>
      <c r="N53" s="56">
        <f t="shared" si="0"/>
        <v>28075.929512133182</v>
      </c>
      <c r="O53" s="56">
        <f t="shared" si="1"/>
        <v>28075.929512133182</v>
      </c>
      <c r="P53" s="56">
        <f t="shared" si="5"/>
        <v>27992.841365312379</v>
      </c>
      <c r="Q53" s="73">
        <f t="shared" si="6"/>
        <v>83</v>
      </c>
      <c r="R53" s="64">
        <v>0</v>
      </c>
      <c r="S53" s="29"/>
    </row>
    <row r="54" spans="2:19" s="33" customFormat="1" ht="13.5" customHeight="1">
      <c r="B54" s="124">
        <v>50</v>
      </c>
      <c r="C54" s="26" t="s">
        <v>14</v>
      </c>
      <c r="D54" s="99">
        <v>29291.578259995982</v>
      </c>
      <c r="E54" s="99">
        <v>28353.261422518382</v>
      </c>
      <c r="F54" s="38"/>
      <c r="G54" s="39"/>
      <c r="H54" s="124">
        <v>50</v>
      </c>
      <c r="I54" s="26" t="s">
        <v>14</v>
      </c>
      <c r="J54" s="73">
        <f t="shared" si="2"/>
        <v>28353.261422518382</v>
      </c>
      <c r="K54" s="73">
        <f t="shared" si="3"/>
        <v>28300.820191383711</v>
      </c>
      <c r="L54" s="73">
        <f t="shared" si="4"/>
        <v>52</v>
      </c>
      <c r="M54" s="39"/>
      <c r="N54" s="56">
        <f t="shared" si="0"/>
        <v>28075.929512133182</v>
      </c>
      <c r="O54" s="56">
        <f t="shared" si="1"/>
        <v>28075.929512133182</v>
      </c>
      <c r="P54" s="56">
        <f t="shared" si="5"/>
        <v>27992.841365312379</v>
      </c>
      <c r="Q54" s="73">
        <f t="shared" si="6"/>
        <v>83</v>
      </c>
      <c r="R54" s="64">
        <v>0</v>
      </c>
      <c r="S54" s="29"/>
    </row>
    <row r="55" spans="2:19" s="33" customFormat="1" ht="13.5" customHeight="1">
      <c r="B55" s="124">
        <v>51</v>
      </c>
      <c r="C55" s="26" t="s">
        <v>42</v>
      </c>
      <c r="D55" s="99">
        <v>25558.591684950356</v>
      </c>
      <c r="E55" s="99">
        <v>28072.190035890148</v>
      </c>
      <c r="F55" s="38"/>
      <c r="G55" s="39"/>
      <c r="H55" s="124">
        <v>51</v>
      </c>
      <c r="I55" s="26" t="s">
        <v>42</v>
      </c>
      <c r="J55" s="73">
        <f t="shared" si="2"/>
        <v>28072.190035890148</v>
      </c>
      <c r="K55" s="73">
        <f t="shared" si="3"/>
        <v>28028.710847475733</v>
      </c>
      <c r="L55" s="73">
        <f t="shared" si="4"/>
        <v>43</v>
      </c>
      <c r="M55" s="39"/>
      <c r="N55" s="56">
        <f t="shared" si="0"/>
        <v>28075.929512133182</v>
      </c>
      <c r="O55" s="56">
        <f t="shared" si="1"/>
        <v>28075.929512133182</v>
      </c>
      <c r="P55" s="56">
        <f t="shared" si="5"/>
        <v>27992.841365312379</v>
      </c>
      <c r="Q55" s="73">
        <f t="shared" si="6"/>
        <v>83</v>
      </c>
      <c r="R55" s="64">
        <v>0</v>
      </c>
      <c r="S55" s="29"/>
    </row>
    <row r="56" spans="2:19" s="33" customFormat="1" ht="13.5" customHeight="1">
      <c r="B56" s="124">
        <v>52</v>
      </c>
      <c r="C56" s="26" t="s">
        <v>4</v>
      </c>
      <c r="D56" s="99">
        <v>25355.196791394686</v>
      </c>
      <c r="E56" s="99">
        <v>27846.994707333502</v>
      </c>
      <c r="F56" s="38"/>
      <c r="G56" s="39"/>
      <c r="H56" s="124">
        <v>52</v>
      </c>
      <c r="I56" s="26" t="s">
        <v>4</v>
      </c>
      <c r="J56" s="73">
        <f t="shared" si="2"/>
        <v>27846.994707333502</v>
      </c>
      <c r="K56" s="73">
        <f t="shared" si="3"/>
        <v>27715.64385604937</v>
      </c>
      <c r="L56" s="73">
        <f t="shared" si="4"/>
        <v>131</v>
      </c>
      <c r="M56" s="39"/>
      <c r="N56" s="56">
        <f t="shared" si="0"/>
        <v>28075.929512133182</v>
      </c>
      <c r="O56" s="56">
        <f t="shared" si="1"/>
        <v>28075.929512133182</v>
      </c>
      <c r="P56" s="56">
        <f t="shared" si="5"/>
        <v>27992.841365312379</v>
      </c>
      <c r="Q56" s="73">
        <f t="shared" si="6"/>
        <v>83</v>
      </c>
      <c r="R56" s="64">
        <v>0</v>
      </c>
      <c r="S56" s="29"/>
    </row>
    <row r="57" spans="2:19" s="33" customFormat="1" ht="13.5" customHeight="1">
      <c r="B57" s="124">
        <v>53</v>
      </c>
      <c r="C57" s="26" t="s">
        <v>19</v>
      </c>
      <c r="D57" s="99">
        <v>27426.072193178989</v>
      </c>
      <c r="E57" s="99">
        <v>28202.078737640197</v>
      </c>
      <c r="F57" s="38"/>
      <c r="G57" s="39"/>
      <c r="H57" s="124">
        <v>53</v>
      </c>
      <c r="I57" s="26" t="s">
        <v>19</v>
      </c>
      <c r="J57" s="73">
        <f t="shared" si="2"/>
        <v>28202.078737640197</v>
      </c>
      <c r="K57" s="73">
        <f t="shared" si="3"/>
        <v>28086.758964789795</v>
      </c>
      <c r="L57" s="73">
        <f t="shared" si="4"/>
        <v>115</v>
      </c>
      <c r="M57" s="39"/>
      <c r="N57" s="56">
        <f t="shared" si="0"/>
        <v>28075.929512133182</v>
      </c>
      <c r="O57" s="56">
        <f t="shared" si="1"/>
        <v>28075.929512133182</v>
      </c>
      <c r="P57" s="56">
        <f t="shared" si="5"/>
        <v>27992.841365312379</v>
      </c>
      <c r="Q57" s="73">
        <f t="shared" si="6"/>
        <v>83</v>
      </c>
      <c r="R57" s="64">
        <v>0</v>
      </c>
      <c r="S57" s="29"/>
    </row>
    <row r="58" spans="2:19" s="33" customFormat="1" ht="13.5" customHeight="1">
      <c r="B58" s="124">
        <v>54</v>
      </c>
      <c r="C58" s="26" t="s">
        <v>24</v>
      </c>
      <c r="D58" s="99">
        <v>26789.574817518249</v>
      </c>
      <c r="E58" s="99">
        <v>28108.979963327583</v>
      </c>
      <c r="F58" s="38"/>
      <c r="G58" s="39"/>
      <c r="H58" s="124">
        <v>54</v>
      </c>
      <c r="I58" s="26" t="s">
        <v>24</v>
      </c>
      <c r="J58" s="73">
        <f t="shared" si="2"/>
        <v>28108.979963327583</v>
      </c>
      <c r="K58" s="73">
        <f t="shared" si="3"/>
        <v>28058.434300682129</v>
      </c>
      <c r="L58" s="73">
        <f t="shared" si="4"/>
        <v>51</v>
      </c>
      <c r="M58" s="39"/>
      <c r="N58" s="56">
        <f t="shared" si="0"/>
        <v>28075.929512133182</v>
      </c>
      <c r="O58" s="56">
        <f t="shared" si="1"/>
        <v>28075.929512133182</v>
      </c>
      <c r="P58" s="56">
        <f t="shared" si="5"/>
        <v>27992.841365312379</v>
      </c>
      <c r="Q58" s="73">
        <f t="shared" si="6"/>
        <v>83</v>
      </c>
      <c r="R58" s="64">
        <v>0</v>
      </c>
      <c r="S58" s="29"/>
    </row>
    <row r="59" spans="2:19" s="33" customFormat="1" ht="13.5" customHeight="1">
      <c r="B59" s="124">
        <v>55</v>
      </c>
      <c r="C59" s="26" t="s">
        <v>15</v>
      </c>
      <c r="D59" s="99">
        <v>28578.422223276106</v>
      </c>
      <c r="E59" s="99">
        <v>28425.385369962725</v>
      </c>
      <c r="F59" s="38"/>
      <c r="G59" s="39"/>
      <c r="H59" s="124">
        <v>55</v>
      </c>
      <c r="I59" s="26" t="s">
        <v>15</v>
      </c>
      <c r="J59" s="73">
        <f t="shared" si="2"/>
        <v>28425.385369962725</v>
      </c>
      <c r="K59" s="73">
        <f t="shared" si="3"/>
        <v>28321.309866210857</v>
      </c>
      <c r="L59" s="73">
        <f t="shared" si="4"/>
        <v>104</v>
      </c>
      <c r="M59" s="39"/>
      <c r="N59" s="56">
        <f t="shared" si="0"/>
        <v>28075.929512133182</v>
      </c>
      <c r="O59" s="56">
        <f t="shared" si="1"/>
        <v>28075.929512133182</v>
      </c>
      <c r="P59" s="56">
        <f t="shared" si="5"/>
        <v>27992.841365312379</v>
      </c>
      <c r="Q59" s="73">
        <f t="shared" si="6"/>
        <v>83</v>
      </c>
      <c r="R59" s="64">
        <v>0</v>
      </c>
      <c r="S59" s="29"/>
    </row>
    <row r="60" spans="2:19" s="33" customFormat="1" ht="13.5" customHeight="1">
      <c r="B60" s="124">
        <v>56</v>
      </c>
      <c r="C60" s="26" t="s">
        <v>9</v>
      </c>
      <c r="D60" s="99">
        <v>28008.249368780631</v>
      </c>
      <c r="E60" s="99">
        <v>28283.75041533581</v>
      </c>
      <c r="F60" s="38"/>
      <c r="G60" s="39"/>
      <c r="H60" s="124">
        <v>56</v>
      </c>
      <c r="I60" s="26" t="s">
        <v>9</v>
      </c>
      <c r="J60" s="73">
        <f t="shared" si="2"/>
        <v>28283.75041533581</v>
      </c>
      <c r="K60" s="73">
        <f t="shared" si="3"/>
        <v>28150.144032290511</v>
      </c>
      <c r="L60" s="73">
        <f t="shared" si="4"/>
        <v>134</v>
      </c>
      <c r="M60" s="39"/>
      <c r="N60" s="56">
        <f t="shared" si="0"/>
        <v>28075.929512133182</v>
      </c>
      <c r="O60" s="56">
        <f t="shared" si="1"/>
        <v>28075.929512133182</v>
      </c>
      <c r="P60" s="56">
        <f t="shared" si="5"/>
        <v>27992.841365312379</v>
      </c>
      <c r="Q60" s="73">
        <f t="shared" si="6"/>
        <v>83</v>
      </c>
      <c r="R60" s="64">
        <v>0</v>
      </c>
      <c r="S60" s="29"/>
    </row>
    <row r="61" spans="2:19" s="33" customFormat="1" ht="13.5" customHeight="1">
      <c r="B61" s="124">
        <v>57</v>
      </c>
      <c r="C61" s="26" t="s">
        <v>43</v>
      </c>
      <c r="D61" s="99">
        <v>24835.3715147732</v>
      </c>
      <c r="E61" s="99">
        <v>28020.398477700895</v>
      </c>
      <c r="F61" s="38"/>
      <c r="G61" s="39"/>
      <c r="H61" s="124">
        <v>57</v>
      </c>
      <c r="I61" s="26" t="s">
        <v>43</v>
      </c>
      <c r="J61" s="73">
        <f t="shared" si="2"/>
        <v>28020.398477700895</v>
      </c>
      <c r="K61" s="73">
        <f t="shared" si="3"/>
        <v>27933.059842239021</v>
      </c>
      <c r="L61" s="73">
        <f t="shared" si="4"/>
        <v>87</v>
      </c>
      <c r="M61" s="39"/>
      <c r="N61" s="56">
        <f t="shared" si="0"/>
        <v>28075.929512133182</v>
      </c>
      <c r="O61" s="56">
        <f t="shared" si="1"/>
        <v>28075.929512133182</v>
      </c>
      <c r="P61" s="56">
        <f t="shared" si="5"/>
        <v>27992.841365312379</v>
      </c>
      <c r="Q61" s="73">
        <f t="shared" si="6"/>
        <v>83</v>
      </c>
      <c r="R61" s="64">
        <v>0</v>
      </c>
      <c r="S61" s="29"/>
    </row>
    <row r="62" spans="2:19" s="33" customFormat="1" ht="13.5" customHeight="1">
      <c r="B62" s="124">
        <v>58</v>
      </c>
      <c r="C62" s="26" t="s">
        <v>25</v>
      </c>
      <c r="D62" s="99">
        <v>26613.844666250781</v>
      </c>
      <c r="E62" s="99">
        <v>27977.834613076466</v>
      </c>
      <c r="F62" s="38"/>
      <c r="G62" s="39"/>
      <c r="H62" s="124">
        <v>58</v>
      </c>
      <c r="I62" s="26" t="s">
        <v>25</v>
      </c>
      <c r="J62" s="73">
        <f t="shared" si="2"/>
        <v>27977.834613076466</v>
      </c>
      <c r="K62" s="73">
        <f t="shared" si="3"/>
        <v>27886.282412720677</v>
      </c>
      <c r="L62" s="73">
        <f t="shared" si="4"/>
        <v>92</v>
      </c>
      <c r="M62" s="39"/>
      <c r="N62" s="56">
        <f t="shared" si="0"/>
        <v>28075.929512133182</v>
      </c>
      <c r="O62" s="56">
        <f t="shared" si="1"/>
        <v>28075.929512133182</v>
      </c>
      <c r="P62" s="56">
        <f t="shared" si="5"/>
        <v>27992.841365312379</v>
      </c>
      <c r="Q62" s="73">
        <f t="shared" si="6"/>
        <v>83</v>
      </c>
      <c r="R62" s="64">
        <v>0</v>
      </c>
      <c r="S62" s="29"/>
    </row>
    <row r="63" spans="2:19" s="33" customFormat="1" ht="13.5" customHeight="1">
      <c r="B63" s="124">
        <v>59</v>
      </c>
      <c r="C63" s="26" t="s">
        <v>20</v>
      </c>
      <c r="D63" s="99">
        <v>28727.789406055464</v>
      </c>
      <c r="E63" s="99">
        <v>28181.924780761488</v>
      </c>
      <c r="F63" s="38"/>
      <c r="G63" s="39"/>
      <c r="H63" s="124">
        <v>59</v>
      </c>
      <c r="I63" s="26" t="s">
        <v>20</v>
      </c>
      <c r="J63" s="73">
        <f t="shared" si="2"/>
        <v>28181.924780761488</v>
      </c>
      <c r="K63" s="73">
        <f t="shared" si="3"/>
        <v>28065.541157272582</v>
      </c>
      <c r="L63" s="73">
        <f t="shared" si="4"/>
        <v>116</v>
      </c>
      <c r="M63" s="39"/>
      <c r="N63" s="56">
        <f t="shared" si="0"/>
        <v>28075.929512133182</v>
      </c>
      <c r="O63" s="56">
        <f t="shared" si="1"/>
        <v>28075.929512133182</v>
      </c>
      <c r="P63" s="56">
        <f t="shared" si="5"/>
        <v>27992.841365312379</v>
      </c>
      <c r="Q63" s="73">
        <f t="shared" si="6"/>
        <v>83</v>
      </c>
      <c r="R63" s="64">
        <v>0</v>
      </c>
      <c r="S63" s="29"/>
    </row>
    <row r="64" spans="2:19" s="33" customFormat="1" ht="13.5" customHeight="1">
      <c r="B64" s="124">
        <v>60</v>
      </c>
      <c r="C64" s="26" t="s">
        <v>44</v>
      </c>
      <c r="D64" s="99">
        <v>24978.86753713691</v>
      </c>
      <c r="E64" s="99">
        <v>28158.132519683888</v>
      </c>
      <c r="F64" s="38"/>
      <c r="G64" s="39"/>
      <c r="H64" s="124">
        <v>60</v>
      </c>
      <c r="I64" s="26" t="s">
        <v>44</v>
      </c>
      <c r="J64" s="73">
        <f t="shared" si="2"/>
        <v>28158.132519683888</v>
      </c>
      <c r="K64" s="73">
        <f t="shared" si="3"/>
        <v>28071.921738140798</v>
      </c>
      <c r="L64" s="73">
        <f t="shared" si="4"/>
        <v>86</v>
      </c>
      <c r="M64" s="39"/>
      <c r="N64" s="56">
        <f t="shared" si="0"/>
        <v>28075.929512133182</v>
      </c>
      <c r="O64" s="56">
        <f t="shared" si="1"/>
        <v>28075.929512133182</v>
      </c>
      <c r="P64" s="56">
        <f t="shared" si="5"/>
        <v>27992.841365312379</v>
      </c>
      <c r="Q64" s="73">
        <f t="shared" si="6"/>
        <v>83</v>
      </c>
      <c r="R64" s="64">
        <v>0</v>
      </c>
      <c r="S64" s="29"/>
    </row>
    <row r="65" spans="2:19" s="33" customFormat="1" ht="13.5" customHeight="1">
      <c r="B65" s="124">
        <v>61</v>
      </c>
      <c r="C65" s="26" t="s">
        <v>16</v>
      </c>
      <c r="D65" s="99">
        <v>27944.261979110586</v>
      </c>
      <c r="E65" s="99">
        <v>28211.928474211585</v>
      </c>
      <c r="F65" s="38"/>
      <c r="G65" s="39"/>
      <c r="H65" s="124">
        <v>61</v>
      </c>
      <c r="I65" s="26" t="s">
        <v>16</v>
      </c>
      <c r="J65" s="73">
        <f t="shared" si="2"/>
        <v>28211.928474211585</v>
      </c>
      <c r="K65" s="73">
        <f t="shared" si="3"/>
        <v>28095.921215934191</v>
      </c>
      <c r="L65" s="73">
        <f t="shared" si="4"/>
        <v>116</v>
      </c>
      <c r="M65" s="39"/>
      <c r="N65" s="56">
        <f t="shared" si="0"/>
        <v>28075.929512133182</v>
      </c>
      <c r="O65" s="56">
        <f t="shared" si="1"/>
        <v>28075.929512133182</v>
      </c>
      <c r="P65" s="56">
        <f t="shared" si="5"/>
        <v>27992.841365312379</v>
      </c>
      <c r="Q65" s="73">
        <f t="shared" si="6"/>
        <v>83</v>
      </c>
      <c r="R65" s="64">
        <v>0</v>
      </c>
      <c r="S65" s="29"/>
    </row>
    <row r="66" spans="2:19" s="33" customFormat="1" ht="13.5" customHeight="1">
      <c r="B66" s="124">
        <v>62</v>
      </c>
      <c r="C66" s="26" t="s">
        <v>17</v>
      </c>
      <c r="D66" s="99">
        <v>25664.116161616163</v>
      </c>
      <c r="E66" s="99">
        <v>28240.004324795493</v>
      </c>
      <c r="F66" s="38"/>
      <c r="G66" s="39"/>
      <c r="H66" s="124">
        <v>62</v>
      </c>
      <c r="I66" s="26" t="s">
        <v>17</v>
      </c>
      <c r="J66" s="73">
        <f t="shared" si="2"/>
        <v>28240.004324795493</v>
      </c>
      <c r="K66" s="73">
        <f t="shared" si="3"/>
        <v>28088.334990224041</v>
      </c>
      <c r="L66" s="73">
        <f t="shared" si="4"/>
        <v>152</v>
      </c>
      <c r="M66" s="39"/>
      <c r="N66" s="56">
        <f t="shared" si="0"/>
        <v>28075.929512133182</v>
      </c>
      <c r="O66" s="56">
        <f t="shared" si="1"/>
        <v>28075.929512133182</v>
      </c>
      <c r="P66" s="56">
        <f t="shared" si="5"/>
        <v>27992.841365312379</v>
      </c>
      <c r="Q66" s="73">
        <f t="shared" si="6"/>
        <v>83</v>
      </c>
      <c r="R66" s="64">
        <v>0</v>
      </c>
      <c r="S66" s="29"/>
    </row>
    <row r="67" spans="2:19" s="33" customFormat="1" ht="13.5" customHeight="1">
      <c r="B67" s="124">
        <v>63</v>
      </c>
      <c r="C67" s="26" t="s">
        <v>26</v>
      </c>
      <c r="D67" s="99">
        <v>25915.655189771467</v>
      </c>
      <c r="E67" s="99">
        <v>27924.809524787273</v>
      </c>
      <c r="F67" s="38"/>
      <c r="G67" s="39"/>
      <c r="H67" s="124">
        <v>63</v>
      </c>
      <c r="I67" s="26" t="s">
        <v>26</v>
      </c>
      <c r="J67" s="73">
        <f t="shared" si="2"/>
        <v>27924.809524787273</v>
      </c>
      <c r="K67" s="73">
        <f t="shared" si="3"/>
        <v>27817.947006319682</v>
      </c>
      <c r="L67" s="73">
        <f t="shared" si="4"/>
        <v>107</v>
      </c>
      <c r="M67" s="39"/>
      <c r="N67" s="56">
        <f t="shared" si="0"/>
        <v>28075.929512133182</v>
      </c>
      <c r="O67" s="56">
        <f t="shared" si="1"/>
        <v>28075.929512133182</v>
      </c>
      <c r="P67" s="56">
        <f t="shared" si="5"/>
        <v>27992.841365312379</v>
      </c>
      <c r="Q67" s="73">
        <f t="shared" si="6"/>
        <v>83</v>
      </c>
      <c r="R67" s="64">
        <v>0</v>
      </c>
      <c r="S67" s="29"/>
    </row>
    <row r="68" spans="2:19" s="33" customFormat="1" ht="13.5" customHeight="1">
      <c r="B68" s="124">
        <v>64</v>
      </c>
      <c r="C68" s="26" t="s">
        <v>45</v>
      </c>
      <c r="D68" s="99">
        <v>27160.023315814618</v>
      </c>
      <c r="E68" s="99">
        <v>28255.139503653609</v>
      </c>
      <c r="F68" s="38"/>
      <c r="G68" s="39"/>
      <c r="H68" s="124">
        <v>64</v>
      </c>
      <c r="I68" s="26" t="s">
        <v>45</v>
      </c>
      <c r="J68" s="73">
        <f t="shared" si="2"/>
        <v>28255.139503653609</v>
      </c>
      <c r="K68" s="73">
        <f t="shared" si="3"/>
        <v>28194.703502208769</v>
      </c>
      <c r="L68" s="73">
        <f t="shared" si="4"/>
        <v>60</v>
      </c>
      <c r="M68" s="39"/>
      <c r="N68" s="56">
        <f t="shared" si="0"/>
        <v>28075.929512133182</v>
      </c>
      <c r="O68" s="56">
        <f t="shared" si="1"/>
        <v>28075.929512133182</v>
      </c>
      <c r="P68" s="56">
        <f t="shared" si="5"/>
        <v>27992.841365312379</v>
      </c>
      <c r="Q68" s="73">
        <f t="shared" si="6"/>
        <v>83</v>
      </c>
      <c r="R68" s="64">
        <v>0</v>
      </c>
      <c r="S68" s="29"/>
    </row>
    <row r="69" spans="2:19" s="33" customFormat="1" ht="13.5" customHeight="1">
      <c r="B69" s="124">
        <v>65</v>
      </c>
      <c r="C69" s="26" t="s">
        <v>10</v>
      </c>
      <c r="D69" s="99">
        <v>23501.839631690007</v>
      </c>
      <c r="E69" s="99">
        <v>27912.26010930405</v>
      </c>
      <c r="F69" s="38"/>
      <c r="G69" s="39"/>
      <c r="H69" s="124">
        <v>65</v>
      </c>
      <c r="I69" s="26" t="s">
        <v>10</v>
      </c>
      <c r="J69" s="73">
        <f t="shared" si="2"/>
        <v>27912.26010930405</v>
      </c>
      <c r="K69" s="73">
        <f t="shared" si="3"/>
        <v>27754.06372339377</v>
      </c>
      <c r="L69" s="73">
        <f t="shared" si="4"/>
        <v>158</v>
      </c>
      <c r="M69" s="39"/>
      <c r="N69" s="56">
        <f t="shared" ref="N69:N78" si="7">$D$79</f>
        <v>28075.929512133182</v>
      </c>
      <c r="O69" s="56">
        <f t="shared" ref="O69:O78" si="8">$E$79</f>
        <v>28075.929512133182</v>
      </c>
      <c r="P69" s="56">
        <f t="shared" si="5"/>
        <v>27992.841365312379</v>
      </c>
      <c r="Q69" s="73">
        <f t="shared" si="6"/>
        <v>83</v>
      </c>
      <c r="R69" s="64">
        <v>0</v>
      </c>
      <c r="S69" s="29"/>
    </row>
    <row r="70" spans="2:19" s="33" customFormat="1" ht="13.5" customHeight="1">
      <c r="B70" s="124">
        <v>66</v>
      </c>
      <c r="C70" s="26" t="s">
        <v>5</v>
      </c>
      <c r="D70" s="99">
        <v>26191.720209189392</v>
      </c>
      <c r="E70" s="99">
        <v>27914.090687081247</v>
      </c>
      <c r="F70" s="38"/>
      <c r="G70" s="39"/>
      <c r="H70" s="124">
        <v>66</v>
      </c>
      <c r="I70" s="26" t="s">
        <v>5</v>
      </c>
      <c r="J70" s="73">
        <f t="shared" ref="J70:J78" si="9">E70</f>
        <v>27914.090687081247</v>
      </c>
      <c r="K70" s="73">
        <f t="shared" ref="K70:K78" si="10">K152</f>
        <v>27734.69444889131</v>
      </c>
      <c r="L70" s="73">
        <f t="shared" ref="L70:L78" si="11">ROUND(J70,0)-ROUND(K70,0)</f>
        <v>179</v>
      </c>
      <c r="M70" s="39"/>
      <c r="N70" s="56">
        <f t="shared" si="7"/>
        <v>28075.929512133182</v>
      </c>
      <c r="O70" s="56">
        <f t="shared" si="8"/>
        <v>28075.929512133182</v>
      </c>
      <c r="P70" s="56">
        <f t="shared" ref="P70:P78" si="12">$K$161</f>
        <v>27992.841365312379</v>
      </c>
      <c r="Q70" s="73">
        <f t="shared" ref="Q70:Q78" si="13">ROUND(O70,0)-ROUND(P70,0)</f>
        <v>83</v>
      </c>
      <c r="R70" s="64">
        <v>0</v>
      </c>
      <c r="S70" s="29"/>
    </row>
    <row r="71" spans="2:19" s="33" customFormat="1" ht="13.5" customHeight="1">
      <c r="B71" s="124">
        <v>67</v>
      </c>
      <c r="C71" s="26" t="s">
        <v>6</v>
      </c>
      <c r="D71" s="99">
        <v>27946.0859272249</v>
      </c>
      <c r="E71" s="99">
        <v>27656.81119585261</v>
      </c>
      <c r="F71" s="38"/>
      <c r="G71" s="39"/>
      <c r="H71" s="124">
        <v>67</v>
      </c>
      <c r="I71" s="26" t="s">
        <v>6</v>
      </c>
      <c r="J71" s="73">
        <f t="shared" si="9"/>
        <v>27656.81119585261</v>
      </c>
      <c r="K71" s="73">
        <f t="shared" si="10"/>
        <v>27727.138733939504</v>
      </c>
      <c r="L71" s="73">
        <f t="shared" si="11"/>
        <v>-70</v>
      </c>
      <c r="M71" s="39"/>
      <c r="N71" s="56">
        <f t="shared" si="7"/>
        <v>28075.929512133182</v>
      </c>
      <c r="O71" s="56">
        <f t="shared" si="8"/>
        <v>28075.929512133182</v>
      </c>
      <c r="P71" s="56">
        <f t="shared" si="12"/>
        <v>27992.841365312379</v>
      </c>
      <c r="Q71" s="73">
        <f t="shared" si="13"/>
        <v>83</v>
      </c>
      <c r="R71" s="64">
        <v>0</v>
      </c>
      <c r="S71" s="29"/>
    </row>
    <row r="72" spans="2:19" s="33" customFormat="1" ht="13.5" customHeight="1">
      <c r="B72" s="124">
        <v>68</v>
      </c>
      <c r="C72" s="26" t="s">
        <v>46</v>
      </c>
      <c r="D72" s="99">
        <v>24768.2659921671</v>
      </c>
      <c r="E72" s="99">
        <v>27970.946660235932</v>
      </c>
      <c r="F72" s="38"/>
      <c r="G72" s="39"/>
      <c r="H72" s="124">
        <v>68</v>
      </c>
      <c r="I72" s="26" t="s">
        <v>46</v>
      </c>
      <c r="J72" s="73">
        <f t="shared" si="9"/>
        <v>27970.946660235932</v>
      </c>
      <c r="K72" s="73">
        <f t="shared" si="10"/>
        <v>27854.612266467364</v>
      </c>
      <c r="L72" s="73">
        <f t="shared" si="11"/>
        <v>116</v>
      </c>
      <c r="M72" s="39"/>
      <c r="N72" s="56">
        <f t="shared" si="7"/>
        <v>28075.929512133182</v>
      </c>
      <c r="O72" s="56">
        <f t="shared" si="8"/>
        <v>28075.929512133182</v>
      </c>
      <c r="P72" s="56">
        <f t="shared" si="12"/>
        <v>27992.841365312379</v>
      </c>
      <c r="Q72" s="73">
        <f t="shared" si="13"/>
        <v>83</v>
      </c>
      <c r="R72" s="64">
        <v>0</v>
      </c>
      <c r="S72" s="29"/>
    </row>
    <row r="73" spans="2:19" s="33" customFormat="1" ht="13.5" customHeight="1">
      <c r="B73" s="124">
        <v>69</v>
      </c>
      <c r="C73" s="26" t="s">
        <v>47</v>
      </c>
      <c r="D73" s="99">
        <v>27632.570728386658</v>
      </c>
      <c r="E73" s="99">
        <v>28069.722726217562</v>
      </c>
      <c r="F73" s="38"/>
      <c r="G73" s="39"/>
      <c r="H73" s="124">
        <v>69</v>
      </c>
      <c r="I73" s="26" t="s">
        <v>47</v>
      </c>
      <c r="J73" s="73">
        <f t="shared" si="9"/>
        <v>28069.722726217562</v>
      </c>
      <c r="K73" s="73">
        <f t="shared" si="10"/>
        <v>27959.894870368073</v>
      </c>
      <c r="L73" s="73">
        <f t="shared" si="11"/>
        <v>110</v>
      </c>
      <c r="M73" s="39"/>
      <c r="N73" s="56">
        <f t="shared" si="7"/>
        <v>28075.929512133182</v>
      </c>
      <c r="O73" s="56">
        <f t="shared" si="8"/>
        <v>28075.929512133182</v>
      </c>
      <c r="P73" s="56">
        <f t="shared" si="12"/>
        <v>27992.841365312379</v>
      </c>
      <c r="Q73" s="73">
        <f t="shared" si="13"/>
        <v>83</v>
      </c>
      <c r="R73" s="64">
        <v>0</v>
      </c>
      <c r="S73" s="29"/>
    </row>
    <row r="74" spans="2:19" s="33" customFormat="1" ht="13.5" customHeight="1">
      <c r="B74" s="124">
        <v>70</v>
      </c>
      <c r="C74" s="26" t="s">
        <v>48</v>
      </c>
      <c r="D74" s="99">
        <v>28893.107779578608</v>
      </c>
      <c r="E74" s="99">
        <v>27868.469312444246</v>
      </c>
      <c r="F74" s="38"/>
      <c r="G74" s="39"/>
      <c r="H74" s="124">
        <v>70</v>
      </c>
      <c r="I74" s="26" t="s">
        <v>48</v>
      </c>
      <c r="J74" s="73">
        <f t="shared" si="9"/>
        <v>27868.469312444246</v>
      </c>
      <c r="K74" s="73">
        <f t="shared" si="10"/>
        <v>27893.834591730731</v>
      </c>
      <c r="L74" s="73">
        <f t="shared" si="11"/>
        <v>-26</v>
      </c>
      <c r="M74" s="39"/>
      <c r="N74" s="56">
        <f t="shared" si="7"/>
        <v>28075.929512133182</v>
      </c>
      <c r="O74" s="56">
        <f t="shared" si="8"/>
        <v>28075.929512133182</v>
      </c>
      <c r="P74" s="56">
        <f t="shared" si="12"/>
        <v>27992.841365312379</v>
      </c>
      <c r="Q74" s="73">
        <f t="shared" si="13"/>
        <v>83</v>
      </c>
      <c r="R74" s="64">
        <v>0</v>
      </c>
      <c r="S74" s="29"/>
    </row>
    <row r="75" spans="2:19" s="33" customFormat="1" ht="13.5" customHeight="1">
      <c r="B75" s="124">
        <v>71</v>
      </c>
      <c r="C75" s="26" t="s">
        <v>49</v>
      </c>
      <c r="D75" s="99">
        <v>24949.916666666668</v>
      </c>
      <c r="E75" s="99">
        <v>27846.239866181357</v>
      </c>
      <c r="F75" s="38"/>
      <c r="G75" s="39"/>
      <c r="H75" s="124">
        <v>71</v>
      </c>
      <c r="I75" s="26" t="s">
        <v>49</v>
      </c>
      <c r="J75" s="73">
        <f t="shared" si="9"/>
        <v>27846.239866181357</v>
      </c>
      <c r="K75" s="73">
        <f t="shared" si="10"/>
        <v>27765.96353091058</v>
      </c>
      <c r="L75" s="73">
        <f t="shared" si="11"/>
        <v>80</v>
      </c>
      <c r="M75" s="39"/>
      <c r="N75" s="56">
        <f t="shared" si="7"/>
        <v>28075.929512133182</v>
      </c>
      <c r="O75" s="56">
        <f t="shared" si="8"/>
        <v>28075.929512133182</v>
      </c>
      <c r="P75" s="56">
        <f t="shared" si="12"/>
        <v>27992.841365312379</v>
      </c>
      <c r="Q75" s="73">
        <f t="shared" si="13"/>
        <v>83</v>
      </c>
      <c r="R75" s="64">
        <v>0</v>
      </c>
      <c r="S75" s="29"/>
    </row>
    <row r="76" spans="2:19" s="33" customFormat="1" ht="13.5" customHeight="1">
      <c r="B76" s="124">
        <v>72</v>
      </c>
      <c r="C76" s="26" t="s">
        <v>27</v>
      </c>
      <c r="D76" s="99">
        <v>22505.604890604889</v>
      </c>
      <c r="E76" s="99">
        <v>27877.570592481683</v>
      </c>
      <c r="F76" s="38"/>
      <c r="G76" s="39"/>
      <c r="H76" s="124">
        <v>72</v>
      </c>
      <c r="I76" s="26" t="s">
        <v>27</v>
      </c>
      <c r="J76" s="73">
        <f t="shared" si="9"/>
        <v>27877.570592481683</v>
      </c>
      <c r="K76" s="73">
        <f t="shared" si="10"/>
        <v>27797.835894121756</v>
      </c>
      <c r="L76" s="73">
        <f t="shared" si="11"/>
        <v>80</v>
      </c>
      <c r="M76" s="39"/>
      <c r="N76" s="56">
        <f t="shared" si="7"/>
        <v>28075.929512133182</v>
      </c>
      <c r="O76" s="56">
        <f t="shared" si="8"/>
        <v>28075.929512133182</v>
      </c>
      <c r="P76" s="56">
        <f t="shared" si="12"/>
        <v>27992.841365312379</v>
      </c>
      <c r="Q76" s="73">
        <f t="shared" si="13"/>
        <v>83</v>
      </c>
      <c r="R76" s="64">
        <v>0</v>
      </c>
      <c r="S76" s="29"/>
    </row>
    <row r="77" spans="2:19" s="33" customFormat="1" ht="13.5" customHeight="1">
      <c r="B77" s="124">
        <v>73</v>
      </c>
      <c r="C77" s="26" t="s">
        <v>28</v>
      </c>
      <c r="D77" s="99">
        <v>24864.448471478096</v>
      </c>
      <c r="E77" s="99">
        <v>27897.896847843775</v>
      </c>
      <c r="F77" s="38"/>
      <c r="G77" s="39"/>
      <c r="H77" s="124">
        <v>73</v>
      </c>
      <c r="I77" s="26" t="s">
        <v>28</v>
      </c>
      <c r="J77" s="73">
        <f t="shared" si="9"/>
        <v>27897.896847843775</v>
      </c>
      <c r="K77" s="73">
        <f t="shared" si="10"/>
        <v>27748.55465345101</v>
      </c>
      <c r="L77" s="73">
        <f t="shared" si="11"/>
        <v>149</v>
      </c>
      <c r="M77" s="39"/>
      <c r="N77" s="56">
        <f t="shared" si="7"/>
        <v>28075.929512133182</v>
      </c>
      <c r="O77" s="56">
        <f t="shared" si="8"/>
        <v>28075.929512133182</v>
      </c>
      <c r="P77" s="56">
        <f t="shared" si="12"/>
        <v>27992.841365312379</v>
      </c>
      <c r="Q77" s="73">
        <f t="shared" si="13"/>
        <v>83</v>
      </c>
      <c r="R77" s="64">
        <v>0</v>
      </c>
      <c r="S77" s="29"/>
    </row>
    <row r="78" spans="2:19" s="33" customFormat="1" ht="13.5" customHeight="1" thickBot="1">
      <c r="B78" s="124">
        <v>74</v>
      </c>
      <c r="C78" s="26" t="s">
        <v>29</v>
      </c>
      <c r="D78" s="99">
        <v>26273.174033149171</v>
      </c>
      <c r="E78" s="99">
        <v>27801.679525095649</v>
      </c>
      <c r="F78" s="38"/>
      <c r="G78" s="39"/>
      <c r="H78" s="124">
        <v>74</v>
      </c>
      <c r="I78" s="26" t="s">
        <v>29</v>
      </c>
      <c r="J78" s="73">
        <f t="shared" si="9"/>
        <v>27801.679525095649</v>
      </c>
      <c r="K78" s="73">
        <f t="shared" si="10"/>
        <v>27606.172138379581</v>
      </c>
      <c r="L78" s="73">
        <f t="shared" si="11"/>
        <v>196</v>
      </c>
      <c r="M78" s="39"/>
      <c r="N78" s="56">
        <f t="shared" si="7"/>
        <v>28075.929512133182</v>
      </c>
      <c r="O78" s="56">
        <f t="shared" si="8"/>
        <v>28075.929512133182</v>
      </c>
      <c r="P78" s="56">
        <f t="shared" si="12"/>
        <v>27992.841365312379</v>
      </c>
      <c r="Q78" s="73">
        <f t="shared" si="13"/>
        <v>83</v>
      </c>
      <c r="R78" s="64">
        <v>9999</v>
      </c>
      <c r="S78" s="29"/>
    </row>
    <row r="79" spans="2:19" s="33" customFormat="1" ht="13.5" customHeight="1" thickTop="1">
      <c r="B79" s="184" t="s">
        <v>0</v>
      </c>
      <c r="C79" s="185"/>
      <c r="D79" s="84">
        <f>生活習慣病疾病別の医療費!O6</f>
        <v>28075.929512133182</v>
      </c>
      <c r="E79" s="84">
        <f>生活習慣病疾病別の医療費!O6</f>
        <v>28075.929512133182</v>
      </c>
      <c r="F79" s="38"/>
      <c r="G79" s="39"/>
      <c r="H79" s="23"/>
      <c r="I79" s="27"/>
      <c r="J79" s="27"/>
      <c r="K79" s="90"/>
      <c r="L79" s="90"/>
      <c r="M79" s="39"/>
      <c r="N79" s="29"/>
      <c r="O79" s="29"/>
      <c r="P79" s="29"/>
      <c r="Q79" s="90"/>
      <c r="R79" s="29"/>
      <c r="S79" s="29"/>
    </row>
    <row r="80" spans="2:19" ht="13.5" customHeight="1">
      <c r="B80" s="23"/>
      <c r="C80" s="27"/>
      <c r="D80" s="27"/>
      <c r="E80" s="27"/>
      <c r="H80" s="23"/>
      <c r="I80" s="27"/>
      <c r="J80" s="27"/>
      <c r="K80" s="27"/>
      <c r="L80" s="27"/>
      <c r="S80" s="29"/>
    </row>
    <row r="81" spans="2:19" ht="13.5" customHeight="1">
      <c r="B81" s="23"/>
      <c r="C81" s="27"/>
      <c r="D81" s="27"/>
      <c r="E81" s="27"/>
      <c r="H81" s="23"/>
      <c r="I81" s="27"/>
      <c r="J81" s="27"/>
      <c r="K81" s="27"/>
      <c r="L81" s="27"/>
      <c r="S81" s="29"/>
    </row>
    <row r="82" spans="2:19" ht="13.5" customHeight="1">
      <c r="B82" s="23"/>
      <c r="C82" s="27"/>
      <c r="D82" s="27"/>
      <c r="E82" s="27"/>
      <c r="H82" s="27"/>
      <c r="I82" s="27"/>
      <c r="J82" s="27"/>
      <c r="K82" s="27"/>
      <c r="L82" s="27"/>
      <c r="S82" s="29"/>
    </row>
    <row r="83" spans="2:19">
      <c r="B83" s="27"/>
      <c r="C83" s="27"/>
      <c r="D83" s="27"/>
      <c r="E83" s="27"/>
      <c r="H83" s="27"/>
      <c r="I83" s="27"/>
      <c r="J83" s="27"/>
      <c r="K83" s="27"/>
      <c r="L83" s="27"/>
      <c r="S83" s="29"/>
    </row>
    <row r="84" spans="2:19">
      <c r="B84" s="27"/>
      <c r="C84" s="27"/>
      <c r="D84" s="27"/>
      <c r="E84" s="27"/>
      <c r="H84" s="29" t="s">
        <v>247</v>
      </c>
      <c r="I84" s="27"/>
      <c r="J84" s="27"/>
      <c r="K84" s="27"/>
      <c r="L84" s="27"/>
      <c r="S84" s="29"/>
    </row>
    <row r="85" spans="2:19" ht="13.5" customHeight="1">
      <c r="B85" s="27"/>
      <c r="C85" s="27"/>
      <c r="D85" s="27"/>
      <c r="E85" s="27"/>
      <c r="H85" s="204"/>
      <c r="I85" s="205" t="s">
        <v>133</v>
      </c>
      <c r="J85" s="206" t="s">
        <v>138</v>
      </c>
      <c r="K85" s="206" t="s">
        <v>139</v>
      </c>
      <c r="L85" s="27"/>
      <c r="S85" s="29"/>
    </row>
    <row r="86" spans="2:19">
      <c r="B86" s="27"/>
      <c r="C86" s="27"/>
      <c r="D86" s="27"/>
      <c r="E86" s="27"/>
      <c r="H86" s="204"/>
      <c r="I86" s="194"/>
      <c r="J86" s="207"/>
      <c r="K86" s="207"/>
      <c r="L86" s="27"/>
      <c r="S86" s="29"/>
    </row>
    <row r="87" spans="2:19">
      <c r="B87" s="27"/>
      <c r="C87" s="27"/>
      <c r="D87" s="27"/>
      <c r="E87" s="27"/>
      <c r="H87" s="129">
        <v>1</v>
      </c>
      <c r="I87" s="25" t="s">
        <v>50</v>
      </c>
      <c r="J87" s="99">
        <v>28277.511194537394</v>
      </c>
      <c r="K87" s="99">
        <v>27887.625083120867</v>
      </c>
      <c r="L87" s="27"/>
      <c r="S87" s="29"/>
    </row>
    <row r="88" spans="2:19">
      <c r="B88" s="27"/>
      <c r="C88" s="27"/>
      <c r="D88" s="27"/>
      <c r="E88" s="27"/>
      <c r="H88" s="124">
        <v>2</v>
      </c>
      <c r="I88" s="25" t="s">
        <v>93</v>
      </c>
      <c r="J88" s="99">
        <v>26287.99548257565</v>
      </c>
      <c r="K88" s="99">
        <v>27781.003236239208</v>
      </c>
      <c r="L88" s="27"/>
      <c r="S88" s="29"/>
    </row>
    <row r="89" spans="2:19">
      <c r="B89" s="27"/>
      <c r="C89" s="27"/>
      <c r="D89" s="27"/>
      <c r="E89" s="27"/>
      <c r="H89" s="124">
        <v>3</v>
      </c>
      <c r="I89" s="25" t="s">
        <v>94</v>
      </c>
      <c r="J89" s="99">
        <v>28892.929122249945</v>
      </c>
      <c r="K89" s="99">
        <v>27795.983251125424</v>
      </c>
      <c r="L89" s="27"/>
      <c r="S89" s="29"/>
    </row>
    <row r="90" spans="2:19">
      <c r="B90" s="27"/>
      <c r="C90" s="27"/>
      <c r="D90" s="27"/>
      <c r="E90" s="27"/>
      <c r="H90" s="124">
        <v>4</v>
      </c>
      <c r="I90" s="25" t="s">
        <v>95</v>
      </c>
      <c r="J90" s="99">
        <v>28845.782226660009</v>
      </c>
      <c r="K90" s="99">
        <v>27949.101861964853</v>
      </c>
      <c r="L90" s="27"/>
      <c r="S90" s="29"/>
    </row>
    <row r="91" spans="2:19">
      <c r="B91" s="27"/>
      <c r="C91" s="27"/>
      <c r="D91" s="27"/>
      <c r="E91" s="27"/>
      <c r="H91" s="124">
        <v>5</v>
      </c>
      <c r="I91" s="25" t="s">
        <v>96</v>
      </c>
      <c r="J91" s="99">
        <v>24968.178190886421</v>
      </c>
      <c r="K91" s="99">
        <v>27759.802713723871</v>
      </c>
      <c r="L91" s="27"/>
      <c r="S91" s="29"/>
    </row>
    <row r="92" spans="2:19">
      <c r="B92" s="27"/>
      <c r="C92" s="27"/>
      <c r="D92" s="27"/>
      <c r="E92" s="27"/>
      <c r="H92" s="124">
        <v>6</v>
      </c>
      <c r="I92" s="25" t="s">
        <v>97</v>
      </c>
      <c r="J92" s="99">
        <v>26776.823753238343</v>
      </c>
      <c r="K92" s="99">
        <v>28044.674252373541</v>
      </c>
      <c r="L92" s="27"/>
      <c r="S92" s="29"/>
    </row>
    <row r="93" spans="2:19">
      <c r="B93" s="27"/>
      <c r="C93" s="27"/>
      <c r="D93" s="27"/>
      <c r="E93" s="27"/>
      <c r="H93" s="124">
        <v>7</v>
      </c>
      <c r="I93" s="25" t="s">
        <v>98</v>
      </c>
      <c r="J93" s="99">
        <v>29355.473277585894</v>
      </c>
      <c r="K93" s="99">
        <v>28055.841371803126</v>
      </c>
      <c r="L93" s="27"/>
      <c r="S93" s="29"/>
    </row>
    <row r="94" spans="2:19">
      <c r="B94" s="27"/>
      <c r="C94" s="27"/>
      <c r="D94" s="27"/>
      <c r="E94" s="27"/>
      <c r="H94" s="124">
        <v>8</v>
      </c>
      <c r="I94" s="25" t="s">
        <v>51</v>
      </c>
      <c r="J94" s="99">
        <v>25495.003318584069</v>
      </c>
      <c r="K94" s="99">
        <v>27600.94401760144</v>
      </c>
      <c r="L94" s="27"/>
      <c r="S94" s="29"/>
    </row>
    <row r="95" spans="2:19">
      <c r="B95" s="27"/>
      <c r="C95" s="27"/>
      <c r="D95" s="27"/>
      <c r="E95" s="27"/>
      <c r="H95" s="124">
        <v>9</v>
      </c>
      <c r="I95" s="25" t="s">
        <v>99</v>
      </c>
      <c r="J95" s="99">
        <v>25608.827674897118</v>
      </c>
      <c r="K95" s="99">
        <v>27776.730263144549</v>
      </c>
      <c r="L95" s="27"/>
      <c r="S95" s="29"/>
    </row>
    <row r="96" spans="2:19">
      <c r="B96" s="27"/>
      <c r="C96" s="27"/>
      <c r="D96" s="27"/>
      <c r="E96" s="27"/>
      <c r="H96" s="124">
        <v>10</v>
      </c>
      <c r="I96" s="25" t="s">
        <v>52</v>
      </c>
      <c r="J96" s="99">
        <v>30310.381814136319</v>
      </c>
      <c r="K96" s="99">
        <v>27918.892622654825</v>
      </c>
      <c r="L96" s="27"/>
      <c r="S96" s="29"/>
    </row>
    <row r="97" spans="2:19">
      <c r="B97" s="27"/>
      <c r="C97" s="27"/>
      <c r="D97" s="27"/>
      <c r="E97" s="27"/>
      <c r="H97" s="124">
        <v>11</v>
      </c>
      <c r="I97" s="25" t="s">
        <v>53</v>
      </c>
      <c r="J97" s="99">
        <v>27144.752229546335</v>
      </c>
      <c r="K97" s="99">
        <v>27971.912192924821</v>
      </c>
      <c r="L97" s="27"/>
      <c r="S97" s="29"/>
    </row>
    <row r="98" spans="2:19">
      <c r="B98" s="27"/>
      <c r="C98" s="27"/>
      <c r="D98" s="27"/>
      <c r="E98" s="27"/>
      <c r="H98" s="124">
        <v>12</v>
      </c>
      <c r="I98" s="25" t="s">
        <v>100</v>
      </c>
      <c r="J98" s="99">
        <v>27065.902008165987</v>
      </c>
      <c r="K98" s="99">
        <v>27720.428066872842</v>
      </c>
      <c r="L98" s="27"/>
      <c r="S98" s="29"/>
    </row>
    <row r="99" spans="2:19">
      <c r="B99" s="27"/>
      <c r="C99" s="27"/>
      <c r="D99" s="27"/>
      <c r="E99" s="27"/>
      <c r="H99" s="124">
        <v>13</v>
      </c>
      <c r="I99" s="25" t="s">
        <v>101</v>
      </c>
      <c r="J99" s="99">
        <v>28180.855377068103</v>
      </c>
      <c r="K99" s="99">
        <v>27863.633227420356</v>
      </c>
      <c r="L99" s="27"/>
      <c r="S99" s="29"/>
    </row>
    <row r="100" spans="2:19">
      <c r="B100" s="27"/>
      <c r="C100" s="27"/>
      <c r="D100" s="27"/>
      <c r="E100" s="27"/>
      <c r="H100" s="124">
        <v>14</v>
      </c>
      <c r="I100" s="25" t="s">
        <v>102</v>
      </c>
      <c r="J100" s="99">
        <v>27424.40249252877</v>
      </c>
      <c r="K100" s="99">
        <v>27632.495997524577</v>
      </c>
      <c r="L100" s="27"/>
      <c r="S100" s="29"/>
    </row>
    <row r="101" spans="2:19">
      <c r="B101" s="27"/>
      <c r="C101" s="27"/>
      <c r="D101" s="27"/>
      <c r="E101" s="27"/>
      <c r="H101" s="124">
        <v>15</v>
      </c>
      <c r="I101" s="25" t="s">
        <v>103</v>
      </c>
      <c r="J101" s="99">
        <v>28283.679984224018</v>
      </c>
      <c r="K101" s="99">
        <v>27938.248347112953</v>
      </c>
      <c r="L101" s="27"/>
      <c r="S101" s="29"/>
    </row>
    <row r="102" spans="2:19">
      <c r="B102" s="27"/>
      <c r="C102" s="27"/>
      <c r="D102" s="27"/>
      <c r="E102" s="27"/>
      <c r="H102" s="124">
        <v>16</v>
      </c>
      <c r="I102" s="25" t="s">
        <v>54</v>
      </c>
      <c r="J102" s="99">
        <v>23455.13263802958</v>
      </c>
      <c r="K102" s="99">
        <v>27582.871444153145</v>
      </c>
      <c r="L102" s="27"/>
      <c r="S102" s="29"/>
    </row>
    <row r="103" spans="2:19">
      <c r="B103" s="27"/>
      <c r="C103" s="27"/>
      <c r="D103" s="27"/>
      <c r="E103" s="27"/>
      <c r="H103" s="124">
        <v>17</v>
      </c>
      <c r="I103" s="25" t="s">
        <v>104</v>
      </c>
      <c r="J103" s="99">
        <v>27273.217647058824</v>
      </c>
      <c r="K103" s="99">
        <v>27747.495966952021</v>
      </c>
      <c r="L103" s="27"/>
      <c r="S103" s="29"/>
    </row>
    <row r="104" spans="2:19">
      <c r="B104" s="27"/>
      <c r="C104" s="27"/>
      <c r="D104" s="27"/>
      <c r="E104" s="27"/>
      <c r="H104" s="124">
        <v>18</v>
      </c>
      <c r="I104" s="25" t="s">
        <v>55</v>
      </c>
      <c r="J104" s="99">
        <v>24136.555745348782</v>
      </c>
      <c r="K104" s="99">
        <v>27656.112889671022</v>
      </c>
      <c r="L104" s="27"/>
      <c r="S104" s="29"/>
    </row>
    <row r="105" spans="2:19">
      <c r="B105" s="27"/>
      <c r="C105" s="27"/>
      <c r="D105" s="27"/>
      <c r="E105" s="27"/>
      <c r="H105" s="124">
        <v>19</v>
      </c>
      <c r="I105" s="25" t="s">
        <v>105</v>
      </c>
      <c r="J105" s="99">
        <v>26858.01768446152</v>
      </c>
      <c r="K105" s="99">
        <v>27935.817963712147</v>
      </c>
      <c r="L105" s="27"/>
      <c r="S105" s="29"/>
    </row>
    <row r="106" spans="2:19">
      <c r="B106" s="27"/>
      <c r="C106" s="27"/>
      <c r="D106" s="27"/>
      <c r="E106" s="27"/>
      <c r="H106" s="124">
        <v>20</v>
      </c>
      <c r="I106" s="25" t="s">
        <v>106</v>
      </c>
      <c r="J106" s="99">
        <v>28031.428981411984</v>
      </c>
      <c r="K106" s="99">
        <v>27853.604273334498</v>
      </c>
      <c r="L106" s="27"/>
      <c r="S106" s="29"/>
    </row>
    <row r="107" spans="2:19">
      <c r="B107" s="27"/>
      <c r="C107" s="27"/>
      <c r="D107" s="27"/>
      <c r="E107" s="27"/>
      <c r="H107" s="124">
        <v>21</v>
      </c>
      <c r="I107" s="25" t="s">
        <v>107</v>
      </c>
      <c r="J107" s="99">
        <v>28990.66276751296</v>
      </c>
      <c r="K107" s="99">
        <v>28125.670461988433</v>
      </c>
      <c r="L107" s="27"/>
      <c r="S107" s="29"/>
    </row>
    <row r="108" spans="2:19">
      <c r="B108" s="27"/>
      <c r="C108" s="27"/>
      <c r="D108" s="27"/>
      <c r="E108" s="27"/>
      <c r="H108" s="124">
        <v>22</v>
      </c>
      <c r="I108" s="25" t="s">
        <v>56</v>
      </c>
      <c r="J108" s="99">
        <v>28264.335454498421</v>
      </c>
      <c r="K108" s="99">
        <v>27989.26976877909</v>
      </c>
      <c r="L108" s="27"/>
      <c r="S108" s="29"/>
    </row>
    <row r="109" spans="2:19">
      <c r="B109" s="27"/>
      <c r="C109" s="27"/>
      <c r="D109" s="27"/>
      <c r="E109" s="27"/>
      <c r="H109" s="124">
        <v>23</v>
      </c>
      <c r="I109" s="25" t="s">
        <v>108</v>
      </c>
      <c r="J109" s="99">
        <v>29610.568112984984</v>
      </c>
      <c r="K109" s="99">
        <v>28223.003114078874</v>
      </c>
      <c r="L109" s="27"/>
      <c r="S109" s="29"/>
    </row>
    <row r="110" spans="2:19">
      <c r="B110" s="27"/>
      <c r="C110" s="27"/>
      <c r="D110" s="27"/>
      <c r="E110" s="27"/>
      <c r="H110" s="124">
        <v>24</v>
      </c>
      <c r="I110" s="25" t="s">
        <v>109</v>
      </c>
      <c r="J110" s="99">
        <v>26342.927977839336</v>
      </c>
      <c r="K110" s="99">
        <v>27804.047056235315</v>
      </c>
      <c r="L110" s="27"/>
      <c r="S110" s="29"/>
    </row>
    <row r="111" spans="2:19">
      <c r="B111" s="27"/>
      <c r="C111" s="27"/>
      <c r="D111" s="27"/>
      <c r="E111" s="27"/>
      <c r="H111" s="124">
        <v>25</v>
      </c>
      <c r="I111" s="25" t="s">
        <v>110</v>
      </c>
      <c r="J111" s="99">
        <v>25642.05069124424</v>
      </c>
      <c r="K111" s="99">
        <v>27607.294807353061</v>
      </c>
      <c r="L111" s="27"/>
      <c r="S111" s="29"/>
    </row>
    <row r="112" spans="2:19">
      <c r="B112" s="27"/>
      <c r="C112" s="27"/>
      <c r="D112" s="27"/>
      <c r="E112" s="27"/>
      <c r="H112" s="124">
        <v>26</v>
      </c>
      <c r="I112" s="25" t="s">
        <v>30</v>
      </c>
      <c r="J112" s="99">
        <v>26678.949506376754</v>
      </c>
      <c r="K112" s="99">
        <v>28050.846823698666</v>
      </c>
      <c r="L112" s="27"/>
      <c r="S112" s="29"/>
    </row>
    <row r="113" spans="2:19">
      <c r="B113" s="27"/>
      <c r="C113" s="27"/>
      <c r="D113" s="27"/>
      <c r="E113" s="27"/>
      <c r="H113" s="124">
        <v>27</v>
      </c>
      <c r="I113" s="25" t="s">
        <v>31</v>
      </c>
      <c r="J113" s="99">
        <v>25804.920161004953</v>
      </c>
      <c r="K113" s="99">
        <v>27774.662255427371</v>
      </c>
      <c r="L113" s="27"/>
      <c r="S113" s="29"/>
    </row>
    <row r="114" spans="2:19">
      <c r="B114" s="27"/>
      <c r="C114" s="27"/>
      <c r="D114" s="27"/>
      <c r="E114" s="27"/>
      <c r="H114" s="124">
        <v>28</v>
      </c>
      <c r="I114" s="25" t="s">
        <v>32</v>
      </c>
      <c r="J114" s="99">
        <v>26852.976132881795</v>
      </c>
      <c r="K114" s="99">
        <v>28142.163288598291</v>
      </c>
      <c r="L114" s="27"/>
      <c r="S114" s="29"/>
    </row>
    <row r="115" spans="2:19">
      <c r="B115" s="27"/>
      <c r="C115" s="27"/>
      <c r="D115" s="27"/>
      <c r="E115" s="27"/>
      <c r="H115" s="124">
        <v>29</v>
      </c>
      <c r="I115" s="25" t="s">
        <v>33</v>
      </c>
      <c r="J115" s="99">
        <v>26477.236117323791</v>
      </c>
      <c r="K115" s="99">
        <v>28008.012061133872</v>
      </c>
      <c r="L115" s="27"/>
      <c r="S115" s="29"/>
    </row>
    <row r="116" spans="2:19">
      <c r="B116" s="27"/>
      <c r="C116" s="27"/>
      <c r="D116" s="27"/>
      <c r="E116" s="27"/>
      <c r="H116" s="124">
        <v>30</v>
      </c>
      <c r="I116" s="25" t="s">
        <v>34</v>
      </c>
      <c r="J116" s="99">
        <v>26069.259338977376</v>
      </c>
      <c r="K116" s="99">
        <v>27903.104926285643</v>
      </c>
      <c r="L116" s="27"/>
      <c r="S116" s="29"/>
    </row>
    <row r="117" spans="2:19">
      <c r="B117" s="27"/>
      <c r="C117" s="27"/>
      <c r="D117" s="27"/>
      <c r="E117" s="27"/>
      <c r="H117" s="124">
        <v>31</v>
      </c>
      <c r="I117" s="25" t="s">
        <v>35</v>
      </c>
      <c r="J117" s="99">
        <v>25718.634247803479</v>
      </c>
      <c r="K117" s="99">
        <v>28241.469437282733</v>
      </c>
      <c r="L117" s="27"/>
      <c r="S117" s="29"/>
    </row>
    <row r="118" spans="2:19">
      <c r="B118" s="27"/>
      <c r="C118" s="27"/>
      <c r="D118" s="27"/>
      <c r="E118" s="27"/>
      <c r="H118" s="124">
        <v>32</v>
      </c>
      <c r="I118" s="25" t="s">
        <v>36</v>
      </c>
      <c r="J118" s="99">
        <v>24916.07243966914</v>
      </c>
      <c r="K118" s="99">
        <v>28100.010617830176</v>
      </c>
      <c r="L118" s="27"/>
      <c r="S118" s="29"/>
    </row>
    <row r="119" spans="2:19">
      <c r="B119" s="27"/>
      <c r="C119" s="27"/>
      <c r="D119" s="27"/>
      <c r="E119" s="27"/>
      <c r="H119" s="124">
        <v>33</v>
      </c>
      <c r="I119" s="25" t="s">
        <v>37</v>
      </c>
      <c r="J119" s="99">
        <v>28971.121556886228</v>
      </c>
      <c r="K119" s="99">
        <v>28015.35969785554</v>
      </c>
      <c r="L119" s="27"/>
      <c r="S119" s="29"/>
    </row>
    <row r="120" spans="2:19">
      <c r="B120" s="27"/>
      <c r="C120" s="27"/>
      <c r="D120" s="27"/>
      <c r="E120" s="27"/>
      <c r="H120" s="124">
        <v>34</v>
      </c>
      <c r="I120" s="25" t="s">
        <v>38</v>
      </c>
      <c r="J120" s="99">
        <v>23565.983298047518</v>
      </c>
      <c r="K120" s="99">
        <v>28049.321589509091</v>
      </c>
      <c r="L120" s="27"/>
      <c r="S120" s="29"/>
    </row>
    <row r="121" spans="2:19">
      <c r="B121" s="27"/>
      <c r="C121" s="27"/>
      <c r="D121" s="27"/>
      <c r="E121" s="27"/>
      <c r="H121" s="124">
        <v>35</v>
      </c>
      <c r="I121" s="25" t="s">
        <v>1</v>
      </c>
      <c r="J121" s="99">
        <v>26170.331853587697</v>
      </c>
      <c r="K121" s="99">
        <v>27830.585066169879</v>
      </c>
      <c r="L121" s="27"/>
      <c r="S121" s="29"/>
    </row>
    <row r="122" spans="2:19">
      <c r="B122" s="27"/>
      <c r="C122" s="27"/>
      <c r="D122" s="27"/>
      <c r="E122" s="27"/>
      <c r="H122" s="124">
        <v>36</v>
      </c>
      <c r="I122" s="25" t="s">
        <v>2</v>
      </c>
      <c r="J122" s="99">
        <v>25082.593333731558</v>
      </c>
      <c r="K122" s="99">
        <v>27734.236592243058</v>
      </c>
      <c r="L122" s="27"/>
      <c r="S122" s="29"/>
    </row>
    <row r="123" spans="2:19">
      <c r="B123" s="27"/>
      <c r="C123" s="27"/>
      <c r="D123" s="27"/>
      <c r="E123" s="27"/>
      <c r="H123" s="124">
        <v>37</v>
      </c>
      <c r="I123" s="25" t="s">
        <v>3</v>
      </c>
      <c r="J123" s="99">
        <v>26771.576399631856</v>
      </c>
      <c r="K123" s="99">
        <v>27826.541630867294</v>
      </c>
      <c r="L123" s="27"/>
      <c r="S123" s="29"/>
    </row>
    <row r="124" spans="2:19">
      <c r="B124" s="27"/>
      <c r="C124" s="27"/>
      <c r="D124" s="27"/>
      <c r="E124" s="27"/>
      <c r="H124" s="124">
        <v>38</v>
      </c>
      <c r="I124" s="26" t="s">
        <v>39</v>
      </c>
      <c r="J124" s="99">
        <v>26690.55929219937</v>
      </c>
      <c r="K124" s="99">
        <v>27956.464808970723</v>
      </c>
      <c r="L124" s="27"/>
      <c r="S124" s="29"/>
    </row>
    <row r="125" spans="2:19">
      <c r="B125" s="27"/>
      <c r="C125" s="27"/>
      <c r="D125" s="27"/>
      <c r="E125" s="27"/>
      <c r="H125" s="124">
        <v>39</v>
      </c>
      <c r="I125" s="26" t="s">
        <v>7</v>
      </c>
      <c r="J125" s="99">
        <v>28541.392660975449</v>
      </c>
      <c r="K125" s="99">
        <v>27951.873076118554</v>
      </c>
      <c r="L125" s="27"/>
      <c r="S125" s="29"/>
    </row>
    <row r="126" spans="2:19">
      <c r="B126" s="27"/>
      <c r="C126" s="27"/>
      <c r="D126" s="27"/>
      <c r="E126" s="27"/>
      <c r="H126" s="124">
        <v>40</v>
      </c>
      <c r="I126" s="26" t="s">
        <v>40</v>
      </c>
      <c r="J126" s="99">
        <v>26842.356887774484</v>
      </c>
      <c r="K126" s="99">
        <v>28141.531717962691</v>
      </c>
      <c r="L126" s="27"/>
      <c r="S126" s="29"/>
    </row>
    <row r="127" spans="2:19">
      <c r="B127" s="27"/>
      <c r="C127" s="27"/>
      <c r="D127" s="27"/>
      <c r="E127" s="27"/>
      <c r="H127" s="124">
        <v>41</v>
      </c>
      <c r="I127" s="26" t="s">
        <v>11</v>
      </c>
      <c r="J127" s="99">
        <v>28400.002230851856</v>
      </c>
      <c r="K127" s="99">
        <v>28116.188545378336</v>
      </c>
      <c r="L127" s="27"/>
      <c r="S127" s="29"/>
    </row>
    <row r="128" spans="2:19">
      <c r="B128" s="27"/>
      <c r="C128" s="27"/>
      <c r="D128" s="27"/>
      <c r="E128" s="27"/>
      <c r="H128" s="124">
        <v>42</v>
      </c>
      <c r="I128" s="26" t="s">
        <v>12</v>
      </c>
      <c r="J128" s="99">
        <v>26000.395094118947</v>
      </c>
      <c r="K128" s="99">
        <v>28037.699077585148</v>
      </c>
      <c r="L128" s="27"/>
      <c r="S128" s="29"/>
    </row>
    <row r="129" spans="2:19">
      <c r="B129" s="27"/>
      <c r="C129" s="27"/>
      <c r="D129" s="27"/>
      <c r="E129" s="27"/>
      <c r="H129" s="124">
        <v>43</v>
      </c>
      <c r="I129" s="26" t="s">
        <v>8</v>
      </c>
      <c r="J129" s="99">
        <v>28552.950454978993</v>
      </c>
      <c r="K129" s="99">
        <v>27978.366108340164</v>
      </c>
      <c r="L129" s="27"/>
      <c r="S129" s="29"/>
    </row>
    <row r="130" spans="2:19">
      <c r="B130" s="27"/>
      <c r="C130" s="27"/>
      <c r="D130" s="27"/>
      <c r="E130" s="27"/>
      <c r="H130" s="124">
        <v>44</v>
      </c>
      <c r="I130" s="26" t="s">
        <v>18</v>
      </c>
      <c r="J130" s="99">
        <v>28091.096950906802</v>
      </c>
      <c r="K130" s="99">
        <v>28019.65996365518</v>
      </c>
      <c r="L130" s="27"/>
      <c r="S130" s="29"/>
    </row>
    <row r="131" spans="2:19">
      <c r="B131" s="27"/>
      <c r="C131" s="27"/>
      <c r="D131" s="27"/>
      <c r="E131" s="27"/>
      <c r="H131" s="124">
        <v>45</v>
      </c>
      <c r="I131" s="26" t="s">
        <v>41</v>
      </c>
      <c r="J131" s="99">
        <v>30182.286662198392</v>
      </c>
      <c r="K131" s="99">
        <v>28186.139658108379</v>
      </c>
      <c r="L131" s="27"/>
      <c r="S131" s="29"/>
    </row>
    <row r="132" spans="2:19">
      <c r="B132" s="27"/>
      <c r="C132" s="27"/>
      <c r="D132" s="27"/>
      <c r="E132" s="27"/>
      <c r="H132" s="124">
        <v>46</v>
      </c>
      <c r="I132" s="26" t="s">
        <v>21</v>
      </c>
      <c r="J132" s="99">
        <v>25579.156613867617</v>
      </c>
      <c r="K132" s="99">
        <v>27972.440275618905</v>
      </c>
      <c r="L132" s="27"/>
      <c r="S132" s="29"/>
    </row>
    <row r="133" spans="2:19">
      <c r="B133" s="27"/>
      <c r="C133" s="27"/>
      <c r="D133" s="27"/>
      <c r="E133" s="27"/>
      <c r="H133" s="124">
        <v>47</v>
      </c>
      <c r="I133" s="26" t="s">
        <v>13</v>
      </c>
      <c r="J133" s="99">
        <v>27762.143994828701</v>
      </c>
      <c r="K133" s="99">
        <v>28191.035045314798</v>
      </c>
      <c r="L133" s="27"/>
      <c r="S133" s="29"/>
    </row>
    <row r="134" spans="2:19">
      <c r="B134" s="27"/>
      <c r="C134" s="27"/>
      <c r="D134" s="27"/>
      <c r="E134" s="27"/>
      <c r="H134" s="124">
        <v>48</v>
      </c>
      <c r="I134" s="26" t="s">
        <v>22</v>
      </c>
      <c r="J134" s="99">
        <v>26280.188930102606</v>
      </c>
      <c r="K134" s="99">
        <v>27832.39539241789</v>
      </c>
      <c r="L134" s="27"/>
      <c r="S134" s="29"/>
    </row>
    <row r="135" spans="2:19">
      <c r="B135" s="27"/>
      <c r="C135" s="27"/>
      <c r="D135" s="27"/>
      <c r="E135" s="27"/>
      <c r="H135" s="124">
        <v>49</v>
      </c>
      <c r="I135" s="26" t="s">
        <v>23</v>
      </c>
      <c r="J135" s="99">
        <v>25719.780083977479</v>
      </c>
      <c r="K135" s="99">
        <v>28098.203043550195</v>
      </c>
      <c r="L135" s="27"/>
      <c r="S135" s="29"/>
    </row>
    <row r="136" spans="2:19">
      <c r="B136" s="27"/>
      <c r="C136" s="27"/>
      <c r="D136" s="27"/>
      <c r="E136" s="27"/>
      <c r="H136" s="124">
        <v>50</v>
      </c>
      <c r="I136" s="26" t="s">
        <v>14</v>
      </c>
      <c r="J136" s="99">
        <v>28576.966302901252</v>
      </c>
      <c r="K136" s="99">
        <v>28300.820191383711</v>
      </c>
      <c r="L136" s="27"/>
      <c r="S136" s="29"/>
    </row>
    <row r="137" spans="2:19">
      <c r="B137" s="27"/>
      <c r="C137" s="27"/>
      <c r="D137" s="27"/>
      <c r="E137" s="27"/>
      <c r="H137" s="124">
        <v>51</v>
      </c>
      <c r="I137" s="26" t="s">
        <v>42</v>
      </c>
      <c r="J137" s="99">
        <v>25730.996687420178</v>
      </c>
      <c r="K137" s="99">
        <v>28028.710847475733</v>
      </c>
      <c r="L137" s="27"/>
      <c r="S137" s="29"/>
    </row>
    <row r="138" spans="2:19">
      <c r="B138" s="27"/>
      <c r="C138" s="27"/>
      <c r="D138" s="27"/>
      <c r="E138" s="27"/>
      <c r="H138" s="124">
        <v>52</v>
      </c>
      <c r="I138" s="26" t="s">
        <v>4</v>
      </c>
      <c r="J138" s="99">
        <v>25097.813800175798</v>
      </c>
      <c r="K138" s="99">
        <v>27715.64385604937</v>
      </c>
      <c r="L138" s="27"/>
      <c r="S138" s="29"/>
    </row>
    <row r="139" spans="2:19">
      <c r="B139" s="27"/>
      <c r="C139" s="27"/>
      <c r="D139" s="27"/>
      <c r="E139" s="27"/>
      <c r="H139" s="124">
        <v>53</v>
      </c>
      <c r="I139" s="26" t="s">
        <v>19</v>
      </c>
      <c r="J139" s="99">
        <v>27790.036569323864</v>
      </c>
      <c r="K139" s="99">
        <v>28086.758964789795</v>
      </c>
      <c r="L139" s="27"/>
      <c r="S139" s="29"/>
    </row>
    <row r="140" spans="2:19">
      <c r="B140" s="27"/>
      <c r="C140" s="27"/>
      <c r="D140" s="27"/>
      <c r="E140" s="27"/>
      <c r="H140" s="124">
        <v>54</v>
      </c>
      <c r="I140" s="26" t="s">
        <v>24</v>
      </c>
      <c r="J140" s="99">
        <v>26118.509681449093</v>
      </c>
      <c r="K140" s="99">
        <v>28058.434300682129</v>
      </c>
      <c r="L140" s="27"/>
      <c r="S140" s="29"/>
    </row>
    <row r="141" spans="2:19">
      <c r="B141" s="27"/>
      <c r="C141" s="27"/>
      <c r="D141" s="27"/>
      <c r="E141" s="27"/>
      <c r="H141" s="124">
        <v>55</v>
      </c>
      <c r="I141" s="26" t="s">
        <v>15</v>
      </c>
      <c r="J141" s="99">
        <v>28119.814395069094</v>
      </c>
      <c r="K141" s="99">
        <v>28321.309866210857</v>
      </c>
      <c r="L141" s="27"/>
      <c r="S141" s="29"/>
    </row>
    <row r="142" spans="2:19">
      <c r="B142" s="27"/>
      <c r="C142" s="27"/>
      <c r="D142" s="27"/>
      <c r="E142" s="27"/>
      <c r="H142" s="124">
        <v>56</v>
      </c>
      <c r="I142" s="26" t="s">
        <v>9</v>
      </c>
      <c r="J142" s="99">
        <v>27942.6031269741</v>
      </c>
      <c r="K142" s="99">
        <v>28150.144032290511</v>
      </c>
      <c r="L142" s="27"/>
      <c r="S142" s="29"/>
    </row>
    <row r="143" spans="2:19">
      <c r="B143" s="27"/>
      <c r="C143" s="27"/>
      <c r="D143" s="27"/>
      <c r="E143" s="27"/>
      <c r="H143" s="124">
        <v>57</v>
      </c>
      <c r="I143" s="26" t="s">
        <v>43</v>
      </c>
      <c r="J143" s="99">
        <v>26012.095914354381</v>
      </c>
      <c r="K143" s="99">
        <v>27933.059842239021</v>
      </c>
      <c r="L143" s="27"/>
      <c r="S143" s="29"/>
    </row>
    <row r="144" spans="2:19">
      <c r="B144" s="27"/>
      <c r="C144" s="27"/>
      <c r="D144" s="27"/>
      <c r="E144" s="27"/>
      <c r="H144" s="124">
        <v>58</v>
      </c>
      <c r="I144" s="26" t="s">
        <v>25</v>
      </c>
      <c r="J144" s="99">
        <v>25653.982618446873</v>
      </c>
      <c r="K144" s="99">
        <v>27886.282412720677</v>
      </c>
      <c r="L144" s="27"/>
      <c r="S144" s="29"/>
    </row>
    <row r="145" spans="2:19">
      <c r="B145" s="27"/>
      <c r="C145" s="27"/>
      <c r="D145" s="27"/>
      <c r="E145" s="27"/>
      <c r="H145" s="124">
        <v>59</v>
      </c>
      <c r="I145" s="26" t="s">
        <v>20</v>
      </c>
      <c r="J145" s="99">
        <v>28891.260202146994</v>
      </c>
      <c r="K145" s="99">
        <v>28065.541157272582</v>
      </c>
      <c r="L145" s="27"/>
      <c r="S145" s="29"/>
    </row>
    <row r="146" spans="2:19">
      <c r="B146" s="27"/>
      <c r="C146" s="27"/>
      <c r="D146" s="27"/>
      <c r="E146" s="27"/>
      <c r="H146" s="124">
        <v>60</v>
      </c>
      <c r="I146" s="26" t="s">
        <v>44</v>
      </c>
      <c r="J146" s="99">
        <v>27458.559791854299</v>
      </c>
      <c r="K146" s="99">
        <v>28071.921738140798</v>
      </c>
      <c r="L146" s="27"/>
      <c r="S146" s="29"/>
    </row>
    <row r="147" spans="2:19">
      <c r="B147" s="27"/>
      <c r="C147" s="27"/>
      <c r="D147" s="27"/>
      <c r="E147" s="27"/>
      <c r="H147" s="124">
        <v>61</v>
      </c>
      <c r="I147" s="26" t="s">
        <v>16</v>
      </c>
      <c r="J147" s="99">
        <v>27942.031538198793</v>
      </c>
      <c r="K147" s="99">
        <v>28095.921215934191</v>
      </c>
      <c r="L147" s="27"/>
      <c r="S147" s="29"/>
    </row>
    <row r="148" spans="2:19">
      <c r="B148" s="27"/>
      <c r="C148" s="27"/>
      <c r="D148" s="27"/>
      <c r="E148" s="27"/>
      <c r="H148" s="124">
        <v>62</v>
      </c>
      <c r="I148" s="26" t="s">
        <v>17</v>
      </c>
      <c r="J148" s="99">
        <v>25111.843356751331</v>
      </c>
      <c r="K148" s="99">
        <v>28088.334990224041</v>
      </c>
      <c r="L148" s="27"/>
      <c r="S148" s="29"/>
    </row>
    <row r="149" spans="2:19">
      <c r="B149" s="27"/>
      <c r="C149" s="27"/>
      <c r="D149" s="27"/>
      <c r="E149" s="27"/>
      <c r="H149" s="124">
        <v>63</v>
      </c>
      <c r="I149" s="26" t="s">
        <v>26</v>
      </c>
      <c r="J149" s="99">
        <v>27108.284986737399</v>
      </c>
      <c r="K149" s="99">
        <v>27817.947006319682</v>
      </c>
      <c r="L149" s="27"/>
      <c r="S149" s="29"/>
    </row>
    <row r="150" spans="2:19">
      <c r="B150" s="27"/>
      <c r="C150" s="27"/>
      <c r="D150" s="27"/>
      <c r="E150" s="27"/>
      <c r="H150" s="124">
        <v>64</v>
      </c>
      <c r="I150" s="26" t="s">
        <v>45</v>
      </c>
      <c r="J150" s="99">
        <v>27398.013263136581</v>
      </c>
      <c r="K150" s="99">
        <v>28194.703502208769</v>
      </c>
      <c r="L150" s="27"/>
      <c r="S150" s="29"/>
    </row>
    <row r="151" spans="2:19">
      <c r="B151" s="27"/>
      <c r="C151" s="27"/>
      <c r="D151" s="27"/>
      <c r="E151" s="27"/>
      <c r="H151" s="124">
        <v>65</v>
      </c>
      <c r="I151" s="26" t="s">
        <v>10</v>
      </c>
      <c r="J151" s="99">
        <v>22809.21450522434</v>
      </c>
      <c r="K151" s="99">
        <v>27754.06372339377</v>
      </c>
      <c r="L151" s="27"/>
      <c r="S151" s="29"/>
    </row>
    <row r="152" spans="2:19">
      <c r="B152" s="27"/>
      <c r="C152" s="27"/>
      <c r="D152" s="27"/>
      <c r="E152" s="27"/>
      <c r="H152" s="124">
        <v>66</v>
      </c>
      <c r="I152" s="26" t="s">
        <v>5</v>
      </c>
      <c r="J152" s="99">
        <v>23842.883516483518</v>
      </c>
      <c r="K152" s="99">
        <v>27734.69444889131</v>
      </c>
      <c r="L152" s="27"/>
      <c r="S152" s="29"/>
    </row>
    <row r="153" spans="2:19">
      <c r="B153" s="27"/>
      <c r="C153" s="27"/>
      <c r="D153" s="27"/>
      <c r="E153" s="27"/>
      <c r="H153" s="124">
        <v>67</v>
      </c>
      <c r="I153" s="26" t="s">
        <v>6</v>
      </c>
      <c r="J153" s="99">
        <v>28866.567294441891</v>
      </c>
      <c r="K153" s="99">
        <v>27727.138733939504</v>
      </c>
      <c r="L153" s="27"/>
      <c r="S153" s="29"/>
    </row>
    <row r="154" spans="2:19">
      <c r="B154" s="27"/>
      <c r="C154" s="27"/>
      <c r="D154" s="27"/>
      <c r="E154" s="27"/>
      <c r="H154" s="124">
        <v>68</v>
      </c>
      <c r="I154" s="26" t="s">
        <v>46</v>
      </c>
      <c r="J154" s="99">
        <v>22647.990420800546</v>
      </c>
      <c r="K154" s="99">
        <v>27854.612266467364</v>
      </c>
      <c r="L154" s="27"/>
      <c r="S154" s="29"/>
    </row>
    <row r="155" spans="2:19">
      <c r="B155" s="27"/>
      <c r="C155" s="27"/>
      <c r="D155" s="27"/>
      <c r="E155" s="27"/>
      <c r="H155" s="124">
        <v>69</v>
      </c>
      <c r="I155" s="26" t="s">
        <v>47</v>
      </c>
      <c r="J155" s="99">
        <v>28467.123373775765</v>
      </c>
      <c r="K155" s="99">
        <v>27959.894870368073</v>
      </c>
      <c r="L155" s="27"/>
      <c r="S155" s="29"/>
    </row>
    <row r="156" spans="2:19">
      <c r="B156" s="27"/>
      <c r="C156" s="27"/>
      <c r="D156" s="27"/>
      <c r="E156" s="27"/>
      <c r="H156" s="124">
        <v>70</v>
      </c>
      <c r="I156" s="26" t="s">
        <v>48</v>
      </c>
      <c r="J156" s="99">
        <v>27524.701091519732</v>
      </c>
      <c r="K156" s="99">
        <v>27893.834591730731</v>
      </c>
      <c r="L156" s="27"/>
      <c r="S156" s="29"/>
    </row>
    <row r="157" spans="2:19">
      <c r="B157" s="27"/>
      <c r="C157" s="27"/>
      <c r="D157" s="27"/>
      <c r="E157" s="27"/>
      <c r="H157" s="124">
        <v>71</v>
      </c>
      <c r="I157" s="26" t="s">
        <v>49</v>
      </c>
      <c r="J157" s="99">
        <v>25313.759865659111</v>
      </c>
      <c r="K157" s="99">
        <v>27765.96353091058</v>
      </c>
      <c r="L157" s="27"/>
      <c r="S157" s="29"/>
    </row>
    <row r="158" spans="2:19">
      <c r="B158" s="27"/>
      <c r="C158" s="27"/>
      <c r="D158" s="27"/>
      <c r="E158" s="27"/>
      <c r="H158" s="124">
        <v>72</v>
      </c>
      <c r="I158" s="26" t="s">
        <v>27</v>
      </c>
      <c r="J158" s="99">
        <v>21472.387607417459</v>
      </c>
      <c r="K158" s="99">
        <v>27797.835894121756</v>
      </c>
      <c r="L158" s="27"/>
      <c r="S158" s="29"/>
    </row>
    <row r="159" spans="2:19">
      <c r="B159" s="27"/>
      <c r="C159" s="27"/>
      <c r="D159" s="27"/>
      <c r="E159" s="27"/>
      <c r="H159" s="124">
        <v>73</v>
      </c>
      <c r="I159" s="26" t="s">
        <v>28</v>
      </c>
      <c r="J159" s="99">
        <v>26012.921218139691</v>
      </c>
      <c r="K159" s="99">
        <v>27748.55465345101</v>
      </c>
      <c r="L159" s="27"/>
      <c r="S159" s="29"/>
    </row>
    <row r="160" spans="2:19">
      <c r="B160" s="27"/>
      <c r="C160" s="27"/>
      <c r="D160" s="27"/>
      <c r="E160" s="27"/>
      <c r="H160" s="124">
        <v>74</v>
      </c>
      <c r="I160" s="26" t="s">
        <v>29</v>
      </c>
      <c r="J160" s="73">
        <v>24264.472322070455</v>
      </c>
      <c r="K160" s="73">
        <v>27606.172138379581</v>
      </c>
      <c r="L160" s="27"/>
      <c r="S160" s="29"/>
    </row>
    <row r="161" spans="2:19">
      <c r="B161" s="27"/>
      <c r="C161" s="27"/>
      <c r="D161" s="27"/>
      <c r="E161" s="27"/>
      <c r="H161" s="193" t="s">
        <v>0</v>
      </c>
      <c r="I161" s="194"/>
      <c r="J161" s="108">
        <v>27992.841365312379</v>
      </c>
      <c r="K161" s="108">
        <v>27992.841365312379</v>
      </c>
      <c r="L161" s="27"/>
      <c r="S161" s="29"/>
    </row>
  </sheetData>
  <mergeCells count="15">
    <mergeCell ref="O3:Q3"/>
    <mergeCell ref="N3:N4"/>
    <mergeCell ref="B79:C79"/>
    <mergeCell ref="B3:B4"/>
    <mergeCell ref="C3:C4"/>
    <mergeCell ref="D3:D4"/>
    <mergeCell ref="E3:E4"/>
    <mergeCell ref="H3:H4"/>
    <mergeCell ref="I3:I4"/>
    <mergeCell ref="J3:L3"/>
    <mergeCell ref="H85:H86"/>
    <mergeCell ref="I85:I86"/>
    <mergeCell ref="J85:J86"/>
    <mergeCell ref="K85:K86"/>
    <mergeCell ref="H161:I161"/>
  </mergeCells>
  <phoneticPr fontId="3"/>
  <pageMargins left="0.39370078740157483" right="0.19685039370078741" top="0.59055118110236227" bottom="0.39370078740157483" header="0.31496062992125984" footer="0.19685039370078741"/>
  <pageSetup paperSize="8" scale="75" fitToHeight="0" orientation="landscape" r:id="rId1"/>
  <headerFooter>
    <oddHeader>&amp;R&amp;"ＭＳ 明朝,標準"&amp;12 2-4.生活習慣病に係る医療費等の状況</oddHeader>
  </headerFooter>
  <ignoredErrors>
    <ignoredError sqref="J5:J78" emptyCellReferenc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B1:J81"/>
  <sheetViews>
    <sheetView showGridLines="0" zoomScaleNormal="100" zoomScaleSheetLayoutView="100" workbookViewId="0"/>
  </sheetViews>
  <sheetFormatPr defaultColWidth="9" defaultRowHeight="13.5"/>
  <cols>
    <col min="1" max="1" width="4.625" style="19" customWidth="1"/>
    <col min="2" max="2" width="3.25" style="19" customWidth="1"/>
    <col min="3" max="3" width="18.75" style="19" customWidth="1"/>
    <col min="4" max="5" width="20.625" style="19" customWidth="1"/>
    <col min="6" max="6" width="12.375" style="31" customWidth="1"/>
    <col min="7" max="7" width="6.25" style="19" customWidth="1"/>
    <col min="8" max="10" width="20.625" style="19" customWidth="1"/>
    <col min="11" max="16384" width="9" style="19"/>
  </cols>
  <sheetData>
    <row r="1" spans="2:10" ht="16.5" customHeight="1">
      <c r="B1" s="27" t="s">
        <v>227</v>
      </c>
      <c r="C1" s="27"/>
      <c r="D1" s="27"/>
      <c r="E1" s="27"/>
      <c r="F1" s="28"/>
      <c r="G1" s="27"/>
      <c r="H1" s="27"/>
      <c r="I1" s="27"/>
      <c r="J1" s="27"/>
    </row>
    <row r="2" spans="2:10" ht="16.5" customHeight="1">
      <c r="B2" s="27" t="s">
        <v>209</v>
      </c>
      <c r="C2" s="27"/>
      <c r="D2" s="27"/>
      <c r="E2" s="27"/>
      <c r="F2" s="28"/>
      <c r="G2" s="27"/>
      <c r="H2" s="27"/>
      <c r="I2" s="27"/>
      <c r="J2" s="27"/>
    </row>
    <row r="3" spans="2:10" ht="16.5" customHeight="1">
      <c r="B3" s="27" t="s">
        <v>211</v>
      </c>
      <c r="C3" s="27"/>
      <c r="D3" s="27"/>
      <c r="E3" s="27"/>
      <c r="F3" s="28"/>
      <c r="G3" s="27"/>
      <c r="H3" s="27"/>
      <c r="I3" s="27"/>
      <c r="J3" s="27" t="s">
        <v>132</v>
      </c>
    </row>
    <row r="4" spans="2:10">
      <c r="B4" s="27"/>
      <c r="C4" s="27"/>
      <c r="D4" s="27"/>
      <c r="E4" s="27"/>
      <c r="F4" s="28"/>
      <c r="G4" s="27"/>
      <c r="H4" s="27"/>
      <c r="I4" s="27"/>
      <c r="J4" s="27"/>
    </row>
    <row r="5" spans="2:10">
      <c r="B5" s="27"/>
      <c r="C5" s="27"/>
      <c r="D5" s="27"/>
      <c r="E5" s="27"/>
      <c r="F5" s="28"/>
      <c r="G5" s="27"/>
      <c r="H5" s="27"/>
      <c r="I5" s="27"/>
      <c r="J5" s="27"/>
    </row>
    <row r="6" spans="2:10">
      <c r="B6" s="27"/>
      <c r="C6" s="27"/>
      <c r="D6" s="27"/>
      <c r="E6" s="27"/>
      <c r="F6" s="28"/>
      <c r="G6" s="27"/>
      <c r="H6" s="27"/>
      <c r="I6" s="27"/>
      <c r="J6" s="27"/>
    </row>
    <row r="7" spans="2:10">
      <c r="B7" s="27"/>
      <c r="C7" s="27"/>
      <c r="D7" s="27"/>
      <c r="E7" s="27"/>
      <c r="F7" s="28"/>
      <c r="G7" s="27"/>
      <c r="H7" s="27"/>
      <c r="I7" s="27"/>
      <c r="J7" s="27"/>
    </row>
    <row r="8" spans="2:10">
      <c r="B8" s="27"/>
      <c r="C8" s="27"/>
      <c r="D8" s="27"/>
      <c r="E8" s="27"/>
      <c r="F8" s="28"/>
      <c r="G8" s="27"/>
      <c r="H8" s="27"/>
      <c r="I8" s="27"/>
      <c r="J8" s="27"/>
    </row>
    <row r="9" spans="2:10">
      <c r="B9" s="27"/>
      <c r="C9" s="27"/>
      <c r="D9" s="27"/>
      <c r="E9" s="27"/>
      <c r="F9" s="28"/>
      <c r="G9" s="27"/>
      <c r="H9" s="27"/>
      <c r="I9" s="27"/>
      <c r="J9" s="27"/>
    </row>
    <row r="10" spans="2:10">
      <c r="B10" s="27"/>
      <c r="C10" s="27"/>
      <c r="D10" s="27"/>
      <c r="E10" s="27"/>
      <c r="F10" s="28"/>
      <c r="G10" s="27"/>
      <c r="H10" s="27"/>
      <c r="I10" s="27"/>
      <c r="J10" s="27"/>
    </row>
    <row r="11" spans="2:10">
      <c r="B11" s="27"/>
      <c r="C11" s="27"/>
      <c r="D11" s="27"/>
      <c r="E11" s="27"/>
      <c r="F11" s="28"/>
      <c r="G11" s="27"/>
      <c r="H11" s="27"/>
      <c r="I11" s="27"/>
      <c r="J11" s="27"/>
    </row>
    <row r="12" spans="2:10">
      <c r="B12" s="27"/>
      <c r="C12" s="27"/>
      <c r="D12" s="27"/>
      <c r="E12" s="27"/>
      <c r="F12" s="28"/>
      <c r="G12" s="27"/>
      <c r="H12" s="27"/>
      <c r="I12" s="27"/>
      <c r="J12" s="27"/>
    </row>
    <row r="13" spans="2:10">
      <c r="B13" s="27"/>
      <c r="C13" s="27"/>
      <c r="D13" s="27"/>
      <c r="E13" s="27"/>
      <c r="F13" s="28"/>
      <c r="G13" s="27"/>
      <c r="H13" s="27"/>
      <c r="I13" s="27"/>
      <c r="J13" s="27"/>
    </row>
    <row r="14" spans="2:10">
      <c r="B14" s="27"/>
      <c r="C14" s="27"/>
      <c r="D14" s="27"/>
      <c r="E14" s="27"/>
      <c r="F14" s="28"/>
      <c r="G14" s="27"/>
      <c r="H14" s="27"/>
      <c r="I14" s="27"/>
      <c r="J14" s="27"/>
    </row>
    <row r="15" spans="2:10">
      <c r="B15" s="27"/>
      <c r="C15" s="27"/>
      <c r="D15" s="27"/>
      <c r="E15" s="27"/>
      <c r="F15" s="28"/>
      <c r="G15" s="27"/>
      <c r="H15" s="27"/>
      <c r="I15" s="27"/>
      <c r="J15" s="27"/>
    </row>
    <row r="16" spans="2:10">
      <c r="B16" s="27"/>
      <c r="C16" s="27"/>
      <c r="D16" s="27"/>
      <c r="E16" s="27"/>
      <c r="F16" s="28"/>
      <c r="G16" s="27"/>
      <c r="H16" s="27"/>
      <c r="I16" s="27"/>
      <c r="J16" s="27"/>
    </row>
    <row r="17" spans="2:10">
      <c r="B17" s="27"/>
      <c r="C17" s="27"/>
      <c r="D17" s="27"/>
      <c r="E17" s="27"/>
      <c r="F17" s="28"/>
      <c r="G17" s="27"/>
      <c r="H17" s="27"/>
      <c r="I17" s="27"/>
      <c r="J17" s="27"/>
    </row>
    <row r="18" spans="2:10">
      <c r="B18" s="27"/>
      <c r="C18" s="27"/>
      <c r="D18" s="27"/>
      <c r="E18" s="27"/>
      <c r="F18" s="28"/>
      <c r="G18" s="27"/>
      <c r="H18" s="27"/>
      <c r="I18" s="27"/>
      <c r="J18" s="27"/>
    </row>
    <row r="19" spans="2:10">
      <c r="B19" s="27"/>
      <c r="C19" s="27"/>
      <c r="D19" s="27"/>
      <c r="E19" s="27"/>
      <c r="F19" s="28"/>
      <c r="G19" s="27"/>
      <c r="H19" s="27"/>
      <c r="I19" s="27"/>
      <c r="J19" s="27"/>
    </row>
    <row r="20" spans="2:10">
      <c r="B20" s="27"/>
      <c r="C20" s="27"/>
      <c r="D20" s="27"/>
      <c r="E20" s="27"/>
      <c r="F20" s="28"/>
      <c r="G20" s="27"/>
      <c r="H20" s="27"/>
      <c r="I20" s="27"/>
      <c r="J20" s="27"/>
    </row>
    <row r="21" spans="2:10">
      <c r="B21" s="27"/>
      <c r="C21" s="27"/>
      <c r="D21" s="27"/>
      <c r="E21" s="27"/>
      <c r="F21" s="28"/>
      <c r="G21" s="27"/>
      <c r="H21" s="27"/>
      <c r="I21" s="27"/>
      <c r="J21" s="27"/>
    </row>
    <row r="22" spans="2:10">
      <c r="B22" s="27"/>
      <c r="C22" s="27"/>
      <c r="D22" s="27"/>
      <c r="E22" s="27"/>
      <c r="F22" s="28"/>
      <c r="G22" s="27"/>
      <c r="H22" s="27"/>
      <c r="I22" s="27"/>
      <c r="J22" s="27"/>
    </row>
    <row r="23" spans="2:10">
      <c r="B23" s="27"/>
      <c r="C23" s="27"/>
      <c r="D23" s="27"/>
      <c r="E23" s="27"/>
      <c r="F23" s="28"/>
      <c r="G23" s="27"/>
      <c r="H23" s="27"/>
      <c r="I23" s="27"/>
      <c r="J23" s="27"/>
    </row>
    <row r="24" spans="2:10">
      <c r="B24" s="27"/>
      <c r="C24" s="27"/>
      <c r="D24" s="27"/>
      <c r="E24" s="27"/>
      <c r="F24" s="28"/>
      <c r="G24" s="27"/>
      <c r="H24" s="27"/>
      <c r="I24" s="27"/>
      <c r="J24" s="27"/>
    </row>
    <row r="25" spans="2:10">
      <c r="B25" s="27"/>
      <c r="C25" s="27"/>
      <c r="D25" s="27"/>
      <c r="E25" s="27"/>
      <c r="F25" s="28"/>
      <c r="G25" s="27"/>
      <c r="H25" s="27"/>
      <c r="I25" s="27"/>
      <c r="J25" s="27"/>
    </row>
    <row r="26" spans="2:10">
      <c r="B26" s="27"/>
      <c r="C26" s="27"/>
      <c r="D26" s="27"/>
      <c r="E26" s="27"/>
      <c r="F26" s="28"/>
      <c r="G26" s="27"/>
      <c r="H26" s="27"/>
      <c r="I26" s="27"/>
      <c r="J26" s="27"/>
    </row>
    <row r="27" spans="2:10">
      <c r="B27" s="27"/>
      <c r="C27" s="27"/>
      <c r="D27" s="27"/>
      <c r="E27" s="27"/>
      <c r="F27" s="28"/>
      <c r="G27" s="27"/>
      <c r="H27" s="27"/>
      <c r="I27" s="27"/>
      <c r="J27" s="27"/>
    </row>
    <row r="28" spans="2:10">
      <c r="B28" s="27"/>
      <c r="C28" s="27"/>
      <c r="D28" s="27"/>
      <c r="E28" s="27"/>
      <c r="F28" s="28"/>
      <c r="G28" s="27"/>
      <c r="H28" s="27"/>
      <c r="I28" s="27"/>
      <c r="J28" s="27"/>
    </row>
    <row r="29" spans="2:10">
      <c r="B29" s="27"/>
      <c r="C29" s="27"/>
      <c r="D29" s="27"/>
      <c r="E29" s="27"/>
      <c r="F29" s="28"/>
      <c r="G29" s="27"/>
      <c r="H29" s="27"/>
      <c r="I29" s="27"/>
      <c r="J29" s="27"/>
    </row>
    <row r="30" spans="2:10">
      <c r="B30" s="27"/>
      <c r="C30" s="27"/>
      <c r="D30" s="27"/>
      <c r="E30" s="27"/>
      <c r="F30" s="28"/>
      <c r="G30" s="27"/>
      <c r="H30" s="27"/>
      <c r="I30" s="27"/>
      <c r="J30" s="27"/>
    </row>
    <row r="31" spans="2:10">
      <c r="B31" s="27"/>
      <c r="C31" s="27"/>
      <c r="D31" s="27"/>
      <c r="E31" s="27"/>
      <c r="F31" s="28"/>
      <c r="G31" s="27"/>
      <c r="H31" s="27"/>
      <c r="I31" s="27"/>
      <c r="J31" s="27"/>
    </row>
    <row r="32" spans="2:10">
      <c r="B32" s="27"/>
      <c r="C32" s="27"/>
      <c r="D32" s="27"/>
      <c r="E32" s="27"/>
      <c r="F32" s="28"/>
      <c r="G32" s="27"/>
      <c r="H32" s="27"/>
      <c r="I32" s="27"/>
      <c r="J32" s="27"/>
    </row>
    <row r="33" spans="2:10">
      <c r="B33" s="27"/>
      <c r="C33" s="27"/>
      <c r="D33" s="27"/>
      <c r="E33" s="27"/>
      <c r="F33" s="28"/>
      <c r="G33" s="27"/>
      <c r="H33" s="27"/>
      <c r="I33" s="27"/>
      <c r="J33" s="27"/>
    </row>
    <row r="34" spans="2:10">
      <c r="B34" s="27"/>
      <c r="C34" s="27"/>
      <c r="D34" s="27"/>
      <c r="E34" s="27"/>
      <c r="F34" s="28"/>
      <c r="G34" s="27"/>
      <c r="H34" s="27"/>
      <c r="I34" s="27"/>
      <c r="J34" s="27"/>
    </row>
    <row r="35" spans="2:10">
      <c r="B35" s="27"/>
      <c r="C35" s="27"/>
      <c r="D35" s="27"/>
      <c r="E35" s="27"/>
      <c r="F35" s="28"/>
      <c r="G35" s="27"/>
      <c r="H35" s="27"/>
      <c r="I35" s="27"/>
      <c r="J35" s="27"/>
    </row>
    <row r="36" spans="2:10">
      <c r="B36" s="27"/>
      <c r="C36" s="27"/>
      <c r="D36" s="27"/>
      <c r="E36" s="27"/>
      <c r="F36" s="28"/>
      <c r="G36" s="27"/>
      <c r="H36" s="27"/>
      <c r="I36" s="27"/>
      <c r="J36" s="27"/>
    </row>
    <row r="37" spans="2:10">
      <c r="B37" s="27"/>
      <c r="C37" s="27"/>
      <c r="D37" s="27"/>
      <c r="E37" s="27"/>
      <c r="F37" s="28"/>
      <c r="G37" s="27"/>
      <c r="H37" s="27"/>
      <c r="I37" s="27"/>
      <c r="J37" s="27"/>
    </row>
    <row r="38" spans="2:10">
      <c r="B38" s="27"/>
      <c r="C38" s="27"/>
      <c r="D38" s="27"/>
      <c r="E38" s="27"/>
      <c r="F38" s="28"/>
      <c r="G38" s="27"/>
      <c r="H38" s="27"/>
      <c r="I38" s="27"/>
      <c r="J38" s="27"/>
    </row>
    <row r="39" spans="2:10">
      <c r="B39" s="27"/>
      <c r="C39" s="27"/>
      <c r="D39" s="27"/>
      <c r="E39" s="27"/>
      <c r="F39" s="28"/>
      <c r="G39" s="27"/>
      <c r="H39" s="27"/>
      <c r="I39" s="27"/>
      <c r="J39" s="27"/>
    </row>
    <row r="40" spans="2:10">
      <c r="B40" s="27"/>
      <c r="C40" s="27"/>
      <c r="D40" s="27"/>
      <c r="E40" s="27"/>
      <c r="F40" s="28"/>
      <c r="G40" s="27"/>
      <c r="H40" s="27"/>
      <c r="I40" s="27"/>
      <c r="J40" s="27"/>
    </row>
    <row r="41" spans="2:10">
      <c r="B41" s="27"/>
      <c r="C41" s="27"/>
      <c r="D41" s="27"/>
      <c r="E41" s="27"/>
      <c r="F41" s="28"/>
      <c r="G41" s="27"/>
      <c r="H41" s="27"/>
      <c r="I41" s="27"/>
      <c r="J41" s="27"/>
    </row>
    <row r="42" spans="2:10">
      <c r="B42" s="27"/>
      <c r="C42" s="27"/>
      <c r="D42" s="27"/>
      <c r="E42" s="27"/>
      <c r="F42" s="28"/>
      <c r="G42" s="27"/>
      <c r="H42" s="27"/>
      <c r="I42" s="27"/>
      <c r="J42" s="27"/>
    </row>
    <row r="43" spans="2:10">
      <c r="B43" s="27"/>
      <c r="C43" s="27"/>
      <c r="D43" s="27"/>
      <c r="E43" s="27"/>
      <c r="F43" s="28"/>
      <c r="G43" s="27"/>
      <c r="H43" s="27"/>
      <c r="I43" s="27"/>
      <c r="J43" s="27"/>
    </row>
    <row r="44" spans="2:10">
      <c r="B44" s="27"/>
      <c r="C44" s="27"/>
      <c r="D44" s="27"/>
      <c r="E44" s="27"/>
      <c r="F44" s="28"/>
      <c r="G44" s="27"/>
      <c r="H44" s="27"/>
      <c r="I44" s="27"/>
      <c r="J44" s="27"/>
    </row>
    <row r="45" spans="2:10">
      <c r="B45" s="27"/>
      <c r="C45" s="27"/>
      <c r="D45" s="27"/>
      <c r="E45" s="27"/>
      <c r="F45" s="28"/>
      <c r="G45" s="27"/>
      <c r="H45" s="27"/>
      <c r="I45" s="27"/>
      <c r="J45" s="27"/>
    </row>
    <row r="46" spans="2:10">
      <c r="B46" s="27"/>
      <c r="C46" s="27"/>
      <c r="D46" s="27"/>
      <c r="E46" s="27"/>
      <c r="F46" s="28"/>
      <c r="G46" s="27"/>
      <c r="H46" s="27"/>
      <c r="I46" s="27"/>
      <c r="J46" s="27"/>
    </row>
    <row r="47" spans="2:10">
      <c r="B47" s="27"/>
      <c r="C47" s="27"/>
      <c r="D47" s="27"/>
      <c r="E47" s="27"/>
      <c r="F47" s="28"/>
      <c r="G47" s="27"/>
      <c r="H47" s="27"/>
      <c r="I47" s="27"/>
      <c r="J47" s="27"/>
    </row>
    <row r="48" spans="2:10">
      <c r="B48" s="27"/>
      <c r="C48" s="27"/>
      <c r="D48" s="27"/>
      <c r="E48" s="27"/>
      <c r="F48" s="28"/>
      <c r="G48" s="27"/>
      <c r="H48" s="27"/>
      <c r="I48" s="27"/>
      <c r="J48" s="27"/>
    </row>
    <row r="49" spans="2:10">
      <c r="B49" s="27"/>
      <c r="C49" s="27"/>
      <c r="D49" s="27"/>
      <c r="E49" s="27"/>
      <c r="F49" s="28"/>
      <c r="G49" s="27"/>
      <c r="H49" s="27"/>
      <c r="I49" s="27"/>
      <c r="J49" s="27"/>
    </row>
    <row r="50" spans="2:10">
      <c r="B50" s="27"/>
      <c r="C50" s="27"/>
      <c r="D50" s="27"/>
      <c r="E50" s="27"/>
      <c r="F50" s="28"/>
      <c r="G50" s="27"/>
      <c r="H50" s="27"/>
      <c r="I50" s="27"/>
      <c r="J50" s="27"/>
    </row>
    <row r="51" spans="2:10">
      <c r="B51" s="27"/>
      <c r="C51" s="27"/>
      <c r="D51" s="27"/>
      <c r="E51" s="27"/>
      <c r="F51" s="28"/>
      <c r="G51" s="27"/>
      <c r="H51" s="27"/>
      <c r="I51" s="27"/>
      <c r="J51" s="27"/>
    </row>
    <row r="52" spans="2:10">
      <c r="B52" s="27"/>
      <c r="C52" s="27"/>
      <c r="D52" s="27"/>
      <c r="E52" s="27"/>
      <c r="F52" s="28"/>
      <c r="G52" s="27"/>
      <c r="H52" s="27"/>
      <c r="I52" s="27"/>
      <c r="J52" s="27"/>
    </row>
    <row r="53" spans="2:10">
      <c r="B53" s="27"/>
      <c r="C53" s="27"/>
      <c r="D53" s="27"/>
      <c r="E53" s="27"/>
      <c r="F53" s="28"/>
      <c r="G53" s="27"/>
      <c r="H53" s="27"/>
      <c r="I53" s="27"/>
      <c r="J53" s="27"/>
    </row>
    <row r="54" spans="2:10">
      <c r="B54" s="27"/>
      <c r="C54" s="27"/>
      <c r="D54" s="27"/>
      <c r="E54" s="27"/>
      <c r="F54" s="28"/>
      <c r="G54" s="27"/>
      <c r="H54" s="27"/>
      <c r="I54" s="27"/>
      <c r="J54" s="27"/>
    </row>
    <row r="55" spans="2:10">
      <c r="B55" s="27"/>
      <c r="C55" s="27"/>
      <c r="D55" s="27"/>
      <c r="E55" s="27"/>
      <c r="F55" s="28"/>
      <c r="G55" s="27"/>
      <c r="H55" s="27"/>
      <c r="I55" s="27"/>
      <c r="J55" s="27"/>
    </row>
    <row r="56" spans="2:10">
      <c r="B56" s="27"/>
      <c r="C56" s="27"/>
      <c r="D56" s="27"/>
      <c r="E56" s="27"/>
      <c r="F56" s="28"/>
      <c r="G56" s="27"/>
      <c r="H56" s="27"/>
      <c r="I56" s="27"/>
      <c r="J56" s="27"/>
    </row>
    <row r="57" spans="2:10">
      <c r="B57" s="27"/>
      <c r="C57" s="27"/>
      <c r="D57" s="27"/>
      <c r="E57" s="27"/>
      <c r="F57" s="28"/>
      <c r="G57" s="27"/>
      <c r="H57" s="27"/>
      <c r="I57" s="27"/>
      <c r="J57" s="27"/>
    </row>
    <row r="58" spans="2:10">
      <c r="B58" s="27"/>
      <c r="C58" s="27"/>
      <c r="D58" s="27"/>
      <c r="E58" s="27"/>
      <c r="F58" s="28"/>
      <c r="G58" s="27"/>
      <c r="H58" s="27"/>
      <c r="I58" s="27"/>
      <c r="J58" s="27"/>
    </row>
    <row r="59" spans="2:10">
      <c r="B59" s="27"/>
      <c r="C59" s="27"/>
      <c r="D59" s="27"/>
      <c r="E59" s="27"/>
      <c r="F59" s="28"/>
      <c r="G59" s="27"/>
      <c r="H59" s="27"/>
      <c r="I59" s="27"/>
      <c r="J59" s="27"/>
    </row>
    <row r="60" spans="2:10">
      <c r="B60" s="27"/>
      <c r="C60" s="27"/>
      <c r="D60" s="27"/>
      <c r="E60" s="27"/>
      <c r="F60" s="28"/>
      <c r="G60" s="27"/>
      <c r="H60" s="27"/>
      <c r="I60" s="27"/>
      <c r="J60" s="27"/>
    </row>
    <row r="61" spans="2:10">
      <c r="B61" s="27"/>
      <c r="C61" s="27"/>
      <c r="D61" s="27"/>
      <c r="E61" s="27"/>
      <c r="F61" s="28"/>
      <c r="G61" s="27"/>
      <c r="H61" s="27"/>
      <c r="I61" s="27"/>
      <c r="J61" s="27"/>
    </row>
    <row r="62" spans="2:10">
      <c r="B62" s="27"/>
      <c r="C62" s="27"/>
      <c r="D62" s="27"/>
      <c r="E62" s="27"/>
      <c r="F62" s="28"/>
      <c r="G62" s="27"/>
      <c r="H62" s="27"/>
      <c r="I62" s="27"/>
      <c r="J62" s="27"/>
    </row>
    <row r="63" spans="2:10">
      <c r="B63" s="27"/>
      <c r="C63" s="27"/>
      <c r="D63" s="27"/>
      <c r="E63" s="27"/>
      <c r="F63" s="28"/>
      <c r="G63" s="27"/>
      <c r="H63" s="27"/>
      <c r="I63" s="27"/>
      <c r="J63" s="27"/>
    </row>
    <row r="64" spans="2:10">
      <c r="B64" s="27"/>
      <c r="C64" s="27"/>
      <c r="D64" s="27"/>
      <c r="E64" s="27"/>
      <c r="F64" s="28"/>
      <c r="G64" s="27"/>
      <c r="H64" s="27"/>
      <c r="I64" s="27"/>
      <c r="J64" s="27"/>
    </row>
    <row r="65" spans="2:10">
      <c r="B65" s="27"/>
      <c r="C65" s="27"/>
      <c r="D65" s="27"/>
      <c r="E65" s="27"/>
      <c r="F65" s="28"/>
      <c r="G65" s="27"/>
      <c r="H65" s="27"/>
      <c r="I65" s="27"/>
      <c r="J65" s="27"/>
    </row>
    <row r="66" spans="2:10">
      <c r="B66" s="27"/>
      <c r="C66" s="27"/>
      <c r="D66" s="27"/>
      <c r="E66" s="27"/>
      <c r="F66" s="28"/>
      <c r="G66" s="27"/>
      <c r="H66" s="27"/>
      <c r="I66" s="27"/>
      <c r="J66" s="27"/>
    </row>
    <row r="67" spans="2:10">
      <c r="B67" s="27"/>
      <c r="C67" s="27"/>
      <c r="D67" s="27"/>
      <c r="E67" s="27"/>
      <c r="F67" s="28"/>
      <c r="G67" s="27"/>
      <c r="H67" s="27"/>
      <c r="I67" s="27"/>
      <c r="J67" s="27"/>
    </row>
    <row r="68" spans="2:10">
      <c r="B68" s="27"/>
      <c r="C68" s="27"/>
      <c r="D68" s="27"/>
      <c r="E68" s="27"/>
      <c r="F68" s="28"/>
      <c r="G68" s="27"/>
      <c r="H68" s="27"/>
      <c r="I68" s="27"/>
      <c r="J68" s="27"/>
    </row>
    <row r="69" spans="2:10">
      <c r="B69" s="27"/>
      <c r="C69" s="27"/>
      <c r="D69" s="27"/>
      <c r="E69" s="27"/>
      <c r="F69" s="28"/>
      <c r="G69" s="27"/>
      <c r="H69" s="27"/>
      <c r="I69" s="27"/>
      <c r="J69" s="27"/>
    </row>
    <row r="70" spans="2:10">
      <c r="B70" s="27"/>
      <c r="C70" s="27"/>
      <c r="D70" s="27"/>
      <c r="E70" s="27"/>
      <c r="F70" s="28"/>
      <c r="G70" s="27"/>
      <c r="H70" s="27"/>
      <c r="I70" s="27"/>
      <c r="J70" s="27"/>
    </row>
    <row r="71" spans="2:10">
      <c r="B71" s="27"/>
      <c r="C71" s="27"/>
      <c r="D71" s="27"/>
      <c r="E71" s="27"/>
      <c r="F71" s="28"/>
      <c r="G71" s="27"/>
      <c r="H71" s="27"/>
      <c r="I71" s="27"/>
      <c r="J71" s="27"/>
    </row>
    <row r="72" spans="2:10">
      <c r="B72" s="27"/>
      <c r="C72" s="27"/>
      <c r="D72" s="27"/>
      <c r="E72" s="27"/>
      <c r="F72" s="28"/>
      <c r="G72" s="27"/>
      <c r="H72" s="27"/>
      <c r="I72" s="27"/>
      <c r="J72" s="27"/>
    </row>
    <row r="73" spans="2:10">
      <c r="B73" s="27"/>
      <c r="C73" s="27"/>
      <c r="D73" s="27"/>
      <c r="E73" s="27"/>
      <c r="F73" s="28"/>
      <c r="G73" s="27"/>
      <c r="H73" s="27"/>
      <c r="I73" s="27"/>
      <c r="J73" s="27"/>
    </row>
    <row r="74" spans="2:10">
      <c r="B74" s="27"/>
      <c r="C74" s="27"/>
      <c r="D74" s="27"/>
      <c r="E74" s="27"/>
      <c r="F74" s="28"/>
      <c r="G74" s="27"/>
      <c r="H74" s="27"/>
      <c r="I74" s="27"/>
      <c r="J74" s="27"/>
    </row>
    <row r="75" spans="2:10">
      <c r="B75" s="27"/>
      <c r="C75" s="27"/>
      <c r="D75" s="27"/>
      <c r="E75" s="27"/>
      <c r="F75" s="28"/>
      <c r="G75" s="27"/>
      <c r="H75" s="27"/>
      <c r="I75" s="27"/>
      <c r="J75" s="27"/>
    </row>
    <row r="76" spans="2:10">
      <c r="B76" s="27"/>
      <c r="C76" s="27"/>
      <c r="D76" s="27"/>
      <c r="E76" s="27"/>
      <c r="F76" s="28"/>
      <c r="G76" s="27"/>
      <c r="H76" s="27"/>
      <c r="I76" s="27"/>
      <c r="J76" s="27"/>
    </row>
    <row r="77" spans="2:10">
      <c r="B77" s="27"/>
      <c r="C77" s="27"/>
      <c r="D77" s="27"/>
      <c r="E77" s="27"/>
      <c r="F77" s="28"/>
      <c r="G77" s="27"/>
      <c r="H77" s="27"/>
      <c r="I77" s="27"/>
      <c r="J77" s="27"/>
    </row>
    <row r="78" spans="2:10">
      <c r="B78" s="27"/>
      <c r="C78" s="27"/>
      <c r="D78" s="27"/>
      <c r="E78" s="27"/>
      <c r="F78" s="28"/>
      <c r="G78" s="27"/>
      <c r="H78" s="27"/>
      <c r="I78" s="27"/>
      <c r="J78" s="27"/>
    </row>
    <row r="79" spans="2:10" ht="16.5" customHeight="1">
      <c r="B79" s="27" t="s">
        <v>228</v>
      </c>
      <c r="C79" s="27"/>
      <c r="D79" s="27"/>
      <c r="E79" s="27"/>
      <c r="F79" s="28"/>
      <c r="G79" s="27"/>
      <c r="H79" s="27"/>
      <c r="I79" s="27"/>
      <c r="J79" s="27"/>
    </row>
    <row r="80" spans="2:10" ht="16.5" customHeight="1">
      <c r="B80" s="27" t="s">
        <v>206</v>
      </c>
      <c r="C80" s="27"/>
      <c r="D80" s="27"/>
      <c r="E80" s="27"/>
      <c r="F80" s="28"/>
      <c r="G80" s="27"/>
      <c r="H80" s="27"/>
      <c r="I80" s="27"/>
      <c r="J80" s="27"/>
    </row>
    <row r="81" spans="2:10" ht="16.5" customHeight="1">
      <c r="B81" s="27" t="s">
        <v>212</v>
      </c>
      <c r="C81" s="27"/>
      <c r="D81" s="27"/>
      <c r="E81" s="27"/>
      <c r="F81" s="28"/>
      <c r="G81" s="27"/>
      <c r="H81" s="27"/>
      <c r="I81" s="27"/>
      <c r="J81" s="27"/>
    </row>
  </sheetData>
  <phoneticPr fontId="3"/>
  <pageMargins left="0.39370078740157483" right="0.19685039370078741" top="0.59055118110236227" bottom="0.39370078740157483" header="0.31496062992125984" footer="0.19685039370078741"/>
  <pageSetup paperSize="8" scale="75" fitToHeight="0" orientation="landscape" r:id="rId1"/>
  <headerFooter>
    <oddHeader>&amp;R&amp;"ＭＳ 明朝,標準"&amp;12 2-4.生活習慣病に係る医療費等の状況</oddHeader>
  </headerFooter>
  <rowBreaks count="1" manualBreakCount="1">
    <brk id="78" max="19"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B1:S161"/>
  <sheetViews>
    <sheetView showGridLines="0" zoomScaleNormal="100" zoomScaleSheetLayoutView="100" workbookViewId="0"/>
  </sheetViews>
  <sheetFormatPr defaultColWidth="9" defaultRowHeight="13.5"/>
  <cols>
    <col min="1" max="1" width="4.625" style="19" customWidth="1"/>
    <col min="2" max="2" width="3.25" style="19" customWidth="1"/>
    <col min="3" max="3" width="18.75" style="19" customWidth="1"/>
    <col min="4" max="5" width="20.625" style="19" customWidth="1"/>
    <col min="6" max="6" width="20.625" style="28" customWidth="1"/>
    <col min="7" max="7" width="20.625" style="32" customWidth="1"/>
    <col min="8" max="8" width="3.25" style="19" customWidth="1"/>
    <col min="9" max="9" width="19.125" style="19" customWidth="1"/>
    <col min="10" max="12" width="20.625" style="19" customWidth="1"/>
    <col min="13" max="13" width="12.75" style="32" customWidth="1"/>
    <col min="14" max="18" width="20.625" style="29" customWidth="1"/>
    <col min="19" max="19" width="9" style="33"/>
    <col min="20" max="16384" width="9" style="19"/>
  </cols>
  <sheetData>
    <row r="1" spans="2:19" ht="16.5" customHeight="1">
      <c r="B1" s="27" t="s">
        <v>229</v>
      </c>
      <c r="C1" s="27"/>
      <c r="D1" s="27"/>
      <c r="E1" s="27"/>
      <c r="H1" s="27"/>
      <c r="I1" s="27"/>
      <c r="J1" s="27"/>
      <c r="K1" s="27"/>
      <c r="L1" s="27"/>
      <c r="S1" s="29"/>
    </row>
    <row r="2" spans="2:19" ht="16.5" customHeight="1">
      <c r="B2" s="27" t="s">
        <v>209</v>
      </c>
      <c r="C2" s="27"/>
      <c r="D2" s="27"/>
      <c r="E2" s="27"/>
      <c r="H2" s="29" t="s">
        <v>92</v>
      </c>
      <c r="I2" s="27"/>
      <c r="J2" s="27"/>
      <c r="K2" s="27"/>
      <c r="L2" s="27"/>
      <c r="N2" s="27"/>
      <c r="O2" s="30"/>
      <c r="P2" s="28"/>
      <c r="Q2" s="28"/>
      <c r="R2" s="28"/>
      <c r="S2" s="29"/>
    </row>
    <row r="3" spans="2:19" s="33" customFormat="1" ht="16.5" customHeight="1">
      <c r="B3" s="211"/>
      <c r="C3" s="213" t="s">
        <v>142</v>
      </c>
      <c r="D3" s="215" t="s">
        <v>143</v>
      </c>
      <c r="E3" s="215" t="s">
        <v>144</v>
      </c>
      <c r="F3" s="34"/>
      <c r="G3" s="35"/>
      <c r="H3" s="204"/>
      <c r="I3" s="217" t="s">
        <v>133</v>
      </c>
      <c r="J3" s="218" t="s">
        <v>146</v>
      </c>
      <c r="K3" s="218"/>
      <c r="L3" s="218"/>
      <c r="M3" s="35"/>
      <c r="N3" s="206" t="s">
        <v>145</v>
      </c>
      <c r="O3" s="249" t="s">
        <v>146</v>
      </c>
      <c r="P3" s="250"/>
      <c r="Q3" s="251"/>
      <c r="R3" s="36"/>
      <c r="S3" s="29"/>
    </row>
    <row r="4" spans="2:19" s="33" customFormat="1" ht="18" customHeight="1">
      <c r="B4" s="212"/>
      <c r="C4" s="214"/>
      <c r="D4" s="216"/>
      <c r="E4" s="216"/>
      <c r="F4" s="34"/>
      <c r="G4" s="35"/>
      <c r="H4" s="204"/>
      <c r="I4" s="217"/>
      <c r="J4" s="95" t="s">
        <v>244</v>
      </c>
      <c r="K4" s="95" t="s">
        <v>245</v>
      </c>
      <c r="L4" s="125" t="s">
        <v>185</v>
      </c>
      <c r="M4" s="35"/>
      <c r="N4" s="207"/>
      <c r="O4" s="95" t="s">
        <v>244</v>
      </c>
      <c r="P4" s="95" t="s">
        <v>245</v>
      </c>
      <c r="Q4" s="95" t="s">
        <v>164</v>
      </c>
      <c r="R4" s="37"/>
      <c r="S4" s="29"/>
    </row>
    <row r="5" spans="2:19" s="33" customFormat="1" ht="13.5" customHeight="1">
      <c r="B5" s="129">
        <v>1</v>
      </c>
      <c r="C5" s="25" t="s">
        <v>50</v>
      </c>
      <c r="D5" s="99">
        <v>15541.091065961446</v>
      </c>
      <c r="E5" s="99">
        <v>14619.688832237576</v>
      </c>
      <c r="F5" s="38"/>
      <c r="G5" s="39"/>
      <c r="H5" s="124">
        <v>1</v>
      </c>
      <c r="I5" s="25" t="s">
        <v>50</v>
      </c>
      <c r="J5" s="73">
        <f>E5</f>
        <v>14619.688832237576</v>
      </c>
      <c r="K5" s="73">
        <f>K87</f>
        <v>15856.197701362797</v>
      </c>
      <c r="L5" s="73">
        <f>ROUND(J5,0)-ROUND(K5,0)</f>
        <v>-1236</v>
      </c>
      <c r="M5" s="39"/>
      <c r="N5" s="56">
        <f t="shared" ref="N5:N68" si="0">$D$79</f>
        <v>14725.002589329299</v>
      </c>
      <c r="O5" s="56">
        <f t="shared" ref="O5:O68" si="1">$E$79</f>
        <v>14725.002589329299</v>
      </c>
      <c r="P5" s="56">
        <f>$K$161</f>
        <v>15967.843649785711</v>
      </c>
      <c r="Q5" s="73">
        <f>ROUND(O5,0)-ROUND(P5,0)</f>
        <v>-1243</v>
      </c>
      <c r="R5" s="64">
        <v>0</v>
      </c>
      <c r="S5" s="29"/>
    </row>
    <row r="6" spans="2:19" s="33" customFormat="1" ht="13.5" customHeight="1">
      <c r="B6" s="124">
        <v>2</v>
      </c>
      <c r="C6" s="25" t="s">
        <v>93</v>
      </c>
      <c r="D6" s="99">
        <v>14517.972093340612</v>
      </c>
      <c r="E6" s="99">
        <v>14546.210905422558</v>
      </c>
      <c r="F6" s="38"/>
      <c r="G6" s="39"/>
      <c r="H6" s="124">
        <v>2</v>
      </c>
      <c r="I6" s="25" t="s">
        <v>93</v>
      </c>
      <c r="J6" s="73">
        <f t="shared" ref="J6:J69" si="2">E6</f>
        <v>14546.210905422558</v>
      </c>
      <c r="K6" s="73">
        <f t="shared" ref="K6:K69" si="3">K88</f>
        <v>15791.201924795496</v>
      </c>
      <c r="L6" s="73">
        <f t="shared" ref="L6:L69" si="4">ROUND(J6,0)-ROUND(K6,0)</f>
        <v>-1245</v>
      </c>
      <c r="M6" s="39"/>
      <c r="N6" s="56">
        <f t="shared" si="0"/>
        <v>14725.002589329299</v>
      </c>
      <c r="O6" s="56">
        <f t="shared" si="1"/>
        <v>14725.002589329299</v>
      </c>
      <c r="P6" s="56">
        <f t="shared" ref="P6:P69" si="5">$K$161</f>
        <v>15967.843649785711</v>
      </c>
      <c r="Q6" s="73">
        <f t="shared" ref="Q6:Q69" si="6">ROUND(O6,0)-ROUND(P6,0)</f>
        <v>-1243</v>
      </c>
      <c r="R6" s="64">
        <v>0</v>
      </c>
      <c r="S6" s="29"/>
    </row>
    <row r="7" spans="2:19" s="33" customFormat="1" ht="13.5" customHeight="1">
      <c r="B7" s="124">
        <v>3</v>
      </c>
      <c r="C7" s="25" t="s">
        <v>94</v>
      </c>
      <c r="D7" s="99">
        <v>13912.973887814313</v>
      </c>
      <c r="E7" s="99">
        <v>14532.581633281859</v>
      </c>
      <c r="F7" s="38"/>
      <c r="G7" s="39"/>
      <c r="H7" s="124">
        <v>3</v>
      </c>
      <c r="I7" s="25" t="s">
        <v>94</v>
      </c>
      <c r="J7" s="73">
        <f t="shared" si="2"/>
        <v>14532.581633281859</v>
      </c>
      <c r="K7" s="73">
        <f t="shared" si="3"/>
        <v>15770.968008193695</v>
      </c>
      <c r="L7" s="73">
        <f t="shared" si="4"/>
        <v>-1238</v>
      </c>
      <c r="M7" s="39"/>
      <c r="N7" s="56">
        <f t="shared" si="0"/>
        <v>14725.002589329299</v>
      </c>
      <c r="O7" s="56">
        <f t="shared" si="1"/>
        <v>14725.002589329299</v>
      </c>
      <c r="P7" s="56">
        <f t="shared" si="5"/>
        <v>15967.843649785711</v>
      </c>
      <c r="Q7" s="73">
        <f t="shared" si="6"/>
        <v>-1243</v>
      </c>
      <c r="R7" s="64">
        <v>0</v>
      </c>
      <c r="S7" s="29"/>
    </row>
    <row r="8" spans="2:19" s="33" customFormat="1" ht="13.5" customHeight="1">
      <c r="B8" s="124">
        <v>4</v>
      </c>
      <c r="C8" s="25" t="s">
        <v>95</v>
      </c>
      <c r="D8" s="99">
        <v>14376.756450839328</v>
      </c>
      <c r="E8" s="99">
        <v>14635.306874537842</v>
      </c>
      <c r="F8" s="38"/>
      <c r="G8" s="39"/>
      <c r="H8" s="124">
        <v>4</v>
      </c>
      <c r="I8" s="25" t="s">
        <v>95</v>
      </c>
      <c r="J8" s="73">
        <f t="shared" si="2"/>
        <v>14635.306874537842</v>
      </c>
      <c r="K8" s="73">
        <f t="shared" si="3"/>
        <v>15889.558605631753</v>
      </c>
      <c r="L8" s="73">
        <f t="shared" si="4"/>
        <v>-1255</v>
      </c>
      <c r="M8" s="39"/>
      <c r="N8" s="56">
        <f t="shared" si="0"/>
        <v>14725.002589329299</v>
      </c>
      <c r="O8" s="56">
        <f t="shared" si="1"/>
        <v>14725.002589329299</v>
      </c>
      <c r="P8" s="56">
        <f t="shared" si="5"/>
        <v>15967.843649785711</v>
      </c>
      <c r="Q8" s="73">
        <f t="shared" si="6"/>
        <v>-1243</v>
      </c>
      <c r="R8" s="64">
        <v>0</v>
      </c>
      <c r="S8" s="29"/>
    </row>
    <row r="9" spans="2:19" s="33" customFormat="1" ht="13.5" customHeight="1">
      <c r="B9" s="124">
        <v>5</v>
      </c>
      <c r="C9" s="25" t="s">
        <v>96</v>
      </c>
      <c r="D9" s="99">
        <v>14851.453426124197</v>
      </c>
      <c r="E9" s="99">
        <v>14567.11407394711</v>
      </c>
      <c r="F9" s="38"/>
      <c r="G9" s="39"/>
      <c r="H9" s="124">
        <v>5</v>
      </c>
      <c r="I9" s="25" t="s">
        <v>96</v>
      </c>
      <c r="J9" s="73">
        <f t="shared" si="2"/>
        <v>14567.11407394711</v>
      </c>
      <c r="K9" s="73">
        <f t="shared" si="3"/>
        <v>15794.448583423828</v>
      </c>
      <c r="L9" s="73">
        <f t="shared" si="4"/>
        <v>-1227</v>
      </c>
      <c r="M9" s="39"/>
      <c r="N9" s="56">
        <f t="shared" si="0"/>
        <v>14725.002589329299</v>
      </c>
      <c r="O9" s="56">
        <f t="shared" si="1"/>
        <v>14725.002589329299</v>
      </c>
      <c r="P9" s="56">
        <f t="shared" si="5"/>
        <v>15967.843649785711</v>
      </c>
      <c r="Q9" s="73">
        <f t="shared" si="6"/>
        <v>-1243</v>
      </c>
      <c r="R9" s="64">
        <v>0</v>
      </c>
      <c r="S9" s="29"/>
    </row>
    <row r="10" spans="2:19" s="33" customFormat="1" ht="13.5" customHeight="1">
      <c r="B10" s="124">
        <v>6</v>
      </c>
      <c r="C10" s="25" t="s">
        <v>97</v>
      </c>
      <c r="D10" s="99">
        <v>15675.231407546578</v>
      </c>
      <c r="E10" s="99">
        <v>14701.506274036245</v>
      </c>
      <c r="F10" s="38"/>
      <c r="G10" s="39"/>
      <c r="H10" s="124">
        <v>6</v>
      </c>
      <c r="I10" s="25" t="s">
        <v>97</v>
      </c>
      <c r="J10" s="73">
        <f t="shared" si="2"/>
        <v>14701.506274036245</v>
      </c>
      <c r="K10" s="73">
        <f t="shared" si="3"/>
        <v>15936.131768263358</v>
      </c>
      <c r="L10" s="73">
        <f t="shared" si="4"/>
        <v>-1234</v>
      </c>
      <c r="M10" s="39"/>
      <c r="N10" s="56">
        <f t="shared" si="0"/>
        <v>14725.002589329299</v>
      </c>
      <c r="O10" s="56">
        <f t="shared" si="1"/>
        <v>14725.002589329299</v>
      </c>
      <c r="P10" s="56">
        <f t="shared" si="5"/>
        <v>15967.843649785711</v>
      </c>
      <c r="Q10" s="73">
        <f t="shared" si="6"/>
        <v>-1243</v>
      </c>
      <c r="R10" s="64">
        <v>0</v>
      </c>
      <c r="S10" s="29"/>
    </row>
    <row r="11" spans="2:19" s="33" customFormat="1" ht="13.5" customHeight="1">
      <c r="B11" s="124">
        <v>7</v>
      </c>
      <c r="C11" s="25" t="s">
        <v>98</v>
      </c>
      <c r="D11" s="99">
        <v>14826.307188972256</v>
      </c>
      <c r="E11" s="99">
        <v>14714.292451576777</v>
      </c>
      <c r="F11" s="38"/>
      <c r="G11" s="39"/>
      <c r="H11" s="124">
        <v>7</v>
      </c>
      <c r="I11" s="25" t="s">
        <v>98</v>
      </c>
      <c r="J11" s="73">
        <f t="shared" si="2"/>
        <v>14714.292451576777</v>
      </c>
      <c r="K11" s="73">
        <f t="shared" si="3"/>
        <v>15941.78403261825</v>
      </c>
      <c r="L11" s="73">
        <f t="shared" si="4"/>
        <v>-1228</v>
      </c>
      <c r="M11" s="39"/>
      <c r="N11" s="56">
        <f t="shared" si="0"/>
        <v>14725.002589329299</v>
      </c>
      <c r="O11" s="56">
        <f t="shared" si="1"/>
        <v>14725.002589329299</v>
      </c>
      <c r="P11" s="56">
        <f t="shared" si="5"/>
        <v>15967.843649785711</v>
      </c>
      <c r="Q11" s="73">
        <f t="shared" si="6"/>
        <v>-1243</v>
      </c>
      <c r="R11" s="64">
        <v>0</v>
      </c>
      <c r="S11" s="29"/>
    </row>
    <row r="12" spans="2:19" s="33" customFormat="1" ht="13.5" customHeight="1">
      <c r="B12" s="124">
        <v>8</v>
      </c>
      <c r="C12" s="25" t="s">
        <v>51</v>
      </c>
      <c r="D12" s="99">
        <v>14509.797900262467</v>
      </c>
      <c r="E12" s="99">
        <v>14433.346041303726</v>
      </c>
      <c r="F12" s="38"/>
      <c r="G12" s="39"/>
      <c r="H12" s="124">
        <v>8</v>
      </c>
      <c r="I12" s="25" t="s">
        <v>51</v>
      </c>
      <c r="J12" s="73">
        <f t="shared" si="2"/>
        <v>14433.346041303726</v>
      </c>
      <c r="K12" s="73">
        <f t="shared" si="3"/>
        <v>15672.138572418364</v>
      </c>
      <c r="L12" s="73">
        <f t="shared" si="4"/>
        <v>-1239</v>
      </c>
      <c r="M12" s="39"/>
      <c r="N12" s="56">
        <f t="shared" si="0"/>
        <v>14725.002589329299</v>
      </c>
      <c r="O12" s="56">
        <f t="shared" si="1"/>
        <v>14725.002589329299</v>
      </c>
      <c r="P12" s="56">
        <f t="shared" si="5"/>
        <v>15967.843649785711</v>
      </c>
      <c r="Q12" s="73">
        <f t="shared" si="6"/>
        <v>-1243</v>
      </c>
      <c r="R12" s="64">
        <v>0</v>
      </c>
      <c r="S12" s="29"/>
    </row>
    <row r="13" spans="2:19" s="33" customFormat="1" ht="13.5" customHeight="1">
      <c r="B13" s="124">
        <v>9</v>
      </c>
      <c r="C13" s="25" t="s">
        <v>99</v>
      </c>
      <c r="D13" s="99">
        <v>12758.649428065088</v>
      </c>
      <c r="E13" s="99">
        <v>14579.27642267788</v>
      </c>
      <c r="F13" s="38"/>
      <c r="G13" s="39"/>
      <c r="H13" s="124">
        <v>9</v>
      </c>
      <c r="I13" s="25" t="s">
        <v>99</v>
      </c>
      <c r="J13" s="73">
        <f t="shared" si="2"/>
        <v>14579.27642267788</v>
      </c>
      <c r="K13" s="73">
        <f t="shared" si="3"/>
        <v>15799.530008655642</v>
      </c>
      <c r="L13" s="73">
        <f t="shared" si="4"/>
        <v>-1221</v>
      </c>
      <c r="M13" s="39"/>
      <c r="N13" s="56">
        <f t="shared" si="0"/>
        <v>14725.002589329299</v>
      </c>
      <c r="O13" s="56">
        <f t="shared" si="1"/>
        <v>14725.002589329299</v>
      </c>
      <c r="P13" s="56">
        <f t="shared" si="5"/>
        <v>15967.843649785711</v>
      </c>
      <c r="Q13" s="73">
        <f t="shared" si="6"/>
        <v>-1243</v>
      </c>
      <c r="R13" s="64">
        <v>0</v>
      </c>
      <c r="S13" s="29"/>
    </row>
    <row r="14" spans="2:19" s="33" customFormat="1" ht="13.5" customHeight="1">
      <c r="B14" s="124">
        <v>10</v>
      </c>
      <c r="C14" s="25" t="s">
        <v>52</v>
      </c>
      <c r="D14" s="99">
        <v>14800.603036106973</v>
      </c>
      <c r="E14" s="99">
        <v>14669.157370342271</v>
      </c>
      <c r="F14" s="38"/>
      <c r="G14" s="39"/>
      <c r="H14" s="124">
        <v>10</v>
      </c>
      <c r="I14" s="25" t="s">
        <v>52</v>
      </c>
      <c r="J14" s="73">
        <f t="shared" si="2"/>
        <v>14669.157370342271</v>
      </c>
      <c r="K14" s="73">
        <f t="shared" si="3"/>
        <v>15901.07400781332</v>
      </c>
      <c r="L14" s="73">
        <f t="shared" si="4"/>
        <v>-1232</v>
      </c>
      <c r="M14" s="39"/>
      <c r="N14" s="56">
        <f t="shared" si="0"/>
        <v>14725.002589329299</v>
      </c>
      <c r="O14" s="56">
        <f t="shared" si="1"/>
        <v>14725.002589329299</v>
      </c>
      <c r="P14" s="56">
        <f t="shared" si="5"/>
        <v>15967.843649785711</v>
      </c>
      <c r="Q14" s="73">
        <f t="shared" si="6"/>
        <v>-1243</v>
      </c>
      <c r="R14" s="64">
        <v>0</v>
      </c>
      <c r="S14" s="29"/>
    </row>
    <row r="15" spans="2:19" s="33" customFormat="1" ht="13.5" customHeight="1">
      <c r="B15" s="124">
        <v>11</v>
      </c>
      <c r="C15" s="25" t="s">
        <v>53</v>
      </c>
      <c r="D15" s="99">
        <v>14560.163240729205</v>
      </c>
      <c r="E15" s="99">
        <v>14681.651730262698</v>
      </c>
      <c r="F15" s="38"/>
      <c r="G15" s="39"/>
      <c r="H15" s="124">
        <v>11</v>
      </c>
      <c r="I15" s="25" t="s">
        <v>53</v>
      </c>
      <c r="J15" s="73">
        <f t="shared" si="2"/>
        <v>14681.651730262698</v>
      </c>
      <c r="K15" s="73">
        <f t="shared" si="3"/>
        <v>15909.006946334583</v>
      </c>
      <c r="L15" s="73">
        <f t="shared" si="4"/>
        <v>-1227</v>
      </c>
      <c r="M15" s="39"/>
      <c r="N15" s="56">
        <f t="shared" si="0"/>
        <v>14725.002589329299</v>
      </c>
      <c r="O15" s="56">
        <f t="shared" si="1"/>
        <v>14725.002589329299</v>
      </c>
      <c r="P15" s="56">
        <f t="shared" si="5"/>
        <v>15967.843649785711</v>
      </c>
      <c r="Q15" s="73">
        <f t="shared" si="6"/>
        <v>-1243</v>
      </c>
      <c r="R15" s="64">
        <v>0</v>
      </c>
      <c r="S15" s="29"/>
    </row>
    <row r="16" spans="2:19" s="33" customFormat="1" ht="13.5" customHeight="1">
      <c r="B16" s="124">
        <v>12</v>
      </c>
      <c r="C16" s="25" t="s">
        <v>100</v>
      </c>
      <c r="D16" s="99">
        <v>15435.056608318613</v>
      </c>
      <c r="E16" s="99">
        <v>14510.585805509876</v>
      </c>
      <c r="F16" s="38"/>
      <c r="G16" s="39"/>
      <c r="H16" s="124">
        <v>12</v>
      </c>
      <c r="I16" s="25" t="s">
        <v>100</v>
      </c>
      <c r="J16" s="73">
        <f t="shared" si="2"/>
        <v>14510.585805509876</v>
      </c>
      <c r="K16" s="73">
        <f t="shared" si="3"/>
        <v>15743.455790816934</v>
      </c>
      <c r="L16" s="73">
        <f t="shared" si="4"/>
        <v>-1232</v>
      </c>
      <c r="M16" s="39"/>
      <c r="N16" s="56">
        <f t="shared" si="0"/>
        <v>14725.002589329299</v>
      </c>
      <c r="O16" s="56">
        <f t="shared" si="1"/>
        <v>14725.002589329299</v>
      </c>
      <c r="P16" s="56">
        <f t="shared" si="5"/>
        <v>15967.843649785711</v>
      </c>
      <c r="Q16" s="73">
        <f t="shared" si="6"/>
        <v>-1243</v>
      </c>
      <c r="R16" s="64">
        <v>0</v>
      </c>
      <c r="S16" s="29"/>
    </row>
    <row r="17" spans="2:19" s="33" customFormat="1" ht="13.5" customHeight="1">
      <c r="B17" s="124">
        <v>13</v>
      </c>
      <c r="C17" s="25" t="s">
        <v>101</v>
      </c>
      <c r="D17" s="99">
        <v>14807.685370647698</v>
      </c>
      <c r="E17" s="99">
        <v>14611.545579119898</v>
      </c>
      <c r="F17" s="38"/>
      <c r="G17" s="39"/>
      <c r="H17" s="124">
        <v>13</v>
      </c>
      <c r="I17" s="25" t="s">
        <v>101</v>
      </c>
      <c r="J17" s="73">
        <f t="shared" si="2"/>
        <v>14611.545579119898</v>
      </c>
      <c r="K17" s="73">
        <f t="shared" si="3"/>
        <v>15819.874643478501</v>
      </c>
      <c r="L17" s="73">
        <f t="shared" si="4"/>
        <v>-1208</v>
      </c>
      <c r="M17" s="39"/>
      <c r="N17" s="56">
        <f t="shared" si="0"/>
        <v>14725.002589329299</v>
      </c>
      <c r="O17" s="56">
        <f t="shared" si="1"/>
        <v>14725.002589329299</v>
      </c>
      <c r="P17" s="56">
        <f t="shared" si="5"/>
        <v>15967.843649785711</v>
      </c>
      <c r="Q17" s="73">
        <f t="shared" si="6"/>
        <v>-1243</v>
      </c>
      <c r="R17" s="64">
        <v>0</v>
      </c>
      <c r="S17" s="29"/>
    </row>
    <row r="18" spans="2:19" s="33" customFormat="1" ht="13.5" customHeight="1">
      <c r="B18" s="124">
        <v>14</v>
      </c>
      <c r="C18" s="25" t="s">
        <v>102</v>
      </c>
      <c r="D18" s="99">
        <v>15533.425146019059</v>
      </c>
      <c r="E18" s="99">
        <v>14504.367156924623</v>
      </c>
      <c r="F18" s="38"/>
      <c r="G18" s="39"/>
      <c r="H18" s="124">
        <v>14</v>
      </c>
      <c r="I18" s="25" t="s">
        <v>102</v>
      </c>
      <c r="J18" s="73">
        <f t="shared" si="2"/>
        <v>14504.367156924623</v>
      </c>
      <c r="K18" s="73">
        <f t="shared" si="3"/>
        <v>15701.912248187829</v>
      </c>
      <c r="L18" s="73">
        <f t="shared" si="4"/>
        <v>-1198</v>
      </c>
      <c r="M18" s="39"/>
      <c r="N18" s="56">
        <f t="shared" si="0"/>
        <v>14725.002589329299</v>
      </c>
      <c r="O18" s="56">
        <f t="shared" si="1"/>
        <v>14725.002589329299</v>
      </c>
      <c r="P18" s="56">
        <f t="shared" si="5"/>
        <v>15967.843649785711</v>
      </c>
      <c r="Q18" s="73">
        <f t="shared" si="6"/>
        <v>-1243</v>
      </c>
      <c r="R18" s="64">
        <v>0</v>
      </c>
      <c r="S18" s="29"/>
    </row>
    <row r="19" spans="2:19" s="33" customFormat="1" ht="13.5" customHeight="1">
      <c r="B19" s="124">
        <v>15</v>
      </c>
      <c r="C19" s="25" t="s">
        <v>103</v>
      </c>
      <c r="D19" s="99">
        <v>14810.517577904217</v>
      </c>
      <c r="E19" s="99">
        <v>14641.169526347639</v>
      </c>
      <c r="F19" s="38"/>
      <c r="G19" s="39"/>
      <c r="H19" s="124">
        <v>15</v>
      </c>
      <c r="I19" s="25" t="s">
        <v>103</v>
      </c>
      <c r="J19" s="73">
        <f t="shared" si="2"/>
        <v>14641.169526347639</v>
      </c>
      <c r="K19" s="73">
        <f t="shared" si="3"/>
        <v>15878.396472075214</v>
      </c>
      <c r="L19" s="73">
        <f t="shared" si="4"/>
        <v>-1237</v>
      </c>
      <c r="M19" s="39"/>
      <c r="N19" s="56">
        <f t="shared" si="0"/>
        <v>14725.002589329299</v>
      </c>
      <c r="O19" s="56">
        <f t="shared" si="1"/>
        <v>14725.002589329299</v>
      </c>
      <c r="P19" s="56">
        <f t="shared" si="5"/>
        <v>15967.843649785711</v>
      </c>
      <c r="Q19" s="73">
        <f t="shared" si="6"/>
        <v>-1243</v>
      </c>
      <c r="R19" s="64">
        <v>0</v>
      </c>
      <c r="S19" s="29"/>
    </row>
    <row r="20" spans="2:19" s="33" customFormat="1" ht="13.5" customHeight="1">
      <c r="B20" s="124">
        <v>16</v>
      </c>
      <c r="C20" s="25" t="s">
        <v>54</v>
      </c>
      <c r="D20" s="99">
        <v>15461.060964513194</v>
      </c>
      <c r="E20" s="99">
        <v>14446.679572265013</v>
      </c>
      <c r="F20" s="38"/>
      <c r="G20" s="39"/>
      <c r="H20" s="124">
        <v>16</v>
      </c>
      <c r="I20" s="25" t="s">
        <v>54</v>
      </c>
      <c r="J20" s="73">
        <f t="shared" si="2"/>
        <v>14446.679572265013</v>
      </c>
      <c r="K20" s="73">
        <f t="shared" si="3"/>
        <v>15660.867951675858</v>
      </c>
      <c r="L20" s="73">
        <f t="shared" si="4"/>
        <v>-1214</v>
      </c>
      <c r="M20" s="39"/>
      <c r="N20" s="56">
        <f t="shared" si="0"/>
        <v>14725.002589329299</v>
      </c>
      <c r="O20" s="56">
        <f t="shared" si="1"/>
        <v>14725.002589329299</v>
      </c>
      <c r="P20" s="56">
        <f t="shared" si="5"/>
        <v>15967.843649785711</v>
      </c>
      <c r="Q20" s="73">
        <f t="shared" si="6"/>
        <v>-1243</v>
      </c>
      <c r="R20" s="64">
        <v>0</v>
      </c>
      <c r="S20" s="29"/>
    </row>
    <row r="21" spans="2:19" s="33" customFormat="1" ht="13.5" customHeight="1">
      <c r="B21" s="124">
        <v>17</v>
      </c>
      <c r="C21" s="25" t="s">
        <v>104</v>
      </c>
      <c r="D21" s="99">
        <v>14979.260976001284</v>
      </c>
      <c r="E21" s="99">
        <v>14503.015799628623</v>
      </c>
      <c r="F21" s="38"/>
      <c r="G21" s="39"/>
      <c r="H21" s="124">
        <v>17</v>
      </c>
      <c r="I21" s="25" t="s">
        <v>104</v>
      </c>
      <c r="J21" s="73">
        <f t="shared" si="2"/>
        <v>14503.015799628623</v>
      </c>
      <c r="K21" s="73">
        <f t="shared" si="3"/>
        <v>15747.421539863955</v>
      </c>
      <c r="L21" s="73">
        <f t="shared" si="4"/>
        <v>-1244</v>
      </c>
      <c r="M21" s="39"/>
      <c r="N21" s="56">
        <f t="shared" si="0"/>
        <v>14725.002589329299</v>
      </c>
      <c r="O21" s="56">
        <f t="shared" si="1"/>
        <v>14725.002589329299</v>
      </c>
      <c r="P21" s="56">
        <f t="shared" si="5"/>
        <v>15967.843649785711</v>
      </c>
      <c r="Q21" s="73">
        <f t="shared" si="6"/>
        <v>-1243</v>
      </c>
      <c r="R21" s="64">
        <v>0</v>
      </c>
      <c r="S21" s="29"/>
    </row>
    <row r="22" spans="2:19" s="33" customFormat="1" ht="13.5" customHeight="1">
      <c r="B22" s="124">
        <v>18</v>
      </c>
      <c r="C22" s="25" t="s">
        <v>55</v>
      </c>
      <c r="D22" s="99">
        <v>15922.58214955776</v>
      </c>
      <c r="E22" s="99">
        <v>14527.856509198562</v>
      </c>
      <c r="F22" s="38"/>
      <c r="G22" s="39"/>
      <c r="H22" s="124">
        <v>18</v>
      </c>
      <c r="I22" s="25" t="s">
        <v>55</v>
      </c>
      <c r="J22" s="73">
        <f t="shared" si="2"/>
        <v>14527.856509198562</v>
      </c>
      <c r="K22" s="73">
        <f t="shared" si="3"/>
        <v>15721.758037054846</v>
      </c>
      <c r="L22" s="73">
        <f t="shared" si="4"/>
        <v>-1194</v>
      </c>
      <c r="M22" s="39"/>
      <c r="N22" s="56">
        <f t="shared" si="0"/>
        <v>14725.002589329299</v>
      </c>
      <c r="O22" s="56">
        <f t="shared" si="1"/>
        <v>14725.002589329299</v>
      </c>
      <c r="P22" s="56">
        <f t="shared" si="5"/>
        <v>15967.843649785711</v>
      </c>
      <c r="Q22" s="73">
        <f t="shared" si="6"/>
        <v>-1243</v>
      </c>
      <c r="R22" s="64">
        <v>0</v>
      </c>
      <c r="S22" s="29"/>
    </row>
    <row r="23" spans="2:19" s="33" customFormat="1" ht="13.5" customHeight="1">
      <c r="B23" s="124">
        <v>19</v>
      </c>
      <c r="C23" s="25" t="s">
        <v>105</v>
      </c>
      <c r="D23" s="99">
        <v>12584.839748120543</v>
      </c>
      <c r="E23" s="99">
        <v>14604.944060717215</v>
      </c>
      <c r="F23" s="38"/>
      <c r="G23" s="39"/>
      <c r="H23" s="124">
        <v>19</v>
      </c>
      <c r="I23" s="25" t="s">
        <v>105</v>
      </c>
      <c r="J23" s="73">
        <f t="shared" si="2"/>
        <v>14604.944060717215</v>
      </c>
      <c r="K23" s="73">
        <f t="shared" si="3"/>
        <v>15834.158366344152</v>
      </c>
      <c r="L23" s="73">
        <f t="shared" si="4"/>
        <v>-1229</v>
      </c>
      <c r="M23" s="39"/>
      <c r="N23" s="56">
        <f t="shared" si="0"/>
        <v>14725.002589329299</v>
      </c>
      <c r="O23" s="56">
        <f t="shared" si="1"/>
        <v>14725.002589329299</v>
      </c>
      <c r="P23" s="56">
        <f t="shared" si="5"/>
        <v>15967.843649785711</v>
      </c>
      <c r="Q23" s="73">
        <f t="shared" si="6"/>
        <v>-1243</v>
      </c>
      <c r="R23" s="64">
        <v>0</v>
      </c>
      <c r="S23" s="29"/>
    </row>
    <row r="24" spans="2:19" s="33" customFormat="1" ht="13.5" customHeight="1">
      <c r="B24" s="124">
        <v>20</v>
      </c>
      <c r="C24" s="25" t="s">
        <v>106</v>
      </c>
      <c r="D24" s="99">
        <v>14885.049592334202</v>
      </c>
      <c r="E24" s="99">
        <v>14609.525871078129</v>
      </c>
      <c r="F24" s="38"/>
      <c r="G24" s="39"/>
      <c r="H24" s="124">
        <v>20</v>
      </c>
      <c r="I24" s="25" t="s">
        <v>106</v>
      </c>
      <c r="J24" s="73">
        <f t="shared" si="2"/>
        <v>14609.525871078129</v>
      </c>
      <c r="K24" s="73">
        <f t="shared" si="3"/>
        <v>15851.40455237591</v>
      </c>
      <c r="L24" s="73">
        <f t="shared" si="4"/>
        <v>-1241</v>
      </c>
      <c r="M24" s="39"/>
      <c r="N24" s="56">
        <f t="shared" si="0"/>
        <v>14725.002589329299</v>
      </c>
      <c r="O24" s="56">
        <f t="shared" si="1"/>
        <v>14725.002589329299</v>
      </c>
      <c r="P24" s="56">
        <f t="shared" si="5"/>
        <v>15967.843649785711</v>
      </c>
      <c r="Q24" s="73">
        <f t="shared" si="6"/>
        <v>-1243</v>
      </c>
      <c r="R24" s="64">
        <v>0</v>
      </c>
      <c r="S24" s="29"/>
    </row>
    <row r="25" spans="2:19" s="33" customFormat="1" ht="13.5" customHeight="1">
      <c r="B25" s="124">
        <v>21</v>
      </c>
      <c r="C25" s="25" t="s">
        <v>107</v>
      </c>
      <c r="D25" s="99">
        <v>15773.933295033832</v>
      </c>
      <c r="E25" s="99">
        <v>14744.076589551576</v>
      </c>
      <c r="F25" s="38"/>
      <c r="G25" s="39"/>
      <c r="H25" s="124">
        <v>21</v>
      </c>
      <c r="I25" s="25" t="s">
        <v>107</v>
      </c>
      <c r="J25" s="73">
        <f t="shared" si="2"/>
        <v>14744.076589551576</v>
      </c>
      <c r="K25" s="73">
        <f t="shared" si="3"/>
        <v>15998.338662419113</v>
      </c>
      <c r="L25" s="73">
        <f t="shared" si="4"/>
        <v>-1254</v>
      </c>
      <c r="M25" s="39"/>
      <c r="N25" s="56">
        <f t="shared" si="0"/>
        <v>14725.002589329299</v>
      </c>
      <c r="O25" s="56">
        <f t="shared" si="1"/>
        <v>14725.002589329299</v>
      </c>
      <c r="P25" s="56">
        <f t="shared" si="5"/>
        <v>15967.843649785711</v>
      </c>
      <c r="Q25" s="73">
        <f t="shared" si="6"/>
        <v>-1243</v>
      </c>
      <c r="R25" s="64">
        <v>0</v>
      </c>
      <c r="S25" s="29"/>
    </row>
    <row r="26" spans="2:19" s="33" customFormat="1" ht="13.5" customHeight="1">
      <c r="B26" s="124">
        <v>22</v>
      </c>
      <c r="C26" s="25" t="s">
        <v>56</v>
      </c>
      <c r="D26" s="99">
        <v>14024.251501978215</v>
      </c>
      <c r="E26" s="99">
        <v>14669.411428700972</v>
      </c>
      <c r="F26" s="38"/>
      <c r="G26" s="39"/>
      <c r="H26" s="124">
        <v>22</v>
      </c>
      <c r="I26" s="25" t="s">
        <v>56</v>
      </c>
      <c r="J26" s="73">
        <f t="shared" si="2"/>
        <v>14669.411428700972</v>
      </c>
      <c r="K26" s="73">
        <f t="shared" si="3"/>
        <v>15925.208965817164</v>
      </c>
      <c r="L26" s="73">
        <f t="shared" si="4"/>
        <v>-1256</v>
      </c>
      <c r="M26" s="39"/>
      <c r="N26" s="56">
        <f t="shared" si="0"/>
        <v>14725.002589329299</v>
      </c>
      <c r="O26" s="56">
        <f t="shared" si="1"/>
        <v>14725.002589329299</v>
      </c>
      <c r="P26" s="56">
        <f t="shared" si="5"/>
        <v>15967.843649785711</v>
      </c>
      <c r="Q26" s="73">
        <f t="shared" si="6"/>
        <v>-1243</v>
      </c>
      <c r="R26" s="64">
        <v>0</v>
      </c>
      <c r="S26" s="29"/>
    </row>
    <row r="27" spans="2:19" s="33" customFormat="1" ht="13.5" customHeight="1">
      <c r="B27" s="124">
        <v>23</v>
      </c>
      <c r="C27" s="25" t="s">
        <v>108</v>
      </c>
      <c r="D27" s="99">
        <v>17026.613690585429</v>
      </c>
      <c r="E27" s="99">
        <v>14787.409725358353</v>
      </c>
      <c r="F27" s="38"/>
      <c r="G27" s="39"/>
      <c r="H27" s="124">
        <v>23</v>
      </c>
      <c r="I27" s="25" t="s">
        <v>108</v>
      </c>
      <c r="J27" s="73">
        <f t="shared" si="2"/>
        <v>14787.409725358353</v>
      </c>
      <c r="K27" s="73">
        <f t="shared" si="3"/>
        <v>16057.249516884178</v>
      </c>
      <c r="L27" s="73">
        <f t="shared" si="4"/>
        <v>-1270</v>
      </c>
      <c r="M27" s="39"/>
      <c r="N27" s="56">
        <f t="shared" si="0"/>
        <v>14725.002589329299</v>
      </c>
      <c r="O27" s="56">
        <f t="shared" si="1"/>
        <v>14725.002589329299</v>
      </c>
      <c r="P27" s="56">
        <f t="shared" si="5"/>
        <v>15967.843649785711</v>
      </c>
      <c r="Q27" s="73">
        <f t="shared" si="6"/>
        <v>-1243</v>
      </c>
      <c r="R27" s="64">
        <v>0</v>
      </c>
      <c r="S27" s="29"/>
    </row>
    <row r="28" spans="2:19" s="33" customFormat="1" ht="13.5" customHeight="1">
      <c r="B28" s="124">
        <v>24</v>
      </c>
      <c r="C28" s="25" t="s">
        <v>109</v>
      </c>
      <c r="D28" s="99">
        <v>15349.043779592397</v>
      </c>
      <c r="E28" s="99">
        <v>14567.685507185892</v>
      </c>
      <c r="F28" s="38"/>
      <c r="G28" s="39"/>
      <c r="H28" s="124">
        <v>24</v>
      </c>
      <c r="I28" s="25" t="s">
        <v>109</v>
      </c>
      <c r="J28" s="73">
        <f t="shared" si="2"/>
        <v>14567.685507185892</v>
      </c>
      <c r="K28" s="73">
        <f t="shared" si="3"/>
        <v>15807.692784932717</v>
      </c>
      <c r="L28" s="73">
        <f t="shared" si="4"/>
        <v>-1240</v>
      </c>
      <c r="M28" s="39"/>
      <c r="N28" s="56">
        <f t="shared" si="0"/>
        <v>14725.002589329299</v>
      </c>
      <c r="O28" s="56">
        <f t="shared" si="1"/>
        <v>14725.002589329299</v>
      </c>
      <c r="P28" s="56">
        <f t="shared" si="5"/>
        <v>15967.843649785711</v>
      </c>
      <c r="Q28" s="73">
        <f t="shared" si="6"/>
        <v>-1243</v>
      </c>
      <c r="R28" s="64">
        <v>0</v>
      </c>
      <c r="S28" s="29"/>
    </row>
    <row r="29" spans="2:19" s="33" customFormat="1" ht="13.5" customHeight="1">
      <c r="B29" s="124">
        <v>25</v>
      </c>
      <c r="C29" s="25" t="s">
        <v>110</v>
      </c>
      <c r="D29" s="99">
        <v>14532.698426921545</v>
      </c>
      <c r="E29" s="99">
        <v>14493.665028817402</v>
      </c>
      <c r="F29" s="38"/>
      <c r="G29" s="39"/>
      <c r="H29" s="124">
        <v>25</v>
      </c>
      <c r="I29" s="25" t="s">
        <v>110</v>
      </c>
      <c r="J29" s="73">
        <f t="shared" si="2"/>
        <v>14493.665028817402</v>
      </c>
      <c r="K29" s="73">
        <f t="shared" si="3"/>
        <v>15706.470187903331</v>
      </c>
      <c r="L29" s="73">
        <f t="shared" si="4"/>
        <v>-1212</v>
      </c>
      <c r="M29" s="39"/>
      <c r="N29" s="56">
        <f t="shared" si="0"/>
        <v>14725.002589329299</v>
      </c>
      <c r="O29" s="56">
        <f t="shared" si="1"/>
        <v>14725.002589329299</v>
      </c>
      <c r="P29" s="56">
        <f t="shared" si="5"/>
        <v>15967.843649785711</v>
      </c>
      <c r="Q29" s="73">
        <f t="shared" si="6"/>
        <v>-1243</v>
      </c>
      <c r="R29" s="64">
        <v>0</v>
      </c>
      <c r="S29" s="29"/>
    </row>
    <row r="30" spans="2:19" s="33" customFormat="1" ht="13.5" customHeight="1">
      <c r="B30" s="124">
        <v>26</v>
      </c>
      <c r="C30" s="25" t="s">
        <v>30</v>
      </c>
      <c r="D30" s="99">
        <v>13741.506054497628</v>
      </c>
      <c r="E30" s="99">
        <v>14730.276769944101</v>
      </c>
      <c r="F30" s="38"/>
      <c r="G30" s="39"/>
      <c r="H30" s="124">
        <v>26</v>
      </c>
      <c r="I30" s="25" t="s">
        <v>30</v>
      </c>
      <c r="J30" s="73">
        <f t="shared" si="2"/>
        <v>14730.276769944101</v>
      </c>
      <c r="K30" s="73">
        <f t="shared" si="3"/>
        <v>15970.024448325301</v>
      </c>
      <c r="L30" s="73">
        <f t="shared" si="4"/>
        <v>-1240</v>
      </c>
      <c r="M30" s="39"/>
      <c r="N30" s="56">
        <f t="shared" si="0"/>
        <v>14725.002589329299</v>
      </c>
      <c r="O30" s="56">
        <f t="shared" si="1"/>
        <v>14725.002589329299</v>
      </c>
      <c r="P30" s="56">
        <f t="shared" si="5"/>
        <v>15967.843649785711</v>
      </c>
      <c r="Q30" s="73">
        <f t="shared" si="6"/>
        <v>-1243</v>
      </c>
      <c r="R30" s="64">
        <v>0</v>
      </c>
      <c r="S30" s="29"/>
    </row>
    <row r="31" spans="2:19" s="33" customFormat="1" ht="13.5" customHeight="1">
      <c r="B31" s="124">
        <v>27</v>
      </c>
      <c r="C31" s="25" t="s">
        <v>31</v>
      </c>
      <c r="D31" s="99">
        <v>13343.106628971687</v>
      </c>
      <c r="E31" s="99">
        <v>14569.925771985949</v>
      </c>
      <c r="F31" s="38"/>
      <c r="G31" s="39"/>
      <c r="H31" s="124">
        <v>27</v>
      </c>
      <c r="I31" s="25" t="s">
        <v>31</v>
      </c>
      <c r="J31" s="73">
        <f t="shared" si="2"/>
        <v>14569.925771985949</v>
      </c>
      <c r="K31" s="73">
        <f t="shared" si="3"/>
        <v>15772.512382637915</v>
      </c>
      <c r="L31" s="73">
        <f t="shared" si="4"/>
        <v>-1203</v>
      </c>
      <c r="M31" s="39"/>
      <c r="N31" s="56">
        <f t="shared" si="0"/>
        <v>14725.002589329299</v>
      </c>
      <c r="O31" s="56">
        <f t="shared" si="1"/>
        <v>14725.002589329299</v>
      </c>
      <c r="P31" s="56">
        <f t="shared" si="5"/>
        <v>15967.843649785711</v>
      </c>
      <c r="Q31" s="73">
        <f t="shared" si="6"/>
        <v>-1243</v>
      </c>
      <c r="R31" s="64">
        <v>0</v>
      </c>
      <c r="S31" s="29"/>
    </row>
    <row r="32" spans="2:19" s="33" customFormat="1" ht="13.5" customHeight="1">
      <c r="B32" s="124">
        <v>28</v>
      </c>
      <c r="C32" s="25" t="s">
        <v>32</v>
      </c>
      <c r="D32" s="99">
        <v>13274.498179427532</v>
      </c>
      <c r="E32" s="99">
        <v>14780.176353093555</v>
      </c>
      <c r="F32" s="38"/>
      <c r="G32" s="39"/>
      <c r="H32" s="124">
        <v>28</v>
      </c>
      <c r="I32" s="25" t="s">
        <v>32</v>
      </c>
      <c r="J32" s="73">
        <f t="shared" si="2"/>
        <v>14780.176353093555</v>
      </c>
      <c r="K32" s="73">
        <f t="shared" si="3"/>
        <v>16026.892227592483</v>
      </c>
      <c r="L32" s="73">
        <f t="shared" si="4"/>
        <v>-1247</v>
      </c>
      <c r="M32" s="39"/>
      <c r="N32" s="56">
        <f t="shared" si="0"/>
        <v>14725.002589329299</v>
      </c>
      <c r="O32" s="56">
        <f t="shared" si="1"/>
        <v>14725.002589329299</v>
      </c>
      <c r="P32" s="56">
        <f t="shared" si="5"/>
        <v>15967.843649785711</v>
      </c>
      <c r="Q32" s="73">
        <f t="shared" si="6"/>
        <v>-1243</v>
      </c>
      <c r="R32" s="64">
        <v>0</v>
      </c>
      <c r="S32" s="29"/>
    </row>
    <row r="33" spans="2:19" s="33" customFormat="1" ht="13.5" customHeight="1">
      <c r="B33" s="124">
        <v>29</v>
      </c>
      <c r="C33" s="25" t="s">
        <v>33</v>
      </c>
      <c r="D33" s="99">
        <v>13823.142969553901</v>
      </c>
      <c r="E33" s="99">
        <v>14716.428600062405</v>
      </c>
      <c r="F33" s="38"/>
      <c r="G33" s="39"/>
      <c r="H33" s="124">
        <v>29</v>
      </c>
      <c r="I33" s="25" t="s">
        <v>33</v>
      </c>
      <c r="J33" s="73">
        <f t="shared" si="2"/>
        <v>14716.428600062405</v>
      </c>
      <c r="K33" s="73">
        <f t="shared" si="3"/>
        <v>15943.729470934948</v>
      </c>
      <c r="L33" s="73">
        <f t="shared" si="4"/>
        <v>-1228</v>
      </c>
      <c r="M33" s="39"/>
      <c r="N33" s="56">
        <f t="shared" si="0"/>
        <v>14725.002589329299</v>
      </c>
      <c r="O33" s="56">
        <f t="shared" si="1"/>
        <v>14725.002589329299</v>
      </c>
      <c r="P33" s="56">
        <f t="shared" si="5"/>
        <v>15967.843649785711</v>
      </c>
      <c r="Q33" s="73">
        <f t="shared" si="6"/>
        <v>-1243</v>
      </c>
      <c r="R33" s="64">
        <v>0</v>
      </c>
      <c r="S33" s="29"/>
    </row>
    <row r="34" spans="2:19" s="33" customFormat="1" ht="13.5" customHeight="1">
      <c r="B34" s="124">
        <v>30</v>
      </c>
      <c r="C34" s="25" t="s">
        <v>34</v>
      </c>
      <c r="D34" s="99">
        <v>13123.731239250475</v>
      </c>
      <c r="E34" s="99">
        <v>14655.394228133928</v>
      </c>
      <c r="F34" s="38"/>
      <c r="G34" s="39"/>
      <c r="H34" s="124">
        <v>30</v>
      </c>
      <c r="I34" s="25" t="s">
        <v>34</v>
      </c>
      <c r="J34" s="73">
        <f t="shared" si="2"/>
        <v>14655.394228133928</v>
      </c>
      <c r="K34" s="73">
        <f t="shared" si="3"/>
        <v>15886.48401711843</v>
      </c>
      <c r="L34" s="73">
        <f t="shared" si="4"/>
        <v>-1231</v>
      </c>
      <c r="M34" s="39"/>
      <c r="N34" s="56">
        <f t="shared" si="0"/>
        <v>14725.002589329299</v>
      </c>
      <c r="O34" s="56">
        <f t="shared" si="1"/>
        <v>14725.002589329299</v>
      </c>
      <c r="P34" s="56">
        <f t="shared" si="5"/>
        <v>15967.843649785711</v>
      </c>
      <c r="Q34" s="73">
        <f t="shared" si="6"/>
        <v>-1243</v>
      </c>
      <c r="R34" s="64">
        <v>0</v>
      </c>
      <c r="S34" s="29"/>
    </row>
    <row r="35" spans="2:19" s="33" customFormat="1" ht="13.5" customHeight="1">
      <c r="B35" s="124">
        <v>31</v>
      </c>
      <c r="C35" s="25" t="s">
        <v>35</v>
      </c>
      <c r="D35" s="99">
        <v>13031.285098210978</v>
      </c>
      <c r="E35" s="99">
        <v>14816.914128083554</v>
      </c>
      <c r="F35" s="38"/>
      <c r="G35" s="39"/>
      <c r="H35" s="124">
        <v>31</v>
      </c>
      <c r="I35" s="25" t="s">
        <v>35</v>
      </c>
      <c r="J35" s="73">
        <f t="shared" si="2"/>
        <v>14816.914128083554</v>
      </c>
      <c r="K35" s="73">
        <f t="shared" si="3"/>
        <v>16072.548403926519</v>
      </c>
      <c r="L35" s="73">
        <f t="shared" si="4"/>
        <v>-1256</v>
      </c>
      <c r="M35" s="39"/>
      <c r="N35" s="56">
        <f t="shared" si="0"/>
        <v>14725.002589329299</v>
      </c>
      <c r="O35" s="56">
        <f t="shared" si="1"/>
        <v>14725.002589329299</v>
      </c>
      <c r="P35" s="56">
        <f t="shared" si="5"/>
        <v>15967.843649785711</v>
      </c>
      <c r="Q35" s="73">
        <f t="shared" si="6"/>
        <v>-1243</v>
      </c>
      <c r="R35" s="64">
        <v>0</v>
      </c>
      <c r="S35" s="29"/>
    </row>
    <row r="36" spans="2:19" s="33" customFormat="1" ht="13.5" customHeight="1">
      <c r="B36" s="124">
        <v>32</v>
      </c>
      <c r="C36" s="25" t="s">
        <v>36</v>
      </c>
      <c r="D36" s="99">
        <v>13678.637721374358</v>
      </c>
      <c r="E36" s="99">
        <v>14747.776552960908</v>
      </c>
      <c r="F36" s="38"/>
      <c r="G36" s="39"/>
      <c r="H36" s="124">
        <v>32</v>
      </c>
      <c r="I36" s="25" t="s">
        <v>36</v>
      </c>
      <c r="J36" s="73">
        <f t="shared" si="2"/>
        <v>14747.776552960908</v>
      </c>
      <c r="K36" s="73">
        <f t="shared" si="3"/>
        <v>16000.2017800802</v>
      </c>
      <c r="L36" s="73">
        <f t="shared" si="4"/>
        <v>-1252</v>
      </c>
      <c r="M36" s="39"/>
      <c r="N36" s="56">
        <f t="shared" si="0"/>
        <v>14725.002589329299</v>
      </c>
      <c r="O36" s="56">
        <f t="shared" si="1"/>
        <v>14725.002589329299</v>
      </c>
      <c r="P36" s="56">
        <f t="shared" si="5"/>
        <v>15967.843649785711</v>
      </c>
      <c r="Q36" s="73">
        <f t="shared" si="6"/>
        <v>-1243</v>
      </c>
      <c r="R36" s="64">
        <v>0</v>
      </c>
      <c r="S36" s="29"/>
    </row>
    <row r="37" spans="2:19" s="33" customFormat="1" ht="13.5" customHeight="1">
      <c r="B37" s="124">
        <v>33</v>
      </c>
      <c r="C37" s="25" t="s">
        <v>37</v>
      </c>
      <c r="D37" s="99">
        <v>14506.019368421054</v>
      </c>
      <c r="E37" s="99">
        <v>14729.10683018821</v>
      </c>
      <c r="F37" s="38"/>
      <c r="G37" s="39"/>
      <c r="H37" s="124">
        <v>33</v>
      </c>
      <c r="I37" s="25" t="s">
        <v>37</v>
      </c>
      <c r="J37" s="73">
        <f t="shared" si="2"/>
        <v>14729.10683018821</v>
      </c>
      <c r="K37" s="73">
        <f t="shared" si="3"/>
        <v>15971.662048860329</v>
      </c>
      <c r="L37" s="73">
        <f t="shared" si="4"/>
        <v>-1243</v>
      </c>
      <c r="M37" s="39"/>
      <c r="N37" s="56">
        <f t="shared" si="0"/>
        <v>14725.002589329299</v>
      </c>
      <c r="O37" s="56">
        <f t="shared" si="1"/>
        <v>14725.002589329299</v>
      </c>
      <c r="P37" s="56">
        <f t="shared" si="5"/>
        <v>15967.843649785711</v>
      </c>
      <c r="Q37" s="73">
        <f t="shared" si="6"/>
        <v>-1243</v>
      </c>
      <c r="R37" s="64">
        <v>0</v>
      </c>
      <c r="S37" s="29"/>
    </row>
    <row r="38" spans="2:19" s="33" customFormat="1" ht="13.5" customHeight="1">
      <c r="B38" s="124">
        <v>34</v>
      </c>
      <c r="C38" s="25" t="s">
        <v>38</v>
      </c>
      <c r="D38" s="99">
        <v>12861.076923076924</v>
      </c>
      <c r="E38" s="99">
        <v>14712.607335818804</v>
      </c>
      <c r="F38" s="38"/>
      <c r="G38" s="39"/>
      <c r="H38" s="124">
        <v>34</v>
      </c>
      <c r="I38" s="25" t="s">
        <v>38</v>
      </c>
      <c r="J38" s="73">
        <f t="shared" si="2"/>
        <v>14712.607335818804</v>
      </c>
      <c r="K38" s="73">
        <f t="shared" si="3"/>
        <v>15954.095214928724</v>
      </c>
      <c r="L38" s="73">
        <f t="shared" si="4"/>
        <v>-1241</v>
      </c>
      <c r="M38" s="39"/>
      <c r="N38" s="56">
        <f t="shared" si="0"/>
        <v>14725.002589329299</v>
      </c>
      <c r="O38" s="56">
        <f t="shared" si="1"/>
        <v>14725.002589329299</v>
      </c>
      <c r="P38" s="56">
        <f t="shared" si="5"/>
        <v>15967.843649785711</v>
      </c>
      <c r="Q38" s="73">
        <f t="shared" si="6"/>
        <v>-1243</v>
      </c>
      <c r="R38" s="64">
        <v>0</v>
      </c>
      <c r="S38" s="29"/>
    </row>
    <row r="39" spans="2:19" s="33" customFormat="1" ht="13.5" customHeight="1">
      <c r="B39" s="124">
        <v>35</v>
      </c>
      <c r="C39" s="25" t="s">
        <v>1</v>
      </c>
      <c r="D39" s="99">
        <v>15043.983951761067</v>
      </c>
      <c r="E39" s="99">
        <v>14675.490367859255</v>
      </c>
      <c r="F39" s="38"/>
      <c r="G39" s="39"/>
      <c r="H39" s="124">
        <v>35</v>
      </c>
      <c r="I39" s="25" t="s">
        <v>1</v>
      </c>
      <c r="J39" s="73">
        <f t="shared" si="2"/>
        <v>14675.490367859255</v>
      </c>
      <c r="K39" s="73">
        <f t="shared" si="3"/>
        <v>15919.10872328657</v>
      </c>
      <c r="L39" s="73">
        <f t="shared" si="4"/>
        <v>-1244</v>
      </c>
      <c r="M39" s="39"/>
      <c r="N39" s="56">
        <f t="shared" si="0"/>
        <v>14725.002589329299</v>
      </c>
      <c r="O39" s="56">
        <f t="shared" si="1"/>
        <v>14725.002589329299</v>
      </c>
      <c r="P39" s="56">
        <f t="shared" si="5"/>
        <v>15967.843649785711</v>
      </c>
      <c r="Q39" s="73">
        <f t="shared" si="6"/>
        <v>-1243</v>
      </c>
      <c r="R39" s="64">
        <v>0</v>
      </c>
      <c r="S39" s="29"/>
    </row>
    <row r="40" spans="2:19" s="33" customFormat="1" ht="13.5" customHeight="1">
      <c r="B40" s="124">
        <v>36</v>
      </c>
      <c r="C40" s="25" t="s">
        <v>2</v>
      </c>
      <c r="D40" s="99">
        <v>14633.517937347206</v>
      </c>
      <c r="E40" s="99">
        <v>14585.781334024447</v>
      </c>
      <c r="F40" s="38"/>
      <c r="G40" s="39"/>
      <c r="H40" s="124">
        <v>36</v>
      </c>
      <c r="I40" s="25" t="s">
        <v>2</v>
      </c>
      <c r="J40" s="73">
        <f t="shared" si="2"/>
        <v>14585.781334024447</v>
      </c>
      <c r="K40" s="73">
        <f t="shared" si="3"/>
        <v>15818.459856301593</v>
      </c>
      <c r="L40" s="73">
        <f t="shared" si="4"/>
        <v>-1232</v>
      </c>
      <c r="M40" s="39"/>
      <c r="N40" s="56">
        <f t="shared" si="0"/>
        <v>14725.002589329299</v>
      </c>
      <c r="O40" s="56">
        <f t="shared" si="1"/>
        <v>14725.002589329299</v>
      </c>
      <c r="P40" s="56">
        <f t="shared" si="5"/>
        <v>15967.843649785711</v>
      </c>
      <c r="Q40" s="73">
        <f t="shared" si="6"/>
        <v>-1243</v>
      </c>
      <c r="R40" s="64">
        <v>0</v>
      </c>
      <c r="S40" s="29"/>
    </row>
    <row r="41" spans="2:19" s="33" customFormat="1" ht="13.5" customHeight="1">
      <c r="B41" s="124">
        <v>37</v>
      </c>
      <c r="C41" s="25" t="s">
        <v>3</v>
      </c>
      <c r="D41" s="99">
        <v>15452.359830399115</v>
      </c>
      <c r="E41" s="99">
        <v>14659.0040546</v>
      </c>
      <c r="F41" s="38"/>
      <c r="G41" s="39"/>
      <c r="H41" s="124">
        <v>37</v>
      </c>
      <c r="I41" s="25" t="s">
        <v>3</v>
      </c>
      <c r="J41" s="73">
        <f t="shared" si="2"/>
        <v>14659.0040546</v>
      </c>
      <c r="K41" s="73">
        <f t="shared" si="3"/>
        <v>15904.547540482445</v>
      </c>
      <c r="L41" s="73">
        <f t="shared" si="4"/>
        <v>-1246</v>
      </c>
      <c r="M41" s="39"/>
      <c r="N41" s="56">
        <f t="shared" si="0"/>
        <v>14725.002589329299</v>
      </c>
      <c r="O41" s="56">
        <f t="shared" si="1"/>
        <v>14725.002589329299</v>
      </c>
      <c r="P41" s="56">
        <f t="shared" si="5"/>
        <v>15967.843649785711</v>
      </c>
      <c r="Q41" s="73">
        <f t="shared" si="6"/>
        <v>-1243</v>
      </c>
      <c r="R41" s="64">
        <v>0</v>
      </c>
      <c r="S41" s="29"/>
    </row>
    <row r="42" spans="2:19" s="33" customFormat="1" ht="13.5" customHeight="1">
      <c r="B42" s="124">
        <v>38</v>
      </c>
      <c r="C42" s="26" t="s">
        <v>39</v>
      </c>
      <c r="D42" s="99">
        <v>14271.18249140439</v>
      </c>
      <c r="E42" s="99">
        <v>14700.241982218371</v>
      </c>
      <c r="F42" s="38"/>
      <c r="G42" s="39"/>
      <c r="H42" s="124">
        <v>38</v>
      </c>
      <c r="I42" s="26" t="s">
        <v>39</v>
      </c>
      <c r="J42" s="73">
        <f t="shared" si="2"/>
        <v>14700.241982218371</v>
      </c>
      <c r="K42" s="73">
        <f t="shared" si="3"/>
        <v>15941.923584249214</v>
      </c>
      <c r="L42" s="73">
        <f t="shared" si="4"/>
        <v>-1242</v>
      </c>
      <c r="M42" s="39"/>
      <c r="N42" s="56">
        <f t="shared" si="0"/>
        <v>14725.002589329299</v>
      </c>
      <c r="O42" s="56">
        <f t="shared" si="1"/>
        <v>14725.002589329299</v>
      </c>
      <c r="P42" s="56">
        <f t="shared" si="5"/>
        <v>15967.843649785711</v>
      </c>
      <c r="Q42" s="73">
        <f t="shared" si="6"/>
        <v>-1243</v>
      </c>
      <c r="R42" s="64">
        <v>0</v>
      </c>
      <c r="S42" s="29"/>
    </row>
    <row r="43" spans="2:19" s="33" customFormat="1" ht="13.5" customHeight="1">
      <c r="B43" s="124">
        <v>39</v>
      </c>
      <c r="C43" s="26" t="s">
        <v>7</v>
      </c>
      <c r="D43" s="99">
        <v>14627.314135795661</v>
      </c>
      <c r="E43" s="99">
        <v>14750.457645624696</v>
      </c>
      <c r="F43" s="38"/>
      <c r="G43" s="39"/>
      <c r="H43" s="124">
        <v>39</v>
      </c>
      <c r="I43" s="26" t="s">
        <v>7</v>
      </c>
      <c r="J43" s="73">
        <f t="shared" si="2"/>
        <v>14750.457645624696</v>
      </c>
      <c r="K43" s="73">
        <f t="shared" si="3"/>
        <v>15989.57801487064</v>
      </c>
      <c r="L43" s="73">
        <f t="shared" si="4"/>
        <v>-1240</v>
      </c>
      <c r="M43" s="39"/>
      <c r="N43" s="56">
        <f t="shared" si="0"/>
        <v>14725.002589329299</v>
      </c>
      <c r="O43" s="56">
        <f t="shared" si="1"/>
        <v>14725.002589329299</v>
      </c>
      <c r="P43" s="56">
        <f t="shared" si="5"/>
        <v>15967.843649785711</v>
      </c>
      <c r="Q43" s="73">
        <f t="shared" si="6"/>
        <v>-1243</v>
      </c>
      <c r="R43" s="64">
        <v>0</v>
      </c>
      <c r="S43" s="29"/>
    </row>
    <row r="44" spans="2:19" s="33" customFormat="1" ht="13.5" customHeight="1">
      <c r="B44" s="124">
        <v>40</v>
      </c>
      <c r="C44" s="26" t="s">
        <v>40</v>
      </c>
      <c r="D44" s="99">
        <v>13561.074119962102</v>
      </c>
      <c r="E44" s="99">
        <v>14741.404423055024</v>
      </c>
      <c r="F44" s="38"/>
      <c r="G44" s="39"/>
      <c r="H44" s="124">
        <v>40</v>
      </c>
      <c r="I44" s="26" t="s">
        <v>40</v>
      </c>
      <c r="J44" s="73">
        <f t="shared" si="2"/>
        <v>14741.404423055024</v>
      </c>
      <c r="K44" s="73">
        <f t="shared" si="3"/>
        <v>15975.243095711801</v>
      </c>
      <c r="L44" s="73">
        <f t="shared" si="4"/>
        <v>-1234</v>
      </c>
      <c r="M44" s="39"/>
      <c r="N44" s="56">
        <f t="shared" si="0"/>
        <v>14725.002589329299</v>
      </c>
      <c r="O44" s="56">
        <f t="shared" si="1"/>
        <v>14725.002589329299</v>
      </c>
      <c r="P44" s="56">
        <f t="shared" si="5"/>
        <v>15967.843649785711</v>
      </c>
      <c r="Q44" s="73">
        <f t="shared" si="6"/>
        <v>-1243</v>
      </c>
      <c r="R44" s="64">
        <v>0</v>
      </c>
      <c r="S44" s="29"/>
    </row>
    <row r="45" spans="2:19" s="33" customFormat="1" ht="13.5" customHeight="1">
      <c r="B45" s="124">
        <v>41</v>
      </c>
      <c r="C45" s="26" t="s">
        <v>11</v>
      </c>
      <c r="D45" s="99">
        <v>14062.204445848303</v>
      </c>
      <c r="E45" s="99">
        <v>14801.227843413315</v>
      </c>
      <c r="F45" s="38"/>
      <c r="G45" s="39"/>
      <c r="H45" s="124">
        <v>41</v>
      </c>
      <c r="I45" s="26" t="s">
        <v>11</v>
      </c>
      <c r="J45" s="73">
        <f t="shared" si="2"/>
        <v>14801.227843413315</v>
      </c>
      <c r="K45" s="73">
        <f t="shared" si="3"/>
        <v>16061.054675630958</v>
      </c>
      <c r="L45" s="73">
        <f t="shared" si="4"/>
        <v>-1260</v>
      </c>
      <c r="M45" s="39"/>
      <c r="N45" s="56">
        <f t="shared" si="0"/>
        <v>14725.002589329299</v>
      </c>
      <c r="O45" s="56">
        <f t="shared" si="1"/>
        <v>14725.002589329299</v>
      </c>
      <c r="P45" s="56">
        <f t="shared" si="5"/>
        <v>15967.843649785711</v>
      </c>
      <c r="Q45" s="73">
        <f t="shared" si="6"/>
        <v>-1243</v>
      </c>
      <c r="R45" s="64">
        <v>0</v>
      </c>
      <c r="S45" s="29"/>
    </row>
    <row r="46" spans="2:19" s="33" customFormat="1" ht="13.5" customHeight="1">
      <c r="B46" s="124">
        <v>42</v>
      </c>
      <c r="C46" s="26" t="s">
        <v>12</v>
      </c>
      <c r="D46" s="99">
        <v>13650.962032884903</v>
      </c>
      <c r="E46" s="99">
        <v>14767.954799644589</v>
      </c>
      <c r="F46" s="38"/>
      <c r="G46" s="39"/>
      <c r="H46" s="124">
        <v>42</v>
      </c>
      <c r="I46" s="26" t="s">
        <v>12</v>
      </c>
      <c r="J46" s="73">
        <f t="shared" si="2"/>
        <v>14767.954799644589</v>
      </c>
      <c r="K46" s="73">
        <f t="shared" si="3"/>
        <v>16010.267887370359</v>
      </c>
      <c r="L46" s="73">
        <f t="shared" si="4"/>
        <v>-1242</v>
      </c>
      <c r="M46" s="39"/>
      <c r="N46" s="56">
        <f t="shared" si="0"/>
        <v>14725.002589329299</v>
      </c>
      <c r="O46" s="56">
        <f t="shared" si="1"/>
        <v>14725.002589329299</v>
      </c>
      <c r="P46" s="56">
        <f t="shared" si="5"/>
        <v>15967.843649785711</v>
      </c>
      <c r="Q46" s="73">
        <f t="shared" si="6"/>
        <v>-1243</v>
      </c>
      <c r="R46" s="64">
        <v>0</v>
      </c>
      <c r="S46" s="29"/>
    </row>
    <row r="47" spans="2:19" s="33" customFormat="1" ht="13.5" customHeight="1">
      <c r="B47" s="124">
        <v>43</v>
      </c>
      <c r="C47" s="26" t="s">
        <v>8</v>
      </c>
      <c r="D47" s="99">
        <v>14811.593355352632</v>
      </c>
      <c r="E47" s="99">
        <v>14735.680754943778</v>
      </c>
      <c r="F47" s="38"/>
      <c r="G47" s="39"/>
      <c r="H47" s="124">
        <v>43</v>
      </c>
      <c r="I47" s="26" t="s">
        <v>8</v>
      </c>
      <c r="J47" s="73">
        <f t="shared" si="2"/>
        <v>14735.680754943778</v>
      </c>
      <c r="K47" s="73">
        <f t="shared" si="3"/>
        <v>15973.626988249167</v>
      </c>
      <c r="L47" s="73">
        <f t="shared" si="4"/>
        <v>-1238</v>
      </c>
      <c r="M47" s="39"/>
      <c r="N47" s="56">
        <f t="shared" si="0"/>
        <v>14725.002589329299</v>
      </c>
      <c r="O47" s="56">
        <f t="shared" si="1"/>
        <v>14725.002589329299</v>
      </c>
      <c r="P47" s="56">
        <f t="shared" si="5"/>
        <v>15967.843649785711</v>
      </c>
      <c r="Q47" s="73">
        <f t="shared" si="6"/>
        <v>-1243</v>
      </c>
      <c r="R47" s="64">
        <v>0</v>
      </c>
      <c r="S47" s="29"/>
    </row>
    <row r="48" spans="2:19" s="33" customFormat="1" ht="13.5" customHeight="1">
      <c r="B48" s="124">
        <v>44</v>
      </c>
      <c r="C48" s="26" t="s">
        <v>18</v>
      </c>
      <c r="D48" s="99">
        <v>13227.768930261631</v>
      </c>
      <c r="E48" s="99">
        <v>14794.852461231671</v>
      </c>
      <c r="F48" s="38"/>
      <c r="G48" s="39"/>
      <c r="H48" s="124">
        <v>44</v>
      </c>
      <c r="I48" s="26" t="s">
        <v>18</v>
      </c>
      <c r="J48" s="73">
        <f t="shared" si="2"/>
        <v>14794.852461231671</v>
      </c>
      <c r="K48" s="73">
        <f t="shared" si="3"/>
        <v>16032.619447707351</v>
      </c>
      <c r="L48" s="73">
        <f t="shared" si="4"/>
        <v>-1238</v>
      </c>
      <c r="M48" s="39"/>
      <c r="N48" s="56">
        <f t="shared" si="0"/>
        <v>14725.002589329299</v>
      </c>
      <c r="O48" s="56">
        <f t="shared" si="1"/>
        <v>14725.002589329299</v>
      </c>
      <c r="P48" s="56">
        <f t="shared" si="5"/>
        <v>15967.843649785711</v>
      </c>
      <c r="Q48" s="73">
        <f t="shared" si="6"/>
        <v>-1243</v>
      </c>
      <c r="R48" s="64">
        <v>0</v>
      </c>
      <c r="S48" s="29"/>
    </row>
    <row r="49" spans="2:19" s="33" customFormat="1" ht="13.5" customHeight="1">
      <c r="B49" s="124">
        <v>45</v>
      </c>
      <c r="C49" s="26" t="s">
        <v>41</v>
      </c>
      <c r="D49" s="99">
        <v>14364.516357375167</v>
      </c>
      <c r="E49" s="99">
        <v>14747.377491638352</v>
      </c>
      <c r="F49" s="38"/>
      <c r="G49" s="39"/>
      <c r="H49" s="124">
        <v>45</v>
      </c>
      <c r="I49" s="26" t="s">
        <v>41</v>
      </c>
      <c r="J49" s="73">
        <f t="shared" si="2"/>
        <v>14747.377491638352</v>
      </c>
      <c r="K49" s="73">
        <f t="shared" si="3"/>
        <v>15996.288623429087</v>
      </c>
      <c r="L49" s="73">
        <f t="shared" si="4"/>
        <v>-1249</v>
      </c>
      <c r="M49" s="39"/>
      <c r="N49" s="56">
        <f t="shared" si="0"/>
        <v>14725.002589329299</v>
      </c>
      <c r="O49" s="56">
        <f t="shared" si="1"/>
        <v>14725.002589329299</v>
      </c>
      <c r="P49" s="56">
        <f t="shared" si="5"/>
        <v>15967.843649785711</v>
      </c>
      <c r="Q49" s="73">
        <f t="shared" si="6"/>
        <v>-1243</v>
      </c>
      <c r="R49" s="64">
        <v>0</v>
      </c>
      <c r="S49" s="29"/>
    </row>
    <row r="50" spans="2:19" s="33" customFormat="1" ht="13.5" customHeight="1">
      <c r="B50" s="124">
        <v>46</v>
      </c>
      <c r="C50" s="26" t="s">
        <v>21</v>
      </c>
      <c r="D50" s="99">
        <v>12811.535003721161</v>
      </c>
      <c r="E50" s="99">
        <v>14681.055336319572</v>
      </c>
      <c r="F50" s="38"/>
      <c r="G50" s="39"/>
      <c r="H50" s="124">
        <v>46</v>
      </c>
      <c r="I50" s="26" t="s">
        <v>21</v>
      </c>
      <c r="J50" s="73">
        <f t="shared" si="2"/>
        <v>14681.055336319572</v>
      </c>
      <c r="K50" s="73">
        <f t="shared" si="3"/>
        <v>15912.398773018516</v>
      </c>
      <c r="L50" s="73">
        <f t="shared" si="4"/>
        <v>-1231</v>
      </c>
      <c r="M50" s="39"/>
      <c r="N50" s="56">
        <f t="shared" si="0"/>
        <v>14725.002589329299</v>
      </c>
      <c r="O50" s="56">
        <f t="shared" si="1"/>
        <v>14725.002589329299</v>
      </c>
      <c r="P50" s="56">
        <f t="shared" si="5"/>
        <v>15967.843649785711</v>
      </c>
      <c r="Q50" s="73">
        <f t="shared" si="6"/>
        <v>-1243</v>
      </c>
      <c r="R50" s="64">
        <v>0</v>
      </c>
      <c r="S50" s="29"/>
    </row>
    <row r="51" spans="2:19" s="33" customFormat="1" ht="13.5" customHeight="1">
      <c r="B51" s="124">
        <v>47</v>
      </c>
      <c r="C51" s="26" t="s">
        <v>13</v>
      </c>
      <c r="D51" s="99">
        <v>14253.270707812882</v>
      </c>
      <c r="E51" s="99">
        <v>14865.112270552119</v>
      </c>
      <c r="F51" s="38"/>
      <c r="G51" s="39"/>
      <c r="H51" s="124">
        <v>47</v>
      </c>
      <c r="I51" s="26" t="s">
        <v>13</v>
      </c>
      <c r="J51" s="73">
        <f t="shared" si="2"/>
        <v>14865.112270552119</v>
      </c>
      <c r="K51" s="73">
        <f t="shared" si="3"/>
        <v>16122.89264585479</v>
      </c>
      <c r="L51" s="73">
        <f t="shared" si="4"/>
        <v>-1258</v>
      </c>
      <c r="M51" s="39"/>
      <c r="N51" s="56">
        <f t="shared" si="0"/>
        <v>14725.002589329299</v>
      </c>
      <c r="O51" s="56">
        <f t="shared" si="1"/>
        <v>14725.002589329299</v>
      </c>
      <c r="P51" s="56">
        <f t="shared" si="5"/>
        <v>15967.843649785711</v>
      </c>
      <c r="Q51" s="73">
        <f t="shared" si="6"/>
        <v>-1243</v>
      </c>
      <c r="R51" s="64">
        <v>0</v>
      </c>
      <c r="S51" s="29"/>
    </row>
    <row r="52" spans="2:19" s="33" customFormat="1" ht="13.5" customHeight="1">
      <c r="B52" s="124">
        <v>48</v>
      </c>
      <c r="C52" s="26" t="s">
        <v>22</v>
      </c>
      <c r="D52" s="99">
        <v>12849.083473977102</v>
      </c>
      <c r="E52" s="99">
        <v>14676.056854704511</v>
      </c>
      <c r="F52" s="38"/>
      <c r="G52" s="39"/>
      <c r="H52" s="124">
        <v>48</v>
      </c>
      <c r="I52" s="26" t="s">
        <v>22</v>
      </c>
      <c r="J52" s="73">
        <f t="shared" si="2"/>
        <v>14676.056854704511</v>
      </c>
      <c r="K52" s="73">
        <f t="shared" si="3"/>
        <v>15900.505163474299</v>
      </c>
      <c r="L52" s="73">
        <f t="shared" si="4"/>
        <v>-1225</v>
      </c>
      <c r="M52" s="39"/>
      <c r="N52" s="56">
        <f t="shared" si="0"/>
        <v>14725.002589329299</v>
      </c>
      <c r="O52" s="56">
        <f t="shared" si="1"/>
        <v>14725.002589329299</v>
      </c>
      <c r="P52" s="56">
        <f t="shared" si="5"/>
        <v>15967.843649785711</v>
      </c>
      <c r="Q52" s="73">
        <f t="shared" si="6"/>
        <v>-1243</v>
      </c>
      <c r="R52" s="64">
        <v>0</v>
      </c>
      <c r="S52" s="29"/>
    </row>
    <row r="53" spans="2:19" s="33" customFormat="1" ht="13.5" customHeight="1">
      <c r="B53" s="124">
        <v>49</v>
      </c>
      <c r="C53" s="26" t="s">
        <v>23</v>
      </c>
      <c r="D53" s="99">
        <v>14893.466025611813</v>
      </c>
      <c r="E53" s="99">
        <v>14836.186070582966</v>
      </c>
      <c r="F53" s="38"/>
      <c r="G53" s="39"/>
      <c r="H53" s="124">
        <v>49</v>
      </c>
      <c r="I53" s="26" t="s">
        <v>23</v>
      </c>
      <c r="J53" s="73">
        <f t="shared" si="2"/>
        <v>14836.186070582966</v>
      </c>
      <c r="K53" s="73">
        <f t="shared" si="3"/>
        <v>16085.945370042227</v>
      </c>
      <c r="L53" s="73">
        <f t="shared" si="4"/>
        <v>-1250</v>
      </c>
      <c r="M53" s="39"/>
      <c r="N53" s="56">
        <f t="shared" si="0"/>
        <v>14725.002589329299</v>
      </c>
      <c r="O53" s="56">
        <f t="shared" si="1"/>
        <v>14725.002589329299</v>
      </c>
      <c r="P53" s="56">
        <f t="shared" si="5"/>
        <v>15967.843649785711</v>
      </c>
      <c r="Q53" s="73">
        <f t="shared" si="6"/>
        <v>-1243</v>
      </c>
      <c r="R53" s="64">
        <v>0</v>
      </c>
      <c r="S53" s="29"/>
    </row>
    <row r="54" spans="2:19" s="33" customFormat="1" ht="13.5" customHeight="1">
      <c r="B54" s="124">
        <v>50</v>
      </c>
      <c r="C54" s="26" t="s">
        <v>14</v>
      </c>
      <c r="D54" s="99">
        <v>13238.154962829014</v>
      </c>
      <c r="E54" s="99">
        <v>14886.671507522857</v>
      </c>
      <c r="F54" s="38"/>
      <c r="G54" s="39"/>
      <c r="H54" s="124">
        <v>50</v>
      </c>
      <c r="I54" s="26" t="s">
        <v>14</v>
      </c>
      <c r="J54" s="73">
        <f t="shared" si="2"/>
        <v>14886.671507522857</v>
      </c>
      <c r="K54" s="73">
        <f t="shared" si="3"/>
        <v>16166.529669362044</v>
      </c>
      <c r="L54" s="73">
        <f t="shared" si="4"/>
        <v>-1280</v>
      </c>
      <c r="M54" s="39"/>
      <c r="N54" s="56">
        <f t="shared" si="0"/>
        <v>14725.002589329299</v>
      </c>
      <c r="O54" s="56">
        <f t="shared" si="1"/>
        <v>14725.002589329299</v>
      </c>
      <c r="P54" s="56">
        <f t="shared" si="5"/>
        <v>15967.843649785711</v>
      </c>
      <c r="Q54" s="73">
        <f t="shared" si="6"/>
        <v>-1243</v>
      </c>
      <c r="R54" s="64">
        <v>0</v>
      </c>
      <c r="S54" s="29"/>
    </row>
    <row r="55" spans="2:19" s="33" customFormat="1" ht="13.5" customHeight="1">
      <c r="B55" s="124">
        <v>51</v>
      </c>
      <c r="C55" s="26" t="s">
        <v>42</v>
      </c>
      <c r="D55" s="99">
        <v>12404.962478152542</v>
      </c>
      <c r="E55" s="99">
        <v>14723.180126879588</v>
      </c>
      <c r="F55" s="38"/>
      <c r="G55" s="39"/>
      <c r="H55" s="124">
        <v>51</v>
      </c>
      <c r="I55" s="26" t="s">
        <v>42</v>
      </c>
      <c r="J55" s="73">
        <f t="shared" si="2"/>
        <v>14723.180126879588</v>
      </c>
      <c r="K55" s="73">
        <f t="shared" si="3"/>
        <v>15986.575779215076</v>
      </c>
      <c r="L55" s="73">
        <f t="shared" si="4"/>
        <v>-1264</v>
      </c>
      <c r="M55" s="39"/>
      <c r="N55" s="56">
        <f t="shared" si="0"/>
        <v>14725.002589329299</v>
      </c>
      <c r="O55" s="56">
        <f t="shared" si="1"/>
        <v>14725.002589329299</v>
      </c>
      <c r="P55" s="56">
        <f t="shared" si="5"/>
        <v>15967.843649785711</v>
      </c>
      <c r="Q55" s="73">
        <f t="shared" si="6"/>
        <v>-1243</v>
      </c>
      <c r="R55" s="64">
        <v>0</v>
      </c>
      <c r="S55" s="29"/>
    </row>
    <row r="56" spans="2:19" s="33" customFormat="1" ht="13.5" customHeight="1">
      <c r="B56" s="124">
        <v>52</v>
      </c>
      <c r="C56" s="26" t="s">
        <v>4</v>
      </c>
      <c r="D56" s="99">
        <v>15113.36724280592</v>
      </c>
      <c r="E56" s="99">
        <v>14645.636521721661</v>
      </c>
      <c r="F56" s="38"/>
      <c r="G56" s="39"/>
      <c r="H56" s="124">
        <v>52</v>
      </c>
      <c r="I56" s="26" t="s">
        <v>4</v>
      </c>
      <c r="J56" s="73">
        <f t="shared" si="2"/>
        <v>14645.636521721661</v>
      </c>
      <c r="K56" s="73">
        <f t="shared" si="3"/>
        <v>15863.014520765113</v>
      </c>
      <c r="L56" s="73">
        <f t="shared" si="4"/>
        <v>-1217</v>
      </c>
      <c r="M56" s="39"/>
      <c r="N56" s="56">
        <f t="shared" si="0"/>
        <v>14725.002589329299</v>
      </c>
      <c r="O56" s="56">
        <f t="shared" si="1"/>
        <v>14725.002589329299</v>
      </c>
      <c r="P56" s="56">
        <f t="shared" si="5"/>
        <v>15967.843649785711</v>
      </c>
      <c r="Q56" s="73">
        <f t="shared" si="6"/>
        <v>-1243</v>
      </c>
      <c r="R56" s="64">
        <v>0</v>
      </c>
      <c r="S56" s="29"/>
    </row>
    <row r="57" spans="2:19" s="33" customFormat="1" ht="13.5" customHeight="1">
      <c r="B57" s="124">
        <v>53</v>
      </c>
      <c r="C57" s="26" t="s">
        <v>19</v>
      </c>
      <c r="D57" s="99">
        <v>12803.782922579039</v>
      </c>
      <c r="E57" s="99">
        <v>14778.398040958675</v>
      </c>
      <c r="F57" s="38"/>
      <c r="G57" s="39"/>
      <c r="H57" s="124">
        <v>53</v>
      </c>
      <c r="I57" s="26" t="s">
        <v>19</v>
      </c>
      <c r="J57" s="73">
        <f t="shared" si="2"/>
        <v>14778.398040958675</v>
      </c>
      <c r="K57" s="73">
        <f t="shared" si="3"/>
        <v>16014.326059783654</v>
      </c>
      <c r="L57" s="73">
        <f t="shared" si="4"/>
        <v>-1236</v>
      </c>
      <c r="M57" s="39"/>
      <c r="N57" s="56">
        <f t="shared" si="0"/>
        <v>14725.002589329299</v>
      </c>
      <c r="O57" s="56">
        <f t="shared" si="1"/>
        <v>14725.002589329299</v>
      </c>
      <c r="P57" s="56">
        <f t="shared" si="5"/>
        <v>15967.843649785711</v>
      </c>
      <c r="Q57" s="73">
        <f t="shared" si="6"/>
        <v>-1243</v>
      </c>
      <c r="R57" s="64">
        <v>0</v>
      </c>
      <c r="S57" s="29"/>
    </row>
    <row r="58" spans="2:19" s="33" customFormat="1" ht="13.5" customHeight="1">
      <c r="B58" s="124">
        <v>54</v>
      </c>
      <c r="C58" s="26" t="s">
        <v>24</v>
      </c>
      <c r="D58" s="99">
        <v>12419.305089761294</v>
      </c>
      <c r="E58" s="99">
        <v>14736.100962190667</v>
      </c>
      <c r="F58" s="38"/>
      <c r="G58" s="39"/>
      <c r="H58" s="124">
        <v>54</v>
      </c>
      <c r="I58" s="26" t="s">
        <v>24</v>
      </c>
      <c r="J58" s="73">
        <f t="shared" si="2"/>
        <v>14736.100962190667</v>
      </c>
      <c r="K58" s="73">
        <f t="shared" si="3"/>
        <v>15984.031948135957</v>
      </c>
      <c r="L58" s="73">
        <f t="shared" si="4"/>
        <v>-1248</v>
      </c>
      <c r="M58" s="39"/>
      <c r="N58" s="56">
        <f t="shared" si="0"/>
        <v>14725.002589329299</v>
      </c>
      <c r="O58" s="56">
        <f t="shared" si="1"/>
        <v>14725.002589329299</v>
      </c>
      <c r="P58" s="56">
        <f t="shared" si="5"/>
        <v>15967.843649785711</v>
      </c>
      <c r="Q58" s="73">
        <f t="shared" si="6"/>
        <v>-1243</v>
      </c>
      <c r="R58" s="64">
        <v>0</v>
      </c>
      <c r="S58" s="29"/>
    </row>
    <row r="59" spans="2:19" s="33" customFormat="1" ht="13.5" customHeight="1">
      <c r="B59" s="124">
        <v>55</v>
      </c>
      <c r="C59" s="26" t="s">
        <v>15</v>
      </c>
      <c r="D59" s="99">
        <v>13637.698994593569</v>
      </c>
      <c r="E59" s="99">
        <v>14925.106877315895</v>
      </c>
      <c r="F59" s="38"/>
      <c r="G59" s="39"/>
      <c r="H59" s="124">
        <v>55</v>
      </c>
      <c r="I59" s="26" t="s">
        <v>15</v>
      </c>
      <c r="J59" s="73">
        <f t="shared" si="2"/>
        <v>14925.106877315895</v>
      </c>
      <c r="K59" s="73">
        <f t="shared" si="3"/>
        <v>16190.098480964061</v>
      </c>
      <c r="L59" s="73">
        <f t="shared" si="4"/>
        <v>-1265</v>
      </c>
      <c r="M59" s="39"/>
      <c r="N59" s="56">
        <f t="shared" si="0"/>
        <v>14725.002589329299</v>
      </c>
      <c r="O59" s="56">
        <f t="shared" si="1"/>
        <v>14725.002589329299</v>
      </c>
      <c r="P59" s="56">
        <f t="shared" si="5"/>
        <v>15967.843649785711</v>
      </c>
      <c r="Q59" s="73">
        <f t="shared" si="6"/>
        <v>-1243</v>
      </c>
      <c r="R59" s="64">
        <v>0</v>
      </c>
      <c r="S59" s="29"/>
    </row>
    <row r="60" spans="2:19" s="33" customFormat="1" ht="13.5" customHeight="1">
      <c r="B60" s="124">
        <v>56</v>
      </c>
      <c r="C60" s="26" t="s">
        <v>9</v>
      </c>
      <c r="D60" s="99">
        <v>15314.150155948315</v>
      </c>
      <c r="E60" s="99">
        <v>14867.701544198573</v>
      </c>
      <c r="F60" s="38"/>
      <c r="G60" s="39"/>
      <c r="H60" s="124">
        <v>56</v>
      </c>
      <c r="I60" s="26" t="s">
        <v>9</v>
      </c>
      <c r="J60" s="73">
        <f t="shared" si="2"/>
        <v>14867.701544198573</v>
      </c>
      <c r="K60" s="73">
        <f t="shared" si="3"/>
        <v>16114.280956219676</v>
      </c>
      <c r="L60" s="73">
        <f t="shared" si="4"/>
        <v>-1246</v>
      </c>
      <c r="M60" s="39"/>
      <c r="N60" s="56">
        <f t="shared" si="0"/>
        <v>14725.002589329299</v>
      </c>
      <c r="O60" s="56">
        <f t="shared" si="1"/>
        <v>14725.002589329299</v>
      </c>
      <c r="P60" s="56">
        <f t="shared" si="5"/>
        <v>15967.843649785711</v>
      </c>
      <c r="Q60" s="73">
        <f t="shared" si="6"/>
        <v>-1243</v>
      </c>
      <c r="R60" s="64">
        <v>0</v>
      </c>
      <c r="S60" s="29"/>
    </row>
    <row r="61" spans="2:19" s="33" customFormat="1" ht="13.5" customHeight="1">
      <c r="B61" s="124">
        <v>57</v>
      </c>
      <c r="C61" s="26" t="s">
        <v>43</v>
      </c>
      <c r="D61" s="99">
        <v>13612.840719933416</v>
      </c>
      <c r="E61" s="99">
        <v>14689.246376414898</v>
      </c>
      <c r="F61" s="38"/>
      <c r="G61" s="39"/>
      <c r="H61" s="124">
        <v>57</v>
      </c>
      <c r="I61" s="26" t="s">
        <v>43</v>
      </c>
      <c r="J61" s="73">
        <f t="shared" si="2"/>
        <v>14689.246376414898</v>
      </c>
      <c r="K61" s="73">
        <f t="shared" si="3"/>
        <v>15912.083117980226</v>
      </c>
      <c r="L61" s="73">
        <f t="shared" si="4"/>
        <v>-1223</v>
      </c>
      <c r="M61" s="39"/>
      <c r="N61" s="56">
        <f t="shared" si="0"/>
        <v>14725.002589329299</v>
      </c>
      <c r="O61" s="56">
        <f t="shared" si="1"/>
        <v>14725.002589329299</v>
      </c>
      <c r="P61" s="56">
        <f t="shared" si="5"/>
        <v>15967.843649785711</v>
      </c>
      <c r="Q61" s="73">
        <f t="shared" si="6"/>
        <v>-1243</v>
      </c>
      <c r="R61" s="64">
        <v>0</v>
      </c>
      <c r="S61" s="29"/>
    </row>
    <row r="62" spans="2:19" s="33" customFormat="1" ht="13.5" customHeight="1">
      <c r="B62" s="124">
        <v>58</v>
      </c>
      <c r="C62" s="26" t="s">
        <v>25</v>
      </c>
      <c r="D62" s="99">
        <v>13578.614829337848</v>
      </c>
      <c r="E62" s="99">
        <v>14684.019940740576</v>
      </c>
      <c r="F62" s="38"/>
      <c r="G62" s="39"/>
      <c r="H62" s="124">
        <v>58</v>
      </c>
      <c r="I62" s="26" t="s">
        <v>25</v>
      </c>
      <c r="J62" s="73">
        <f t="shared" si="2"/>
        <v>14684.019940740576</v>
      </c>
      <c r="K62" s="73">
        <f t="shared" si="3"/>
        <v>15921.206286838145</v>
      </c>
      <c r="L62" s="73">
        <f t="shared" si="4"/>
        <v>-1237</v>
      </c>
      <c r="M62" s="39"/>
      <c r="N62" s="56">
        <f t="shared" si="0"/>
        <v>14725.002589329299</v>
      </c>
      <c r="O62" s="56">
        <f t="shared" si="1"/>
        <v>14725.002589329299</v>
      </c>
      <c r="P62" s="56">
        <f t="shared" si="5"/>
        <v>15967.843649785711</v>
      </c>
      <c r="Q62" s="73">
        <f t="shared" si="6"/>
        <v>-1243</v>
      </c>
      <c r="R62" s="64">
        <v>0</v>
      </c>
      <c r="S62" s="29"/>
    </row>
    <row r="63" spans="2:19" s="33" customFormat="1" ht="13.5" customHeight="1">
      <c r="B63" s="124">
        <v>59</v>
      </c>
      <c r="C63" s="26" t="s">
        <v>20</v>
      </c>
      <c r="D63" s="99">
        <v>14229.509175513667</v>
      </c>
      <c r="E63" s="99">
        <v>14811.371244783617</v>
      </c>
      <c r="F63" s="38"/>
      <c r="G63" s="39"/>
      <c r="H63" s="124">
        <v>59</v>
      </c>
      <c r="I63" s="26" t="s">
        <v>20</v>
      </c>
      <c r="J63" s="73">
        <f t="shared" si="2"/>
        <v>14811.371244783617</v>
      </c>
      <c r="K63" s="73">
        <f t="shared" si="3"/>
        <v>16065.310196285647</v>
      </c>
      <c r="L63" s="73">
        <f t="shared" si="4"/>
        <v>-1254</v>
      </c>
      <c r="M63" s="39"/>
      <c r="N63" s="56">
        <f t="shared" si="0"/>
        <v>14725.002589329299</v>
      </c>
      <c r="O63" s="56">
        <f t="shared" si="1"/>
        <v>14725.002589329299</v>
      </c>
      <c r="P63" s="56">
        <f t="shared" si="5"/>
        <v>15967.843649785711</v>
      </c>
      <c r="Q63" s="73">
        <f t="shared" si="6"/>
        <v>-1243</v>
      </c>
      <c r="R63" s="64">
        <v>0</v>
      </c>
      <c r="S63" s="29"/>
    </row>
    <row r="64" spans="2:19" s="33" customFormat="1" ht="13.5" customHeight="1">
      <c r="B64" s="124">
        <v>60</v>
      </c>
      <c r="C64" s="26" t="s">
        <v>44</v>
      </c>
      <c r="D64" s="99">
        <v>11675.409499479611</v>
      </c>
      <c r="E64" s="99">
        <v>14764.603679891286</v>
      </c>
      <c r="F64" s="38"/>
      <c r="G64" s="39"/>
      <c r="H64" s="124">
        <v>60</v>
      </c>
      <c r="I64" s="26" t="s">
        <v>44</v>
      </c>
      <c r="J64" s="73">
        <f t="shared" si="2"/>
        <v>14764.603679891286</v>
      </c>
      <c r="K64" s="73">
        <f t="shared" si="3"/>
        <v>16015.600326576603</v>
      </c>
      <c r="L64" s="73">
        <f t="shared" si="4"/>
        <v>-1251</v>
      </c>
      <c r="M64" s="39"/>
      <c r="N64" s="56">
        <f t="shared" si="0"/>
        <v>14725.002589329299</v>
      </c>
      <c r="O64" s="56">
        <f t="shared" si="1"/>
        <v>14725.002589329299</v>
      </c>
      <c r="P64" s="56">
        <f t="shared" si="5"/>
        <v>15967.843649785711</v>
      </c>
      <c r="Q64" s="73">
        <f t="shared" si="6"/>
        <v>-1243</v>
      </c>
      <c r="R64" s="64">
        <v>0</v>
      </c>
      <c r="S64" s="29"/>
    </row>
    <row r="65" spans="2:19" s="33" customFormat="1" ht="13.5" customHeight="1">
      <c r="B65" s="124">
        <v>61</v>
      </c>
      <c r="C65" s="26" t="s">
        <v>16</v>
      </c>
      <c r="D65" s="99">
        <v>12905.052115860881</v>
      </c>
      <c r="E65" s="99">
        <v>14849.671226257351</v>
      </c>
      <c r="F65" s="38"/>
      <c r="G65" s="39"/>
      <c r="H65" s="124">
        <v>61</v>
      </c>
      <c r="I65" s="26" t="s">
        <v>16</v>
      </c>
      <c r="J65" s="73">
        <f t="shared" si="2"/>
        <v>14849.671226257351</v>
      </c>
      <c r="K65" s="73">
        <f t="shared" si="3"/>
        <v>16112.101548803827</v>
      </c>
      <c r="L65" s="73">
        <f t="shared" si="4"/>
        <v>-1262</v>
      </c>
      <c r="M65" s="39"/>
      <c r="N65" s="56">
        <f t="shared" si="0"/>
        <v>14725.002589329299</v>
      </c>
      <c r="O65" s="56">
        <f t="shared" si="1"/>
        <v>14725.002589329299</v>
      </c>
      <c r="P65" s="56">
        <f t="shared" si="5"/>
        <v>15967.843649785711</v>
      </c>
      <c r="Q65" s="73">
        <f t="shared" si="6"/>
        <v>-1243</v>
      </c>
      <c r="R65" s="64">
        <v>0</v>
      </c>
      <c r="S65" s="29"/>
    </row>
    <row r="66" spans="2:19" s="33" customFormat="1" ht="13.5" customHeight="1">
      <c r="B66" s="124">
        <v>62</v>
      </c>
      <c r="C66" s="26" t="s">
        <v>17</v>
      </c>
      <c r="D66" s="99">
        <v>13020.359756990192</v>
      </c>
      <c r="E66" s="99">
        <v>14838.149135363417</v>
      </c>
      <c r="F66" s="38"/>
      <c r="G66" s="39"/>
      <c r="H66" s="124">
        <v>62</v>
      </c>
      <c r="I66" s="26" t="s">
        <v>17</v>
      </c>
      <c r="J66" s="73">
        <f t="shared" si="2"/>
        <v>14838.149135363417</v>
      </c>
      <c r="K66" s="73">
        <f t="shared" si="3"/>
        <v>16074.67545809195</v>
      </c>
      <c r="L66" s="73">
        <f t="shared" si="4"/>
        <v>-1237</v>
      </c>
      <c r="M66" s="39"/>
      <c r="N66" s="56">
        <f t="shared" si="0"/>
        <v>14725.002589329299</v>
      </c>
      <c r="O66" s="56">
        <f t="shared" si="1"/>
        <v>14725.002589329299</v>
      </c>
      <c r="P66" s="56">
        <f t="shared" si="5"/>
        <v>15967.843649785711</v>
      </c>
      <c r="Q66" s="73">
        <f t="shared" si="6"/>
        <v>-1243</v>
      </c>
      <c r="R66" s="64">
        <v>0</v>
      </c>
      <c r="S66" s="29"/>
    </row>
    <row r="67" spans="2:19" s="33" customFormat="1" ht="13.5" customHeight="1">
      <c r="B67" s="124">
        <v>63</v>
      </c>
      <c r="C67" s="26" t="s">
        <v>26</v>
      </c>
      <c r="D67" s="99">
        <v>13454.373703815565</v>
      </c>
      <c r="E67" s="99">
        <v>14673.745395610691</v>
      </c>
      <c r="F67" s="38"/>
      <c r="G67" s="39"/>
      <c r="H67" s="124">
        <v>63</v>
      </c>
      <c r="I67" s="26" t="s">
        <v>26</v>
      </c>
      <c r="J67" s="73">
        <f t="shared" si="2"/>
        <v>14673.745395610691</v>
      </c>
      <c r="K67" s="73">
        <f t="shared" si="3"/>
        <v>15916.489087098144</v>
      </c>
      <c r="L67" s="73">
        <f t="shared" si="4"/>
        <v>-1242</v>
      </c>
      <c r="M67" s="39"/>
      <c r="N67" s="56">
        <f t="shared" si="0"/>
        <v>14725.002589329299</v>
      </c>
      <c r="O67" s="56">
        <f t="shared" si="1"/>
        <v>14725.002589329299</v>
      </c>
      <c r="P67" s="56">
        <f t="shared" si="5"/>
        <v>15967.843649785711</v>
      </c>
      <c r="Q67" s="73">
        <f t="shared" si="6"/>
        <v>-1243</v>
      </c>
      <c r="R67" s="64">
        <v>0</v>
      </c>
      <c r="S67" s="29"/>
    </row>
    <row r="68" spans="2:19" s="33" customFormat="1" ht="13.5" customHeight="1">
      <c r="B68" s="124">
        <v>64</v>
      </c>
      <c r="C68" s="26" t="s">
        <v>45</v>
      </c>
      <c r="D68" s="99">
        <v>12884.101672240802</v>
      </c>
      <c r="E68" s="99">
        <v>14759.611561759104</v>
      </c>
      <c r="F68" s="38"/>
      <c r="G68" s="39"/>
      <c r="H68" s="124">
        <v>64</v>
      </c>
      <c r="I68" s="26" t="s">
        <v>45</v>
      </c>
      <c r="J68" s="73">
        <f t="shared" si="2"/>
        <v>14759.611561759104</v>
      </c>
      <c r="K68" s="73">
        <f t="shared" si="3"/>
        <v>15992.364138888935</v>
      </c>
      <c r="L68" s="73">
        <f t="shared" si="4"/>
        <v>-1232</v>
      </c>
      <c r="M68" s="39"/>
      <c r="N68" s="56">
        <f t="shared" si="0"/>
        <v>14725.002589329299</v>
      </c>
      <c r="O68" s="56">
        <f t="shared" si="1"/>
        <v>14725.002589329299</v>
      </c>
      <c r="P68" s="56">
        <f t="shared" si="5"/>
        <v>15967.843649785711</v>
      </c>
      <c r="Q68" s="73">
        <f t="shared" si="6"/>
        <v>-1243</v>
      </c>
      <c r="R68" s="64">
        <v>0</v>
      </c>
      <c r="S68" s="29"/>
    </row>
    <row r="69" spans="2:19" s="33" customFormat="1" ht="13.5" customHeight="1">
      <c r="B69" s="124">
        <v>65</v>
      </c>
      <c r="C69" s="26" t="s">
        <v>10</v>
      </c>
      <c r="D69" s="99">
        <v>12290.185305965855</v>
      </c>
      <c r="E69" s="99">
        <v>14647.732531102243</v>
      </c>
      <c r="F69" s="38"/>
      <c r="G69" s="39"/>
      <c r="H69" s="124">
        <v>65</v>
      </c>
      <c r="I69" s="26" t="s">
        <v>10</v>
      </c>
      <c r="J69" s="73">
        <f t="shared" si="2"/>
        <v>14647.732531102243</v>
      </c>
      <c r="K69" s="73">
        <f t="shared" si="3"/>
        <v>15844.273126520078</v>
      </c>
      <c r="L69" s="73">
        <f t="shared" si="4"/>
        <v>-1196</v>
      </c>
      <c r="M69" s="39"/>
      <c r="N69" s="56">
        <f t="shared" ref="N69:N78" si="7">$D$79</f>
        <v>14725.002589329299</v>
      </c>
      <c r="O69" s="56">
        <f t="shared" ref="O69:O78" si="8">$E$79</f>
        <v>14725.002589329299</v>
      </c>
      <c r="P69" s="56">
        <f t="shared" si="5"/>
        <v>15967.843649785711</v>
      </c>
      <c r="Q69" s="73">
        <f t="shared" si="6"/>
        <v>-1243</v>
      </c>
      <c r="R69" s="64">
        <v>0</v>
      </c>
      <c r="S69" s="29"/>
    </row>
    <row r="70" spans="2:19" s="33" customFormat="1" ht="13.5" customHeight="1">
      <c r="B70" s="124">
        <v>66</v>
      </c>
      <c r="C70" s="26" t="s">
        <v>5</v>
      </c>
      <c r="D70" s="99">
        <v>13644.491781845349</v>
      </c>
      <c r="E70" s="99">
        <v>14667.075899742324</v>
      </c>
      <c r="F70" s="38"/>
      <c r="G70" s="39"/>
      <c r="H70" s="124">
        <v>66</v>
      </c>
      <c r="I70" s="26" t="s">
        <v>5</v>
      </c>
      <c r="J70" s="73">
        <f t="shared" ref="J70:J78" si="9">E70</f>
        <v>14667.075899742324</v>
      </c>
      <c r="K70" s="73">
        <f t="shared" ref="K70:K78" si="10">K152</f>
        <v>15871.19965175077</v>
      </c>
      <c r="L70" s="73">
        <f t="shared" ref="L70:L78" si="11">ROUND(J70,0)-ROUND(K70,0)</f>
        <v>-1204</v>
      </c>
      <c r="M70" s="39"/>
      <c r="N70" s="56">
        <f t="shared" si="7"/>
        <v>14725.002589329299</v>
      </c>
      <c r="O70" s="56">
        <f t="shared" si="8"/>
        <v>14725.002589329299</v>
      </c>
      <c r="P70" s="56">
        <f t="shared" ref="P70:P78" si="12">$K$161</f>
        <v>15967.843649785711</v>
      </c>
      <c r="Q70" s="73">
        <f t="shared" ref="Q70:Q78" si="13">ROUND(O70,0)-ROUND(P70,0)</f>
        <v>-1243</v>
      </c>
      <c r="R70" s="64">
        <v>0</v>
      </c>
      <c r="S70" s="29"/>
    </row>
    <row r="71" spans="2:19" s="33" customFormat="1" ht="13.5" customHeight="1">
      <c r="B71" s="124">
        <v>67</v>
      </c>
      <c r="C71" s="26" t="s">
        <v>6</v>
      </c>
      <c r="D71" s="99">
        <v>10750.080666374397</v>
      </c>
      <c r="E71" s="99">
        <v>14409.653267237396</v>
      </c>
      <c r="F71" s="38"/>
      <c r="G71" s="39"/>
      <c r="H71" s="124">
        <v>67</v>
      </c>
      <c r="I71" s="26" t="s">
        <v>6</v>
      </c>
      <c r="J71" s="73">
        <f t="shared" si="9"/>
        <v>14409.653267237396</v>
      </c>
      <c r="K71" s="73">
        <f t="shared" si="10"/>
        <v>15654.587483868625</v>
      </c>
      <c r="L71" s="73">
        <f t="shared" si="11"/>
        <v>-1245</v>
      </c>
      <c r="M71" s="39"/>
      <c r="N71" s="56">
        <f t="shared" si="7"/>
        <v>14725.002589329299</v>
      </c>
      <c r="O71" s="56">
        <f t="shared" si="8"/>
        <v>14725.002589329299</v>
      </c>
      <c r="P71" s="56">
        <f t="shared" si="12"/>
        <v>15967.843649785711</v>
      </c>
      <c r="Q71" s="73">
        <f t="shared" si="13"/>
        <v>-1243</v>
      </c>
      <c r="R71" s="64">
        <v>0</v>
      </c>
      <c r="S71" s="29"/>
    </row>
    <row r="72" spans="2:19" s="33" customFormat="1" ht="13.5" customHeight="1">
      <c r="B72" s="124">
        <v>68</v>
      </c>
      <c r="C72" s="26" t="s">
        <v>46</v>
      </c>
      <c r="D72" s="99">
        <v>11504.192885117494</v>
      </c>
      <c r="E72" s="99">
        <v>14590.327785527285</v>
      </c>
      <c r="F72" s="38"/>
      <c r="G72" s="39"/>
      <c r="H72" s="124">
        <v>68</v>
      </c>
      <c r="I72" s="26" t="s">
        <v>46</v>
      </c>
      <c r="J72" s="73">
        <f t="shared" si="9"/>
        <v>14590.327785527285</v>
      </c>
      <c r="K72" s="73">
        <f t="shared" si="10"/>
        <v>15798.16464952097</v>
      </c>
      <c r="L72" s="73">
        <f t="shared" si="11"/>
        <v>-1208</v>
      </c>
      <c r="M72" s="39"/>
      <c r="N72" s="56">
        <f t="shared" si="7"/>
        <v>14725.002589329299</v>
      </c>
      <c r="O72" s="56">
        <f t="shared" si="8"/>
        <v>14725.002589329299</v>
      </c>
      <c r="P72" s="56">
        <f t="shared" si="12"/>
        <v>15967.843649785711</v>
      </c>
      <c r="Q72" s="73">
        <f t="shared" si="13"/>
        <v>-1243</v>
      </c>
      <c r="R72" s="64">
        <v>0</v>
      </c>
      <c r="S72" s="29"/>
    </row>
    <row r="73" spans="2:19" s="33" customFormat="1" ht="13.5" customHeight="1">
      <c r="B73" s="124">
        <v>69</v>
      </c>
      <c r="C73" s="26" t="s">
        <v>47</v>
      </c>
      <c r="D73" s="99">
        <v>12507.479918311778</v>
      </c>
      <c r="E73" s="99">
        <v>14713.483881522941</v>
      </c>
      <c r="F73" s="38"/>
      <c r="G73" s="39"/>
      <c r="H73" s="124">
        <v>69</v>
      </c>
      <c r="I73" s="26" t="s">
        <v>47</v>
      </c>
      <c r="J73" s="73">
        <f t="shared" si="9"/>
        <v>14713.483881522941</v>
      </c>
      <c r="K73" s="73">
        <f t="shared" si="10"/>
        <v>15948.027603002047</v>
      </c>
      <c r="L73" s="73">
        <f t="shared" si="11"/>
        <v>-1235</v>
      </c>
      <c r="M73" s="39"/>
      <c r="N73" s="56">
        <f t="shared" si="7"/>
        <v>14725.002589329299</v>
      </c>
      <c r="O73" s="56">
        <f t="shared" si="8"/>
        <v>14725.002589329299</v>
      </c>
      <c r="P73" s="56">
        <f t="shared" si="12"/>
        <v>15967.843649785711</v>
      </c>
      <c r="Q73" s="73">
        <f t="shared" si="13"/>
        <v>-1243</v>
      </c>
      <c r="R73" s="64">
        <v>0</v>
      </c>
      <c r="S73" s="29"/>
    </row>
    <row r="74" spans="2:19" s="33" customFormat="1" ht="13.5" customHeight="1">
      <c r="B74" s="124">
        <v>70</v>
      </c>
      <c r="C74" s="26" t="s">
        <v>48</v>
      </c>
      <c r="D74" s="99">
        <v>16620.435170178283</v>
      </c>
      <c r="E74" s="99">
        <v>14609.070236711263</v>
      </c>
      <c r="F74" s="38"/>
      <c r="G74" s="39"/>
      <c r="H74" s="124">
        <v>70</v>
      </c>
      <c r="I74" s="26" t="s">
        <v>48</v>
      </c>
      <c r="J74" s="73">
        <f t="shared" si="9"/>
        <v>14609.070236711263</v>
      </c>
      <c r="K74" s="73">
        <f t="shared" si="10"/>
        <v>15886.22700120529</v>
      </c>
      <c r="L74" s="73">
        <f t="shared" si="11"/>
        <v>-1277</v>
      </c>
      <c r="M74" s="39"/>
      <c r="N74" s="56">
        <f t="shared" si="7"/>
        <v>14725.002589329299</v>
      </c>
      <c r="O74" s="56">
        <f t="shared" si="8"/>
        <v>14725.002589329299</v>
      </c>
      <c r="P74" s="56">
        <f t="shared" si="12"/>
        <v>15967.843649785711</v>
      </c>
      <c r="Q74" s="73">
        <f t="shared" si="13"/>
        <v>-1243</v>
      </c>
      <c r="R74" s="64">
        <v>0</v>
      </c>
      <c r="S74" s="29"/>
    </row>
    <row r="75" spans="2:19" s="33" customFormat="1" ht="13.5" customHeight="1">
      <c r="B75" s="124">
        <v>71</v>
      </c>
      <c r="C75" s="26" t="s">
        <v>49</v>
      </c>
      <c r="D75" s="99">
        <v>12394.278311965812</v>
      </c>
      <c r="E75" s="99">
        <v>14620.486184375533</v>
      </c>
      <c r="F75" s="38"/>
      <c r="G75" s="39"/>
      <c r="H75" s="124">
        <v>71</v>
      </c>
      <c r="I75" s="26" t="s">
        <v>49</v>
      </c>
      <c r="J75" s="73">
        <f t="shared" si="9"/>
        <v>14620.486184375533</v>
      </c>
      <c r="K75" s="73">
        <f t="shared" si="10"/>
        <v>15841.400288188805</v>
      </c>
      <c r="L75" s="73">
        <f t="shared" si="11"/>
        <v>-1221</v>
      </c>
      <c r="M75" s="39"/>
      <c r="N75" s="56">
        <f t="shared" si="7"/>
        <v>14725.002589329299</v>
      </c>
      <c r="O75" s="56">
        <f t="shared" si="8"/>
        <v>14725.002589329299</v>
      </c>
      <c r="P75" s="56">
        <f t="shared" si="12"/>
        <v>15967.843649785711</v>
      </c>
      <c r="Q75" s="73">
        <f t="shared" si="13"/>
        <v>-1243</v>
      </c>
      <c r="R75" s="64">
        <v>0</v>
      </c>
      <c r="S75" s="29"/>
    </row>
    <row r="76" spans="2:19" s="33" customFormat="1" ht="13.5" customHeight="1">
      <c r="B76" s="124">
        <v>72</v>
      </c>
      <c r="C76" s="26" t="s">
        <v>27</v>
      </c>
      <c r="D76" s="99">
        <v>12413.625482625483</v>
      </c>
      <c r="E76" s="99">
        <v>14634.499139006735</v>
      </c>
      <c r="F76" s="38"/>
      <c r="G76" s="39"/>
      <c r="H76" s="124">
        <v>72</v>
      </c>
      <c r="I76" s="26" t="s">
        <v>27</v>
      </c>
      <c r="J76" s="73">
        <f t="shared" si="9"/>
        <v>14634.499139006735</v>
      </c>
      <c r="K76" s="73">
        <f t="shared" si="10"/>
        <v>15864.948172172457</v>
      </c>
      <c r="L76" s="73">
        <f t="shared" si="11"/>
        <v>-1231</v>
      </c>
      <c r="M76" s="39"/>
      <c r="N76" s="56">
        <f t="shared" si="7"/>
        <v>14725.002589329299</v>
      </c>
      <c r="O76" s="56">
        <f t="shared" si="8"/>
        <v>14725.002589329299</v>
      </c>
      <c r="P76" s="56">
        <f t="shared" si="12"/>
        <v>15967.843649785711</v>
      </c>
      <c r="Q76" s="73">
        <f t="shared" si="13"/>
        <v>-1243</v>
      </c>
      <c r="R76" s="64">
        <v>0</v>
      </c>
      <c r="S76" s="29"/>
    </row>
    <row r="77" spans="2:19" s="33" customFormat="1" ht="13.5" customHeight="1">
      <c r="B77" s="124">
        <v>73</v>
      </c>
      <c r="C77" s="26" t="s">
        <v>28</v>
      </c>
      <c r="D77" s="99">
        <v>12592.683895367161</v>
      </c>
      <c r="E77" s="99">
        <v>14658.620252420265</v>
      </c>
      <c r="F77" s="38"/>
      <c r="G77" s="39"/>
      <c r="H77" s="124">
        <v>73</v>
      </c>
      <c r="I77" s="26" t="s">
        <v>28</v>
      </c>
      <c r="J77" s="73">
        <f t="shared" si="9"/>
        <v>14658.620252420265</v>
      </c>
      <c r="K77" s="73">
        <f t="shared" si="10"/>
        <v>15871.324983760211</v>
      </c>
      <c r="L77" s="73">
        <f t="shared" si="11"/>
        <v>-1212</v>
      </c>
      <c r="M77" s="39"/>
      <c r="N77" s="56">
        <f t="shared" si="7"/>
        <v>14725.002589329299</v>
      </c>
      <c r="O77" s="56">
        <f t="shared" si="8"/>
        <v>14725.002589329299</v>
      </c>
      <c r="P77" s="56">
        <f t="shared" si="12"/>
        <v>15967.843649785711</v>
      </c>
      <c r="Q77" s="73">
        <f t="shared" si="13"/>
        <v>-1243</v>
      </c>
      <c r="R77" s="64">
        <v>0</v>
      </c>
      <c r="S77" s="29"/>
    </row>
    <row r="78" spans="2:19" s="33" customFormat="1" ht="13.5" customHeight="1" thickBot="1">
      <c r="B78" s="124">
        <v>74</v>
      </c>
      <c r="C78" s="26" t="s">
        <v>29</v>
      </c>
      <c r="D78" s="99">
        <v>10105.870856353591</v>
      </c>
      <c r="E78" s="99">
        <v>14617.322384997513</v>
      </c>
      <c r="F78" s="38"/>
      <c r="G78" s="39"/>
      <c r="H78" s="124">
        <v>74</v>
      </c>
      <c r="I78" s="26" t="s">
        <v>29</v>
      </c>
      <c r="J78" s="73">
        <f t="shared" si="9"/>
        <v>14617.322384997513</v>
      </c>
      <c r="K78" s="73">
        <f t="shared" si="10"/>
        <v>15790.867057911648</v>
      </c>
      <c r="L78" s="73">
        <f t="shared" si="11"/>
        <v>-1174</v>
      </c>
      <c r="M78" s="39"/>
      <c r="N78" s="56">
        <f t="shared" si="7"/>
        <v>14725.002589329299</v>
      </c>
      <c r="O78" s="56">
        <f t="shared" si="8"/>
        <v>14725.002589329299</v>
      </c>
      <c r="P78" s="56">
        <f t="shared" si="12"/>
        <v>15967.843649785711</v>
      </c>
      <c r="Q78" s="73">
        <f t="shared" si="13"/>
        <v>-1243</v>
      </c>
      <c r="R78" s="64">
        <v>9999</v>
      </c>
      <c r="S78" s="29"/>
    </row>
    <row r="79" spans="2:19" s="33" customFormat="1" ht="13.5" customHeight="1" thickTop="1">
      <c r="B79" s="184" t="s">
        <v>0</v>
      </c>
      <c r="C79" s="185"/>
      <c r="D79" s="84">
        <f>生活習慣病疾病別の医療費!O7</f>
        <v>14725.002589329299</v>
      </c>
      <c r="E79" s="84">
        <f>生活習慣病疾病別の医療費!O7</f>
        <v>14725.002589329299</v>
      </c>
      <c r="F79" s="38"/>
      <c r="G79" s="39"/>
      <c r="H79" s="23"/>
      <c r="I79" s="27"/>
      <c r="J79" s="27"/>
      <c r="K79" s="27"/>
      <c r="L79" s="27"/>
      <c r="M79" s="39"/>
      <c r="N79" s="29"/>
      <c r="O79" s="29"/>
      <c r="P79" s="29"/>
      <c r="Q79" s="29"/>
      <c r="R79" s="29"/>
      <c r="S79" s="29"/>
    </row>
    <row r="80" spans="2:19" ht="13.5" customHeight="1">
      <c r="B80" s="23"/>
      <c r="C80" s="27"/>
      <c r="D80" s="27"/>
      <c r="E80" s="27"/>
      <c r="H80" s="23"/>
      <c r="I80" s="27"/>
      <c r="J80" s="27"/>
      <c r="K80" s="27"/>
      <c r="L80" s="27"/>
      <c r="S80" s="29"/>
    </row>
    <row r="81" spans="2:19" ht="13.5" customHeight="1">
      <c r="B81" s="23"/>
      <c r="C81" s="27"/>
      <c r="D81" s="27"/>
      <c r="E81" s="27"/>
      <c r="H81" s="23"/>
      <c r="I81" s="27"/>
      <c r="J81" s="27"/>
      <c r="K81" s="27"/>
      <c r="L81" s="27"/>
      <c r="S81" s="29"/>
    </row>
    <row r="82" spans="2:19" ht="13.5" customHeight="1">
      <c r="B82" s="23"/>
      <c r="C82" s="27"/>
      <c r="D82" s="27"/>
      <c r="E82" s="27"/>
      <c r="H82" s="27"/>
      <c r="I82" s="27"/>
      <c r="J82" s="27"/>
      <c r="K82" s="27"/>
      <c r="L82" s="27"/>
      <c r="S82" s="29"/>
    </row>
    <row r="83" spans="2:19">
      <c r="B83" s="27"/>
      <c r="C83" s="27"/>
      <c r="D83" s="27"/>
      <c r="E83" s="27"/>
      <c r="H83" s="27"/>
      <c r="I83" s="27"/>
      <c r="J83" s="27"/>
      <c r="K83" s="27"/>
      <c r="L83" s="27"/>
      <c r="S83" s="29"/>
    </row>
    <row r="84" spans="2:19">
      <c r="B84" s="27"/>
      <c r="C84" s="27"/>
      <c r="D84" s="27"/>
      <c r="E84" s="27"/>
      <c r="H84" s="29" t="s">
        <v>247</v>
      </c>
      <c r="I84" s="27"/>
      <c r="J84" s="27"/>
      <c r="K84" s="27"/>
      <c r="L84" s="27"/>
      <c r="S84" s="29"/>
    </row>
    <row r="85" spans="2:19" ht="13.5" customHeight="1">
      <c r="B85" s="27"/>
      <c r="C85" s="27"/>
      <c r="D85" s="27"/>
      <c r="E85" s="27"/>
      <c r="H85" s="204"/>
      <c r="I85" s="205" t="s">
        <v>133</v>
      </c>
      <c r="J85" s="206" t="s">
        <v>143</v>
      </c>
      <c r="K85" s="206" t="s">
        <v>144</v>
      </c>
      <c r="L85" s="27"/>
      <c r="S85" s="29"/>
    </row>
    <row r="86" spans="2:19">
      <c r="B86" s="27"/>
      <c r="C86" s="27"/>
      <c r="D86" s="27"/>
      <c r="E86" s="27"/>
      <c r="H86" s="204"/>
      <c r="I86" s="194"/>
      <c r="J86" s="207"/>
      <c r="K86" s="207"/>
      <c r="L86" s="27"/>
      <c r="S86" s="29"/>
    </row>
    <row r="87" spans="2:19">
      <c r="B87" s="27"/>
      <c r="C87" s="27"/>
      <c r="D87" s="27"/>
      <c r="E87" s="27"/>
      <c r="H87" s="129">
        <v>1</v>
      </c>
      <c r="I87" s="25" t="s">
        <v>50</v>
      </c>
      <c r="J87" s="99">
        <v>16971.725117658261</v>
      </c>
      <c r="K87" s="99">
        <v>15856.197701362797</v>
      </c>
      <c r="L87" s="27"/>
      <c r="S87" s="29"/>
    </row>
    <row r="88" spans="2:19">
      <c r="B88" s="27"/>
      <c r="C88" s="27"/>
      <c r="D88" s="27"/>
      <c r="E88" s="27"/>
      <c r="H88" s="124">
        <v>2</v>
      </c>
      <c r="I88" s="25" t="s">
        <v>93</v>
      </c>
      <c r="J88" s="99">
        <v>15578.38907213538</v>
      </c>
      <c r="K88" s="99">
        <v>15791.201924795496</v>
      </c>
      <c r="L88" s="27"/>
      <c r="S88" s="29"/>
    </row>
    <row r="89" spans="2:19">
      <c r="B89" s="27"/>
      <c r="C89" s="27"/>
      <c r="D89" s="27"/>
      <c r="E89" s="27"/>
      <c r="H89" s="124">
        <v>3</v>
      </c>
      <c r="I89" s="25" t="s">
        <v>94</v>
      </c>
      <c r="J89" s="99">
        <v>15633.306645497845</v>
      </c>
      <c r="K89" s="99">
        <v>15770.968008193695</v>
      </c>
      <c r="L89" s="27"/>
      <c r="S89" s="29"/>
    </row>
    <row r="90" spans="2:19">
      <c r="B90" s="27"/>
      <c r="C90" s="27"/>
      <c r="D90" s="27"/>
      <c r="E90" s="27"/>
      <c r="H90" s="124">
        <v>4</v>
      </c>
      <c r="I90" s="25" t="s">
        <v>95</v>
      </c>
      <c r="J90" s="99">
        <v>15849.800499251123</v>
      </c>
      <c r="K90" s="99">
        <v>15889.558605631753</v>
      </c>
      <c r="L90" s="27"/>
      <c r="S90" s="29"/>
    </row>
    <row r="91" spans="2:19">
      <c r="B91" s="27"/>
      <c r="C91" s="27"/>
      <c r="D91" s="27"/>
      <c r="E91" s="27"/>
      <c r="H91" s="124">
        <v>5</v>
      </c>
      <c r="I91" s="25" t="s">
        <v>96</v>
      </c>
      <c r="J91" s="99">
        <v>16601.567898435729</v>
      </c>
      <c r="K91" s="99">
        <v>15794.448583423828</v>
      </c>
      <c r="L91" s="27"/>
      <c r="S91" s="29"/>
    </row>
    <row r="92" spans="2:19">
      <c r="B92" s="27"/>
      <c r="C92" s="27"/>
      <c r="D92" s="27"/>
      <c r="E92" s="27"/>
      <c r="H92" s="124">
        <v>6</v>
      </c>
      <c r="I92" s="25" t="s">
        <v>97</v>
      </c>
      <c r="J92" s="99">
        <v>16639.28238341969</v>
      </c>
      <c r="K92" s="99">
        <v>15936.131768263358</v>
      </c>
      <c r="L92" s="27"/>
      <c r="S92" s="29"/>
    </row>
    <row r="93" spans="2:19">
      <c r="B93" s="27"/>
      <c r="C93" s="27"/>
      <c r="D93" s="27"/>
      <c r="E93" s="27"/>
      <c r="H93" s="124">
        <v>7</v>
      </c>
      <c r="I93" s="25" t="s">
        <v>98</v>
      </c>
      <c r="J93" s="99">
        <v>15935.272859480094</v>
      </c>
      <c r="K93" s="99">
        <v>15941.78403261825</v>
      </c>
      <c r="L93" s="27"/>
      <c r="S93" s="29"/>
    </row>
    <row r="94" spans="2:19">
      <c r="B94" s="27"/>
      <c r="C94" s="27"/>
      <c r="D94" s="27"/>
      <c r="E94" s="27"/>
      <c r="H94" s="124">
        <v>8</v>
      </c>
      <c r="I94" s="25" t="s">
        <v>51</v>
      </c>
      <c r="J94" s="99">
        <v>15715.371128318584</v>
      </c>
      <c r="K94" s="99">
        <v>15672.138572418364</v>
      </c>
      <c r="L94" s="27"/>
      <c r="S94" s="29"/>
    </row>
    <row r="95" spans="2:19">
      <c r="B95" s="27"/>
      <c r="C95" s="27"/>
      <c r="D95" s="27"/>
      <c r="E95" s="27"/>
      <c r="H95" s="124">
        <v>9</v>
      </c>
      <c r="I95" s="25" t="s">
        <v>99</v>
      </c>
      <c r="J95" s="99">
        <v>14404.790980795611</v>
      </c>
      <c r="K95" s="99">
        <v>15799.530008655642</v>
      </c>
      <c r="L95" s="27"/>
      <c r="S95" s="29"/>
    </row>
    <row r="96" spans="2:19">
      <c r="B96" s="27"/>
      <c r="C96" s="27"/>
      <c r="D96" s="27"/>
      <c r="E96" s="27"/>
      <c r="H96" s="124">
        <v>10</v>
      </c>
      <c r="I96" s="25" t="s">
        <v>52</v>
      </c>
      <c r="J96" s="99">
        <v>15945.522509827189</v>
      </c>
      <c r="K96" s="99">
        <v>15901.07400781332</v>
      </c>
      <c r="L96" s="27"/>
      <c r="S96" s="29"/>
    </row>
    <row r="97" spans="2:19">
      <c r="B97" s="27"/>
      <c r="C97" s="27"/>
      <c r="D97" s="27"/>
      <c r="E97" s="27"/>
      <c r="H97" s="124">
        <v>11</v>
      </c>
      <c r="I97" s="25" t="s">
        <v>53</v>
      </c>
      <c r="J97" s="99">
        <v>15548.770582913274</v>
      </c>
      <c r="K97" s="99">
        <v>15909.006946334583</v>
      </c>
      <c r="L97" s="27"/>
      <c r="S97" s="29"/>
    </row>
    <row r="98" spans="2:19">
      <c r="B98" s="27"/>
      <c r="C98" s="27"/>
      <c r="D98" s="27"/>
      <c r="E98" s="27"/>
      <c r="H98" s="124">
        <v>12</v>
      </c>
      <c r="I98" s="25" t="s">
        <v>100</v>
      </c>
      <c r="J98" s="99">
        <v>16532.007749354219</v>
      </c>
      <c r="K98" s="99">
        <v>15743.455790816934</v>
      </c>
      <c r="L98" s="27"/>
      <c r="S98" s="29"/>
    </row>
    <row r="99" spans="2:19">
      <c r="B99" s="27"/>
      <c r="C99" s="27"/>
      <c r="D99" s="27"/>
      <c r="E99" s="27"/>
      <c r="H99" s="124">
        <v>13</v>
      </c>
      <c r="I99" s="25" t="s">
        <v>101</v>
      </c>
      <c r="J99" s="99">
        <v>16268.414149672952</v>
      </c>
      <c r="K99" s="99">
        <v>15819.874643478501</v>
      </c>
      <c r="L99" s="27"/>
      <c r="S99" s="29"/>
    </row>
    <row r="100" spans="2:19">
      <c r="B100" s="27"/>
      <c r="C100" s="27"/>
      <c r="D100" s="27"/>
      <c r="E100" s="27"/>
      <c r="H100" s="124">
        <v>14</v>
      </c>
      <c r="I100" s="25" t="s">
        <v>102</v>
      </c>
      <c r="J100" s="99">
        <v>16705.891460545557</v>
      </c>
      <c r="K100" s="99">
        <v>15701.912248187829</v>
      </c>
      <c r="L100" s="27"/>
      <c r="S100" s="29"/>
    </row>
    <row r="101" spans="2:19">
      <c r="B101" s="27"/>
      <c r="C101" s="27"/>
      <c r="D101" s="27"/>
      <c r="E101" s="27"/>
      <c r="H101" s="124">
        <v>15</v>
      </c>
      <c r="I101" s="25" t="s">
        <v>103</v>
      </c>
      <c r="J101" s="99">
        <v>15887.216485900217</v>
      </c>
      <c r="K101" s="99">
        <v>15878.396472075214</v>
      </c>
      <c r="L101" s="27"/>
      <c r="S101" s="29"/>
    </row>
    <row r="102" spans="2:19">
      <c r="B102" s="27"/>
      <c r="C102" s="27"/>
      <c r="D102" s="27"/>
      <c r="E102" s="27"/>
      <c r="H102" s="124">
        <v>16</v>
      </c>
      <c r="I102" s="25" t="s">
        <v>54</v>
      </c>
      <c r="J102" s="99">
        <v>16867.545400978139</v>
      </c>
      <c r="K102" s="99">
        <v>15660.867951675858</v>
      </c>
      <c r="L102" s="27"/>
      <c r="S102" s="29"/>
    </row>
    <row r="103" spans="2:19">
      <c r="B103" s="27"/>
      <c r="C103" s="27"/>
      <c r="D103" s="27"/>
      <c r="E103" s="27"/>
      <c r="H103" s="124">
        <v>17</v>
      </c>
      <c r="I103" s="25" t="s">
        <v>104</v>
      </c>
      <c r="J103" s="99">
        <v>16710.220901126409</v>
      </c>
      <c r="K103" s="99">
        <v>15747.421539863955</v>
      </c>
      <c r="L103" s="27"/>
      <c r="S103" s="29"/>
    </row>
    <row r="104" spans="2:19">
      <c r="B104" s="27"/>
      <c r="C104" s="27"/>
      <c r="D104" s="27"/>
      <c r="E104" s="27"/>
      <c r="H104" s="124">
        <v>18</v>
      </c>
      <c r="I104" s="25" t="s">
        <v>55</v>
      </c>
      <c r="J104" s="99">
        <v>17982.102857670467</v>
      </c>
      <c r="K104" s="99">
        <v>15721.758037054846</v>
      </c>
      <c r="L104" s="27"/>
      <c r="S104" s="29"/>
    </row>
    <row r="105" spans="2:19">
      <c r="B105" s="27"/>
      <c r="C105" s="27"/>
      <c r="D105" s="27"/>
      <c r="E105" s="27"/>
      <c r="H105" s="124">
        <v>19</v>
      </c>
      <c r="I105" s="25" t="s">
        <v>105</v>
      </c>
      <c r="J105" s="99">
        <v>14179.119949662207</v>
      </c>
      <c r="K105" s="99">
        <v>15834.158366344152</v>
      </c>
      <c r="L105" s="27"/>
      <c r="S105" s="29"/>
    </row>
    <row r="106" spans="2:19">
      <c r="B106" s="27"/>
      <c r="C106" s="27"/>
      <c r="D106" s="27"/>
      <c r="E106" s="27"/>
      <c r="H106" s="124">
        <v>20</v>
      </c>
      <c r="I106" s="25" t="s">
        <v>106</v>
      </c>
      <c r="J106" s="99">
        <v>16662.976378648065</v>
      </c>
      <c r="K106" s="99">
        <v>15851.40455237591</v>
      </c>
      <c r="L106" s="27"/>
      <c r="S106" s="29"/>
    </row>
    <row r="107" spans="2:19">
      <c r="B107" s="27"/>
      <c r="C107" s="27"/>
      <c r="D107" s="27"/>
      <c r="E107" s="27"/>
      <c r="H107" s="124">
        <v>21</v>
      </c>
      <c r="I107" s="25" t="s">
        <v>107</v>
      </c>
      <c r="J107" s="99">
        <v>16992.859497540874</v>
      </c>
      <c r="K107" s="99">
        <v>15998.338662419113</v>
      </c>
      <c r="L107" s="27"/>
      <c r="S107" s="29"/>
    </row>
    <row r="108" spans="2:19">
      <c r="B108" s="27"/>
      <c r="C108" s="27"/>
      <c r="D108" s="27"/>
      <c r="E108" s="27"/>
      <c r="H108" s="124">
        <v>22</v>
      </c>
      <c r="I108" s="25" t="s">
        <v>56</v>
      </c>
      <c r="J108" s="99">
        <v>15538.078793522685</v>
      </c>
      <c r="K108" s="99">
        <v>15925.208965817164</v>
      </c>
      <c r="L108" s="27"/>
      <c r="S108" s="29"/>
    </row>
    <row r="109" spans="2:19">
      <c r="B109" s="27"/>
      <c r="C109" s="27"/>
      <c r="D109" s="27"/>
      <c r="E109" s="27"/>
      <c r="H109" s="124">
        <v>23</v>
      </c>
      <c r="I109" s="25" t="s">
        <v>108</v>
      </c>
      <c r="J109" s="99">
        <v>18749.541365128956</v>
      </c>
      <c r="K109" s="99">
        <v>16057.249516884178</v>
      </c>
      <c r="L109" s="27"/>
      <c r="S109" s="29"/>
    </row>
    <row r="110" spans="2:19">
      <c r="B110" s="27"/>
      <c r="C110" s="27"/>
      <c r="D110" s="27"/>
      <c r="E110" s="27"/>
      <c r="H110" s="124">
        <v>24</v>
      </c>
      <c r="I110" s="25" t="s">
        <v>109</v>
      </c>
      <c r="J110" s="99">
        <v>16733.704694561889</v>
      </c>
      <c r="K110" s="99">
        <v>15807.692784932717</v>
      </c>
      <c r="L110" s="27"/>
      <c r="S110" s="29"/>
    </row>
    <row r="111" spans="2:19">
      <c r="B111" s="27"/>
      <c r="C111" s="27"/>
      <c r="D111" s="27"/>
      <c r="E111" s="27"/>
      <c r="H111" s="124">
        <v>25</v>
      </c>
      <c r="I111" s="25" t="s">
        <v>110</v>
      </c>
      <c r="J111" s="99">
        <v>15902.187264348555</v>
      </c>
      <c r="K111" s="99">
        <v>15706.470187903331</v>
      </c>
      <c r="L111" s="27"/>
      <c r="S111" s="29"/>
    </row>
    <row r="112" spans="2:19">
      <c r="B112" s="27"/>
      <c r="C112" s="27"/>
      <c r="D112" s="27"/>
      <c r="E112" s="27"/>
      <c r="H112" s="124">
        <v>26</v>
      </c>
      <c r="I112" s="25" t="s">
        <v>30</v>
      </c>
      <c r="J112" s="99">
        <v>14873.568907391904</v>
      </c>
      <c r="K112" s="99">
        <v>15970.024448325301</v>
      </c>
      <c r="L112" s="27"/>
      <c r="S112" s="29"/>
    </row>
    <row r="113" spans="2:19">
      <c r="B113" s="27"/>
      <c r="C113" s="27"/>
      <c r="D113" s="27"/>
      <c r="E113" s="27"/>
      <c r="H113" s="124">
        <v>27</v>
      </c>
      <c r="I113" s="25" t="s">
        <v>31</v>
      </c>
      <c r="J113" s="99">
        <v>14650.484164897382</v>
      </c>
      <c r="K113" s="99">
        <v>15772.512382637915</v>
      </c>
      <c r="L113" s="27"/>
      <c r="S113" s="29"/>
    </row>
    <row r="114" spans="2:19">
      <c r="B114" s="27"/>
      <c r="C114" s="27"/>
      <c r="D114" s="27"/>
      <c r="E114" s="27"/>
      <c r="H114" s="124">
        <v>28</v>
      </c>
      <c r="I114" s="25" t="s">
        <v>32</v>
      </c>
      <c r="J114" s="99">
        <v>14198.41197656292</v>
      </c>
      <c r="K114" s="99">
        <v>16026.892227592483</v>
      </c>
      <c r="L114" s="27"/>
      <c r="S114" s="29"/>
    </row>
    <row r="115" spans="2:19">
      <c r="B115" s="27"/>
      <c r="C115" s="27"/>
      <c r="D115" s="27"/>
      <c r="E115" s="27"/>
      <c r="H115" s="124">
        <v>29</v>
      </c>
      <c r="I115" s="25" t="s">
        <v>33</v>
      </c>
      <c r="J115" s="99">
        <v>14850.438877883571</v>
      </c>
      <c r="K115" s="99">
        <v>15943.729470934948</v>
      </c>
      <c r="L115" s="27"/>
      <c r="S115" s="29"/>
    </row>
    <row r="116" spans="2:19">
      <c r="B116" s="27"/>
      <c r="C116" s="27"/>
      <c r="D116" s="27"/>
      <c r="E116" s="27"/>
      <c r="H116" s="124">
        <v>30</v>
      </c>
      <c r="I116" s="25" t="s">
        <v>34</v>
      </c>
      <c r="J116" s="99">
        <v>14081.135265700483</v>
      </c>
      <c r="K116" s="99">
        <v>15886.48401711843</v>
      </c>
      <c r="L116" s="27"/>
      <c r="S116" s="29"/>
    </row>
    <row r="117" spans="2:19">
      <c r="B117" s="27"/>
      <c r="C117" s="27"/>
      <c r="D117" s="27"/>
      <c r="E117" s="27"/>
      <c r="H117" s="124">
        <v>31</v>
      </c>
      <c r="I117" s="25" t="s">
        <v>35</v>
      </c>
      <c r="J117" s="99">
        <v>14378.378985117446</v>
      </c>
      <c r="K117" s="99">
        <v>16072.548403926519</v>
      </c>
      <c r="L117" s="27"/>
      <c r="S117" s="29"/>
    </row>
    <row r="118" spans="2:19">
      <c r="B118" s="27"/>
      <c r="C118" s="27"/>
      <c r="D118" s="27"/>
      <c r="E118" s="27"/>
      <c r="H118" s="124">
        <v>32</v>
      </c>
      <c r="I118" s="25" t="s">
        <v>36</v>
      </c>
      <c r="J118" s="99">
        <v>14717.580412722777</v>
      </c>
      <c r="K118" s="99">
        <v>16000.2017800802</v>
      </c>
      <c r="L118" s="27"/>
      <c r="S118" s="29"/>
    </row>
    <row r="119" spans="2:19">
      <c r="B119" s="27"/>
      <c r="C119" s="27"/>
      <c r="D119" s="27"/>
      <c r="E119" s="27"/>
      <c r="H119" s="124">
        <v>33</v>
      </c>
      <c r="I119" s="25" t="s">
        <v>37</v>
      </c>
      <c r="J119" s="99">
        <v>15544.03128742515</v>
      </c>
      <c r="K119" s="99">
        <v>15971.662048860329</v>
      </c>
      <c r="L119" s="27"/>
      <c r="S119" s="29"/>
    </row>
    <row r="120" spans="2:19">
      <c r="B120" s="27"/>
      <c r="C120" s="27"/>
      <c r="D120" s="27"/>
      <c r="E120" s="27"/>
      <c r="H120" s="124">
        <v>34</v>
      </c>
      <c r="I120" s="25" t="s">
        <v>38</v>
      </c>
      <c r="J120" s="99">
        <v>13728.903384077696</v>
      </c>
      <c r="K120" s="99">
        <v>15954.095214928724</v>
      </c>
      <c r="L120" s="27"/>
      <c r="S120" s="29"/>
    </row>
    <row r="121" spans="2:19">
      <c r="B121" s="27"/>
      <c r="C121" s="27"/>
      <c r="D121" s="27"/>
      <c r="E121" s="27"/>
      <c r="H121" s="124">
        <v>35</v>
      </c>
      <c r="I121" s="25" t="s">
        <v>1</v>
      </c>
      <c r="J121" s="99">
        <v>16169.389481153872</v>
      </c>
      <c r="K121" s="99">
        <v>15919.10872328657</v>
      </c>
      <c r="L121" s="27"/>
      <c r="S121" s="29"/>
    </row>
    <row r="122" spans="2:19">
      <c r="B122" s="27"/>
      <c r="C122" s="27"/>
      <c r="D122" s="27"/>
      <c r="E122" s="27"/>
      <c r="H122" s="124">
        <v>36</v>
      </c>
      <c r="I122" s="25" t="s">
        <v>2</v>
      </c>
      <c r="J122" s="99">
        <v>15527.870557314378</v>
      </c>
      <c r="K122" s="99">
        <v>15818.459856301593</v>
      </c>
      <c r="L122" s="27"/>
      <c r="S122" s="29"/>
    </row>
    <row r="123" spans="2:19">
      <c r="B123" s="27"/>
      <c r="C123" s="27"/>
      <c r="D123" s="27"/>
      <c r="E123" s="27"/>
      <c r="H123" s="124">
        <v>37</v>
      </c>
      <c r="I123" s="25" t="s">
        <v>3</v>
      </c>
      <c r="J123" s="99">
        <v>16735.120234202128</v>
      </c>
      <c r="K123" s="99">
        <v>15904.547540482445</v>
      </c>
      <c r="L123" s="27"/>
      <c r="S123" s="29"/>
    </row>
    <row r="124" spans="2:19">
      <c r="B124" s="27"/>
      <c r="C124" s="27"/>
      <c r="D124" s="27"/>
      <c r="E124" s="27"/>
      <c r="H124" s="124">
        <v>38</v>
      </c>
      <c r="I124" s="26" t="s">
        <v>39</v>
      </c>
      <c r="J124" s="99">
        <v>15679.951547155828</v>
      </c>
      <c r="K124" s="99">
        <v>15941.923584249214</v>
      </c>
      <c r="L124" s="27"/>
      <c r="S124" s="29"/>
    </row>
    <row r="125" spans="2:19">
      <c r="B125" s="27"/>
      <c r="C125" s="27"/>
      <c r="D125" s="27"/>
      <c r="E125" s="27"/>
      <c r="H125" s="124">
        <v>39</v>
      </c>
      <c r="I125" s="26" t="s">
        <v>7</v>
      </c>
      <c r="J125" s="99">
        <v>15636.018413738337</v>
      </c>
      <c r="K125" s="99">
        <v>15989.57801487064</v>
      </c>
      <c r="L125" s="27"/>
      <c r="S125" s="29"/>
    </row>
    <row r="126" spans="2:19">
      <c r="B126" s="27"/>
      <c r="C126" s="27"/>
      <c r="D126" s="27"/>
      <c r="E126" s="27"/>
      <c r="H126" s="124">
        <v>40</v>
      </c>
      <c r="I126" s="26" t="s">
        <v>40</v>
      </c>
      <c r="J126" s="99">
        <v>14414.085023934351</v>
      </c>
      <c r="K126" s="99">
        <v>15975.243095711801</v>
      </c>
      <c r="L126" s="27"/>
      <c r="S126" s="29"/>
    </row>
    <row r="127" spans="2:19">
      <c r="B127" s="27"/>
      <c r="C127" s="27"/>
      <c r="D127" s="27"/>
      <c r="E127" s="27"/>
      <c r="H127" s="124">
        <v>41</v>
      </c>
      <c r="I127" s="26" t="s">
        <v>11</v>
      </c>
      <c r="J127" s="99">
        <v>15588.211104684789</v>
      </c>
      <c r="K127" s="99">
        <v>16061.054675630958</v>
      </c>
      <c r="L127" s="27"/>
      <c r="S127" s="29"/>
    </row>
    <row r="128" spans="2:19">
      <c r="B128" s="27"/>
      <c r="C128" s="27"/>
      <c r="D128" s="27"/>
      <c r="E128" s="27"/>
      <c r="H128" s="124">
        <v>42</v>
      </c>
      <c r="I128" s="26" t="s">
        <v>12</v>
      </c>
      <c r="J128" s="99">
        <v>14682.821782491188</v>
      </c>
      <c r="K128" s="99">
        <v>16010.267887370359</v>
      </c>
      <c r="L128" s="27"/>
      <c r="S128" s="29"/>
    </row>
    <row r="129" spans="2:19">
      <c r="B129" s="27"/>
      <c r="C129" s="27"/>
      <c r="D129" s="27"/>
      <c r="E129" s="27"/>
      <c r="H129" s="124">
        <v>43</v>
      </c>
      <c r="I129" s="26" t="s">
        <v>8</v>
      </c>
      <c r="J129" s="99">
        <v>16209.689041837444</v>
      </c>
      <c r="K129" s="99">
        <v>15973.626988249167</v>
      </c>
      <c r="L129" s="27"/>
      <c r="S129" s="29"/>
    </row>
    <row r="130" spans="2:19">
      <c r="B130" s="27"/>
      <c r="C130" s="27"/>
      <c r="D130" s="27"/>
      <c r="E130" s="27"/>
      <c r="H130" s="124">
        <v>44</v>
      </c>
      <c r="I130" s="26" t="s">
        <v>18</v>
      </c>
      <c r="J130" s="99">
        <v>14524.103174973192</v>
      </c>
      <c r="K130" s="99">
        <v>16032.619447707351</v>
      </c>
      <c r="L130" s="27"/>
      <c r="S130" s="29"/>
    </row>
    <row r="131" spans="2:19">
      <c r="B131" s="27"/>
      <c r="C131" s="27"/>
      <c r="D131" s="27"/>
      <c r="E131" s="27"/>
      <c r="H131" s="124">
        <v>45</v>
      </c>
      <c r="I131" s="26" t="s">
        <v>41</v>
      </c>
      <c r="J131" s="99">
        <v>15189.681233243968</v>
      </c>
      <c r="K131" s="99">
        <v>15996.288623429087</v>
      </c>
      <c r="L131" s="27"/>
      <c r="S131" s="29"/>
    </row>
    <row r="132" spans="2:19">
      <c r="B132" s="27"/>
      <c r="C132" s="27"/>
      <c r="D132" s="27"/>
      <c r="E132" s="27"/>
      <c r="H132" s="124">
        <v>46</v>
      </c>
      <c r="I132" s="26" t="s">
        <v>21</v>
      </c>
      <c r="J132" s="99">
        <v>14160.065351935382</v>
      </c>
      <c r="K132" s="99">
        <v>15912.398773018516</v>
      </c>
      <c r="L132" s="27"/>
      <c r="S132" s="29"/>
    </row>
    <row r="133" spans="2:19">
      <c r="B133" s="27"/>
      <c r="C133" s="27"/>
      <c r="D133" s="27"/>
      <c r="E133" s="27"/>
      <c r="H133" s="124">
        <v>47</v>
      </c>
      <c r="I133" s="26" t="s">
        <v>13</v>
      </c>
      <c r="J133" s="99">
        <v>15614.296186166774</v>
      </c>
      <c r="K133" s="99">
        <v>16122.89264585479</v>
      </c>
      <c r="L133" s="27"/>
      <c r="S133" s="29"/>
    </row>
    <row r="134" spans="2:19">
      <c r="B134" s="27"/>
      <c r="C134" s="27"/>
      <c r="D134" s="27"/>
      <c r="E134" s="27"/>
      <c r="H134" s="124">
        <v>48</v>
      </c>
      <c r="I134" s="26" t="s">
        <v>22</v>
      </c>
      <c r="J134" s="99">
        <v>14251.686112047786</v>
      </c>
      <c r="K134" s="99">
        <v>15900.505163474299</v>
      </c>
      <c r="L134" s="27"/>
      <c r="S134" s="29"/>
    </row>
    <row r="135" spans="2:19">
      <c r="B135" s="27"/>
      <c r="C135" s="27"/>
      <c r="D135" s="27"/>
      <c r="E135" s="27"/>
      <c r="H135" s="124">
        <v>49</v>
      </c>
      <c r="I135" s="26" t="s">
        <v>23</v>
      </c>
      <c r="J135" s="99">
        <v>15987.871791201451</v>
      </c>
      <c r="K135" s="99">
        <v>16085.945370042227</v>
      </c>
      <c r="L135" s="27"/>
      <c r="S135" s="29"/>
    </row>
    <row r="136" spans="2:19">
      <c r="B136" s="27"/>
      <c r="C136" s="27"/>
      <c r="D136" s="27"/>
      <c r="E136" s="27"/>
      <c r="H136" s="124">
        <v>50</v>
      </c>
      <c r="I136" s="26" t="s">
        <v>14</v>
      </c>
      <c r="J136" s="99">
        <v>14236.110034602076</v>
      </c>
      <c r="K136" s="99">
        <v>16166.529669362044</v>
      </c>
      <c r="L136" s="27"/>
      <c r="S136" s="29"/>
    </row>
    <row r="137" spans="2:19">
      <c r="B137" s="27"/>
      <c r="C137" s="27"/>
      <c r="D137" s="27"/>
      <c r="E137" s="27"/>
      <c r="H137" s="124">
        <v>51</v>
      </c>
      <c r="I137" s="26" t="s">
        <v>42</v>
      </c>
      <c r="J137" s="99">
        <v>13455.089439655172</v>
      </c>
      <c r="K137" s="99">
        <v>15986.575779215076</v>
      </c>
      <c r="L137" s="27"/>
      <c r="S137" s="29"/>
    </row>
    <row r="138" spans="2:19">
      <c r="B138" s="27"/>
      <c r="C138" s="27"/>
      <c r="D138" s="27"/>
      <c r="E138" s="27"/>
      <c r="H138" s="124">
        <v>52</v>
      </c>
      <c r="I138" s="26" t="s">
        <v>4</v>
      </c>
      <c r="J138" s="99">
        <v>15570.303545268092</v>
      </c>
      <c r="K138" s="99">
        <v>15863.014520765113</v>
      </c>
      <c r="L138" s="27"/>
      <c r="S138" s="29"/>
    </row>
    <row r="139" spans="2:19">
      <c r="B139" s="27"/>
      <c r="C139" s="27"/>
      <c r="D139" s="27"/>
      <c r="E139" s="27"/>
      <c r="H139" s="124">
        <v>53</v>
      </c>
      <c r="I139" s="26" t="s">
        <v>19</v>
      </c>
      <c r="J139" s="99">
        <v>14362.001315443304</v>
      </c>
      <c r="K139" s="99">
        <v>16014.326059783654</v>
      </c>
      <c r="L139" s="27"/>
      <c r="S139" s="29"/>
    </row>
    <row r="140" spans="2:19">
      <c r="B140" s="27"/>
      <c r="C140" s="27"/>
      <c r="D140" s="27"/>
      <c r="E140" s="27"/>
      <c r="H140" s="124">
        <v>54</v>
      </c>
      <c r="I140" s="26" t="s">
        <v>24</v>
      </c>
      <c r="J140" s="99">
        <v>14007.355298771601</v>
      </c>
      <c r="K140" s="99">
        <v>15984.031948135957</v>
      </c>
      <c r="L140" s="27"/>
      <c r="S140" s="29"/>
    </row>
    <row r="141" spans="2:19">
      <c r="B141" s="27"/>
      <c r="C141" s="27"/>
      <c r="D141" s="27"/>
      <c r="E141" s="27"/>
      <c r="H141" s="124">
        <v>55</v>
      </c>
      <c r="I141" s="26" t="s">
        <v>15</v>
      </c>
      <c r="J141" s="99">
        <v>15133.774331444478</v>
      </c>
      <c r="K141" s="99">
        <v>16190.098480964061</v>
      </c>
      <c r="L141" s="27"/>
      <c r="S141" s="29"/>
    </row>
    <row r="142" spans="2:19">
      <c r="B142" s="27"/>
      <c r="C142" s="27"/>
      <c r="D142" s="27"/>
      <c r="E142" s="27"/>
      <c r="H142" s="124">
        <v>56</v>
      </c>
      <c r="I142" s="26" t="s">
        <v>9</v>
      </c>
      <c r="J142" s="99">
        <v>16342.769188250159</v>
      </c>
      <c r="K142" s="99">
        <v>16114.280956219676</v>
      </c>
      <c r="L142" s="27"/>
      <c r="S142" s="29"/>
    </row>
    <row r="143" spans="2:19">
      <c r="B143" s="27"/>
      <c r="C143" s="27"/>
      <c r="D143" s="27"/>
      <c r="E143" s="27"/>
      <c r="H143" s="124">
        <v>57</v>
      </c>
      <c r="I143" s="26" t="s">
        <v>43</v>
      </c>
      <c r="J143" s="99">
        <v>14831.898405068823</v>
      </c>
      <c r="K143" s="99">
        <v>15912.083117980226</v>
      </c>
      <c r="L143" s="27"/>
      <c r="S143" s="29"/>
    </row>
    <row r="144" spans="2:19">
      <c r="B144" s="27"/>
      <c r="C144" s="27"/>
      <c r="D144" s="27"/>
      <c r="E144" s="27"/>
      <c r="H144" s="124">
        <v>58</v>
      </c>
      <c r="I144" s="26" t="s">
        <v>25</v>
      </c>
      <c r="J144" s="99">
        <v>14890.125782637137</v>
      </c>
      <c r="K144" s="99">
        <v>15921.206286838145</v>
      </c>
      <c r="L144" s="27"/>
      <c r="S144" s="29"/>
    </row>
    <row r="145" spans="2:19">
      <c r="B145" s="27"/>
      <c r="C145" s="27"/>
      <c r="D145" s="27"/>
      <c r="E145" s="27"/>
      <c r="H145" s="124">
        <v>59</v>
      </c>
      <c r="I145" s="26" t="s">
        <v>20</v>
      </c>
      <c r="J145" s="99">
        <v>15566.488317054354</v>
      </c>
      <c r="K145" s="99">
        <v>16065.310196285647</v>
      </c>
      <c r="L145" s="27"/>
      <c r="S145" s="29"/>
    </row>
    <row r="146" spans="2:19">
      <c r="B146" s="27"/>
      <c r="C146" s="27"/>
      <c r="D146" s="27"/>
      <c r="E146" s="27"/>
      <c r="H146" s="124">
        <v>60</v>
      </c>
      <c r="I146" s="26" t="s">
        <v>44</v>
      </c>
      <c r="J146" s="99">
        <v>12753.853697588313</v>
      </c>
      <c r="K146" s="99">
        <v>16015.600326576603</v>
      </c>
      <c r="L146" s="27"/>
      <c r="S146" s="29"/>
    </row>
    <row r="147" spans="2:19">
      <c r="B147" s="27"/>
      <c r="C147" s="27"/>
      <c r="D147" s="27"/>
      <c r="E147" s="27"/>
      <c r="H147" s="124">
        <v>61</v>
      </c>
      <c r="I147" s="26" t="s">
        <v>16</v>
      </c>
      <c r="J147" s="99">
        <v>14086.748377547536</v>
      </c>
      <c r="K147" s="99">
        <v>16112.101548803827</v>
      </c>
      <c r="L147" s="27"/>
      <c r="S147" s="29"/>
    </row>
    <row r="148" spans="2:19">
      <c r="B148" s="27"/>
      <c r="C148" s="27"/>
      <c r="D148" s="27"/>
      <c r="E148" s="27"/>
      <c r="H148" s="124">
        <v>62</v>
      </c>
      <c r="I148" s="26" t="s">
        <v>17</v>
      </c>
      <c r="J148" s="99">
        <v>13998.417895468232</v>
      </c>
      <c r="K148" s="99">
        <v>16074.67545809195</v>
      </c>
      <c r="L148" s="27"/>
      <c r="S148" s="29"/>
    </row>
    <row r="149" spans="2:19">
      <c r="B149" s="27"/>
      <c r="C149" s="27"/>
      <c r="D149" s="27"/>
      <c r="E149" s="27"/>
      <c r="H149" s="124">
        <v>63</v>
      </c>
      <c r="I149" s="26" t="s">
        <v>26</v>
      </c>
      <c r="J149" s="99">
        <v>14741.91925729443</v>
      </c>
      <c r="K149" s="99">
        <v>15916.489087098144</v>
      </c>
      <c r="L149" s="27"/>
      <c r="S149" s="29"/>
    </row>
    <row r="150" spans="2:19">
      <c r="B150" s="27"/>
      <c r="C150" s="27"/>
      <c r="D150" s="27"/>
      <c r="E150" s="27"/>
      <c r="H150" s="124">
        <v>64</v>
      </c>
      <c r="I150" s="26" t="s">
        <v>45</v>
      </c>
      <c r="J150" s="99">
        <v>13785.148628125949</v>
      </c>
      <c r="K150" s="99">
        <v>15992.364138888935</v>
      </c>
      <c r="L150" s="27"/>
      <c r="S150" s="29"/>
    </row>
    <row r="151" spans="2:19">
      <c r="B151" s="27"/>
      <c r="C151" s="27"/>
      <c r="D151" s="27"/>
      <c r="E151" s="27"/>
      <c r="H151" s="124">
        <v>65</v>
      </c>
      <c r="I151" s="26" t="s">
        <v>10</v>
      </c>
      <c r="J151" s="99">
        <v>13411.676295841016</v>
      </c>
      <c r="K151" s="99">
        <v>15844.273126520078</v>
      </c>
      <c r="L151" s="27"/>
      <c r="S151" s="29"/>
    </row>
    <row r="152" spans="2:19">
      <c r="B152" s="27"/>
      <c r="C152" s="27"/>
      <c r="D152" s="27"/>
      <c r="E152" s="27"/>
      <c r="H152" s="124">
        <v>66</v>
      </c>
      <c r="I152" s="26" t="s">
        <v>5</v>
      </c>
      <c r="J152" s="99">
        <v>13893.833966033966</v>
      </c>
      <c r="K152" s="99">
        <v>15871.19965175077</v>
      </c>
      <c r="L152" s="27"/>
      <c r="S152" s="29"/>
    </row>
    <row r="153" spans="2:19">
      <c r="B153" s="27"/>
      <c r="C153" s="27"/>
      <c r="D153" s="27"/>
      <c r="E153" s="27"/>
      <c r="H153" s="124">
        <v>67</v>
      </c>
      <c r="I153" s="26" t="s">
        <v>6</v>
      </c>
      <c r="J153" s="99">
        <v>11195.742765273311</v>
      </c>
      <c r="K153" s="99">
        <v>15654.587483868625</v>
      </c>
      <c r="L153" s="27"/>
      <c r="S153" s="29"/>
    </row>
    <row r="154" spans="2:19">
      <c r="B154" s="27"/>
      <c r="C154" s="27"/>
      <c r="D154" s="27"/>
      <c r="E154" s="27"/>
      <c r="H154" s="124">
        <v>68</v>
      </c>
      <c r="I154" s="26" t="s">
        <v>46</v>
      </c>
      <c r="J154" s="99">
        <v>12425.971604515908</v>
      </c>
      <c r="K154" s="99">
        <v>15798.16464952097</v>
      </c>
      <c r="L154" s="27"/>
      <c r="S154" s="29"/>
    </row>
    <row r="155" spans="2:19">
      <c r="B155" s="27"/>
      <c r="C155" s="27"/>
      <c r="D155" s="27"/>
      <c r="E155" s="27"/>
      <c r="H155" s="124">
        <v>69</v>
      </c>
      <c r="I155" s="26" t="s">
        <v>47</v>
      </c>
      <c r="J155" s="99">
        <v>13138.424499342202</v>
      </c>
      <c r="K155" s="99">
        <v>15948.027603002047</v>
      </c>
      <c r="L155" s="27"/>
      <c r="S155" s="29"/>
    </row>
    <row r="156" spans="2:19">
      <c r="B156" s="27"/>
      <c r="C156" s="27"/>
      <c r="D156" s="27"/>
      <c r="E156" s="27"/>
      <c r="H156" s="124">
        <v>70</v>
      </c>
      <c r="I156" s="26" t="s">
        <v>48</v>
      </c>
      <c r="J156" s="99">
        <v>17737.272879932829</v>
      </c>
      <c r="K156" s="99">
        <v>15886.22700120529</v>
      </c>
      <c r="L156" s="27"/>
      <c r="S156" s="29"/>
    </row>
    <row r="157" spans="2:19">
      <c r="B157" s="27"/>
      <c r="C157" s="27"/>
      <c r="D157" s="27"/>
      <c r="E157" s="27"/>
      <c r="H157" s="124">
        <v>71</v>
      </c>
      <c r="I157" s="26" t="s">
        <v>49</v>
      </c>
      <c r="J157" s="99">
        <v>13320.171844388469</v>
      </c>
      <c r="K157" s="99">
        <v>15841.400288188805</v>
      </c>
      <c r="L157" s="27"/>
      <c r="S157" s="29"/>
    </row>
    <row r="158" spans="2:19">
      <c r="B158" s="27"/>
      <c r="C158" s="27"/>
      <c r="D158" s="27"/>
      <c r="E158" s="27"/>
      <c r="H158" s="124">
        <v>72</v>
      </c>
      <c r="I158" s="26" t="s">
        <v>27</v>
      </c>
      <c r="J158" s="99">
        <v>13064.701944821349</v>
      </c>
      <c r="K158" s="99">
        <v>15864.948172172457</v>
      </c>
      <c r="L158" s="27"/>
      <c r="S158" s="29"/>
    </row>
    <row r="159" spans="2:19">
      <c r="B159" s="27"/>
      <c r="C159" s="27"/>
      <c r="D159" s="27"/>
      <c r="E159" s="27"/>
      <c r="H159" s="124">
        <v>73</v>
      </c>
      <c r="I159" s="26" t="s">
        <v>28</v>
      </c>
      <c r="J159" s="99">
        <v>13784.831843760345</v>
      </c>
      <c r="K159" s="99">
        <v>15871.324983760211</v>
      </c>
      <c r="L159" s="27"/>
      <c r="S159" s="29"/>
    </row>
    <row r="160" spans="2:19">
      <c r="B160" s="27"/>
      <c r="C160" s="27"/>
      <c r="D160" s="27"/>
      <c r="E160" s="27"/>
      <c r="H160" s="128">
        <v>74</v>
      </c>
      <c r="I160" s="109" t="s">
        <v>29</v>
      </c>
      <c r="J160" s="99">
        <v>11044.639108554997</v>
      </c>
      <c r="K160" s="73">
        <v>15790.867057911648</v>
      </c>
      <c r="L160" s="27"/>
      <c r="S160" s="29"/>
    </row>
    <row r="161" spans="2:19">
      <c r="B161" s="27"/>
      <c r="C161" s="27"/>
      <c r="D161" s="27"/>
      <c r="E161" s="27"/>
      <c r="H161" s="254" t="s">
        <v>0</v>
      </c>
      <c r="I161" s="255"/>
      <c r="J161" s="73">
        <v>15967.843649785711</v>
      </c>
      <c r="K161" s="110">
        <v>15967.843649785711</v>
      </c>
      <c r="L161" s="27"/>
      <c r="S161" s="29"/>
    </row>
  </sheetData>
  <mergeCells count="15">
    <mergeCell ref="O3:Q3"/>
    <mergeCell ref="N3:N4"/>
    <mergeCell ref="B79:C79"/>
    <mergeCell ref="B3:B4"/>
    <mergeCell ref="C3:C4"/>
    <mergeCell ref="D3:D4"/>
    <mergeCell ref="E3:E4"/>
    <mergeCell ref="H3:H4"/>
    <mergeCell ref="I3:I4"/>
    <mergeCell ref="J3:L3"/>
    <mergeCell ref="H85:H86"/>
    <mergeCell ref="I85:I86"/>
    <mergeCell ref="J85:J86"/>
    <mergeCell ref="K85:K86"/>
    <mergeCell ref="H161:I161"/>
  </mergeCells>
  <phoneticPr fontId="3"/>
  <pageMargins left="0.39370078740157483" right="0.19685039370078741" top="0.59055118110236227" bottom="0.39370078740157483" header="0.31496062992125984" footer="0.19685039370078741"/>
  <pageSetup paperSize="8" scale="75" fitToHeight="0" orientation="landscape" r:id="rId1"/>
  <headerFooter>
    <oddHeader>&amp;R&amp;"ＭＳ 明朝,標準"&amp;12 2-4.生活習慣病に係る医療費等の状況</oddHeader>
  </headerFooter>
  <ignoredErrors>
    <ignoredError sqref="J5:J78" emptyCellReferenc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B1:J81"/>
  <sheetViews>
    <sheetView showGridLines="0" zoomScaleNormal="100" zoomScaleSheetLayoutView="100" workbookViewId="0"/>
  </sheetViews>
  <sheetFormatPr defaultColWidth="9" defaultRowHeight="13.5"/>
  <cols>
    <col min="1" max="1" width="4.625" style="19" customWidth="1"/>
    <col min="2" max="2" width="3.25" style="19" customWidth="1"/>
    <col min="3" max="3" width="18.75" style="19" customWidth="1"/>
    <col min="4" max="5" width="20.625" style="19" customWidth="1"/>
    <col min="6" max="6" width="12.375" style="31" customWidth="1"/>
    <col min="7" max="7" width="6.25" style="19" customWidth="1"/>
    <col min="8" max="10" width="20.625" style="19" customWidth="1"/>
    <col min="11" max="16384" width="9" style="19"/>
  </cols>
  <sheetData>
    <row r="1" spans="2:10" ht="16.5" customHeight="1">
      <c r="B1" s="27" t="s">
        <v>229</v>
      </c>
      <c r="C1" s="27"/>
      <c r="D1" s="27"/>
      <c r="E1" s="27"/>
      <c r="F1" s="28"/>
      <c r="G1" s="27"/>
      <c r="H1" s="27"/>
      <c r="I1" s="27"/>
      <c r="J1" s="27"/>
    </row>
    <row r="2" spans="2:10" ht="16.5" customHeight="1">
      <c r="B2" s="27" t="s">
        <v>209</v>
      </c>
      <c r="C2" s="27"/>
      <c r="D2" s="27"/>
      <c r="E2" s="27"/>
      <c r="F2" s="28"/>
      <c r="G2" s="27"/>
      <c r="H2" s="27"/>
      <c r="I2" s="27"/>
      <c r="J2" s="27"/>
    </row>
    <row r="3" spans="2:10" ht="16.5" customHeight="1">
      <c r="B3" s="27" t="s">
        <v>211</v>
      </c>
      <c r="C3" s="27"/>
      <c r="D3" s="27"/>
      <c r="E3" s="27"/>
      <c r="F3" s="28"/>
      <c r="G3" s="27"/>
      <c r="H3" s="27"/>
      <c r="I3" s="27"/>
      <c r="J3" s="27" t="s">
        <v>132</v>
      </c>
    </row>
    <row r="4" spans="2:10">
      <c r="B4" s="27"/>
      <c r="C4" s="27"/>
      <c r="D4" s="27"/>
      <c r="E4" s="27"/>
      <c r="F4" s="28"/>
      <c r="G4" s="27"/>
      <c r="H4" s="27"/>
      <c r="I4" s="27"/>
      <c r="J4" s="27"/>
    </row>
    <row r="5" spans="2:10">
      <c r="B5" s="27"/>
      <c r="C5" s="27"/>
      <c r="D5" s="27"/>
      <c r="E5" s="27"/>
      <c r="F5" s="28"/>
      <c r="G5" s="27"/>
      <c r="H5" s="27"/>
      <c r="I5" s="27"/>
      <c r="J5" s="27"/>
    </row>
    <row r="6" spans="2:10">
      <c r="B6" s="27"/>
      <c r="C6" s="27"/>
      <c r="D6" s="27"/>
      <c r="E6" s="27"/>
      <c r="F6" s="28"/>
      <c r="G6" s="27"/>
      <c r="H6" s="27"/>
      <c r="I6" s="27"/>
      <c r="J6" s="27"/>
    </row>
    <row r="7" spans="2:10">
      <c r="B7" s="27"/>
      <c r="C7" s="27"/>
      <c r="D7" s="27"/>
      <c r="E7" s="27"/>
      <c r="F7" s="28"/>
      <c r="G7" s="27"/>
      <c r="H7" s="27"/>
      <c r="I7" s="27"/>
      <c r="J7" s="27"/>
    </row>
    <row r="8" spans="2:10">
      <c r="B8" s="27"/>
      <c r="C8" s="27"/>
      <c r="D8" s="27"/>
      <c r="E8" s="27"/>
      <c r="F8" s="28"/>
      <c r="G8" s="27"/>
      <c r="H8" s="27"/>
      <c r="I8" s="27"/>
      <c r="J8" s="27"/>
    </row>
    <row r="9" spans="2:10">
      <c r="B9" s="27"/>
      <c r="C9" s="27"/>
      <c r="D9" s="27"/>
      <c r="E9" s="27"/>
      <c r="F9" s="28"/>
      <c r="G9" s="27"/>
      <c r="H9" s="27"/>
      <c r="I9" s="27"/>
      <c r="J9" s="27"/>
    </row>
    <row r="10" spans="2:10">
      <c r="B10" s="27"/>
      <c r="C10" s="27"/>
      <c r="D10" s="27"/>
      <c r="E10" s="27"/>
      <c r="F10" s="28"/>
      <c r="G10" s="27"/>
      <c r="H10" s="27"/>
      <c r="I10" s="27"/>
      <c r="J10" s="27"/>
    </row>
    <row r="11" spans="2:10">
      <c r="B11" s="27"/>
      <c r="C11" s="27"/>
      <c r="D11" s="27"/>
      <c r="E11" s="27"/>
      <c r="F11" s="28"/>
      <c r="G11" s="27"/>
      <c r="H11" s="27"/>
      <c r="I11" s="27"/>
      <c r="J11" s="27"/>
    </row>
    <row r="12" spans="2:10">
      <c r="B12" s="27"/>
      <c r="C12" s="27"/>
      <c r="D12" s="27"/>
      <c r="E12" s="27"/>
      <c r="F12" s="28"/>
      <c r="G12" s="27"/>
      <c r="H12" s="27"/>
      <c r="I12" s="27"/>
      <c r="J12" s="27"/>
    </row>
    <row r="13" spans="2:10">
      <c r="B13" s="27"/>
      <c r="C13" s="27"/>
      <c r="D13" s="27"/>
      <c r="E13" s="27"/>
      <c r="F13" s="28"/>
      <c r="G13" s="27"/>
      <c r="H13" s="27"/>
      <c r="I13" s="27"/>
      <c r="J13" s="27"/>
    </row>
    <row r="14" spans="2:10">
      <c r="B14" s="27"/>
      <c r="C14" s="27"/>
      <c r="D14" s="27"/>
      <c r="E14" s="27"/>
      <c r="F14" s="28"/>
      <c r="G14" s="27"/>
      <c r="H14" s="27"/>
      <c r="I14" s="27"/>
      <c r="J14" s="27"/>
    </row>
    <row r="15" spans="2:10">
      <c r="B15" s="27"/>
      <c r="C15" s="27"/>
      <c r="D15" s="27"/>
      <c r="E15" s="27"/>
      <c r="F15" s="28"/>
      <c r="G15" s="27"/>
      <c r="H15" s="27"/>
      <c r="I15" s="27"/>
      <c r="J15" s="27"/>
    </row>
    <row r="16" spans="2:10">
      <c r="B16" s="27"/>
      <c r="C16" s="27"/>
      <c r="D16" s="27"/>
      <c r="E16" s="27"/>
      <c r="F16" s="28"/>
      <c r="G16" s="27"/>
      <c r="H16" s="27"/>
      <c r="I16" s="27"/>
      <c r="J16" s="27"/>
    </row>
    <row r="17" spans="2:10">
      <c r="B17" s="27"/>
      <c r="C17" s="27"/>
      <c r="D17" s="27"/>
      <c r="E17" s="27"/>
      <c r="F17" s="28"/>
      <c r="G17" s="27"/>
      <c r="H17" s="27"/>
      <c r="I17" s="27"/>
      <c r="J17" s="27"/>
    </row>
    <row r="18" spans="2:10">
      <c r="B18" s="27"/>
      <c r="C18" s="27"/>
      <c r="D18" s="27"/>
      <c r="E18" s="27"/>
      <c r="F18" s="28"/>
      <c r="G18" s="27"/>
      <c r="H18" s="27"/>
      <c r="I18" s="27"/>
      <c r="J18" s="27"/>
    </row>
    <row r="19" spans="2:10">
      <c r="B19" s="27"/>
      <c r="C19" s="27"/>
      <c r="D19" s="27"/>
      <c r="E19" s="27"/>
      <c r="F19" s="28"/>
      <c r="G19" s="27"/>
      <c r="H19" s="27"/>
      <c r="I19" s="27"/>
      <c r="J19" s="27"/>
    </row>
    <row r="20" spans="2:10">
      <c r="B20" s="27"/>
      <c r="C20" s="27"/>
      <c r="D20" s="27"/>
      <c r="E20" s="27"/>
      <c r="F20" s="28"/>
      <c r="G20" s="27"/>
      <c r="H20" s="27"/>
      <c r="I20" s="27"/>
      <c r="J20" s="27"/>
    </row>
    <row r="21" spans="2:10">
      <c r="B21" s="27"/>
      <c r="C21" s="27"/>
      <c r="D21" s="27"/>
      <c r="E21" s="27"/>
      <c r="F21" s="28"/>
      <c r="G21" s="27"/>
      <c r="H21" s="27"/>
      <c r="I21" s="27"/>
      <c r="J21" s="27"/>
    </row>
    <row r="22" spans="2:10">
      <c r="B22" s="27"/>
      <c r="C22" s="27"/>
      <c r="D22" s="27"/>
      <c r="E22" s="27"/>
      <c r="F22" s="28"/>
      <c r="G22" s="27"/>
      <c r="H22" s="27"/>
      <c r="I22" s="27"/>
      <c r="J22" s="27"/>
    </row>
    <row r="23" spans="2:10">
      <c r="B23" s="27"/>
      <c r="C23" s="27"/>
      <c r="D23" s="27"/>
      <c r="E23" s="27"/>
      <c r="F23" s="28"/>
      <c r="G23" s="27"/>
      <c r="H23" s="27"/>
      <c r="I23" s="27"/>
      <c r="J23" s="27"/>
    </row>
    <row r="24" spans="2:10">
      <c r="B24" s="27"/>
      <c r="C24" s="27"/>
      <c r="D24" s="27"/>
      <c r="E24" s="27"/>
      <c r="F24" s="28"/>
      <c r="G24" s="27"/>
      <c r="H24" s="27"/>
      <c r="I24" s="27"/>
      <c r="J24" s="27"/>
    </row>
    <row r="25" spans="2:10">
      <c r="B25" s="27"/>
      <c r="C25" s="27"/>
      <c r="D25" s="27"/>
      <c r="E25" s="27"/>
      <c r="F25" s="28"/>
      <c r="G25" s="27"/>
      <c r="H25" s="27"/>
      <c r="I25" s="27"/>
      <c r="J25" s="27"/>
    </row>
    <row r="26" spans="2:10">
      <c r="B26" s="27"/>
      <c r="C26" s="27"/>
      <c r="D26" s="27"/>
      <c r="E26" s="27"/>
      <c r="F26" s="28"/>
      <c r="G26" s="27"/>
      <c r="H26" s="27"/>
      <c r="I26" s="27"/>
      <c r="J26" s="27"/>
    </row>
    <row r="27" spans="2:10">
      <c r="B27" s="27"/>
      <c r="C27" s="27"/>
      <c r="D27" s="27"/>
      <c r="E27" s="27"/>
      <c r="F27" s="28"/>
      <c r="G27" s="27"/>
      <c r="H27" s="27"/>
      <c r="I27" s="27"/>
      <c r="J27" s="27"/>
    </row>
    <row r="28" spans="2:10">
      <c r="B28" s="27"/>
      <c r="C28" s="27"/>
      <c r="D28" s="27"/>
      <c r="E28" s="27"/>
      <c r="F28" s="28"/>
      <c r="G28" s="27"/>
      <c r="H28" s="27"/>
      <c r="I28" s="27"/>
      <c r="J28" s="27"/>
    </row>
    <row r="29" spans="2:10">
      <c r="B29" s="27"/>
      <c r="C29" s="27"/>
      <c r="D29" s="27"/>
      <c r="E29" s="27"/>
      <c r="F29" s="28"/>
      <c r="G29" s="27"/>
      <c r="H29" s="27"/>
      <c r="I29" s="27"/>
      <c r="J29" s="27"/>
    </row>
    <row r="30" spans="2:10">
      <c r="B30" s="27"/>
      <c r="C30" s="27"/>
      <c r="D30" s="27"/>
      <c r="E30" s="27"/>
      <c r="F30" s="28"/>
      <c r="G30" s="27"/>
      <c r="H30" s="27"/>
      <c r="I30" s="27"/>
      <c r="J30" s="27"/>
    </row>
    <row r="31" spans="2:10">
      <c r="B31" s="27"/>
      <c r="C31" s="27"/>
      <c r="D31" s="27"/>
      <c r="E31" s="27"/>
      <c r="F31" s="28"/>
      <c r="G31" s="27"/>
      <c r="H31" s="27"/>
      <c r="I31" s="27"/>
      <c r="J31" s="27"/>
    </row>
    <row r="32" spans="2:10">
      <c r="B32" s="27"/>
      <c r="C32" s="27"/>
      <c r="D32" s="27"/>
      <c r="E32" s="27"/>
      <c r="F32" s="28"/>
      <c r="G32" s="27"/>
      <c r="H32" s="27"/>
      <c r="I32" s="27"/>
      <c r="J32" s="27"/>
    </row>
    <row r="33" spans="2:10">
      <c r="B33" s="27"/>
      <c r="C33" s="27"/>
      <c r="D33" s="27"/>
      <c r="E33" s="27"/>
      <c r="F33" s="28"/>
      <c r="G33" s="27"/>
      <c r="H33" s="27"/>
      <c r="I33" s="27"/>
      <c r="J33" s="27"/>
    </row>
    <row r="34" spans="2:10">
      <c r="B34" s="27"/>
      <c r="C34" s="27"/>
      <c r="D34" s="27"/>
      <c r="E34" s="27"/>
      <c r="F34" s="28"/>
      <c r="G34" s="27"/>
      <c r="H34" s="27"/>
      <c r="I34" s="27"/>
      <c r="J34" s="27"/>
    </row>
    <row r="35" spans="2:10">
      <c r="B35" s="27"/>
      <c r="C35" s="27"/>
      <c r="D35" s="27"/>
      <c r="E35" s="27"/>
      <c r="F35" s="28"/>
      <c r="G35" s="27"/>
      <c r="H35" s="27"/>
      <c r="I35" s="27"/>
      <c r="J35" s="27"/>
    </row>
    <row r="36" spans="2:10">
      <c r="B36" s="27"/>
      <c r="C36" s="27"/>
      <c r="D36" s="27"/>
      <c r="E36" s="27"/>
      <c r="F36" s="28"/>
      <c r="G36" s="27"/>
      <c r="H36" s="27"/>
      <c r="I36" s="27"/>
      <c r="J36" s="27"/>
    </row>
    <row r="37" spans="2:10">
      <c r="B37" s="27"/>
      <c r="C37" s="27"/>
      <c r="D37" s="27"/>
      <c r="E37" s="27"/>
      <c r="F37" s="28"/>
      <c r="G37" s="27"/>
      <c r="H37" s="27"/>
      <c r="I37" s="27"/>
      <c r="J37" s="27"/>
    </row>
    <row r="38" spans="2:10">
      <c r="B38" s="27"/>
      <c r="C38" s="27"/>
      <c r="D38" s="27"/>
      <c r="E38" s="27"/>
      <c r="F38" s="28"/>
      <c r="G38" s="27"/>
      <c r="H38" s="27"/>
      <c r="I38" s="27"/>
      <c r="J38" s="27"/>
    </row>
    <row r="39" spans="2:10">
      <c r="B39" s="27"/>
      <c r="C39" s="27"/>
      <c r="D39" s="27"/>
      <c r="E39" s="27"/>
      <c r="F39" s="28"/>
      <c r="G39" s="27"/>
      <c r="H39" s="27"/>
      <c r="I39" s="27"/>
      <c r="J39" s="27"/>
    </row>
    <row r="40" spans="2:10">
      <c r="B40" s="27"/>
      <c r="C40" s="27"/>
      <c r="D40" s="27"/>
      <c r="E40" s="27"/>
      <c r="F40" s="28"/>
      <c r="G40" s="27"/>
      <c r="H40" s="27"/>
      <c r="I40" s="27"/>
      <c r="J40" s="27"/>
    </row>
    <row r="41" spans="2:10">
      <c r="B41" s="27"/>
      <c r="C41" s="27"/>
      <c r="D41" s="27"/>
      <c r="E41" s="27"/>
      <c r="F41" s="28"/>
      <c r="G41" s="27"/>
      <c r="H41" s="27"/>
      <c r="I41" s="27"/>
      <c r="J41" s="27"/>
    </row>
    <row r="42" spans="2:10">
      <c r="B42" s="27"/>
      <c r="C42" s="27"/>
      <c r="D42" s="27"/>
      <c r="E42" s="27"/>
      <c r="F42" s="28"/>
      <c r="G42" s="27"/>
      <c r="H42" s="27"/>
      <c r="I42" s="27"/>
      <c r="J42" s="27"/>
    </row>
    <row r="43" spans="2:10">
      <c r="B43" s="27"/>
      <c r="C43" s="27"/>
      <c r="D43" s="27"/>
      <c r="E43" s="27"/>
      <c r="F43" s="28"/>
      <c r="G43" s="27"/>
      <c r="H43" s="27"/>
      <c r="I43" s="27"/>
      <c r="J43" s="27"/>
    </row>
    <row r="44" spans="2:10">
      <c r="B44" s="27"/>
      <c r="C44" s="27"/>
      <c r="D44" s="27"/>
      <c r="E44" s="27"/>
      <c r="F44" s="28"/>
      <c r="G44" s="27"/>
      <c r="H44" s="27"/>
      <c r="I44" s="27"/>
      <c r="J44" s="27"/>
    </row>
    <row r="45" spans="2:10">
      <c r="B45" s="27"/>
      <c r="C45" s="27"/>
      <c r="D45" s="27"/>
      <c r="E45" s="27"/>
      <c r="F45" s="28"/>
      <c r="G45" s="27"/>
      <c r="H45" s="27"/>
      <c r="I45" s="27"/>
      <c r="J45" s="27"/>
    </row>
    <row r="46" spans="2:10">
      <c r="B46" s="27"/>
      <c r="C46" s="27"/>
      <c r="D46" s="27"/>
      <c r="E46" s="27"/>
      <c r="F46" s="28"/>
      <c r="G46" s="27"/>
      <c r="H46" s="27"/>
      <c r="I46" s="27"/>
      <c r="J46" s="27"/>
    </row>
    <row r="47" spans="2:10">
      <c r="B47" s="27"/>
      <c r="C47" s="27"/>
      <c r="D47" s="27"/>
      <c r="E47" s="27"/>
      <c r="F47" s="28"/>
      <c r="G47" s="27"/>
      <c r="H47" s="27"/>
      <c r="I47" s="27"/>
      <c r="J47" s="27"/>
    </row>
    <row r="48" spans="2:10">
      <c r="B48" s="27"/>
      <c r="C48" s="27"/>
      <c r="D48" s="27"/>
      <c r="E48" s="27"/>
      <c r="F48" s="28"/>
      <c r="G48" s="27"/>
      <c r="H48" s="27"/>
      <c r="I48" s="27"/>
      <c r="J48" s="27"/>
    </row>
    <row r="49" spans="2:10">
      <c r="B49" s="27"/>
      <c r="C49" s="27"/>
      <c r="D49" s="27"/>
      <c r="E49" s="27"/>
      <c r="F49" s="28"/>
      <c r="G49" s="27"/>
      <c r="H49" s="27"/>
      <c r="I49" s="27"/>
      <c r="J49" s="27"/>
    </row>
    <row r="50" spans="2:10">
      <c r="B50" s="27"/>
      <c r="C50" s="27"/>
      <c r="D50" s="27"/>
      <c r="E50" s="27"/>
      <c r="F50" s="28"/>
      <c r="G50" s="27"/>
      <c r="H50" s="27"/>
      <c r="I50" s="27"/>
      <c r="J50" s="27"/>
    </row>
    <row r="51" spans="2:10">
      <c r="B51" s="27"/>
      <c r="C51" s="27"/>
      <c r="D51" s="27"/>
      <c r="E51" s="27"/>
      <c r="F51" s="28"/>
      <c r="G51" s="27"/>
      <c r="H51" s="27"/>
      <c r="I51" s="27"/>
      <c r="J51" s="27"/>
    </row>
    <row r="52" spans="2:10">
      <c r="B52" s="27"/>
      <c r="C52" s="27"/>
      <c r="D52" s="27"/>
      <c r="E52" s="27"/>
      <c r="F52" s="28"/>
      <c r="G52" s="27"/>
      <c r="H52" s="27"/>
      <c r="I52" s="27"/>
      <c r="J52" s="27"/>
    </row>
    <row r="53" spans="2:10">
      <c r="B53" s="27"/>
      <c r="C53" s="27"/>
      <c r="D53" s="27"/>
      <c r="E53" s="27"/>
      <c r="F53" s="28"/>
      <c r="G53" s="27"/>
      <c r="H53" s="27"/>
      <c r="I53" s="27"/>
      <c r="J53" s="27"/>
    </row>
    <row r="54" spans="2:10">
      <c r="B54" s="27"/>
      <c r="C54" s="27"/>
      <c r="D54" s="27"/>
      <c r="E54" s="27"/>
      <c r="F54" s="28"/>
      <c r="G54" s="27"/>
      <c r="H54" s="27"/>
      <c r="I54" s="27"/>
      <c r="J54" s="27"/>
    </row>
    <row r="55" spans="2:10">
      <c r="B55" s="27"/>
      <c r="C55" s="27"/>
      <c r="D55" s="27"/>
      <c r="E55" s="27"/>
      <c r="F55" s="28"/>
      <c r="G55" s="27"/>
      <c r="H55" s="27"/>
      <c r="I55" s="27"/>
      <c r="J55" s="27"/>
    </row>
    <row r="56" spans="2:10">
      <c r="B56" s="27"/>
      <c r="C56" s="27"/>
      <c r="D56" s="27"/>
      <c r="E56" s="27"/>
      <c r="F56" s="28"/>
      <c r="G56" s="27"/>
      <c r="H56" s="27"/>
      <c r="I56" s="27"/>
      <c r="J56" s="27"/>
    </row>
    <row r="57" spans="2:10">
      <c r="B57" s="27"/>
      <c r="C57" s="27"/>
      <c r="D57" s="27"/>
      <c r="E57" s="27"/>
      <c r="F57" s="28"/>
      <c r="G57" s="27"/>
      <c r="H57" s="27"/>
      <c r="I57" s="27"/>
      <c r="J57" s="27"/>
    </row>
    <row r="58" spans="2:10">
      <c r="B58" s="27"/>
      <c r="C58" s="27"/>
      <c r="D58" s="27"/>
      <c r="E58" s="27"/>
      <c r="F58" s="28"/>
      <c r="G58" s="27"/>
      <c r="H58" s="27"/>
      <c r="I58" s="27"/>
      <c r="J58" s="27"/>
    </row>
    <row r="59" spans="2:10">
      <c r="B59" s="27"/>
      <c r="C59" s="27"/>
      <c r="D59" s="27"/>
      <c r="E59" s="27"/>
      <c r="F59" s="28"/>
      <c r="G59" s="27"/>
      <c r="H59" s="27"/>
      <c r="I59" s="27"/>
      <c r="J59" s="27"/>
    </row>
    <row r="60" spans="2:10">
      <c r="B60" s="27"/>
      <c r="C60" s="27"/>
      <c r="D60" s="27"/>
      <c r="E60" s="27"/>
      <c r="F60" s="28"/>
      <c r="G60" s="27"/>
      <c r="H60" s="27"/>
      <c r="I60" s="27"/>
      <c r="J60" s="27"/>
    </row>
    <row r="61" spans="2:10">
      <c r="B61" s="27"/>
      <c r="C61" s="27"/>
      <c r="D61" s="27"/>
      <c r="E61" s="27"/>
      <c r="F61" s="28"/>
      <c r="G61" s="27"/>
      <c r="H61" s="27"/>
      <c r="I61" s="27"/>
      <c r="J61" s="27"/>
    </row>
    <row r="62" spans="2:10">
      <c r="B62" s="27"/>
      <c r="C62" s="27"/>
      <c r="D62" s="27"/>
      <c r="E62" s="27"/>
      <c r="F62" s="28"/>
      <c r="G62" s="27"/>
      <c r="H62" s="27"/>
      <c r="I62" s="27"/>
      <c r="J62" s="27"/>
    </row>
    <row r="63" spans="2:10">
      <c r="B63" s="27"/>
      <c r="C63" s="27"/>
      <c r="D63" s="27"/>
      <c r="E63" s="27"/>
      <c r="F63" s="28"/>
      <c r="G63" s="27"/>
      <c r="H63" s="27"/>
      <c r="I63" s="27"/>
      <c r="J63" s="27"/>
    </row>
    <row r="64" spans="2:10">
      <c r="B64" s="27"/>
      <c r="C64" s="27"/>
      <c r="D64" s="27"/>
      <c r="E64" s="27"/>
      <c r="F64" s="28"/>
      <c r="G64" s="27"/>
      <c r="H64" s="27"/>
      <c r="I64" s="27"/>
      <c r="J64" s="27"/>
    </row>
    <row r="65" spans="2:10">
      <c r="B65" s="27"/>
      <c r="C65" s="27"/>
      <c r="D65" s="27"/>
      <c r="E65" s="27"/>
      <c r="F65" s="28"/>
      <c r="G65" s="27"/>
      <c r="H65" s="27"/>
      <c r="I65" s="27"/>
      <c r="J65" s="27"/>
    </row>
    <row r="66" spans="2:10">
      <c r="B66" s="27"/>
      <c r="C66" s="27"/>
      <c r="D66" s="27"/>
      <c r="E66" s="27"/>
      <c r="F66" s="28"/>
      <c r="G66" s="27"/>
      <c r="H66" s="27"/>
      <c r="I66" s="27"/>
      <c r="J66" s="27"/>
    </row>
    <row r="67" spans="2:10">
      <c r="B67" s="27"/>
      <c r="C67" s="27"/>
      <c r="D67" s="27"/>
      <c r="E67" s="27"/>
      <c r="F67" s="28"/>
      <c r="G67" s="27"/>
      <c r="H67" s="27"/>
      <c r="I67" s="27"/>
      <c r="J67" s="27"/>
    </row>
    <row r="68" spans="2:10">
      <c r="B68" s="27"/>
      <c r="C68" s="27"/>
      <c r="D68" s="27"/>
      <c r="E68" s="27"/>
      <c r="F68" s="28"/>
      <c r="G68" s="27"/>
      <c r="H68" s="27"/>
      <c r="I68" s="27"/>
      <c r="J68" s="27"/>
    </row>
    <row r="69" spans="2:10">
      <c r="B69" s="27"/>
      <c r="C69" s="27"/>
      <c r="D69" s="27"/>
      <c r="E69" s="27"/>
      <c r="F69" s="28"/>
      <c r="G69" s="27"/>
      <c r="H69" s="27"/>
      <c r="I69" s="27"/>
      <c r="J69" s="27"/>
    </row>
    <row r="70" spans="2:10">
      <c r="B70" s="27"/>
      <c r="C70" s="27"/>
      <c r="D70" s="27"/>
      <c r="E70" s="27"/>
      <c r="F70" s="28"/>
      <c r="G70" s="27"/>
      <c r="H70" s="27"/>
      <c r="I70" s="27"/>
      <c r="J70" s="27"/>
    </row>
    <row r="71" spans="2:10">
      <c r="B71" s="27"/>
      <c r="C71" s="27"/>
      <c r="D71" s="27"/>
      <c r="E71" s="27"/>
      <c r="F71" s="28"/>
      <c r="G71" s="27"/>
      <c r="H71" s="27"/>
      <c r="I71" s="27"/>
      <c r="J71" s="27"/>
    </row>
    <row r="72" spans="2:10">
      <c r="B72" s="27"/>
      <c r="C72" s="27"/>
      <c r="D72" s="27"/>
      <c r="E72" s="27"/>
      <c r="F72" s="28"/>
      <c r="G72" s="27"/>
      <c r="H72" s="27"/>
      <c r="I72" s="27"/>
      <c r="J72" s="27"/>
    </row>
    <row r="73" spans="2:10">
      <c r="B73" s="27"/>
      <c r="C73" s="27"/>
      <c r="D73" s="27"/>
      <c r="E73" s="27"/>
      <c r="F73" s="28"/>
      <c r="G73" s="27"/>
      <c r="H73" s="27"/>
      <c r="I73" s="27"/>
      <c r="J73" s="27"/>
    </row>
    <row r="74" spans="2:10">
      <c r="B74" s="27"/>
      <c r="C74" s="27"/>
      <c r="D74" s="27"/>
      <c r="E74" s="27"/>
      <c r="F74" s="28"/>
      <c r="G74" s="27"/>
      <c r="H74" s="27"/>
      <c r="I74" s="27"/>
      <c r="J74" s="27"/>
    </row>
    <row r="75" spans="2:10">
      <c r="B75" s="27"/>
      <c r="C75" s="27"/>
      <c r="D75" s="27"/>
      <c r="E75" s="27"/>
      <c r="F75" s="28"/>
      <c r="G75" s="27"/>
      <c r="H75" s="27"/>
      <c r="I75" s="27"/>
      <c r="J75" s="27"/>
    </row>
    <row r="76" spans="2:10">
      <c r="B76" s="27"/>
      <c r="C76" s="27"/>
      <c r="D76" s="27"/>
      <c r="E76" s="27"/>
      <c r="F76" s="28"/>
      <c r="G76" s="27"/>
      <c r="H76" s="27"/>
      <c r="I76" s="27"/>
      <c r="J76" s="27"/>
    </row>
    <row r="77" spans="2:10">
      <c r="B77" s="27"/>
      <c r="C77" s="27"/>
      <c r="D77" s="27"/>
      <c r="E77" s="27"/>
      <c r="F77" s="28"/>
      <c r="G77" s="27"/>
      <c r="H77" s="27"/>
      <c r="I77" s="27"/>
      <c r="J77" s="27"/>
    </row>
    <row r="78" spans="2:10">
      <c r="B78" s="27"/>
      <c r="C78" s="27"/>
      <c r="D78" s="27"/>
      <c r="E78" s="27"/>
      <c r="F78" s="28"/>
      <c r="G78" s="27"/>
      <c r="H78" s="27"/>
      <c r="I78" s="27"/>
      <c r="J78" s="27"/>
    </row>
    <row r="79" spans="2:10" ht="16.5" customHeight="1">
      <c r="B79" s="27" t="s">
        <v>239</v>
      </c>
      <c r="C79" s="27"/>
      <c r="D79" s="27"/>
      <c r="E79" s="27"/>
      <c r="F79" s="28"/>
      <c r="G79" s="27"/>
      <c r="H79" s="27"/>
      <c r="I79" s="27"/>
      <c r="J79" s="27"/>
    </row>
    <row r="80" spans="2:10" ht="16.5" customHeight="1">
      <c r="B80" s="27" t="s">
        <v>206</v>
      </c>
      <c r="C80" s="27"/>
      <c r="D80" s="27"/>
      <c r="E80" s="27"/>
      <c r="F80" s="28"/>
      <c r="G80" s="27"/>
      <c r="H80" s="27"/>
      <c r="I80" s="27"/>
      <c r="J80" s="27"/>
    </row>
    <row r="81" spans="2:10" ht="16.5" customHeight="1">
      <c r="B81" s="27" t="s">
        <v>212</v>
      </c>
      <c r="C81" s="27"/>
      <c r="D81" s="27"/>
      <c r="E81" s="27"/>
      <c r="F81" s="28"/>
      <c r="G81" s="27"/>
      <c r="H81" s="27"/>
      <c r="I81" s="27"/>
      <c r="J81" s="27"/>
    </row>
  </sheetData>
  <phoneticPr fontId="3"/>
  <pageMargins left="0.39370078740157483" right="0.19685039370078741" top="0.59055118110236227" bottom="0.39370078740157483" header="0.31496062992125984" footer="0.19685039370078741"/>
  <pageSetup paperSize="8" scale="75" fitToHeight="0" orientation="landscape" r:id="rId1"/>
  <headerFooter>
    <oddHeader>&amp;R&amp;"ＭＳ 明朝,標準"&amp;12 2-4.生活習慣病に係る医療費等の状況</oddHeader>
  </headerFooter>
  <rowBreaks count="1" manualBreakCount="1">
    <brk id="78" max="19"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B1:S161"/>
  <sheetViews>
    <sheetView showGridLines="0" zoomScaleNormal="100" zoomScaleSheetLayoutView="100" workbookViewId="0"/>
  </sheetViews>
  <sheetFormatPr defaultColWidth="9" defaultRowHeight="13.5"/>
  <cols>
    <col min="1" max="1" width="4.625" style="19" customWidth="1"/>
    <col min="2" max="2" width="3.25" style="19" customWidth="1"/>
    <col min="3" max="3" width="18.75" style="19" customWidth="1"/>
    <col min="4" max="5" width="20.625" style="19" customWidth="1"/>
    <col min="6" max="6" width="20.625" style="28" customWidth="1"/>
    <col min="7" max="7" width="20.625" style="32" customWidth="1"/>
    <col min="8" max="8" width="3.25" style="19" customWidth="1"/>
    <col min="9" max="9" width="19.125" style="19" customWidth="1"/>
    <col min="10" max="12" width="20.625" style="19" customWidth="1"/>
    <col min="13" max="13" width="11.75" style="32" customWidth="1"/>
    <col min="14" max="18" width="20.625" style="29" customWidth="1"/>
    <col min="19" max="19" width="9" style="33"/>
    <col min="20" max="16384" width="9" style="19"/>
  </cols>
  <sheetData>
    <row r="1" spans="2:19" ht="16.5" customHeight="1">
      <c r="B1" s="27" t="s">
        <v>230</v>
      </c>
      <c r="C1" s="27"/>
      <c r="D1" s="27"/>
      <c r="E1" s="27"/>
      <c r="H1" s="27"/>
      <c r="I1" s="27"/>
      <c r="J1" s="27"/>
      <c r="K1" s="27"/>
      <c r="L1" s="27"/>
      <c r="S1" s="29"/>
    </row>
    <row r="2" spans="2:19" ht="16.5" customHeight="1">
      <c r="B2" s="27" t="s">
        <v>209</v>
      </c>
      <c r="C2" s="27"/>
      <c r="D2" s="27"/>
      <c r="E2" s="27"/>
      <c r="H2" s="29" t="s">
        <v>92</v>
      </c>
      <c r="I2" s="27"/>
      <c r="J2" s="27"/>
      <c r="K2" s="27"/>
      <c r="L2" s="27"/>
      <c r="N2" s="27"/>
      <c r="O2" s="30"/>
      <c r="P2" s="28"/>
      <c r="Q2" s="28"/>
      <c r="R2" s="28"/>
      <c r="S2" s="29"/>
    </row>
    <row r="3" spans="2:19" s="33" customFormat="1" ht="16.5" customHeight="1">
      <c r="B3" s="211"/>
      <c r="C3" s="213" t="s">
        <v>142</v>
      </c>
      <c r="D3" s="215" t="s">
        <v>147</v>
      </c>
      <c r="E3" s="215" t="s">
        <v>148</v>
      </c>
      <c r="F3" s="34"/>
      <c r="G3" s="35"/>
      <c r="H3" s="204"/>
      <c r="I3" s="217" t="s">
        <v>133</v>
      </c>
      <c r="J3" s="218" t="s">
        <v>187</v>
      </c>
      <c r="K3" s="218"/>
      <c r="L3" s="218"/>
      <c r="M3" s="35"/>
      <c r="N3" s="206" t="s">
        <v>149</v>
      </c>
      <c r="O3" s="249" t="s">
        <v>150</v>
      </c>
      <c r="P3" s="250"/>
      <c r="Q3" s="251"/>
      <c r="R3" s="36"/>
      <c r="S3" s="29"/>
    </row>
    <row r="4" spans="2:19" s="33" customFormat="1" ht="18" customHeight="1">
      <c r="B4" s="212"/>
      <c r="C4" s="214"/>
      <c r="D4" s="216"/>
      <c r="E4" s="216"/>
      <c r="F4" s="34"/>
      <c r="G4" s="35"/>
      <c r="H4" s="204"/>
      <c r="I4" s="217"/>
      <c r="J4" s="95" t="s">
        <v>244</v>
      </c>
      <c r="K4" s="95" t="s">
        <v>245</v>
      </c>
      <c r="L4" s="125" t="s">
        <v>188</v>
      </c>
      <c r="M4" s="35"/>
      <c r="N4" s="207"/>
      <c r="O4" s="95" t="s">
        <v>244</v>
      </c>
      <c r="P4" s="95" t="s">
        <v>245</v>
      </c>
      <c r="Q4" s="95" t="s">
        <v>164</v>
      </c>
      <c r="R4" s="37"/>
      <c r="S4" s="29"/>
    </row>
    <row r="5" spans="2:19" s="33" customFormat="1" ht="13.5" customHeight="1">
      <c r="B5" s="129">
        <v>1</v>
      </c>
      <c r="C5" s="25" t="s">
        <v>50</v>
      </c>
      <c r="D5" s="99">
        <v>29336.182725416427</v>
      </c>
      <c r="E5" s="99">
        <v>28834.956145930384</v>
      </c>
      <c r="F5" s="38"/>
      <c r="G5" s="39"/>
      <c r="H5" s="124">
        <v>1</v>
      </c>
      <c r="I5" s="25" t="s">
        <v>50</v>
      </c>
      <c r="J5" s="73">
        <f>E5</f>
        <v>28834.956145930384</v>
      </c>
      <c r="K5" s="73">
        <f>K87</f>
        <v>30029.186522832777</v>
      </c>
      <c r="L5" s="73">
        <f>ROUND(J5,0)-ROUND(K5,0)</f>
        <v>-1194</v>
      </c>
      <c r="M5" s="39"/>
      <c r="N5" s="56">
        <f t="shared" ref="N5:N68" si="0">$D$79</f>
        <v>28557.043912478035</v>
      </c>
      <c r="O5" s="56">
        <f t="shared" ref="O5:O68" si="1">$E$79</f>
        <v>28557.043912478035</v>
      </c>
      <c r="P5" s="56">
        <f>$K$161</f>
        <v>29733.574581493234</v>
      </c>
      <c r="Q5" s="73">
        <f>ROUND(O5,0)-ROUND(P5,0)</f>
        <v>-1177</v>
      </c>
      <c r="R5" s="64">
        <v>0</v>
      </c>
      <c r="S5" s="29"/>
    </row>
    <row r="6" spans="2:19" s="33" customFormat="1" ht="13.5" customHeight="1">
      <c r="B6" s="124">
        <v>2</v>
      </c>
      <c r="C6" s="25" t="s">
        <v>93</v>
      </c>
      <c r="D6" s="99">
        <v>27788.070892467247</v>
      </c>
      <c r="E6" s="99">
        <v>28893.45571054094</v>
      </c>
      <c r="F6" s="38"/>
      <c r="G6" s="39"/>
      <c r="H6" s="124">
        <v>2</v>
      </c>
      <c r="I6" s="25" t="s">
        <v>93</v>
      </c>
      <c r="J6" s="73">
        <f t="shared" ref="J6:J69" si="2">E6</f>
        <v>28893.45571054094</v>
      </c>
      <c r="K6" s="73">
        <f t="shared" ref="K6:K69" si="3">K88</f>
        <v>30083.430930293274</v>
      </c>
      <c r="L6" s="73">
        <f t="shared" ref="L6:L69" si="4">ROUND(J6,0)-ROUND(K6,0)</f>
        <v>-1190</v>
      </c>
      <c r="M6" s="39"/>
      <c r="N6" s="56">
        <f t="shared" si="0"/>
        <v>28557.043912478035</v>
      </c>
      <c r="O6" s="56">
        <f t="shared" si="1"/>
        <v>28557.043912478035</v>
      </c>
      <c r="P6" s="56">
        <f t="shared" ref="P6:P69" si="5">$K$161</f>
        <v>29733.574581493234</v>
      </c>
      <c r="Q6" s="73">
        <f t="shared" ref="Q6:Q69" si="6">ROUND(O6,0)-ROUND(P6,0)</f>
        <v>-1177</v>
      </c>
      <c r="R6" s="64">
        <v>0</v>
      </c>
      <c r="S6" s="29"/>
    </row>
    <row r="7" spans="2:19" s="33" customFormat="1" ht="13.5" customHeight="1">
      <c r="B7" s="124">
        <v>3</v>
      </c>
      <c r="C7" s="25" t="s">
        <v>94</v>
      </c>
      <c r="D7" s="99">
        <v>25837.658392434987</v>
      </c>
      <c r="E7" s="99">
        <v>28854.892388388998</v>
      </c>
      <c r="F7" s="38"/>
      <c r="G7" s="39"/>
      <c r="H7" s="124">
        <v>3</v>
      </c>
      <c r="I7" s="25" t="s">
        <v>94</v>
      </c>
      <c r="J7" s="73">
        <f t="shared" si="2"/>
        <v>28854.892388388998</v>
      </c>
      <c r="K7" s="73">
        <f t="shared" si="3"/>
        <v>30112.169634445454</v>
      </c>
      <c r="L7" s="73">
        <f t="shared" si="4"/>
        <v>-1257</v>
      </c>
      <c r="M7" s="39"/>
      <c r="N7" s="56">
        <f t="shared" si="0"/>
        <v>28557.043912478035</v>
      </c>
      <c r="O7" s="56">
        <f t="shared" si="1"/>
        <v>28557.043912478035</v>
      </c>
      <c r="P7" s="56">
        <f t="shared" si="5"/>
        <v>29733.574581493234</v>
      </c>
      <c r="Q7" s="73">
        <f t="shared" si="6"/>
        <v>-1177</v>
      </c>
      <c r="R7" s="64">
        <v>0</v>
      </c>
      <c r="S7" s="29"/>
    </row>
    <row r="8" spans="2:19" s="33" customFormat="1" ht="13.5" customHeight="1">
      <c r="B8" s="124">
        <v>4</v>
      </c>
      <c r="C8" s="25" t="s">
        <v>95</v>
      </c>
      <c r="D8" s="99">
        <v>30805.742541966425</v>
      </c>
      <c r="E8" s="99">
        <v>28883.299878144939</v>
      </c>
      <c r="F8" s="38"/>
      <c r="G8" s="39"/>
      <c r="H8" s="124">
        <v>4</v>
      </c>
      <c r="I8" s="25" t="s">
        <v>95</v>
      </c>
      <c r="J8" s="73">
        <f t="shared" si="2"/>
        <v>28883.299878144939</v>
      </c>
      <c r="K8" s="73">
        <f t="shared" si="3"/>
        <v>30087.919896875788</v>
      </c>
      <c r="L8" s="73">
        <f t="shared" si="4"/>
        <v>-1205</v>
      </c>
      <c r="M8" s="39"/>
      <c r="N8" s="56">
        <f t="shared" si="0"/>
        <v>28557.043912478035</v>
      </c>
      <c r="O8" s="56">
        <f t="shared" si="1"/>
        <v>28557.043912478035</v>
      </c>
      <c r="P8" s="56">
        <f t="shared" si="5"/>
        <v>29733.574581493234</v>
      </c>
      <c r="Q8" s="73">
        <f t="shared" si="6"/>
        <v>-1177</v>
      </c>
      <c r="R8" s="64">
        <v>0</v>
      </c>
      <c r="S8" s="29"/>
    </row>
    <row r="9" spans="2:19" s="33" customFormat="1" ht="13.5" customHeight="1">
      <c r="B9" s="124">
        <v>5</v>
      </c>
      <c r="C9" s="25" t="s">
        <v>96</v>
      </c>
      <c r="D9" s="99">
        <v>23892.429978586722</v>
      </c>
      <c r="E9" s="99">
        <v>28723.962314733402</v>
      </c>
      <c r="F9" s="38"/>
      <c r="G9" s="39"/>
      <c r="H9" s="124">
        <v>5</v>
      </c>
      <c r="I9" s="25" t="s">
        <v>96</v>
      </c>
      <c r="J9" s="73">
        <f t="shared" si="2"/>
        <v>28723.962314733402</v>
      </c>
      <c r="K9" s="73">
        <f t="shared" si="3"/>
        <v>29970.261579826794</v>
      </c>
      <c r="L9" s="73">
        <f t="shared" si="4"/>
        <v>-1246</v>
      </c>
      <c r="M9" s="39"/>
      <c r="N9" s="56">
        <f t="shared" si="0"/>
        <v>28557.043912478035</v>
      </c>
      <c r="O9" s="56">
        <f t="shared" si="1"/>
        <v>28557.043912478035</v>
      </c>
      <c r="P9" s="56">
        <f t="shared" si="5"/>
        <v>29733.574581493234</v>
      </c>
      <c r="Q9" s="73">
        <f t="shared" si="6"/>
        <v>-1177</v>
      </c>
      <c r="R9" s="64">
        <v>0</v>
      </c>
      <c r="S9" s="29"/>
    </row>
    <row r="10" spans="2:19" s="33" customFormat="1" ht="13.5" customHeight="1">
      <c r="B10" s="124">
        <v>6</v>
      </c>
      <c r="C10" s="25" t="s">
        <v>97</v>
      </c>
      <c r="D10" s="99">
        <v>28896.75614529513</v>
      </c>
      <c r="E10" s="99">
        <v>28867.285814672301</v>
      </c>
      <c r="F10" s="38"/>
      <c r="G10" s="39"/>
      <c r="H10" s="124">
        <v>6</v>
      </c>
      <c r="I10" s="25" t="s">
        <v>97</v>
      </c>
      <c r="J10" s="73">
        <f t="shared" si="2"/>
        <v>28867.285814672301</v>
      </c>
      <c r="K10" s="73">
        <f t="shared" si="3"/>
        <v>30001.302616837031</v>
      </c>
      <c r="L10" s="73">
        <f t="shared" si="4"/>
        <v>-1134</v>
      </c>
      <c r="M10" s="39"/>
      <c r="N10" s="56">
        <f t="shared" si="0"/>
        <v>28557.043912478035</v>
      </c>
      <c r="O10" s="56">
        <f t="shared" si="1"/>
        <v>28557.043912478035</v>
      </c>
      <c r="P10" s="56">
        <f t="shared" si="5"/>
        <v>29733.574581493234</v>
      </c>
      <c r="Q10" s="73">
        <f t="shared" si="6"/>
        <v>-1177</v>
      </c>
      <c r="R10" s="64">
        <v>0</v>
      </c>
      <c r="S10" s="29"/>
    </row>
    <row r="11" spans="2:19" s="33" customFormat="1" ht="13.5" customHeight="1">
      <c r="B11" s="124">
        <v>7</v>
      </c>
      <c r="C11" s="25" t="s">
        <v>98</v>
      </c>
      <c r="D11" s="99">
        <v>27520.049467806664</v>
      </c>
      <c r="E11" s="99">
        <v>28675.732830478799</v>
      </c>
      <c r="F11" s="38"/>
      <c r="G11" s="39"/>
      <c r="H11" s="124">
        <v>7</v>
      </c>
      <c r="I11" s="25" t="s">
        <v>98</v>
      </c>
      <c r="J11" s="73">
        <f t="shared" si="2"/>
        <v>28675.732830478799</v>
      </c>
      <c r="K11" s="73">
        <f t="shared" si="3"/>
        <v>29852.313418571623</v>
      </c>
      <c r="L11" s="73">
        <f t="shared" si="4"/>
        <v>-1176</v>
      </c>
      <c r="M11" s="39"/>
      <c r="N11" s="56">
        <f t="shared" si="0"/>
        <v>28557.043912478035</v>
      </c>
      <c r="O11" s="56">
        <f t="shared" si="1"/>
        <v>28557.043912478035</v>
      </c>
      <c r="P11" s="56">
        <f t="shared" si="5"/>
        <v>29733.574581493234</v>
      </c>
      <c r="Q11" s="73">
        <f t="shared" si="6"/>
        <v>-1177</v>
      </c>
      <c r="R11" s="64">
        <v>0</v>
      </c>
      <c r="S11" s="29"/>
    </row>
    <row r="12" spans="2:19" s="33" customFormat="1" ht="13.5" customHeight="1">
      <c r="B12" s="124">
        <v>8</v>
      </c>
      <c r="C12" s="25" t="s">
        <v>51</v>
      </c>
      <c r="D12" s="99">
        <v>25958.151076115486</v>
      </c>
      <c r="E12" s="99">
        <v>28998.776596040214</v>
      </c>
      <c r="F12" s="38"/>
      <c r="G12" s="39"/>
      <c r="H12" s="124">
        <v>8</v>
      </c>
      <c r="I12" s="25" t="s">
        <v>51</v>
      </c>
      <c r="J12" s="73">
        <f t="shared" si="2"/>
        <v>28998.776596040214</v>
      </c>
      <c r="K12" s="73">
        <f t="shared" si="3"/>
        <v>30244.568098851327</v>
      </c>
      <c r="L12" s="73">
        <f t="shared" si="4"/>
        <v>-1246</v>
      </c>
      <c r="M12" s="39"/>
      <c r="N12" s="56">
        <f t="shared" si="0"/>
        <v>28557.043912478035</v>
      </c>
      <c r="O12" s="56">
        <f t="shared" si="1"/>
        <v>28557.043912478035</v>
      </c>
      <c r="P12" s="56">
        <f t="shared" si="5"/>
        <v>29733.574581493234</v>
      </c>
      <c r="Q12" s="73">
        <f t="shared" si="6"/>
        <v>-1177</v>
      </c>
      <c r="R12" s="64">
        <v>0</v>
      </c>
      <c r="S12" s="29"/>
    </row>
    <row r="13" spans="2:19" s="33" customFormat="1" ht="13.5" customHeight="1">
      <c r="B13" s="124">
        <v>9</v>
      </c>
      <c r="C13" s="25" t="s">
        <v>99</v>
      </c>
      <c r="D13" s="99">
        <v>26692.455292411792</v>
      </c>
      <c r="E13" s="99">
        <v>28865.980534817303</v>
      </c>
      <c r="F13" s="38"/>
      <c r="G13" s="39"/>
      <c r="H13" s="124">
        <v>9</v>
      </c>
      <c r="I13" s="25" t="s">
        <v>99</v>
      </c>
      <c r="J13" s="73">
        <f t="shared" si="2"/>
        <v>28865.980534817303</v>
      </c>
      <c r="K13" s="73">
        <f t="shared" si="3"/>
        <v>30087.905653358714</v>
      </c>
      <c r="L13" s="73">
        <f t="shared" si="4"/>
        <v>-1222</v>
      </c>
      <c r="M13" s="39"/>
      <c r="N13" s="56">
        <f t="shared" si="0"/>
        <v>28557.043912478035</v>
      </c>
      <c r="O13" s="56">
        <f t="shared" si="1"/>
        <v>28557.043912478035</v>
      </c>
      <c r="P13" s="56">
        <f t="shared" si="5"/>
        <v>29733.574581493234</v>
      </c>
      <c r="Q13" s="73">
        <f t="shared" si="6"/>
        <v>-1177</v>
      </c>
      <c r="R13" s="64">
        <v>0</v>
      </c>
      <c r="S13" s="29"/>
    </row>
    <row r="14" spans="2:19" s="33" customFormat="1" ht="13.5" customHeight="1">
      <c r="B14" s="124">
        <v>10</v>
      </c>
      <c r="C14" s="25" t="s">
        <v>52</v>
      </c>
      <c r="D14" s="99">
        <v>26208.995743775271</v>
      </c>
      <c r="E14" s="99">
        <v>28715.444970138611</v>
      </c>
      <c r="F14" s="38"/>
      <c r="G14" s="39"/>
      <c r="H14" s="124">
        <v>10</v>
      </c>
      <c r="I14" s="25" t="s">
        <v>52</v>
      </c>
      <c r="J14" s="73">
        <f t="shared" si="2"/>
        <v>28715.444970138611</v>
      </c>
      <c r="K14" s="73">
        <f t="shared" si="3"/>
        <v>29886.736997953718</v>
      </c>
      <c r="L14" s="73">
        <f t="shared" si="4"/>
        <v>-1172</v>
      </c>
      <c r="M14" s="39"/>
      <c r="N14" s="56">
        <f t="shared" si="0"/>
        <v>28557.043912478035</v>
      </c>
      <c r="O14" s="56">
        <f t="shared" si="1"/>
        <v>28557.043912478035</v>
      </c>
      <c r="P14" s="56">
        <f t="shared" si="5"/>
        <v>29733.574581493234</v>
      </c>
      <c r="Q14" s="73">
        <f t="shared" si="6"/>
        <v>-1177</v>
      </c>
      <c r="R14" s="64">
        <v>0</v>
      </c>
      <c r="S14" s="29"/>
    </row>
    <row r="15" spans="2:19" s="33" customFormat="1" ht="13.5" customHeight="1">
      <c r="B15" s="124">
        <v>11</v>
      </c>
      <c r="C15" s="25" t="s">
        <v>53</v>
      </c>
      <c r="D15" s="99">
        <v>28945.846061210083</v>
      </c>
      <c r="E15" s="99">
        <v>28852.532664108468</v>
      </c>
      <c r="F15" s="38"/>
      <c r="G15" s="39"/>
      <c r="H15" s="124">
        <v>11</v>
      </c>
      <c r="I15" s="25" t="s">
        <v>53</v>
      </c>
      <c r="J15" s="73">
        <f t="shared" si="2"/>
        <v>28852.532664108468</v>
      </c>
      <c r="K15" s="73">
        <f t="shared" si="3"/>
        <v>30019.090540908019</v>
      </c>
      <c r="L15" s="73">
        <f t="shared" si="4"/>
        <v>-1166</v>
      </c>
      <c r="M15" s="39"/>
      <c r="N15" s="56">
        <f t="shared" si="0"/>
        <v>28557.043912478035</v>
      </c>
      <c r="O15" s="56">
        <f t="shared" si="1"/>
        <v>28557.043912478035</v>
      </c>
      <c r="P15" s="56">
        <f t="shared" si="5"/>
        <v>29733.574581493234</v>
      </c>
      <c r="Q15" s="73">
        <f t="shared" si="6"/>
        <v>-1177</v>
      </c>
      <c r="R15" s="64">
        <v>0</v>
      </c>
      <c r="S15" s="29"/>
    </row>
    <row r="16" spans="2:19" s="33" customFormat="1" ht="13.5" customHeight="1">
      <c r="B16" s="124">
        <v>12</v>
      </c>
      <c r="C16" s="25" t="s">
        <v>100</v>
      </c>
      <c r="D16" s="99">
        <v>30135.845110004819</v>
      </c>
      <c r="E16" s="99">
        <v>29053.388586314035</v>
      </c>
      <c r="F16" s="38"/>
      <c r="G16" s="39"/>
      <c r="H16" s="124">
        <v>12</v>
      </c>
      <c r="I16" s="25" t="s">
        <v>100</v>
      </c>
      <c r="J16" s="73">
        <f t="shared" si="2"/>
        <v>29053.388586314035</v>
      </c>
      <c r="K16" s="73">
        <f t="shared" si="3"/>
        <v>30254.17717281335</v>
      </c>
      <c r="L16" s="73">
        <f t="shared" si="4"/>
        <v>-1201</v>
      </c>
      <c r="M16" s="39"/>
      <c r="N16" s="56">
        <f t="shared" si="0"/>
        <v>28557.043912478035</v>
      </c>
      <c r="O16" s="56">
        <f t="shared" si="1"/>
        <v>28557.043912478035</v>
      </c>
      <c r="P16" s="56">
        <f t="shared" si="5"/>
        <v>29733.574581493234</v>
      </c>
      <c r="Q16" s="73">
        <f t="shared" si="6"/>
        <v>-1177</v>
      </c>
      <c r="R16" s="64">
        <v>0</v>
      </c>
      <c r="S16" s="29"/>
    </row>
    <row r="17" spans="2:19" s="33" customFormat="1" ht="13.5" customHeight="1">
      <c r="B17" s="124">
        <v>13</v>
      </c>
      <c r="C17" s="25" t="s">
        <v>101</v>
      </c>
      <c r="D17" s="99">
        <v>31297.69833395732</v>
      </c>
      <c r="E17" s="99">
        <v>28980.113617112227</v>
      </c>
      <c r="F17" s="38"/>
      <c r="G17" s="39"/>
      <c r="H17" s="124">
        <v>13</v>
      </c>
      <c r="I17" s="25" t="s">
        <v>101</v>
      </c>
      <c r="J17" s="73">
        <f t="shared" si="2"/>
        <v>28980.113617112227</v>
      </c>
      <c r="K17" s="73">
        <f t="shared" si="3"/>
        <v>30117.089306555939</v>
      </c>
      <c r="L17" s="73">
        <f t="shared" si="4"/>
        <v>-1137</v>
      </c>
      <c r="M17" s="39"/>
      <c r="N17" s="56">
        <f t="shared" si="0"/>
        <v>28557.043912478035</v>
      </c>
      <c r="O17" s="56">
        <f t="shared" si="1"/>
        <v>28557.043912478035</v>
      </c>
      <c r="P17" s="56">
        <f t="shared" si="5"/>
        <v>29733.574581493234</v>
      </c>
      <c r="Q17" s="73">
        <f t="shared" si="6"/>
        <v>-1177</v>
      </c>
      <c r="R17" s="64">
        <v>0</v>
      </c>
      <c r="S17" s="29"/>
    </row>
    <row r="18" spans="2:19" s="33" customFormat="1" ht="13.5" customHeight="1">
      <c r="B18" s="124">
        <v>14</v>
      </c>
      <c r="C18" s="25" t="s">
        <v>102</v>
      </c>
      <c r="D18" s="99">
        <v>28664.386474023977</v>
      </c>
      <c r="E18" s="99">
        <v>29090.988127879005</v>
      </c>
      <c r="F18" s="38"/>
      <c r="G18" s="39"/>
      <c r="H18" s="124">
        <v>14</v>
      </c>
      <c r="I18" s="25" t="s">
        <v>102</v>
      </c>
      <c r="J18" s="73">
        <f t="shared" si="2"/>
        <v>29090.988127879005</v>
      </c>
      <c r="K18" s="73">
        <f t="shared" si="3"/>
        <v>30265.564517284096</v>
      </c>
      <c r="L18" s="73">
        <f t="shared" si="4"/>
        <v>-1175</v>
      </c>
      <c r="M18" s="39"/>
      <c r="N18" s="56">
        <f t="shared" si="0"/>
        <v>28557.043912478035</v>
      </c>
      <c r="O18" s="56">
        <f t="shared" si="1"/>
        <v>28557.043912478035</v>
      </c>
      <c r="P18" s="56">
        <f t="shared" si="5"/>
        <v>29733.574581493234</v>
      </c>
      <c r="Q18" s="73">
        <f t="shared" si="6"/>
        <v>-1177</v>
      </c>
      <c r="R18" s="64">
        <v>0</v>
      </c>
      <c r="S18" s="29"/>
    </row>
    <row r="19" spans="2:19" s="33" customFormat="1" ht="13.5" customHeight="1">
      <c r="B19" s="124">
        <v>15</v>
      </c>
      <c r="C19" s="25" t="s">
        <v>103</v>
      </c>
      <c r="D19" s="99">
        <v>27622.232450356081</v>
      </c>
      <c r="E19" s="99">
        <v>28840.465789688154</v>
      </c>
      <c r="F19" s="38"/>
      <c r="G19" s="39"/>
      <c r="H19" s="124">
        <v>15</v>
      </c>
      <c r="I19" s="25" t="s">
        <v>103</v>
      </c>
      <c r="J19" s="73">
        <f t="shared" si="2"/>
        <v>28840.465789688154</v>
      </c>
      <c r="K19" s="73">
        <f t="shared" si="3"/>
        <v>30012.173464510273</v>
      </c>
      <c r="L19" s="73">
        <f t="shared" si="4"/>
        <v>-1172</v>
      </c>
      <c r="M19" s="39"/>
      <c r="N19" s="56">
        <f t="shared" si="0"/>
        <v>28557.043912478035</v>
      </c>
      <c r="O19" s="56">
        <f t="shared" si="1"/>
        <v>28557.043912478035</v>
      </c>
      <c r="P19" s="56">
        <f t="shared" si="5"/>
        <v>29733.574581493234</v>
      </c>
      <c r="Q19" s="73">
        <f t="shared" si="6"/>
        <v>-1177</v>
      </c>
      <c r="R19" s="64">
        <v>0</v>
      </c>
      <c r="S19" s="29"/>
    </row>
    <row r="20" spans="2:19" s="33" customFormat="1" ht="13.5" customHeight="1">
      <c r="B20" s="124">
        <v>16</v>
      </c>
      <c r="C20" s="25" t="s">
        <v>54</v>
      </c>
      <c r="D20" s="99">
        <v>28730.088887625112</v>
      </c>
      <c r="E20" s="99">
        <v>29171.270409457971</v>
      </c>
      <c r="F20" s="38"/>
      <c r="G20" s="39"/>
      <c r="H20" s="124">
        <v>16</v>
      </c>
      <c r="I20" s="25" t="s">
        <v>54</v>
      </c>
      <c r="J20" s="73">
        <f t="shared" si="2"/>
        <v>29171.270409457971</v>
      </c>
      <c r="K20" s="73">
        <f t="shared" si="3"/>
        <v>30397.764980240587</v>
      </c>
      <c r="L20" s="73">
        <f t="shared" si="4"/>
        <v>-1227</v>
      </c>
      <c r="M20" s="39"/>
      <c r="N20" s="56">
        <f t="shared" si="0"/>
        <v>28557.043912478035</v>
      </c>
      <c r="O20" s="56">
        <f t="shared" si="1"/>
        <v>28557.043912478035</v>
      </c>
      <c r="P20" s="56">
        <f t="shared" si="5"/>
        <v>29733.574581493234</v>
      </c>
      <c r="Q20" s="73">
        <f t="shared" si="6"/>
        <v>-1177</v>
      </c>
      <c r="R20" s="64">
        <v>0</v>
      </c>
      <c r="S20" s="29"/>
    </row>
    <row r="21" spans="2:19" s="33" customFormat="1" ht="13.5" customHeight="1">
      <c r="B21" s="124">
        <v>17</v>
      </c>
      <c r="C21" s="25" t="s">
        <v>104</v>
      </c>
      <c r="D21" s="99">
        <v>28564.1818765551</v>
      </c>
      <c r="E21" s="99">
        <v>29084.834224574002</v>
      </c>
      <c r="F21" s="38"/>
      <c r="G21" s="39"/>
      <c r="H21" s="124">
        <v>17</v>
      </c>
      <c r="I21" s="25" t="s">
        <v>104</v>
      </c>
      <c r="J21" s="73">
        <f t="shared" si="2"/>
        <v>29084.834224574002</v>
      </c>
      <c r="K21" s="73">
        <f t="shared" si="3"/>
        <v>30277.169204861621</v>
      </c>
      <c r="L21" s="73">
        <f t="shared" si="4"/>
        <v>-1192</v>
      </c>
      <c r="M21" s="39"/>
      <c r="N21" s="56">
        <f t="shared" si="0"/>
        <v>28557.043912478035</v>
      </c>
      <c r="O21" s="56">
        <f t="shared" si="1"/>
        <v>28557.043912478035</v>
      </c>
      <c r="P21" s="56">
        <f t="shared" si="5"/>
        <v>29733.574581493234</v>
      </c>
      <c r="Q21" s="73">
        <f t="shared" si="6"/>
        <v>-1177</v>
      </c>
      <c r="R21" s="64">
        <v>0</v>
      </c>
      <c r="S21" s="29"/>
    </row>
    <row r="22" spans="2:19" s="33" customFormat="1" ht="13.5" customHeight="1">
      <c r="B22" s="124">
        <v>18</v>
      </c>
      <c r="C22" s="25" t="s">
        <v>55</v>
      </c>
      <c r="D22" s="99">
        <v>29689.87791476816</v>
      </c>
      <c r="E22" s="99">
        <v>29112.230175663051</v>
      </c>
      <c r="F22" s="38"/>
      <c r="G22" s="39"/>
      <c r="H22" s="124">
        <v>18</v>
      </c>
      <c r="I22" s="25" t="s">
        <v>55</v>
      </c>
      <c r="J22" s="73">
        <f t="shared" si="2"/>
        <v>29112.230175663051</v>
      </c>
      <c r="K22" s="73">
        <f t="shared" si="3"/>
        <v>30298.34161938752</v>
      </c>
      <c r="L22" s="73">
        <f t="shared" si="4"/>
        <v>-1186</v>
      </c>
      <c r="M22" s="39"/>
      <c r="N22" s="56">
        <f t="shared" si="0"/>
        <v>28557.043912478035</v>
      </c>
      <c r="O22" s="56">
        <f t="shared" si="1"/>
        <v>28557.043912478035</v>
      </c>
      <c r="P22" s="56">
        <f t="shared" si="5"/>
        <v>29733.574581493234</v>
      </c>
      <c r="Q22" s="73">
        <f t="shared" si="6"/>
        <v>-1177</v>
      </c>
      <c r="R22" s="64">
        <v>0</v>
      </c>
      <c r="S22" s="29"/>
    </row>
    <row r="23" spans="2:19" s="33" customFormat="1" ht="13.5" customHeight="1">
      <c r="B23" s="124">
        <v>19</v>
      </c>
      <c r="C23" s="25" t="s">
        <v>105</v>
      </c>
      <c r="D23" s="99">
        <v>30628.225342157682</v>
      </c>
      <c r="E23" s="99">
        <v>28859.508801187432</v>
      </c>
      <c r="F23" s="38"/>
      <c r="G23" s="39"/>
      <c r="H23" s="124">
        <v>19</v>
      </c>
      <c r="I23" s="25" t="s">
        <v>105</v>
      </c>
      <c r="J23" s="73">
        <f t="shared" si="2"/>
        <v>28859.508801187432</v>
      </c>
      <c r="K23" s="73">
        <f t="shared" si="3"/>
        <v>30011.655343909326</v>
      </c>
      <c r="L23" s="73">
        <f t="shared" si="4"/>
        <v>-1152</v>
      </c>
      <c r="M23" s="39"/>
      <c r="N23" s="56">
        <f t="shared" si="0"/>
        <v>28557.043912478035</v>
      </c>
      <c r="O23" s="56">
        <f t="shared" si="1"/>
        <v>28557.043912478035</v>
      </c>
      <c r="P23" s="56">
        <f t="shared" si="5"/>
        <v>29733.574581493234</v>
      </c>
      <c r="Q23" s="73">
        <f t="shared" si="6"/>
        <v>-1177</v>
      </c>
      <c r="R23" s="64">
        <v>0</v>
      </c>
      <c r="S23" s="29"/>
    </row>
    <row r="24" spans="2:19" s="33" customFormat="1" ht="13.5" customHeight="1">
      <c r="B24" s="124">
        <v>20</v>
      </c>
      <c r="C24" s="25" t="s">
        <v>106</v>
      </c>
      <c r="D24" s="99">
        <v>28017.910481634026</v>
      </c>
      <c r="E24" s="99">
        <v>28754.937826620873</v>
      </c>
      <c r="F24" s="38"/>
      <c r="G24" s="39"/>
      <c r="H24" s="124">
        <v>20</v>
      </c>
      <c r="I24" s="25" t="s">
        <v>106</v>
      </c>
      <c r="J24" s="73">
        <f t="shared" si="2"/>
        <v>28754.937826620873</v>
      </c>
      <c r="K24" s="73">
        <f t="shared" si="3"/>
        <v>29972.086526194136</v>
      </c>
      <c r="L24" s="73">
        <f t="shared" si="4"/>
        <v>-1217</v>
      </c>
      <c r="M24" s="39"/>
      <c r="N24" s="56">
        <f t="shared" si="0"/>
        <v>28557.043912478035</v>
      </c>
      <c r="O24" s="56">
        <f t="shared" si="1"/>
        <v>28557.043912478035</v>
      </c>
      <c r="P24" s="56">
        <f t="shared" si="5"/>
        <v>29733.574581493234</v>
      </c>
      <c r="Q24" s="73">
        <f t="shared" si="6"/>
        <v>-1177</v>
      </c>
      <c r="R24" s="64">
        <v>0</v>
      </c>
      <c r="S24" s="29"/>
    </row>
    <row r="25" spans="2:19" s="33" customFormat="1" ht="13.5" customHeight="1">
      <c r="B25" s="124">
        <v>21</v>
      </c>
      <c r="C25" s="25" t="s">
        <v>107</v>
      </c>
      <c r="D25" s="99">
        <v>29337.48959530193</v>
      </c>
      <c r="E25" s="99">
        <v>28863.523632148794</v>
      </c>
      <c r="F25" s="38"/>
      <c r="G25" s="39"/>
      <c r="H25" s="124">
        <v>21</v>
      </c>
      <c r="I25" s="25" t="s">
        <v>107</v>
      </c>
      <c r="J25" s="73">
        <f t="shared" si="2"/>
        <v>28863.523632148794</v>
      </c>
      <c r="K25" s="73">
        <f t="shared" si="3"/>
        <v>29980.769047893064</v>
      </c>
      <c r="L25" s="73">
        <f t="shared" si="4"/>
        <v>-1117</v>
      </c>
      <c r="M25" s="39"/>
      <c r="N25" s="56">
        <f t="shared" si="0"/>
        <v>28557.043912478035</v>
      </c>
      <c r="O25" s="56">
        <f t="shared" si="1"/>
        <v>28557.043912478035</v>
      </c>
      <c r="P25" s="56">
        <f t="shared" si="5"/>
        <v>29733.574581493234</v>
      </c>
      <c r="Q25" s="73">
        <f t="shared" si="6"/>
        <v>-1177</v>
      </c>
      <c r="R25" s="64">
        <v>0</v>
      </c>
      <c r="S25" s="29"/>
    </row>
    <row r="26" spans="2:19" s="33" customFormat="1" ht="13.5" customHeight="1">
      <c r="B26" s="124">
        <v>22</v>
      </c>
      <c r="C26" s="25" t="s">
        <v>56</v>
      </c>
      <c r="D26" s="99">
        <v>27409.86533483124</v>
      </c>
      <c r="E26" s="99">
        <v>28591.538057149955</v>
      </c>
      <c r="F26" s="38"/>
      <c r="G26" s="39"/>
      <c r="H26" s="124">
        <v>22</v>
      </c>
      <c r="I26" s="25" t="s">
        <v>56</v>
      </c>
      <c r="J26" s="73">
        <f t="shared" si="2"/>
        <v>28591.538057149955</v>
      </c>
      <c r="K26" s="73">
        <f t="shared" si="3"/>
        <v>29817.012506925967</v>
      </c>
      <c r="L26" s="73">
        <f t="shared" si="4"/>
        <v>-1225</v>
      </c>
      <c r="M26" s="39"/>
      <c r="N26" s="56">
        <f t="shared" si="0"/>
        <v>28557.043912478035</v>
      </c>
      <c r="O26" s="56">
        <f t="shared" si="1"/>
        <v>28557.043912478035</v>
      </c>
      <c r="P26" s="56">
        <f t="shared" si="5"/>
        <v>29733.574581493234</v>
      </c>
      <c r="Q26" s="73">
        <f t="shared" si="6"/>
        <v>-1177</v>
      </c>
      <c r="R26" s="64">
        <v>0</v>
      </c>
      <c r="S26" s="29"/>
    </row>
    <row r="27" spans="2:19" s="33" customFormat="1" ht="13.5" customHeight="1">
      <c r="B27" s="124">
        <v>23</v>
      </c>
      <c r="C27" s="25" t="s">
        <v>108</v>
      </c>
      <c r="D27" s="99">
        <v>29812.436807976999</v>
      </c>
      <c r="E27" s="99">
        <v>28925.998776362605</v>
      </c>
      <c r="F27" s="38"/>
      <c r="G27" s="39"/>
      <c r="H27" s="124">
        <v>23</v>
      </c>
      <c r="I27" s="25" t="s">
        <v>108</v>
      </c>
      <c r="J27" s="73">
        <f t="shared" si="2"/>
        <v>28925.998776362605</v>
      </c>
      <c r="K27" s="73">
        <f t="shared" si="3"/>
        <v>30018.952013548187</v>
      </c>
      <c r="L27" s="73">
        <f t="shared" si="4"/>
        <v>-1093</v>
      </c>
      <c r="M27" s="39"/>
      <c r="N27" s="56">
        <f t="shared" si="0"/>
        <v>28557.043912478035</v>
      </c>
      <c r="O27" s="56">
        <f t="shared" si="1"/>
        <v>28557.043912478035</v>
      </c>
      <c r="P27" s="56">
        <f t="shared" si="5"/>
        <v>29733.574581493234</v>
      </c>
      <c r="Q27" s="73">
        <f t="shared" si="6"/>
        <v>-1177</v>
      </c>
      <c r="R27" s="64">
        <v>0</v>
      </c>
      <c r="S27" s="29"/>
    </row>
    <row r="28" spans="2:19" s="33" customFormat="1" ht="13.5" customHeight="1">
      <c r="B28" s="124">
        <v>24</v>
      </c>
      <c r="C28" s="25" t="s">
        <v>109</v>
      </c>
      <c r="D28" s="99">
        <v>24101.590475536952</v>
      </c>
      <c r="E28" s="99">
        <v>28776.175325595141</v>
      </c>
      <c r="F28" s="38"/>
      <c r="G28" s="39"/>
      <c r="H28" s="124">
        <v>24</v>
      </c>
      <c r="I28" s="25" t="s">
        <v>109</v>
      </c>
      <c r="J28" s="73">
        <f t="shared" si="2"/>
        <v>28776.175325595141</v>
      </c>
      <c r="K28" s="73">
        <f t="shared" si="3"/>
        <v>30040.585646466465</v>
      </c>
      <c r="L28" s="73">
        <f t="shared" si="4"/>
        <v>-1265</v>
      </c>
      <c r="M28" s="39"/>
      <c r="N28" s="56">
        <f t="shared" si="0"/>
        <v>28557.043912478035</v>
      </c>
      <c r="O28" s="56">
        <f t="shared" si="1"/>
        <v>28557.043912478035</v>
      </c>
      <c r="P28" s="56">
        <f t="shared" si="5"/>
        <v>29733.574581493234</v>
      </c>
      <c r="Q28" s="73">
        <f t="shared" si="6"/>
        <v>-1177</v>
      </c>
      <c r="R28" s="64">
        <v>0</v>
      </c>
      <c r="S28" s="29"/>
    </row>
    <row r="29" spans="2:19" s="33" customFormat="1" ht="13.5" customHeight="1">
      <c r="B29" s="124">
        <v>25</v>
      </c>
      <c r="C29" s="25" t="s">
        <v>110</v>
      </c>
      <c r="D29" s="99">
        <v>24844.810931899643</v>
      </c>
      <c r="E29" s="99">
        <v>28970.135952380526</v>
      </c>
      <c r="F29" s="38"/>
      <c r="G29" s="39"/>
      <c r="H29" s="124">
        <v>25</v>
      </c>
      <c r="I29" s="25" t="s">
        <v>110</v>
      </c>
      <c r="J29" s="73">
        <f t="shared" si="2"/>
        <v>28970.135952380526</v>
      </c>
      <c r="K29" s="73">
        <f t="shared" si="3"/>
        <v>30184.703690429513</v>
      </c>
      <c r="L29" s="73">
        <f t="shared" si="4"/>
        <v>-1215</v>
      </c>
      <c r="M29" s="39"/>
      <c r="N29" s="56">
        <f t="shared" si="0"/>
        <v>28557.043912478035</v>
      </c>
      <c r="O29" s="56">
        <f t="shared" si="1"/>
        <v>28557.043912478035</v>
      </c>
      <c r="P29" s="56">
        <f t="shared" si="5"/>
        <v>29733.574581493234</v>
      </c>
      <c r="Q29" s="73">
        <f t="shared" si="6"/>
        <v>-1177</v>
      </c>
      <c r="R29" s="64">
        <v>0</v>
      </c>
      <c r="S29" s="29"/>
    </row>
    <row r="30" spans="2:19" s="33" customFormat="1" ht="13.5" customHeight="1">
      <c r="B30" s="124">
        <v>26</v>
      </c>
      <c r="C30" s="25" t="s">
        <v>30</v>
      </c>
      <c r="D30" s="99">
        <v>27092.059594270027</v>
      </c>
      <c r="E30" s="99">
        <v>28522.266364921157</v>
      </c>
      <c r="F30" s="38"/>
      <c r="G30" s="39"/>
      <c r="H30" s="124">
        <v>26</v>
      </c>
      <c r="I30" s="25" t="s">
        <v>30</v>
      </c>
      <c r="J30" s="73">
        <f t="shared" si="2"/>
        <v>28522.266364921157</v>
      </c>
      <c r="K30" s="73">
        <f t="shared" si="3"/>
        <v>29679.989001936559</v>
      </c>
      <c r="L30" s="73">
        <f t="shared" si="4"/>
        <v>-1158</v>
      </c>
      <c r="M30" s="39"/>
      <c r="N30" s="56">
        <f t="shared" si="0"/>
        <v>28557.043912478035</v>
      </c>
      <c r="O30" s="56">
        <f t="shared" si="1"/>
        <v>28557.043912478035</v>
      </c>
      <c r="P30" s="56">
        <f t="shared" si="5"/>
        <v>29733.574581493234</v>
      </c>
      <c r="Q30" s="73">
        <f t="shared" si="6"/>
        <v>-1177</v>
      </c>
      <c r="R30" s="64">
        <v>0</v>
      </c>
      <c r="S30" s="29"/>
    </row>
    <row r="31" spans="2:19" s="33" customFormat="1" ht="13.5" customHeight="1">
      <c r="B31" s="124">
        <v>27</v>
      </c>
      <c r="C31" s="25" t="s">
        <v>31</v>
      </c>
      <c r="D31" s="99">
        <v>26423.058694459683</v>
      </c>
      <c r="E31" s="99">
        <v>28854.875341524115</v>
      </c>
      <c r="F31" s="38"/>
      <c r="G31" s="39"/>
      <c r="H31" s="124">
        <v>27</v>
      </c>
      <c r="I31" s="25" t="s">
        <v>31</v>
      </c>
      <c r="J31" s="73">
        <f t="shared" si="2"/>
        <v>28854.875341524115</v>
      </c>
      <c r="K31" s="73">
        <f t="shared" si="3"/>
        <v>30049.449205390792</v>
      </c>
      <c r="L31" s="73">
        <f t="shared" si="4"/>
        <v>-1194</v>
      </c>
      <c r="M31" s="39"/>
      <c r="N31" s="56">
        <f t="shared" si="0"/>
        <v>28557.043912478035</v>
      </c>
      <c r="O31" s="56">
        <f t="shared" si="1"/>
        <v>28557.043912478035</v>
      </c>
      <c r="P31" s="56">
        <f t="shared" si="5"/>
        <v>29733.574581493234</v>
      </c>
      <c r="Q31" s="73">
        <f t="shared" si="6"/>
        <v>-1177</v>
      </c>
      <c r="R31" s="64">
        <v>0</v>
      </c>
      <c r="S31" s="29"/>
    </row>
    <row r="32" spans="2:19" s="33" customFormat="1" ht="13.5" customHeight="1">
      <c r="B32" s="124">
        <v>28</v>
      </c>
      <c r="C32" s="25" t="s">
        <v>32</v>
      </c>
      <c r="D32" s="99">
        <v>26862.930363103063</v>
      </c>
      <c r="E32" s="99">
        <v>28349.280804657836</v>
      </c>
      <c r="F32" s="38"/>
      <c r="G32" s="39"/>
      <c r="H32" s="124">
        <v>28</v>
      </c>
      <c r="I32" s="25" t="s">
        <v>32</v>
      </c>
      <c r="J32" s="73">
        <f t="shared" si="2"/>
        <v>28349.280804657836</v>
      </c>
      <c r="K32" s="73">
        <f t="shared" si="3"/>
        <v>29466.919665987316</v>
      </c>
      <c r="L32" s="73">
        <f t="shared" si="4"/>
        <v>-1118</v>
      </c>
      <c r="M32" s="39"/>
      <c r="N32" s="56">
        <f t="shared" si="0"/>
        <v>28557.043912478035</v>
      </c>
      <c r="O32" s="56">
        <f t="shared" si="1"/>
        <v>28557.043912478035</v>
      </c>
      <c r="P32" s="56">
        <f t="shared" si="5"/>
        <v>29733.574581493234</v>
      </c>
      <c r="Q32" s="73">
        <f t="shared" si="6"/>
        <v>-1177</v>
      </c>
      <c r="R32" s="64">
        <v>0</v>
      </c>
      <c r="S32" s="29"/>
    </row>
    <row r="33" spans="2:19" s="33" customFormat="1" ht="13.5" customHeight="1">
      <c r="B33" s="124">
        <v>29</v>
      </c>
      <c r="C33" s="25" t="s">
        <v>33</v>
      </c>
      <c r="D33" s="99">
        <v>26854.33660190061</v>
      </c>
      <c r="E33" s="99">
        <v>28620.253600325465</v>
      </c>
      <c r="F33" s="38"/>
      <c r="G33" s="39"/>
      <c r="H33" s="124">
        <v>29</v>
      </c>
      <c r="I33" s="25" t="s">
        <v>33</v>
      </c>
      <c r="J33" s="73">
        <f t="shared" si="2"/>
        <v>28620.253600325465</v>
      </c>
      <c r="K33" s="73">
        <f t="shared" si="3"/>
        <v>29805.348038827146</v>
      </c>
      <c r="L33" s="73">
        <f t="shared" si="4"/>
        <v>-1185</v>
      </c>
      <c r="M33" s="39"/>
      <c r="N33" s="56">
        <f t="shared" si="0"/>
        <v>28557.043912478035</v>
      </c>
      <c r="O33" s="56">
        <f t="shared" si="1"/>
        <v>28557.043912478035</v>
      </c>
      <c r="P33" s="56">
        <f t="shared" si="5"/>
        <v>29733.574581493234</v>
      </c>
      <c r="Q33" s="73">
        <f t="shared" si="6"/>
        <v>-1177</v>
      </c>
      <c r="R33" s="64">
        <v>0</v>
      </c>
      <c r="S33" s="29"/>
    </row>
    <row r="34" spans="2:19" s="33" customFormat="1" ht="13.5" customHeight="1">
      <c r="B34" s="124">
        <v>30</v>
      </c>
      <c r="C34" s="25" t="s">
        <v>34</v>
      </c>
      <c r="D34" s="99">
        <v>27629.796777405631</v>
      </c>
      <c r="E34" s="99">
        <v>28736.11262379877</v>
      </c>
      <c r="F34" s="38"/>
      <c r="G34" s="39"/>
      <c r="H34" s="124">
        <v>30</v>
      </c>
      <c r="I34" s="25" t="s">
        <v>34</v>
      </c>
      <c r="J34" s="73">
        <f t="shared" si="2"/>
        <v>28736.11262379877</v>
      </c>
      <c r="K34" s="73">
        <f t="shared" si="3"/>
        <v>29916.879690778114</v>
      </c>
      <c r="L34" s="73">
        <f t="shared" si="4"/>
        <v>-1181</v>
      </c>
      <c r="M34" s="39"/>
      <c r="N34" s="56">
        <f t="shared" si="0"/>
        <v>28557.043912478035</v>
      </c>
      <c r="O34" s="56">
        <f t="shared" si="1"/>
        <v>28557.043912478035</v>
      </c>
      <c r="P34" s="56">
        <f t="shared" si="5"/>
        <v>29733.574581493234</v>
      </c>
      <c r="Q34" s="73">
        <f t="shared" si="6"/>
        <v>-1177</v>
      </c>
      <c r="R34" s="64">
        <v>0</v>
      </c>
      <c r="S34" s="29"/>
    </row>
    <row r="35" spans="2:19" s="33" customFormat="1" ht="13.5" customHeight="1">
      <c r="B35" s="124">
        <v>31</v>
      </c>
      <c r="C35" s="25" t="s">
        <v>35</v>
      </c>
      <c r="D35" s="99">
        <v>23956.591893804118</v>
      </c>
      <c r="E35" s="99">
        <v>28329.267553235335</v>
      </c>
      <c r="F35" s="38"/>
      <c r="G35" s="39"/>
      <c r="H35" s="124">
        <v>31</v>
      </c>
      <c r="I35" s="25" t="s">
        <v>35</v>
      </c>
      <c r="J35" s="73">
        <f t="shared" si="2"/>
        <v>28329.267553235335</v>
      </c>
      <c r="K35" s="73">
        <f t="shared" si="3"/>
        <v>29440.902672281729</v>
      </c>
      <c r="L35" s="73">
        <f t="shared" si="4"/>
        <v>-1112</v>
      </c>
      <c r="M35" s="39"/>
      <c r="N35" s="56">
        <f t="shared" si="0"/>
        <v>28557.043912478035</v>
      </c>
      <c r="O35" s="56">
        <f t="shared" si="1"/>
        <v>28557.043912478035</v>
      </c>
      <c r="P35" s="56">
        <f t="shared" si="5"/>
        <v>29733.574581493234</v>
      </c>
      <c r="Q35" s="73">
        <f t="shared" si="6"/>
        <v>-1177</v>
      </c>
      <c r="R35" s="64">
        <v>0</v>
      </c>
      <c r="S35" s="29"/>
    </row>
    <row r="36" spans="2:19" s="33" customFormat="1" ht="13.5" customHeight="1">
      <c r="B36" s="124">
        <v>32</v>
      </c>
      <c r="C36" s="25" t="s">
        <v>36</v>
      </c>
      <c r="D36" s="99">
        <v>27122.424385864688</v>
      </c>
      <c r="E36" s="99">
        <v>28719.676781012895</v>
      </c>
      <c r="F36" s="38"/>
      <c r="G36" s="39"/>
      <c r="H36" s="124">
        <v>32</v>
      </c>
      <c r="I36" s="25" t="s">
        <v>36</v>
      </c>
      <c r="J36" s="73">
        <f t="shared" si="2"/>
        <v>28719.676781012895</v>
      </c>
      <c r="K36" s="73">
        <f t="shared" si="3"/>
        <v>29827.459845617759</v>
      </c>
      <c r="L36" s="73">
        <f t="shared" si="4"/>
        <v>-1107</v>
      </c>
      <c r="M36" s="39"/>
      <c r="N36" s="56">
        <f t="shared" si="0"/>
        <v>28557.043912478035</v>
      </c>
      <c r="O36" s="56">
        <f t="shared" si="1"/>
        <v>28557.043912478035</v>
      </c>
      <c r="P36" s="56">
        <f t="shared" si="5"/>
        <v>29733.574581493234</v>
      </c>
      <c r="Q36" s="73">
        <f t="shared" si="6"/>
        <v>-1177</v>
      </c>
      <c r="R36" s="64">
        <v>0</v>
      </c>
      <c r="S36" s="29"/>
    </row>
    <row r="37" spans="2:19" s="33" customFormat="1" ht="13.5" customHeight="1">
      <c r="B37" s="124">
        <v>33</v>
      </c>
      <c r="C37" s="25" t="s">
        <v>37</v>
      </c>
      <c r="D37" s="99">
        <v>28470.477894736843</v>
      </c>
      <c r="E37" s="99">
        <v>28269.91049553642</v>
      </c>
      <c r="F37" s="38"/>
      <c r="G37" s="39"/>
      <c r="H37" s="124">
        <v>33</v>
      </c>
      <c r="I37" s="25" t="s">
        <v>37</v>
      </c>
      <c r="J37" s="73">
        <f t="shared" si="2"/>
        <v>28269.91049553642</v>
      </c>
      <c r="K37" s="73">
        <f t="shared" si="3"/>
        <v>29498.409452300897</v>
      </c>
      <c r="L37" s="73">
        <f t="shared" si="4"/>
        <v>-1228</v>
      </c>
      <c r="M37" s="39"/>
      <c r="N37" s="56">
        <f t="shared" si="0"/>
        <v>28557.043912478035</v>
      </c>
      <c r="O37" s="56">
        <f t="shared" si="1"/>
        <v>28557.043912478035</v>
      </c>
      <c r="P37" s="56">
        <f t="shared" si="5"/>
        <v>29733.574581493234</v>
      </c>
      <c r="Q37" s="73">
        <f t="shared" si="6"/>
        <v>-1177</v>
      </c>
      <c r="R37" s="64">
        <v>0</v>
      </c>
      <c r="S37" s="29"/>
    </row>
    <row r="38" spans="2:19" s="33" customFormat="1" ht="13.5" customHeight="1">
      <c r="B38" s="124">
        <v>34</v>
      </c>
      <c r="C38" s="25" t="s">
        <v>38</v>
      </c>
      <c r="D38" s="99">
        <v>27803.390445818837</v>
      </c>
      <c r="E38" s="99">
        <v>28605.890754519489</v>
      </c>
      <c r="F38" s="38"/>
      <c r="G38" s="39"/>
      <c r="H38" s="124">
        <v>34</v>
      </c>
      <c r="I38" s="25" t="s">
        <v>38</v>
      </c>
      <c r="J38" s="73">
        <f t="shared" si="2"/>
        <v>28605.890754519489</v>
      </c>
      <c r="K38" s="73">
        <f t="shared" si="3"/>
        <v>29778.931735590249</v>
      </c>
      <c r="L38" s="73">
        <f t="shared" si="4"/>
        <v>-1173</v>
      </c>
      <c r="M38" s="39"/>
      <c r="N38" s="56">
        <f t="shared" si="0"/>
        <v>28557.043912478035</v>
      </c>
      <c r="O38" s="56">
        <f t="shared" si="1"/>
        <v>28557.043912478035</v>
      </c>
      <c r="P38" s="56">
        <f t="shared" si="5"/>
        <v>29733.574581493234</v>
      </c>
      <c r="Q38" s="73">
        <f t="shared" si="6"/>
        <v>-1177</v>
      </c>
      <c r="R38" s="64">
        <v>0</v>
      </c>
      <c r="S38" s="29"/>
    </row>
    <row r="39" spans="2:19" s="33" customFormat="1" ht="13.5" customHeight="1">
      <c r="B39" s="124">
        <v>35</v>
      </c>
      <c r="C39" s="25" t="s">
        <v>1</v>
      </c>
      <c r="D39" s="99">
        <v>28139.10241351695</v>
      </c>
      <c r="E39" s="99">
        <v>28758.665558168897</v>
      </c>
      <c r="F39" s="38"/>
      <c r="G39" s="39"/>
      <c r="H39" s="124">
        <v>35</v>
      </c>
      <c r="I39" s="25" t="s">
        <v>1</v>
      </c>
      <c r="J39" s="73">
        <f t="shared" si="2"/>
        <v>28758.665558168897</v>
      </c>
      <c r="K39" s="73">
        <f t="shared" si="3"/>
        <v>29932.869698605686</v>
      </c>
      <c r="L39" s="73">
        <f t="shared" si="4"/>
        <v>-1174</v>
      </c>
      <c r="M39" s="39"/>
      <c r="N39" s="56">
        <f t="shared" si="0"/>
        <v>28557.043912478035</v>
      </c>
      <c r="O39" s="56">
        <f t="shared" si="1"/>
        <v>28557.043912478035</v>
      </c>
      <c r="P39" s="56">
        <f t="shared" si="5"/>
        <v>29733.574581493234</v>
      </c>
      <c r="Q39" s="73">
        <f t="shared" si="6"/>
        <v>-1177</v>
      </c>
      <c r="R39" s="64">
        <v>0</v>
      </c>
      <c r="S39" s="29"/>
    </row>
    <row r="40" spans="2:19" s="33" customFormat="1" ht="13.5" customHeight="1">
      <c r="B40" s="124">
        <v>36</v>
      </c>
      <c r="C40" s="25" t="s">
        <v>2</v>
      </c>
      <c r="D40" s="99">
        <v>25527.139632724997</v>
      </c>
      <c r="E40" s="99">
        <v>28824.559025996703</v>
      </c>
      <c r="F40" s="38"/>
      <c r="G40" s="39"/>
      <c r="H40" s="124">
        <v>36</v>
      </c>
      <c r="I40" s="25" t="s">
        <v>2</v>
      </c>
      <c r="J40" s="73">
        <f t="shared" si="2"/>
        <v>28824.559025996703</v>
      </c>
      <c r="K40" s="73">
        <f t="shared" si="3"/>
        <v>29996.497852166896</v>
      </c>
      <c r="L40" s="73">
        <f t="shared" si="4"/>
        <v>-1171</v>
      </c>
      <c r="M40" s="39"/>
      <c r="N40" s="56">
        <f t="shared" si="0"/>
        <v>28557.043912478035</v>
      </c>
      <c r="O40" s="56">
        <f t="shared" si="1"/>
        <v>28557.043912478035</v>
      </c>
      <c r="P40" s="56">
        <f t="shared" si="5"/>
        <v>29733.574581493234</v>
      </c>
      <c r="Q40" s="73">
        <f t="shared" si="6"/>
        <v>-1177</v>
      </c>
      <c r="R40" s="64">
        <v>0</v>
      </c>
      <c r="S40" s="29"/>
    </row>
    <row r="41" spans="2:19" s="33" customFormat="1" ht="13.5" customHeight="1">
      <c r="B41" s="124">
        <v>37</v>
      </c>
      <c r="C41" s="25" t="s">
        <v>3</v>
      </c>
      <c r="D41" s="99">
        <v>26755.390800995483</v>
      </c>
      <c r="E41" s="99">
        <v>28672.895180576827</v>
      </c>
      <c r="F41" s="38"/>
      <c r="G41" s="39"/>
      <c r="H41" s="124">
        <v>37</v>
      </c>
      <c r="I41" s="25" t="s">
        <v>3</v>
      </c>
      <c r="J41" s="73">
        <f t="shared" si="2"/>
        <v>28672.895180576827</v>
      </c>
      <c r="K41" s="73">
        <f t="shared" si="3"/>
        <v>29895.012340639943</v>
      </c>
      <c r="L41" s="73">
        <f t="shared" si="4"/>
        <v>-1222</v>
      </c>
      <c r="M41" s="39"/>
      <c r="N41" s="56">
        <f t="shared" si="0"/>
        <v>28557.043912478035</v>
      </c>
      <c r="O41" s="56">
        <f t="shared" si="1"/>
        <v>28557.043912478035</v>
      </c>
      <c r="P41" s="56">
        <f t="shared" si="5"/>
        <v>29733.574581493234</v>
      </c>
      <c r="Q41" s="73">
        <f t="shared" si="6"/>
        <v>-1177</v>
      </c>
      <c r="R41" s="64">
        <v>0</v>
      </c>
      <c r="S41" s="29"/>
    </row>
    <row r="42" spans="2:19" s="33" customFormat="1" ht="13.5" customHeight="1">
      <c r="B42" s="124">
        <v>38</v>
      </c>
      <c r="C42" s="26" t="s">
        <v>39</v>
      </c>
      <c r="D42" s="99">
        <v>28685.491139910078</v>
      </c>
      <c r="E42" s="99">
        <v>28614.013297112138</v>
      </c>
      <c r="F42" s="38"/>
      <c r="G42" s="39"/>
      <c r="H42" s="124">
        <v>38</v>
      </c>
      <c r="I42" s="26" t="s">
        <v>39</v>
      </c>
      <c r="J42" s="73">
        <f t="shared" si="2"/>
        <v>28614.013297112138</v>
      </c>
      <c r="K42" s="73">
        <f t="shared" si="3"/>
        <v>29796.576497475544</v>
      </c>
      <c r="L42" s="73">
        <f t="shared" si="4"/>
        <v>-1183</v>
      </c>
      <c r="M42" s="39"/>
      <c r="N42" s="56">
        <f t="shared" si="0"/>
        <v>28557.043912478035</v>
      </c>
      <c r="O42" s="56">
        <f t="shared" si="1"/>
        <v>28557.043912478035</v>
      </c>
      <c r="P42" s="56">
        <f t="shared" si="5"/>
        <v>29733.574581493234</v>
      </c>
      <c r="Q42" s="73">
        <f t="shared" si="6"/>
        <v>-1177</v>
      </c>
      <c r="R42" s="64">
        <v>0</v>
      </c>
      <c r="S42" s="29"/>
    </row>
    <row r="43" spans="2:19" s="33" customFormat="1" ht="13.5" customHeight="1">
      <c r="B43" s="124">
        <v>39</v>
      </c>
      <c r="C43" s="26" t="s">
        <v>7</v>
      </c>
      <c r="D43" s="99">
        <v>26751.246253722642</v>
      </c>
      <c r="E43" s="99">
        <v>28580.855562487435</v>
      </c>
      <c r="F43" s="38"/>
      <c r="G43" s="39"/>
      <c r="H43" s="124">
        <v>39</v>
      </c>
      <c r="I43" s="26" t="s">
        <v>7</v>
      </c>
      <c r="J43" s="73">
        <f t="shared" si="2"/>
        <v>28580.855562487435</v>
      </c>
      <c r="K43" s="73">
        <f t="shared" si="3"/>
        <v>29713.205618456919</v>
      </c>
      <c r="L43" s="73">
        <f t="shared" si="4"/>
        <v>-1132</v>
      </c>
      <c r="M43" s="39"/>
      <c r="N43" s="56">
        <f t="shared" si="0"/>
        <v>28557.043912478035</v>
      </c>
      <c r="O43" s="56">
        <f t="shared" si="1"/>
        <v>28557.043912478035</v>
      </c>
      <c r="P43" s="56">
        <f t="shared" si="5"/>
        <v>29733.574581493234</v>
      </c>
      <c r="Q43" s="73">
        <f t="shared" si="6"/>
        <v>-1177</v>
      </c>
      <c r="R43" s="64">
        <v>0</v>
      </c>
      <c r="S43" s="29"/>
    </row>
    <row r="44" spans="2:19" s="33" customFormat="1" ht="13.5" customHeight="1">
      <c r="B44" s="124">
        <v>40</v>
      </c>
      <c r="C44" s="26" t="s">
        <v>40</v>
      </c>
      <c r="D44" s="99">
        <v>28114.460389184464</v>
      </c>
      <c r="E44" s="99">
        <v>28652.700574070623</v>
      </c>
      <c r="F44" s="38"/>
      <c r="G44" s="39"/>
      <c r="H44" s="124">
        <v>40</v>
      </c>
      <c r="I44" s="26" t="s">
        <v>40</v>
      </c>
      <c r="J44" s="73">
        <f t="shared" si="2"/>
        <v>28652.700574070623</v>
      </c>
      <c r="K44" s="73">
        <f t="shared" si="3"/>
        <v>29808.380496460453</v>
      </c>
      <c r="L44" s="73">
        <f t="shared" si="4"/>
        <v>-1155</v>
      </c>
      <c r="M44" s="39"/>
      <c r="N44" s="56">
        <f t="shared" si="0"/>
        <v>28557.043912478035</v>
      </c>
      <c r="O44" s="56">
        <f t="shared" si="1"/>
        <v>28557.043912478035</v>
      </c>
      <c r="P44" s="56">
        <f t="shared" si="5"/>
        <v>29733.574581493234</v>
      </c>
      <c r="Q44" s="73">
        <f t="shared" si="6"/>
        <v>-1177</v>
      </c>
      <c r="R44" s="64">
        <v>0</v>
      </c>
      <c r="S44" s="29"/>
    </row>
    <row r="45" spans="2:19" s="33" customFormat="1" ht="13.5" customHeight="1">
      <c r="B45" s="124">
        <v>41</v>
      </c>
      <c r="C45" s="26" t="s">
        <v>11</v>
      </c>
      <c r="D45" s="99">
        <v>29085.278793382557</v>
      </c>
      <c r="E45" s="99">
        <v>28687.894170033403</v>
      </c>
      <c r="F45" s="38"/>
      <c r="G45" s="39"/>
      <c r="H45" s="124">
        <v>41</v>
      </c>
      <c r="I45" s="26" t="s">
        <v>11</v>
      </c>
      <c r="J45" s="73">
        <f t="shared" si="2"/>
        <v>28687.894170033403</v>
      </c>
      <c r="K45" s="73">
        <f t="shared" si="3"/>
        <v>29816.422466241718</v>
      </c>
      <c r="L45" s="73">
        <f t="shared" si="4"/>
        <v>-1128</v>
      </c>
      <c r="M45" s="39"/>
      <c r="N45" s="56">
        <f t="shared" si="0"/>
        <v>28557.043912478035</v>
      </c>
      <c r="O45" s="56">
        <f t="shared" si="1"/>
        <v>28557.043912478035</v>
      </c>
      <c r="P45" s="56">
        <f t="shared" si="5"/>
        <v>29733.574581493234</v>
      </c>
      <c r="Q45" s="73">
        <f t="shared" si="6"/>
        <v>-1177</v>
      </c>
      <c r="R45" s="64">
        <v>0</v>
      </c>
      <c r="S45" s="29"/>
    </row>
    <row r="46" spans="2:19" s="33" customFormat="1" ht="13.5" customHeight="1">
      <c r="B46" s="124">
        <v>42</v>
      </c>
      <c r="C46" s="26" t="s">
        <v>12</v>
      </c>
      <c r="D46" s="99">
        <v>26062.83980568012</v>
      </c>
      <c r="E46" s="99">
        <v>28364.901358830193</v>
      </c>
      <c r="F46" s="38"/>
      <c r="G46" s="39"/>
      <c r="H46" s="124">
        <v>42</v>
      </c>
      <c r="I46" s="26" t="s">
        <v>12</v>
      </c>
      <c r="J46" s="73">
        <f t="shared" si="2"/>
        <v>28364.901358830193</v>
      </c>
      <c r="K46" s="73">
        <f t="shared" si="3"/>
        <v>29532.249510925383</v>
      </c>
      <c r="L46" s="73">
        <f t="shared" si="4"/>
        <v>-1167</v>
      </c>
      <c r="M46" s="39"/>
      <c r="N46" s="56">
        <f t="shared" si="0"/>
        <v>28557.043912478035</v>
      </c>
      <c r="O46" s="56">
        <f t="shared" si="1"/>
        <v>28557.043912478035</v>
      </c>
      <c r="P46" s="56">
        <f t="shared" si="5"/>
        <v>29733.574581493234</v>
      </c>
      <c r="Q46" s="73">
        <f t="shared" si="6"/>
        <v>-1177</v>
      </c>
      <c r="R46" s="64">
        <v>0</v>
      </c>
      <c r="S46" s="29"/>
    </row>
    <row r="47" spans="2:19" s="33" customFormat="1" ht="13.5" customHeight="1">
      <c r="B47" s="124">
        <v>43</v>
      </c>
      <c r="C47" s="26" t="s">
        <v>8</v>
      </c>
      <c r="D47" s="99">
        <v>24962.971002525745</v>
      </c>
      <c r="E47" s="99">
        <v>28439.064671457403</v>
      </c>
      <c r="F47" s="38"/>
      <c r="G47" s="39"/>
      <c r="H47" s="124">
        <v>43</v>
      </c>
      <c r="I47" s="26" t="s">
        <v>8</v>
      </c>
      <c r="J47" s="73">
        <f t="shared" si="2"/>
        <v>28439.064671457403</v>
      </c>
      <c r="K47" s="73">
        <f t="shared" si="3"/>
        <v>29607.674720859952</v>
      </c>
      <c r="L47" s="73">
        <f t="shared" si="4"/>
        <v>-1169</v>
      </c>
      <c r="M47" s="39"/>
      <c r="N47" s="56">
        <f t="shared" si="0"/>
        <v>28557.043912478035</v>
      </c>
      <c r="O47" s="56">
        <f t="shared" si="1"/>
        <v>28557.043912478035</v>
      </c>
      <c r="P47" s="56">
        <f t="shared" si="5"/>
        <v>29733.574581493234</v>
      </c>
      <c r="Q47" s="73">
        <f t="shared" si="6"/>
        <v>-1177</v>
      </c>
      <c r="R47" s="64">
        <v>0</v>
      </c>
      <c r="S47" s="29"/>
    </row>
    <row r="48" spans="2:19" s="33" customFormat="1" ht="13.5" customHeight="1">
      <c r="B48" s="124">
        <v>44</v>
      </c>
      <c r="C48" s="26" t="s">
        <v>18</v>
      </c>
      <c r="D48" s="99">
        <v>27884.89057058666</v>
      </c>
      <c r="E48" s="99">
        <v>28570.391354057727</v>
      </c>
      <c r="F48" s="38"/>
      <c r="G48" s="39"/>
      <c r="H48" s="124">
        <v>44</v>
      </c>
      <c r="I48" s="26" t="s">
        <v>18</v>
      </c>
      <c r="J48" s="73">
        <f t="shared" si="2"/>
        <v>28570.391354057727</v>
      </c>
      <c r="K48" s="73">
        <f t="shared" si="3"/>
        <v>29694.293704093663</v>
      </c>
      <c r="L48" s="73">
        <f t="shared" si="4"/>
        <v>-1124</v>
      </c>
      <c r="M48" s="39"/>
      <c r="N48" s="56">
        <f t="shared" si="0"/>
        <v>28557.043912478035</v>
      </c>
      <c r="O48" s="56">
        <f t="shared" si="1"/>
        <v>28557.043912478035</v>
      </c>
      <c r="P48" s="56">
        <f t="shared" si="5"/>
        <v>29733.574581493234</v>
      </c>
      <c r="Q48" s="73">
        <f t="shared" si="6"/>
        <v>-1177</v>
      </c>
      <c r="R48" s="64">
        <v>0</v>
      </c>
      <c r="S48" s="29"/>
    </row>
    <row r="49" spans="2:19" s="33" customFormat="1" ht="13.5" customHeight="1">
      <c r="B49" s="124">
        <v>45</v>
      </c>
      <c r="C49" s="26" t="s">
        <v>41</v>
      </c>
      <c r="D49" s="99">
        <v>29460.023659205406</v>
      </c>
      <c r="E49" s="99">
        <v>28634.611450290799</v>
      </c>
      <c r="F49" s="38"/>
      <c r="G49" s="39"/>
      <c r="H49" s="124">
        <v>45</v>
      </c>
      <c r="I49" s="26" t="s">
        <v>41</v>
      </c>
      <c r="J49" s="73">
        <f t="shared" si="2"/>
        <v>28634.611450290799</v>
      </c>
      <c r="K49" s="73">
        <f t="shared" si="3"/>
        <v>29799.169931644705</v>
      </c>
      <c r="L49" s="73">
        <f t="shared" si="4"/>
        <v>-1164</v>
      </c>
      <c r="M49" s="39"/>
      <c r="N49" s="56">
        <f t="shared" si="0"/>
        <v>28557.043912478035</v>
      </c>
      <c r="O49" s="56">
        <f t="shared" si="1"/>
        <v>28557.043912478035</v>
      </c>
      <c r="P49" s="56">
        <f t="shared" si="5"/>
        <v>29733.574581493234</v>
      </c>
      <c r="Q49" s="73">
        <f t="shared" si="6"/>
        <v>-1177</v>
      </c>
      <c r="R49" s="64">
        <v>0</v>
      </c>
      <c r="S49" s="29"/>
    </row>
    <row r="50" spans="2:19" s="33" customFormat="1" ht="13.5" customHeight="1">
      <c r="B50" s="124">
        <v>46</v>
      </c>
      <c r="C50" s="26" t="s">
        <v>21</v>
      </c>
      <c r="D50" s="99">
        <v>26349.948350285289</v>
      </c>
      <c r="E50" s="99">
        <v>28586.454164341008</v>
      </c>
      <c r="F50" s="38"/>
      <c r="G50" s="39"/>
      <c r="H50" s="124">
        <v>46</v>
      </c>
      <c r="I50" s="26" t="s">
        <v>21</v>
      </c>
      <c r="J50" s="73">
        <f t="shared" si="2"/>
        <v>28586.454164341008</v>
      </c>
      <c r="K50" s="73">
        <f t="shared" si="3"/>
        <v>29792.623380740479</v>
      </c>
      <c r="L50" s="73">
        <f t="shared" si="4"/>
        <v>-1207</v>
      </c>
      <c r="M50" s="39"/>
      <c r="N50" s="56">
        <f t="shared" si="0"/>
        <v>28557.043912478035</v>
      </c>
      <c r="O50" s="56">
        <f t="shared" si="1"/>
        <v>28557.043912478035</v>
      </c>
      <c r="P50" s="56">
        <f t="shared" si="5"/>
        <v>29733.574581493234</v>
      </c>
      <c r="Q50" s="73">
        <f t="shared" si="6"/>
        <v>-1177</v>
      </c>
      <c r="R50" s="64">
        <v>0</v>
      </c>
      <c r="S50" s="29"/>
    </row>
    <row r="51" spans="2:19" s="33" customFormat="1" ht="13.5" customHeight="1">
      <c r="B51" s="124">
        <v>47</v>
      </c>
      <c r="C51" s="26" t="s">
        <v>13</v>
      </c>
      <c r="D51" s="99">
        <v>25519.236345824149</v>
      </c>
      <c r="E51" s="99">
        <v>28368.151784155521</v>
      </c>
      <c r="F51" s="38"/>
      <c r="G51" s="39"/>
      <c r="H51" s="124">
        <v>47</v>
      </c>
      <c r="I51" s="26" t="s">
        <v>13</v>
      </c>
      <c r="J51" s="73">
        <f t="shared" si="2"/>
        <v>28368.151784155521</v>
      </c>
      <c r="K51" s="73">
        <f t="shared" si="3"/>
        <v>29457.371827688945</v>
      </c>
      <c r="L51" s="73">
        <f t="shared" si="4"/>
        <v>-1089</v>
      </c>
      <c r="M51" s="39"/>
      <c r="N51" s="56">
        <f t="shared" si="0"/>
        <v>28557.043912478035</v>
      </c>
      <c r="O51" s="56">
        <f t="shared" si="1"/>
        <v>28557.043912478035</v>
      </c>
      <c r="P51" s="56">
        <f t="shared" si="5"/>
        <v>29733.574581493234</v>
      </c>
      <c r="Q51" s="73">
        <f t="shared" si="6"/>
        <v>-1177</v>
      </c>
      <c r="R51" s="64">
        <v>0</v>
      </c>
      <c r="S51" s="29"/>
    </row>
    <row r="52" spans="2:19" s="33" customFormat="1" ht="13.5" customHeight="1">
      <c r="B52" s="124">
        <v>48</v>
      </c>
      <c r="C52" s="26" t="s">
        <v>22</v>
      </c>
      <c r="D52" s="99">
        <v>25120.16859006523</v>
      </c>
      <c r="E52" s="99">
        <v>28499.137856300047</v>
      </c>
      <c r="F52" s="38"/>
      <c r="G52" s="39"/>
      <c r="H52" s="124">
        <v>48</v>
      </c>
      <c r="I52" s="26" t="s">
        <v>22</v>
      </c>
      <c r="J52" s="73">
        <f t="shared" si="2"/>
        <v>28499.137856300047</v>
      </c>
      <c r="K52" s="73">
        <f t="shared" si="3"/>
        <v>29674.070956468135</v>
      </c>
      <c r="L52" s="73">
        <f t="shared" si="4"/>
        <v>-1175</v>
      </c>
      <c r="M52" s="39"/>
      <c r="N52" s="56">
        <f t="shared" si="0"/>
        <v>28557.043912478035</v>
      </c>
      <c r="O52" s="56">
        <f t="shared" si="1"/>
        <v>28557.043912478035</v>
      </c>
      <c r="P52" s="56">
        <f t="shared" si="5"/>
        <v>29733.574581493234</v>
      </c>
      <c r="Q52" s="73">
        <f t="shared" si="6"/>
        <v>-1177</v>
      </c>
      <c r="R52" s="64">
        <v>0</v>
      </c>
      <c r="S52" s="29"/>
    </row>
    <row r="53" spans="2:19" s="33" customFormat="1" ht="13.5" customHeight="1">
      <c r="B53" s="124">
        <v>49</v>
      </c>
      <c r="C53" s="26" t="s">
        <v>23</v>
      </c>
      <c r="D53" s="99">
        <v>28280.116757052361</v>
      </c>
      <c r="E53" s="99">
        <v>28552.917873591807</v>
      </c>
      <c r="F53" s="38"/>
      <c r="G53" s="39"/>
      <c r="H53" s="124">
        <v>49</v>
      </c>
      <c r="I53" s="26" t="s">
        <v>23</v>
      </c>
      <c r="J53" s="73">
        <f t="shared" si="2"/>
        <v>28552.917873591807</v>
      </c>
      <c r="K53" s="73">
        <f t="shared" si="3"/>
        <v>29668.020602148485</v>
      </c>
      <c r="L53" s="73">
        <f t="shared" si="4"/>
        <v>-1115</v>
      </c>
      <c r="M53" s="39"/>
      <c r="N53" s="56">
        <f t="shared" si="0"/>
        <v>28557.043912478035</v>
      </c>
      <c r="O53" s="56">
        <f t="shared" si="1"/>
        <v>28557.043912478035</v>
      </c>
      <c r="P53" s="56">
        <f t="shared" si="5"/>
        <v>29733.574581493234</v>
      </c>
      <c r="Q53" s="73">
        <f t="shared" si="6"/>
        <v>-1177</v>
      </c>
      <c r="R53" s="64">
        <v>0</v>
      </c>
      <c r="S53" s="29"/>
    </row>
    <row r="54" spans="2:19" s="33" customFormat="1" ht="13.5" customHeight="1">
      <c r="B54" s="124">
        <v>50</v>
      </c>
      <c r="C54" s="26" t="s">
        <v>14</v>
      </c>
      <c r="D54" s="99">
        <v>26385.970865983523</v>
      </c>
      <c r="E54" s="99">
        <v>28364.943708056664</v>
      </c>
      <c r="F54" s="38"/>
      <c r="G54" s="39"/>
      <c r="H54" s="124">
        <v>50</v>
      </c>
      <c r="I54" s="26" t="s">
        <v>14</v>
      </c>
      <c r="J54" s="73">
        <f t="shared" si="2"/>
        <v>28364.943708056664</v>
      </c>
      <c r="K54" s="73">
        <f t="shared" si="3"/>
        <v>29476.051585726749</v>
      </c>
      <c r="L54" s="73">
        <f t="shared" si="4"/>
        <v>-1111</v>
      </c>
      <c r="M54" s="39"/>
      <c r="N54" s="56">
        <f t="shared" si="0"/>
        <v>28557.043912478035</v>
      </c>
      <c r="O54" s="56">
        <f t="shared" si="1"/>
        <v>28557.043912478035</v>
      </c>
      <c r="P54" s="56">
        <f t="shared" si="5"/>
        <v>29733.574581493234</v>
      </c>
      <c r="Q54" s="73">
        <f t="shared" si="6"/>
        <v>-1177</v>
      </c>
      <c r="R54" s="64">
        <v>0</v>
      </c>
      <c r="S54" s="29"/>
    </row>
    <row r="55" spans="2:19" s="33" customFormat="1" ht="13.5" customHeight="1">
      <c r="B55" s="124">
        <v>51</v>
      </c>
      <c r="C55" s="26" t="s">
        <v>42</v>
      </c>
      <c r="D55" s="99">
        <v>26922.201294113271</v>
      </c>
      <c r="E55" s="99">
        <v>28355.173965139784</v>
      </c>
      <c r="F55" s="38"/>
      <c r="G55" s="39"/>
      <c r="H55" s="124">
        <v>51</v>
      </c>
      <c r="I55" s="26" t="s">
        <v>42</v>
      </c>
      <c r="J55" s="73">
        <f t="shared" si="2"/>
        <v>28355.173965139784</v>
      </c>
      <c r="K55" s="73">
        <f t="shared" si="3"/>
        <v>29562.104919767244</v>
      </c>
      <c r="L55" s="73">
        <f t="shared" si="4"/>
        <v>-1207</v>
      </c>
      <c r="M55" s="39"/>
      <c r="N55" s="56">
        <f t="shared" si="0"/>
        <v>28557.043912478035</v>
      </c>
      <c r="O55" s="56">
        <f t="shared" si="1"/>
        <v>28557.043912478035</v>
      </c>
      <c r="P55" s="56">
        <f t="shared" si="5"/>
        <v>29733.574581493234</v>
      </c>
      <c r="Q55" s="73">
        <f t="shared" si="6"/>
        <v>-1177</v>
      </c>
      <c r="R55" s="64">
        <v>0</v>
      </c>
      <c r="S55" s="29"/>
    </row>
    <row r="56" spans="2:19" s="33" customFormat="1" ht="13.5" customHeight="1">
      <c r="B56" s="124">
        <v>52</v>
      </c>
      <c r="C56" s="26" t="s">
        <v>4</v>
      </c>
      <c r="D56" s="99">
        <v>27280.5756182771</v>
      </c>
      <c r="E56" s="99">
        <v>28561.23110983102</v>
      </c>
      <c r="F56" s="38"/>
      <c r="G56" s="39"/>
      <c r="H56" s="124">
        <v>52</v>
      </c>
      <c r="I56" s="26" t="s">
        <v>4</v>
      </c>
      <c r="J56" s="73">
        <f t="shared" si="2"/>
        <v>28561.23110983102</v>
      </c>
      <c r="K56" s="73">
        <f t="shared" si="3"/>
        <v>29756.677465993944</v>
      </c>
      <c r="L56" s="73">
        <f t="shared" si="4"/>
        <v>-1196</v>
      </c>
      <c r="M56" s="39"/>
      <c r="N56" s="56">
        <f t="shared" si="0"/>
        <v>28557.043912478035</v>
      </c>
      <c r="O56" s="56">
        <f t="shared" si="1"/>
        <v>28557.043912478035</v>
      </c>
      <c r="P56" s="56">
        <f t="shared" si="5"/>
        <v>29733.574581493234</v>
      </c>
      <c r="Q56" s="73">
        <f t="shared" si="6"/>
        <v>-1177</v>
      </c>
      <c r="R56" s="64">
        <v>0</v>
      </c>
      <c r="S56" s="29"/>
    </row>
    <row r="57" spans="2:19" s="33" customFormat="1" ht="13.5" customHeight="1">
      <c r="B57" s="124">
        <v>53</v>
      </c>
      <c r="C57" s="26" t="s">
        <v>19</v>
      </c>
      <c r="D57" s="99">
        <v>29044.270765911544</v>
      </c>
      <c r="E57" s="99">
        <v>28469.120185907228</v>
      </c>
      <c r="F57" s="38"/>
      <c r="G57" s="39"/>
      <c r="H57" s="124">
        <v>53</v>
      </c>
      <c r="I57" s="26" t="s">
        <v>19</v>
      </c>
      <c r="J57" s="73">
        <f t="shared" si="2"/>
        <v>28469.120185907228</v>
      </c>
      <c r="K57" s="73">
        <f t="shared" si="3"/>
        <v>29667.304692680696</v>
      </c>
      <c r="L57" s="73">
        <f t="shared" si="4"/>
        <v>-1198</v>
      </c>
      <c r="M57" s="39"/>
      <c r="N57" s="56">
        <f t="shared" si="0"/>
        <v>28557.043912478035</v>
      </c>
      <c r="O57" s="56">
        <f t="shared" si="1"/>
        <v>28557.043912478035</v>
      </c>
      <c r="P57" s="56">
        <f t="shared" si="5"/>
        <v>29733.574581493234</v>
      </c>
      <c r="Q57" s="73">
        <f t="shared" si="6"/>
        <v>-1177</v>
      </c>
      <c r="R57" s="64">
        <v>0</v>
      </c>
      <c r="S57" s="29"/>
    </row>
    <row r="58" spans="2:19" s="33" customFormat="1" ht="13.5" customHeight="1">
      <c r="B58" s="124">
        <v>54</v>
      </c>
      <c r="C58" s="26" t="s">
        <v>24</v>
      </c>
      <c r="D58" s="99">
        <v>27088.835766423359</v>
      </c>
      <c r="E58" s="99">
        <v>28542.865494096171</v>
      </c>
      <c r="F58" s="38"/>
      <c r="G58" s="39"/>
      <c r="H58" s="124">
        <v>54</v>
      </c>
      <c r="I58" s="26" t="s">
        <v>24</v>
      </c>
      <c r="J58" s="73">
        <f t="shared" si="2"/>
        <v>28542.865494096171</v>
      </c>
      <c r="K58" s="73">
        <f t="shared" si="3"/>
        <v>29699.598192085152</v>
      </c>
      <c r="L58" s="73">
        <f t="shared" si="4"/>
        <v>-1157</v>
      </c>
      <c r="M58" s="39"/>
      <c r="N58" s="56">
        <f t="shared" si="0"/>
        <v>28557.043912478035</v>
      </c>
      <c r="O58" s="56">
        <f t="shared" si="1"/>
        <v>28557.043912478035</v>
      </c>
      <c r="P58" s="56">
        <f t="shared" si="5"/>
        <v>29733.574581493234</v>
      </c>
      <c r="Q58" s="73">
        <f t="shared" si="6"/>
        <v>-1177</v>
      </c>
      <c r="R58" s="64">
        <v>0</v>
      </c>
      <c r="S58" s="29"/>
    </row>
    <row r="59" spans="2:19" s="33" customFormat="1" ht="13.5" customHeight="1">
      <c r="B59" s="124">
        <v>55</v>
      </c>
      <c r="C59" s="26" t="s">
        <v>15</v>
      </c>
      <c r="D59" s="99">
        <v>27794.433368111542</v>
      </c>
      <c r="E59" s="99">
        <v>28529.812821836007</v>
      </c>
      <c r="F59" s="38"/>
      <c r="G59" s="39"/>
      <c r="H59" s="124">
        <v>55</v>
      </c>
      <c r="I59" s="26" t="s">
        <v>15</v>
      </c>
      <c r="J59" s="73">
        <f t="shared" si="2"/>
        <v>28529.812821836007</v>
      </c>
      <c r="K59" s="73">
        <f t="shared" si="3"/>
        <v>29613.665893703004</v>
      </c>
      <c r="L59" s="73">
        <f t="shared" si="4"/>
        <v>-1084</v>
      </c>
      <c r="M59" s="39"/>
      <c r="N59" s="56">
        <f t="shared" si="0"/>
        <v>28557.043912478035</v>
      </c>
      <c r="O59" s="56">
        <f t="shared" si="1"/>
        <v>28557.043912478035</v>
      </c>
      <c r="P59" s="56">
        <f t="shared" si="5"/>
        <v>29733.574581493234</v>
      </c>
      <c r="Q59" s="73">
        <f t="shared" si="6"/>
        <v>-1177</v>
      </c>
      <c r="R59" s="64">
        <v>0</v>
      </c>
      <c r="S59" s="29"/>
    </row>
    <row r="60" spans="2:19" s="33" customFormat="1" ht="13.5" customHeight="1">
      <c r="B60" s="124">
        <v>56</v>
      </c>
      <c r="C60" s="26" t="s">
        <v>9</v>
      </c>
      <c r="D60" s="99">
        <v>27836.113990791622</v>
      </c>
      <c r="E60" s="99">
        <v>28281.496589459526</v>
      </c>
      <c r="F60" s="38"/>
      <c r="G60" s="39"/>
      <c r="H60" s="124">
        <v>56</v>
      </c>
      <c r="I60" s="26" t="s">
        <v>9</v>
      </c>
      <c r="J60" s="73">
        <f t="shared" si="2"/>
        <v>28281.496589459526</v>
      </c>
      <c r="K60" s="73">
        <f t="shared" si="3"/>
        <v>29386.844179094995</v>
      </c>
      <c r="L60" s="73">
        <f t="shared" si="4"/>
        <v>-1106</v>
      </c>
      <c r="M60" s="39"/>
      <c r="N60" s="56">
        <f t="shared" si="0"/>
        <v>28557.043912478035</v>
      </c>
      <c r="O60" s="56">
        <f t="shared" si="1"/>
        <v>28557.043912478035</v>
      </c>
      <c r="P60" s="56">
        <f t="shared" si="5"/>
        <v>29733.574581493234</v>
      </c>
      <c r="Q60" s="73">
        <f t="shared" si="6"/>
        <v>-1177</v>
      </c>
      <c r="R60" s="64">
        <v>0</v>
      </c>
      <c r="S60" s="29"/>
    </row>
    <row r="61" spans="2:19" s="33" customFormat="1" ht="13.5" customHeight="1">
      <c r="B61" s="124">
        <v>57</v>
      </c>
      <c r="C61" s="26" t="s">
        <v>43</v>
      </c>
      <c r="D61" s="99">
        <v>28522.056491885145</v>
      </c>
      <c r="E61" s="99">
        <v>28672.034352621205</v>
      </c>
      <c r="F61" s="38"/>
      <c r="G61" s="39"/>
      <c r="H61" s="124">
        <v>57</v>
      </c>
      <c r="I61" s="26" t="s">
        <v>43</v>
      </c>
      <c r="J61" s="73">
        <f t="shared" si="2"/>
        <v>28672.034352621205</v>
      </c>
      <c r="K61" s="73">
        <f t="shared" si="3"/>
        <v>29850.630201435328</v>
      </c>
      <c r="L61" s="73">
        <f t="shared" si="4"/>
        <v>-1179</v>
      </c>
      <c r="M61" s="39"/>
      <c r="N61" s="56">
        <f t="shared" si="0"/>
        <v>28557.043912478035</v>
      </c>
      <c r="O61" s="56">
        <f t="shared" si="1"/>
        <v>28557.043912478035</v>
      </c>
      <c r="P61" s="56">
        <f t="shared" si="5"/>
        <v>29733.574581493234</v>
      </c>
      <c r="Q61" s="73">
        <f t="shared" si="6"/>
        <v>-1177</v>
      </c>
      <c r="R61" s="64">
        <v>0</v>
      </c>
      <c r="S61" s="29"/>
    </row>
    <row r="62" spans="2:19" s="33" customFormat="1" ht="13.5" customHeight="1">
      <c r="B62" s="124">
        <v>58</v>
      </c>
      <c r="C62" s="26" t="s">
        <v>25</v>
      </c>
      <c r="D62" s="99">
        <v>28246.726940557881</v>
      </c>
      <c r="E62" s="99">
        <v>28697.367286054632</v>
      </c>
      <c r="F62" s="38"/>
      <c r="G62" s="39"/>
      <c r="H62" s="124">
        <v>58</v>
      </c>
      <c r="I62" s="26" t="s">
        <v>25</v>
      </c>
      <c r="J62" s="73">
        <f t="shared" si="2"/>
        <v>28697.367286054632</v>
      </c>
      <c r="K62" s="73">
        <f t="shared" si="3"/>
        <v>29865.528634475653</v>
      </c>
      <c r="L62" s="73">
        <f t="shared" si="4"/>
        <v>-1169</v>
      </c>
      <c r="M62" s="39"/>
      <c r="N62" s="56">
        <f t="shared" si="0"/>
        <v>28557.043912478035</v>
      </c>
      <c r="O62" s="56">
        <f t="shared" si="1"/>
        <v>28557.043912478035</v>
      </c>
      <c r="P62" s="56">
        <f t="shared" si="5"/>
        <v>29733.574581493234</v>
      </c>
      <c r="Q62" s="73">
        <f t="shared" si="6"/>
        <v>-1177</v>
      </c>
      <c r="R62" s="64">
        <v>0</v>
      </c>
      <c r="S62" s="29"/>
    </row>
    <row r="63" spans="2:19" s="33" customFormat="1" ht="13.5" customHeight="1">
      <c r="B63" s="124">
        <v>59</v>
      </c>
      <c r="C63" s="26" t="s">
        <v>20</v>
      </c>
      <c r="D63" s="99">
        <v>30201.963372796567</v>
      </c>
      <c r="E63" s="99">
        <v>28532.60331043676</v>
      </c>
      <c r="F63" s="38"/>
      <c r="G63" s="39"/>
      <c r="H63" s="124">
        <v>59</v>
      </c>
      <c r="I63" s="26" t="s">
        <v>20</v>
      </c>
      <c r="J63" s="73">
        <f t="shared" si="2"/>
        <v>28532.60331043676</v>
      </c>
      <c r="K63" s="73">
        <f t="shared" si="3"/>
        <v>29692.360777214268</v>
      </c>
      <c r="L63" s="73">
        <f t="shared" si="4"/>
        <v>-1159</v>
      </c>
      <c r="M63" s="39"/>
      <c r="N63" s="56">
        <f t="shared" si="0"/>
        <v>28557.043912478035</v>
      </c>
      <c r="O63" s="56">
        <f t="shared" si="1"/>
        <v>28557.043912478035</v>
      </c>
      <c r="P63" s="56">
        <f t="shared" si="5"/>
        <v>29733.574581493234</v>
      </c>
      <c r="Q63" s="73">
        <f t="shared" si="6"/>
        <v>-1177</v>
      </c>
      <c r="R63" s="64">
        <v>0</v>
      </c>
      <c r="S63" s="29"/>
    </row>
    <row r="64" spans="2:19" s="33" customFormat="1" ht="13.5" customHeight="1">
      <c r="B64" s="124">
        <v>60</v>
      </c>
      <c r="C64" s="26" t="s">
        <v>44</v>
      </c>
      <c r="D64" s="99">
        <v>27912.697133125177</v>
      </c>
      <c r="E64" s="99">
        <v>28399.571371158956</v>
      </c>
      <c r="F64" s="38"/>
      <c r="G64" s="39"/>
      <c r="H64" s="124">
        <v>60</v>
      </c>
      <c r="I64" s="26" t="s">
        <v>44</v>
      </c>
      <c r="J64" s="73">
        <f t="shared" si="2"/>
        <v>28399.571371158956</v>
      </c>
      <c r="K64" s="73">
        <f t="shared" si="3"/>
        <v>29548.23750451786</v>
      </c>
      <c r="L64" s="73">
        <f t="shared" si="4"/>
        <v>-1148</v>
      </c>
      <c r="M64" s="39"/>
      <c r="N64" s="56">
        <f t="shared" si="0"/>
        <v>28557.043912478035</v>
      </c>
      <c r="O64" s="56">
        <f t="shared" si="1"/>
        <v>28557.043912478035</v>
      </c>
      <c r="P64" s="56">
        <f t="shared" si="5"/>
        <v>29733.574581493234</v>
      </c>
      <c r="Q64" s="73">
        <f t="shared" si="6"/>
        <v>-1177</v>
      </c>
      <c r="R64" s="64">
        <v>0</v>
      </c>
      <c r="S64" s="29"/>
    </row>
    <row r="65" spans="2:19" s="33" customFormat="1" ht="13.5" customHeight="1">
      <c r="B65" s="124">
        <v>61</v>
      </c>
      <c r="C65" s="26" t="s">
        <v>16</v>
      </c>
      <c r="D65" s="99">
        <v>25869.267686012707</v>
      </c>
      <c r="E65" s="99">
        <v>28322.449928686659</v>
      </c>
      <c r="F65" s="38"/>
      <c r="G65" s="39"/>
      <c r="H65" s="124">
        <v>61</v>
      </c>
      <c r="I65" s="26" t="s">
        <v>16</v>
      </c>
      <c r="J65" s="73">
        <f t="shared" si="2"/>
        <v>28322.449928686659</v>
      </c>
      <c r="K65" s="73">
        <f t="shared" si="3"/>
        <v>29405.395848709097</v>
      </c>
      <c r="L65" s="73">
        <f t="shared" si="4"/>
        <v>-1083</v>
      </c>
      <c r="M65" s="39"/>
      <c r="N65" s="56">
        <f t="shared" si="0"/>
        <v>28557.043912478035</v>
      </c>
      <c r="O65" s="56">
        <f t="shared" si="1"/>
        <v>28557.043912478035</v>
      </c>
      <c r="P65" s="56">
        <f t="shared" si="5"/>
        <v>29733.574581493234</v>
      </c>
      <c r="Q65" s="73">
        <f t="shared" si="6"/>
        <v>-1177</v>
      </c>
      <c r="R65" s="64">
        <v>0</v>
      </c>
      <c r="S65" s="29"/>
    </row>
    <row r="66" spans="2:19" s="33" customFormat="1" ht="13.5" customHeight="1">
      <c r="B66" s="124">
        <v>62</v>
      </c>
      <c r="C66" s="26" t="s">
        <v>17</v>
      </c>
      <c r="D66" s="99">
        <v>25189.248792270533</v>
      </c>
      <c r="E66" s="99">
        <v>28392.698345064851</v>
      </c>
      <c r="F66" s="38"/>
      <c r="G66" s="39"/>
      <c r="H66" s="124">
        <v>62</v>
      </c>
      <c r="I66" s="26" t="s">
        <v>17</v>
      </c>
      <c r="J66" s="73">
        <f t="shared" si="2"/>
        <v>28392.698345064851</v>
      </c>
      <c r="K66" s="73">
        <f t="shared" si="3"/>
        <v>29489.890241284182</v>
      </c>
      <c r="L66" s="73">
        <f t="shared" si="4"/>
        <v>-1097</v>
      </c>
      <c r="M66" s="39"/>
      <c r="N66" s="56">
        <f t="shared" si="0"/>
        <v>28557.043912478035</v>
      </c>
      <c r="O66" s="56">
        <f t="shared" si="1"/>
        <v>28557.043912478035</v>
      </c>
      <c r="P66" s="56">
        <f t="shared" si="5"/>
        <v>29733.574581493234</v>
      </c>
      <c r="Q66" s="73">
        <f t="shared" si="6"/>
        <v>-1177</v>
      </c>
      <c r="R66" s="64">
        <v>0</v>
      </c>
      <c r="S66" s="29"/>
    </row>
    <row r="67" spans="2:19" s="33" customFormat="1" ht="13.5" customHeight="1">
      <c r="B67" s="124">
        <v>63</v>
      </c>
      <c r="C67" s="26" t="s">
        <v>26</v>
      </c>
      <c r="D67" s="99">
        <v>26762.344407530454</v>
      </c>
      <c r="E67" s="99">
        <v>28578.689035848885</v>
      </c>
      <c r="F67" s="38"/>
      <c r="G67" s="39"/>
      <c r="H67" s="124">
        <v>63</v>
      </c>
      <c r="I67" s="26" t="s">
        <v>26</v>
      </c>
      <c r="J67" s="73">
        <f t="shared" si="2"/>
        <v>28578.689035848885</v>
      </c>
      <c r="K67" s="73">
        <f t="shared" si="3"/>
        <v>29715.270327954797</v>
      </c>
      <c r="L67" s="73">
        <f t="shared" si="4"/>
        <v>-1136</v>
      </c>
      <c r="M67" s="39"/>
      <c r="N67" s="56">
        <f t="shared" si="0"/>
        <v>28557.043912478035</v>
      </c>
      <c r="O67" s="56">
        <f t="shared" si="1"/>
        <v>28557.043912478035</v>
      </c>
      <c r="P67" s="56">
        <f t="shared" si="5"/>
        <v>29733.574581493234</v>
      </c>
      <c r="Q67" s="73">
        <f t="shared" si="6"/>
        <v>-1177</v>
      </c>
      <c r="R67" s="64">
        <v>0</v>
      </c>
      <c r="S67" s="29"/>
    </row>
    <row r="68" spans="2:19" s="33" customFormat="1" ht="13.5" customHeight="1">
      <c r="B68" s="124">
        <v>64</v>
      </c>
      <c r="C68" s="26" t="s">
        <v>45</v>
      </c>
      <c r="D68" s="99">
        <v>27538.346966077403</v>
      </c>
      <c r="E68" s="99">
        <v>28245.622257844625</v>
      </c>
      <c r="F68" s="38"/>
      <c r="G68" s="39"/>
      <c r="H68" s="124">
        <v>64</v>
      </c>
      <c r="I68" s="26" t="s">
        <v>45</v>
      </c>
      <c r="J68" s="73">
        <f t="shared" si="2"/>
        <v>28245.622257844625</v>
      </c>
      <c r="K68" s="73">
        <f t="shared" si="3"/>
        <v>29424.836417655864</v>
      </c>
      <c r="L68" s="73">
        <f t="shared" si="4"/>
        <v>-1179</v>
      </c>
      <c r="M68" s="39"/>
      <c r="N68" s="56">
        <f t="shared" si="0"/>
        <v>28557.043912478035</v>
      </c>
      <c r="O68" s="56">
        <f t="shared" si="1"/>
        <v>28557.043912478035</v>
      </c>
      <c r="P68" s="56">
        <f t="shared" si="5"/>
        <v>29733.574581493234</v>
      </c>
      <c r="Q68" s="73">
        <f t="shared" si="6"/>
        <v>-1177</v>
      </c>
      <c r="R68" s="64">
        <v>0</v>
      </c>
      <c r="S68" s="29"/>
    </row>
    <row r="69" spans="2:19" s="33" customFormat="1" ht="13.5" customHeight="1">
      <c r="B69" s="124">
        <v>65</v>
      </c>
      <c r="C69" s="26" t="s">
        <v>10</v>
      </c>
      <c r="D69" s="99">
        <v>26004.776136581622</v>
      </c>
      <c r="E69" s="99">
        <v>28361.932634761557</v>
      </c>
      <c r="F69" s="38"/>
      <c r="G69" s="39"/>
      <c r="H69" s="124">
        <v>65</v>
      </c>
      <c r="I69" s="26" t="s">
        <v>10</v>
      </c>
      <c r="J69" s="73">
        <f t="shared" si="2"/>
        <v>28361.932634761557</v>
      </c>
      <c r="K69" s="73">
        <f t="shared" si="3"/>
        <v>29547.119792268386</v>
      </c>
      <c r="L69" s="73">
        <f t="shared" si="4"/>
        <v>-1185</v>
      </c>
      <c r="M69" s="39"/>
      <c r="N69" s="56">
        <f t="shared" ref="N69:N78" si="7">$D$79</f>
        <v>28557.043912478035</v>
      </c>
      <c r="O69" s="56">
        <f t="shared" ref="O69:O78" si="8">$E$79</f>
        <v>28557.043912478035</v>
      </c>
      <c r="P69" s="56">
        <f t="shared" si="5"/>
        <v>29733.574581493234</v>
      </c>
      <c r="Q69" s="73">
        <f t="shared" si="6"/>
        <v>-1177</v>
      </c>
      <c r="R69" s="64">
        <v>0</v>
      </c>
      <c r="S69" s="29"/>
    </row>
    <row r="70" spans="2:19" s="33" customFormat="1" ht="13.5" customHeight="1">
      <c r="B70" s="124">
        <v>66</v>
      </c>
      <c r="C70" s="26" t="s">
        <v>5</v>
      </c>
      <c r="D70" s="99">
        <v>24951.641389615241</v>
      </c>
      <c r="E70" s="99">
        <v>28283.540610973854</v>
      </c>
      <c r="F70" s="38"/>
      <c r="G70" s="39"/>
      <c r="H70" s="124">
        <v>66</v>
      </c>
      <c r="I70" s="26" t="s">
        <v>5</v>
      </c>
      <c r="J70" s="73">
        <f t="shared" ref="J70:J78" si="9">E70</f>
        <v>28283.540610973854</v>
      </c>
      <c r="K70" s="73">
        <f t="shared" ref="K70:K78" si="10">K152</f>
        <v>29467.594978062934</v>
      </c>
      <c r="L70" s="73">
        <f t="shared" ref="L70:L78" si="11">ROUND(J70,0)-ROUND(K70,0)</f>
        <v>-1184</v>
      </c>
      <c r="M70" s="39"/>
      <c r="N70" s="56">
        <f t="shared" si="7"/>
        <v>28557.043912478035</v>
      </c>
      <c r="O70" s="56">
        <f t="shared" si="8"/>
        <v>28557.043912478035</v>
      </c>
      <c r="P70" s="56">
        <f t="shared" ref="P70:P78" si="12">$K$161</f>
        <v>29733.574581493234</v>
      </c>
      <c r="Q70" s="73">
        <f t="shared" ref="Q70:Q78" si="13">ROUND(O70,0)-ROUND(P70,0)</f>
        <v>-1177</v>
      </c>
      <c r="R70" s="64">
        <v>0</v>
      </c>
      <c r="S70" s="29"/>
    </row>
    <row r="71" spans="2:19" s="33" customFormat="1" ht="13.5" customHeight="1">
      <c r="B71" s="124">
        <v>67</v>
      </c>
      <c r="C71" s="26" t="s">
        <v>6</v>
      </c>
      <c r="D71" s="99">
        <v>21232.133713283649</v>
      </c>
      <c r="E71" s="99">
        <v>28439.575878422838</v>
      </c>
      <c r="F71" s="38"/>
      <c r="G71" s="39"/>
      <c r="H71" s="124">
        <v>67</v>
      </c>
      <c r="I71" s="26" t="s">
        <v>6</v>
      </c>
      <c r="J71" s="73">
        <f t="shared" si="9"/>
        <v>28439.575878422838</v>
      </c>
      <c r="K71" s="73">
        <f t="shared" si="10"/>
        <v>29802.588879169318</v>
      </c>
      <c r="L71" s="73">
        <f t="shared" si="11"/>
        <v>-1363</v>
      </c>
      <c r="M71" s="39"/>
      <c r="N71" s="56">
        <f t="shared" si="7"/>
        <v>28557.043912478035</v>
      </c>
      <c r="O71" s="56">
        <f t="shared" si="8"/>
        <v>28557.043912478035</v>
      </c>
      <c r="P71" s="56">
        <f t="shared" si="12"/>
        <v>29733.574581493234</v>
      </c>
      <c r="Q71" s="73">
        <f t="shared" si="13"/>
        <v>-1177</v>
      </c>
      <c r="R71" s="64">
        <v>0</v>
      </c>
      <c r="S71" s="29"/>
    </row>
    <row r="72" spans="2:19" s="33" customFormat="1" ht="13.5" customHeight="1">
      <c r="B72" s="124">
        <v>68</v>
      </c>
      <c r="C72" s="26" t="s">
        <v>46</v>
      </c>
      <c r="D72" s="99">
        <v>30348.596605744126</v>
      </c>
      <c r="E72" s="99">
        <v>28726.483662090504</v>
      </c>
      <c r="F72" s="38"/>
      <c r="G72" s="39"/>
      <c r="H72" s="124">
        <v>68</v>
      </c>
      <c r="I72" s="26" t="s">
        <v>46</v>
      </c>
      <c r="J72" s="73">
        <f t="shared" si="9"/>
        <v>28726.483662090504</v>
      </c>
      <c r="K72" s="73">
        <f t="shared" si="10"/>
        <v>29903.794174604962</v>
      </c>
      <c r="L72" s="73">
        <f t="shared" si="11"/>
        <v>-1178</v>
      </c>
      <c r="M72" s="39"/>
      <c r="N72" s="56">
        <f t="shared" si="7"/>
        <v>28557.043912478035</v>
      </c>
      <c r="O72" s="56">
        <f t="shared" si="8"/>
        <v>28557.043912478035</v>
      </c>
      <c r="P72" s="56">
        <f t="shared" si="12"/>
        <v>29733.574581493234</v>
      </c>
      <c r="Q72" s="73">
        <f t="shared" si="13"/>
        <v>-1177</v>
      </c>
      <c r="R72" s="64">
        <v>0</v>
      </c>
      <c r="S72" s="29"/>
    </row>
    <row r="73" spans="2:19" s="33" customFormat="1" ht="13.5" customHeight="1">
      <c r="B73" s="124">
        <v>69</v>
      </c>
      <c r="C73" s="26" t="s">
        <v>47</v>
      </c>
      <c r="D73" s="99">
        <v>25097.52593601089</v>
      </c>
      <c r="E73" s="99">
        <v>28117.222779114363</v>
      </c>
      <c r="F73" s="38"/>
      <c r="G73" s="39"/>
      <c r="H73" s="124">
        <v>69</v>
      </c>
      <c r="I73" s="26" t="s">
        <v>47</v>
      </c>
      <c r="J73" s="73">
        <f t="shared" si="9"/>
        <v>28117.222779114363</v>
      </c>
      <c r="K73" s="73">
        <f t="shared" si="10"/>
        <v>29250.19439234001</v>
      </c>
      <c r="L73" s="73">
        <f t="shared" si="11"/>
        <v>-1133</v>
      </c>
      <c r="M73" s="39"/>
      <c r="N73" s="56">
        <f t="shared" si="7"/>
        <v>28557.043912478035</v>
      </c>
      <c r="O73" s="56">
        <f t="shared" si="8"/>
        <v>28557.043912478035</v>
      </c>
      <c r="P73" s="56">
        <f t="shared" si="12"/>
        <v>29733.574581493234</v>
      </c>
      <c r="Q73" s="73">
        <f t="shared" si="13"/>
        <v>-1177</v>
      </c>
      <c r="R73" s="64">
        <v>0</v>
      </c>
      <c r="S73" s="29"/>
    </row>
    <row r="74" spans="2:19" s="33" customFormat="1" ht="13.5" customHeight="1">
      <c r="B74" s="124">
        <v>70</v>
      </c>
      <c r="C74" s="26" t="s">
        <v>48</v>
      </c>
      <c r="D74" s="99">
        <v>31660.251215559158</v>
      </c>
      <c r="E74" s="99">
        <v>28822.326062310451</v>
      </c>
      <c r="F74" s="38"/>
      <c r="G74" s="39"/>
      <c r="H74" s="124">
        <v>70</v>
      </c>
      <c r="I74" s="26" t="s">
        <v>48</v>
      </c>
      <c r="J74" s="73">
        <f t="shared" si="9"/>
        <v>28822.326062310451</v>
      </c>
      <c r="K74" s="73">
        <f t="shared" si="10"/>
        <v>30003.412680594036</v>
      </c>
      <c r="L74" s="73">
        <f t="shared" si="11"/>
        <v>-1181</v>
      </c>
      <c r="M74" s="39"/>
      <c r="N74" s="56">
        <f t="shared" si="7"/>
        <v>28557.043912478035</v>
      </c>
      <c r="O74" s="56">
        <f t="shared" si="8"/>
        <v>28557.043912478035</v>
      </c>
      <c r="P74" s="56">
        <f t="shared" si="12"/>
        <v>29733.574581493234</v>
      </c>
      <c r="Q74" s="73">
        <f t="shared" si="13"/>
        <v>-1177</v>
      </c>
      <c r="R74" s="64">
        <v>0</v>
      </c>
      <c r="S74" s="29"/>
    </row>
    <row r="75" spans="2:19" s="33" customFormat="1" ht="13.5" customHeight="1">
      <c r="B75" s="124">
        <v>71</v>
      </c>
      <c r="C75" s="26" t="s">
        <v>49</v>
      </c>
      <c r="D75" s="99">
        <v>29201.779914529914</v>
      </c>
      <c r="E75" s="99">
        <v>28735.930182782049</v>
      </c>
      <c r="F75" s="38"/>
      <c r="G75" s="39"/>
      <c r="H75" s="124">
        <v>71</v>
      </c>
      <c r="I75" s="26" t="s">
        <v>49</v>
      </c>
      <c r="J75" s="73">
        <f t="shared" si="9"/>
        <v>28735.930182782049</v>
      </c>
      <c r="K75" s="73">
        <f t="shared" si="10"/>
        <v>29892.893329004761</v>
      </c>
      <c r="L75" s="73">
        <f t="shared" si="11"/>
        <v>-1157</v>
      </c>
      <c r="M75" s="39"/>
      <c r="N75" s="56">
        <f t="shared" si="7"/>
        <v>28557.043912478035</v>
      </c>
      <c r="O75" s="56">
        <f t="shared" si="8"/>
        <v>28557.043912478035</v>
      </c>
      <c r="P75" s="56">
        <f t="shared" si="12"/>
        <v>29733.574581493234</v>
      </c>
      <c r="Q75" s="73">
        <f t="shared" si="13"/>
        <v>-1177</v>
      </c>
      <c r="R75" s="64">
        <v>0</v>
      </c>
      <c r="S75" s="29"/>
    </row>
    <row r="76" spans="2:19" s="33" customFormat="1" ht="13.5" customHeight="1">
      <c r="B76" s="124">
        <v>72</v>
      </c>
      <c r="C76" s="26" t="s">
        <v>27</v>
      </c>
      <c r="D76" s="99">
        <v>26365.304161304161</v>
      </c>
      <c r="E76" s="99">
        <v>28426.878643668984</v>
      </c>
      <c r="F76" s="38"/>
      <c r="G76" s="39"/>
      <c r="H76" s="124">
        <v>72</v>
      </c>
      <c r="I76" s="26" t="s">
        <v>27</v>
      </c>
      <c r="J76" s="73">
        <f t="shared" si="9"/>
        <v>28426.878643668984</v>
      </c>
      <c r="K76" s="73">
        <f t="shared" si="10"/>
        <v>29624.617929069878</v>
      </c>
      <c r="L76" s="73">
        <f t="shared" si="11"/>
        <v>-1198</v>
      </c>
      <c r="M76" s="39"/>
      <c r="N76" s="56">
        <f t="shared" si="7"/>
        <v>28557.043912478035</v>
      </c>
      <c r="O76" s="56">
        <f t="shared" si="8"/>
        <v>28557.043912478035</v>
      </c>
      <c r="P76" s="56">
        <f t="shared" si="12"/>
        <v>29733.574581493234</v>
      </c>
      <c r="Q76" s="73">
        <f t="shared" si="13"/>
        <v>-1177</v>
      </c>
      <c r="R76" s="64">
        <v>0</v>
      </c>
      <c r="S76" s="29"/>
    </row>
    <row r="77" spans="2:19" s="33" customFormat="1" ht="13.5" customHeight="1">
      <c r="B77" s="124">
        <v>73</v>
      </c>
      <c r="C77" s="26" t="s">
        <v>28</v>
      </c>
      <c r="D77" s="99">
        <v>28121.89977938859</v>
      </c>
      <c r="E77" s="99">
        <v>28752.884763170689</v>
      </c>
      <c r="F77" s="38"/>
      <c r="G77" s="39"/>
      <c r="H77" s="124">
        <v>73</v>
      </c>
      <c r="I77" s="26" t="s">
        <v>28</v>
      </c>
      <c r="J77" s="73">
        <f t="shared" si="9"/>
        <v>28752.884763170689</v>
      </c>
      <c r="K77" s="73">
        <f t="shared" si="10"/>
        <v>29909.285721681561</v>
      </c>
      <c r="L77" s="73">
        <f t="shared" si="11"/>
        <v>-1156</v>
      </c>
      <c r="M77" s="39"/>
      <c r="N77" s="56">
        <f t="shared" si="7"/>
        <v>28557.043912478035</v>
      </c>
      <c r="O77" s="56">
        <f t="shared" si="8"/>
        <v>28557.043912478035</v>
      </c>
      <c r="P77" s="56">
        <f t="shared" si="12"/>
        <v>29733.574581493234</v>
      </c>
      <c r="Q77" s="73">
        <f t="shared" si="13"/>
        <v>-1177</v>
      </c>
      <c r="R77" s="64">
        <v>0</v>
      </c>
      <c r="S77" s="29"/>
    </row>
    <row r="78" spans="2:19" s="33" customFormat="1" ht="13.5" customHeight="1" thickBot="1">
      <c r="B78" s="124">
        <v>74</v>
      </c>
      <c r="C78" s="26" t="s">
        <v>29</v>
      </c>
      <c r="D78" s="99">
        <v>26854.714088397792</v>
      </c>
      <c r="E78" s="99">
        <v>28301.425253559944</v>
      </c>
      <c r="F78" s="38"/>
      <c r="G78" s="39"/>
      <c r="H78" s="124">
        <v>74</v>
      </c>
      <c r="I78" s="26" t="s">
        <v>29</v>
      </c>
      <c r="J78" s="73">
        <f t="shared" si="9"/>
        <v>28301.425253559944</v>
      </c>
      <c r="K78" s="73">
        <f t="shared" si="10"/>
        <v>29527.858036229114</v>
      </c>
      <c r="L78" s="73">
        <f t="shared" si="11"/>
        <v>-1227</v>
      </c>
      <c r="M78" s="39"/>
      <c r="N78" s="56">
        <f t="shared" si="7"/>
        <v>28557.043912478035</v>
      </c>
      <c r="O78" s="56">
        <f t="shared" si="8"/>
        <v>28557.043912478035</v>
      </c>
      <c r="P78" s="56">
        <f t="shared" si="12"/>
        <v>29733.574581493234</v>
      </c>
      <c r="Q78" s="73">
        <f t="shared" si="13"/>
        <v>-1177</v>
      </c>
      <c r="R78" s="64">
        <v>9999</v>
      </c>
      <c r="S78" s="29"/>
    </row>
    <row r="79" spans="2:19" s="33" customFormat="1" ht="13.5" customHeight="1" thickTop="1">
      <c r="B79" s="184" t="s">
        <v>0</v>
      </c>
      <c r="C79" s="185"/>
      <c r="D79" s="84">
        <f>生活習慣病疾病別の医療費!O8</f>
        <v>28557.043912478035</v>
      </c>
      <c r="E79" s="84">
        <f>生活習慣病疾病別の医療費!O8</f>
        <v>28557.043912478035</v>
      </c>
      <c r="F79" s="38"/>
      <c r="G79" s="39"/>
      <c r="H79" s="23"/>
      <c r="I79" s="27"/>
      <c r="J79" s="27"/>
      <c r="K79" s="27"/>
      <c r="L79" s="27"/>
      <c r="M79" s="39"/>
      <c r="N79" s="29"/>
      <c r="O79" s="29"/>
      <c r="P79" s="29"/>
      <c r="Q79" s="29"/>
      <c r="R79" s="29"/>
      <c r="S79" s="29"/>
    </row>
    <row r="80" spans="2:19" ht="13.5" customHeight="1">
      <c r="B80" s="23"/>
      <c r="C80" s="27"/>
      <c r="D80" s="27"/>
      <c r="E80" s="27"/>
      <c r="H80" s="23"/>
      <c r="I80" s="27"/>
      <c r="J80" s="27"/>
      <c r="K80" s="27"/>
      <c r="L80" s="27"/>
      <c r="S80" s="29"/>
    </row>
    <row r="81" spans="2:19" ht="13.5" customHeight="1">
      <c r="B81" s="23"/>
      <c r="C81" s="27"/>
      <c r="D81" s="27"/>
      <c r="E81" s="27"/>
      <c r="H81" s="23"/>
      <c r="I81" s="27"/>
      <c r="J81" s="27"/>
      <c r="K81" s="27"/>
      <c r="L81" s="27"/>
      <c r="S81" s="29"/>
    </row>
    <row r="82" spans="2:19" ht="13.5" customHeight="1">
      <c r="B82" s="23"/>
      <c r="C82" s="27"/>
      <c r="D82" s="27"/>
      <c r="E82" s="27"/>
      <c r="H82" s="27"/>
      <c r="I82" s="27"/>
      <c r="J82" s="27"/>
      <c r="K82" s="27"/>
      <c r="L82" s="27"/>
      <c r="S82" s="29"/>
    </row>
    <row r="83" spans="2:19">
      <c r="B83" s="27"/>
      <c r="C83" s="27"/>
      <c r="D83" s="27"/>
      <c r="E83" s="27"/>
      <c r="H83" s="27"/>
      <c r="I83" s="27"/>
      <c r="J83" s="27"/>
      <c r="K83" s="27"/>
      <c r="L83" s="27"/>
      <c r="S83" s="29"/>
    </row>
    <row r="84" spans="2:19">
      <c r="B84" s="27"/>
      <c r="C84" s="27"/>
      <c r="D84" s="27"/>
      <c r="E84" s="27"/>
      <c r="H84" s="29" t="s">
        <v>247</v>
      </c>
      <c r="I84" s="27"/>
      <c r="J84" s="27"/>
      <c r="K84" s="27"/>
      <c r="L84" s="27"/>
      <c r="S84" s="29"/>
    </row>
    <row r="85" spans="2:19" ht="13.5" customHeight="1">
      <c r="B85" s="27"/>
      <c r="C85" s="27"/>
      <c r="D85" s="27"/>
      <c r="E85" s="27"/>
      <c r="H85" s="204"/>
      <c r="I85" s="205" t="s">
        <v>133</v>
      </c>
      <c r="J85" s="206" t="s">
        <v>147</v>
      </c>
      <c r="K85" s="206" t="s">
        <v>148</v>
      </c>
      <c r="L85" s="27"/>
      <c r="S85" s="29"/>
    </row>
    <row r="86" spans="2:19">
      <c r="B86" s="27"/>
      <c r="C86" s="27"/>
      <c r="D86" s="27"/>
      <c r="E86" s="27"/>
      <c r="H86" s="204"/>
      <c r="I86" s="194"/>
      <c r="J86" s="207"/>
      <c r="K86" s="207"/>
      <c r="L86" s="27"/>
      <c r="S86" s="29"/>
    </row>
    <row r="87" spans="2:19">
      <c r="B87" s="27"/>
      <c r="C87" s="27"/>
      <c r="D87" s="27"/>
      <c r="E87" s="27"/>
      <c r="H87" s="129">
        <v>1</v>
      </c>
      <c r="I87" s="25" t="s">
        <v>50</v>
      </c>
      <c r="J87" s="99">
        <v>30572.023909790798</v>
      </c>
      <c r="K87" s="99">
        <v>30029.186522832777</v>
      </c>
      <c r="L87" s="27"/>
      <c r="S87" s="29"/>
    </row>
    <row r="88" spans="2:19">
      <c r="B88" s="27"/>
      <c r="C88" s="27"/>
      <c r="D88" s="27"/>
      <c r="E88" s="27"/>
      <c r="H88" s="124">
        <v>2</v>
      </c>
      <c r="I88" s="25" t="s">
        <v>93</v>
      </c>
      <c r="J88" s="99">
        <v>28667.517926287106</v>
      </c>
      <c r="K88" s="99">
        <v>30083.430930293274</v>
      </c>
      <c r="L88" s="27"/>
      <c r="S88" s="29"/>
    </row>
    <row r="89" spans="2:19">
      <c r="B89" s="27"/>
      <c r="C89" s="27"/>
      <c r="D89" s="27"/>
      <c r="E89" s="27"/>
      <c r="H89" s="124">
        <v>3</v>
      </c>
      <c r="I89" s="25" t="s">
        <v>94</v>
      </c>
      <c r="J89" s="99">
        <v>27533.257427988206</v>
      </c>
      <c r="K89" s="99">
        <v>30112.169634445454</v>
      </c>
      <c r="L89" s="27"/>
      <c r="S89" s="29"/>
    </row>
    <row r="90" spans="2:19">
      <c r="B90" s="27"/>
      <c r="C90" s="27"/>
      <c r="D90" s="27"/>
      <c r="E90" s="27"/>
      <c r="H90" s="124">
        <v>4</v>
      </c>
      <c r="I90" s="25" t="s">
        <v>95</v>
      </c>
      <c r="J90" s="99">
        <v>32070.056615077385</v>
      </c>
      <c r="K90" s="99">
        <v>30087.919896875788</v>
      </c>
      <c r="L90" s="27"/>
      <c r="S90" s="29"/>
    </row>
    <row r="91" spans="2:19">
      <c r="B91" s="27"/>
      <c r="C91" s="27"/>
      <c r="D91" s="27"/>
      <c r="E91" s="27"/>
      <c r="H91" s="124">
        <v>5</v>
      </c>
      <c r="I91" s="25" t="s">
        <v>96</v>
      </c>
      <c r="J91" s="99">
        <v>24655.546701428248</v>
      </c>
      <c r="K91" s="99">
        <v>29970.261579826794</v>
      </c>
      <c r="L91" s="27"/>
      <c r="S91" s="29"/>
    </row>
    <row r="92" spans="2:19">
      <c r="B92" s="27"/>
      <c r="C92" s="27"/>
      <c r="D92" s="27"/>
      <c r="E92" s="27"/>
      <c r="H92" s="124">
        <v>6</v>
      </c>
      <c r="I92" s="25" t="s">
        <v>97</v>
      </c>
      <c r="J92" s="99">
        <v>29062.564119170984</v>
      </c>
      <c r="K92" s="99">
        <v>30001.302616837031</v>
      </c>
      <c r="L92" s="27"/>
      <c r="S92" s="29"/>
    </row>
    <row r="93" spans="2:19">
      <c r="B93" s="27"/>
      <c r="C93" s="27"/>
      <c r="D93" s="27"/>
      <c r="E93" s="27"/>
      <c r="H93" s="124">
        <v>7</v>
      </c>
      <c r="I93" s="25" t="s">
        <v>98</v>
      </c>
      <c r="J93" s="99">
        <v>29308.624159243773</v>
      </c>
      <c r="K93" s="99">
        <v>29852.313418571623</v>
      </c>
      <c r="L93" s="27"/>
      <c r="S93" s="29"/>
    </row>
    <row r="94" spans="2:19">
      <c r="B94" s="27"/>
      <c r="C94" s="27"/>
      <c r="D94" s="27"/>
      <c r="E94" s="27"/>
      <c r="H94" s="124">
        <v>8</v>
      </c>
      <c r="I94" s="25" t="s">
        <v>51</v>
      </c>
      <c r="J94" s="99">
        <v>27124.041261061946</v>
      </c>
      <c r="K94" s="99">
        <v>30244.568098851327</v>
      </c>
      <c r="L94" s="27"/>
      <c r="S94" s="29"/>
    </row>
    <row r="95" spans="2:19">
      <c r="B95" s="27"/>
      <c r="C95" s="27"/>
      <c r="D95" s="27"/>
      <c r="E95" s="27"/>
      <c r="H95" s="124">
        <v>9</v>
      </c>
      <c r="I95" s="25" t="s">
        <v>99</v>
      </c>
      <c r="J95" s="99">
        <v>28408.993998628259</v>
      </c>
      <c r="K95" s="99">
        <v>30087.905653358714</v>
      </c>
      <c r="L95" s="27"/>
      <c r="S95" s="29"/>
    </row>
    <row r="96" spans="2:19">
      <c r="B96" s="27"/>
      <c r="C96" s="27"/>
      <c r="D96" s="27"/>
      <c r="E96" s="27"/>
      <c r="H96" s="124">
        <v>10</v>
      </c>
      <c r="I96" s="25" t="s">
        <v>52</v>
      </c>
      <c r="J96" s="99">
        <v>27539.056515612254</v>
      </c>
      <c r="K96" s="99">
        <v>29886.736997953718</v>
      </c>
      <c r="L96" s="27"/>
      <c r="S96" s="29"/>
    </row>
    <row r="97" spans="2:19">
      <c r="B97" s="27"/>
      <c r="C97" s="27"/>
      <c r="D97" s="27"/>
      <c r="E97" s="27"/>
      <c r="H97" s="124">
        <v>11</v>
      </c>
      <c r="I97" s="25" t="s">
        <v>53</v>
      </c>
      <c r="J97" s="99">
        <v>29562.358062987376</v>
      </c>
      <c r="K97" s="99">
        <v>30019.090540908019</v>
      </c>
      <c r="L97" s="27"/>
      <c r="S97" s="29"/>
    </row>
    <row r="98" spans="2:19">
      <c r="B98" s="27"/>
      <c r="C98" s="27"/>
      <c r="D98" s="27"/>
      <c r="E98" s="27"/>
      <c r="H98" s="124">
        <v>12</v>
      </c>
      <c r="I98" s="25" t="s">
        <v>100</v>
      </c>
      <c r="J98" s="99">
        <v>30743.477876843597</v>
      </c>
      <c r="K98" s="99">
        <v>30254.17717281335</v>
      </c>
      <c r="L98" s="27"/>
      <c r="S98" s="29"/>
    </row>
    <row r="99" spans="2:19">
      <c r="B99" s="27"/>
      <c r="C99" s="27"/>
      <c r="D99" s="27"/>
      <c r="E99" s="27"/>
      <c r="H99" s="124">
        <v>13</v>
      </c>
      <c r="I99" s="25" t="s">
        <v>101</v>
      </c>
      <c r="J99" s="99">
        <v>33233.548383993846</v>
      </c>
      <c r="K99" s="99">
        <v>30117.089306555939</v>
      </c>
      <c r="L99" s="27"/>
      <c r="S99" s="29"/>
    </row>
    <row r="100" spans="2:19">
      <c r="B100" s="27"/>
      <c r="C100" s="27"/>
      <c r="D100" s="27"/>
      <c r="E100" s="27"/>
      <c r="H100" s="124">
        <v>14</v>
      </c>
      <c r="I100" s="25" t="s">
        <v>102</v>
      </c>
      <c r="J100" s="99">
        <v>28863.917403191961</v>
      </c>
      <c r="K100" s="99">
        <v>30265.564517284096</v>
      </c>
      <c r="L100" s="27"/>
      <c r="S100" s="29"/>
    </row>
    <row r="101" spans="2:19">
      <c r="B101" s="27"/>
      <c r="C101" s="27"/>
      <c r="D101" s="27"/>
      <c r="E101" s="27"/>
      <c r="H101" s="124">
        <v>15</v>
      </c>
      <c r="I101" s="25" t="s">
        <v>103</v>
      </c>
      <c r="J101" s="99">
        <v>28959.44105699073</v>
      </c>
      <c r="K101" s="99">
        <v>30012.173464510273</v>
      </c>
      <c r="L101" s="27"/>
      <c r="S101" s="29"/>
    </row>
    <row r="102" spans="2:19">
      <c r="B102" s="27"/>
      <c r="C102" s="27"/>
      <c r="D102" s="27"/>
      <c r="E102" s="27"/>
      <c r="H102" s="124">
        <v>16</v>
      </c>
      <c r="I102" s="25" t="s">
        <v>54</v>
      </c>
      <c r="J102" s="99">
        <v>29703.800247480998</v>
      </c>
      <c r="K102" s="99">
        <v>30397.764980240587</v>
      </c>
      <c r="L102" s="27"/>
      <c r="S102" s="29"/>
    </row>
    <row r="103" spans="2:19">
      <c r="B103" s="27"/>
      <c r="C103" s="27"/>
      <c r="D103" s="27"/>
      <c r="E103" s="27"/>
      <c r="H103" s="124">
        <v>17</v>
      </c>
      <c r="I103" s="25" t="s">
        <v>104</v>
      </c>
      <c r="J103" s="99">
        <v>29659.600542344597</v>
      </c>
      <c r="K103" s="99">
        <v>30277.169204861621</v>
      </c>
      <c r="L103" s="27"/>
      <c r="S103" s="29"/>
    </row>
    <row r="104" spans="2:19">
      <c r="B104" s="27"/>
      <c r="C104" s="27"/>
      <c r="D104" s="27"/>
      <c r="E104" s="27"/>
      <c r="H104" s="124">
        <v>18</v>
      </c>
      <c r="I104" s="25" t="s">
        <v>55</v>
      </c>
      <c r="J104" s="99">
        <v>31341.794977147871</v>
      </c>
      <c r="K104" s="99">
        <v>30298.34161938752</v>
      </c>
      <c r="L104" s="27"/>
      <c r="S104" s="29"/>
    </row>
    <row r="105" spans="2:19">
      <c r="B105" s="27"/>
      <c r="C105" s="27"/>
      <c r="D105" s="27"/>
      <c r="E105" s="27"/>
      <c r="H105" s="124">
        <v>19</v>
      </c>
      <c r="I105" s="25" t="s">
        <v>105</v>
      </c>
      <c r="J105" s="99">
        <v>32338.581136574379</v>
      </c>
      <c r="K105" s="99">
        <v>30011.655343909326</v>
      </c>
      <c r="L105" s="27"/>
      <c r="S105" s="29"/>
    </row>
    <row r="106" spans="2:19">
      <c r="B106" s="27"/>
      <c r="C106" s="27"/>
      <c r="D106" s="27"/>
      <c r="E106" s="27"/>
      <c r="H106" s="124">
        <v>20</v>
      </c>
      <c r="I106" s="25" t="s">
        <v>106</v>
      </c>
      <c r="J106" s="99">
        <v>28732.95244823171</v>
      </c>
      <c r="K106" s="99">
        <v>29972.086526194136</v>
      </c>
      <c r="L106" s="27"/>
      <c r="S106" s="29"/>
    </row>
    <row r="107" spans="2:19">
      <c r="B107" s="27"/>
      <c r="C107" s="27"/>
      <c r="D107" s="27"/>
      <c r="E107" s="27"/>
      <c r="H107" s="124">
        <v>21</v>
      </c>
      <c r="I107" s="25" t="s">
        <v>107</v>
      </c>
      <c r="J107" s="99">
        <v>30983.691545925827</v>
      </c>
      <c r="K107" s="99">
        <v>29980.769047893064</v>
      </c>
      <c r="L107" s="27"/>
      <c r="S107" s="29"/>
    </row>
    <row r="108" spans="2:19">
      <c r="B108" s="27"/>
      <c r="C108" s="27"/>
      <c r="D108" s="27"/>
      <c r="E108" s="27"/>
      <c r="H108" s="124">
        <v>22</v>
      </c>
      <c r="I108" s="25" t="s">
        <v>56</v>
      </c>
      <c r="J108" s="99">
        <v>28844.745253246416</v>
      </c>
      <c r="K108" s="99">
        <v>29817.012506925967</v>
      </c>
      <c r="L108" s="27"/>
      <c r="S108" s="29"/>
    </row>
    <row r="109" spans="2:19">
      <c r="B109" s="27"/>
      <c r="C109" s="27"/>
      <c r="D109" s="27"/>
      <c r="E109" s="27"/>
      <c r="H109" s="124">
        <v>23</v>
      </c>
      <c r="I109" s="25" t="s">
        <v>108</v>
      </c>
      <c r="J109" s="99">
        <v>31504.427615009405</v>
      </c>
      <c r="K109" s="99">
        <v>30018.952013548187</v>
      </c>
      <c r="L109" s="27"/>
      <c r="S109" s="29"/>
    </row>
    <row r="110" spans="2:19">
      <c r="B110" s="27"/>
      <c r="C110" s="27"/>
      <c r="D110" s="27"/>
      <c r="E110" s="27"/>
      <c r="H110" s="124">
        <v>24</v>
      </c>
      <c r="I110" s="25" t="s">
        <v>109</v>
      </c>
      <c r="J110" s="99">
        <v>26445.955168391894</v>
      </c>
      <c r="K110" s="99">
        <v>30040.585646466465</v>
      </c>
      <c r="L110" s="27"/>
      <c r="S110" s="29"/>
    </row>
    <row r="111" spans="2:19">
      <c r="B111" s="27"/>
      <c r="C111" s="27"/>
      <c r="D111" s="27"/>
      <c r="E111" s="27"/>
      <c r="H111" s="124">
        <v>25</v>
      </c>
      <c r="I111" s="25" t="s">
        <v>110</v>
      </c>
      <c r="J111" s="99">
        <v>26296.140343527441</v>
      </c>
      <c r="K111" s="99">
        <v>30184.703690429513</v>
      </c>
      <c r="L111" s="27"/>
      <c r="S111" s="29"/>
    </row>
    <row r="112" spans="2:19">
      <c r="B112" s="27"/>
      <c r="C112" s="27"/>
      <c r="D112" s="27"/>
      <c r="E112" s="27"/>
      <c r="H112" s="124">
        <v>26</v>
      </c>
      <c r="I112" s="25" t="s">
        <v>30</v>
      </c>
      <c r="J112" s="99">
        <v>28273.758430059355</v>
      </c>
      <c r="K112" s="99">
        <v>29679.989001936559</v>
      </c>
      <c r="L112" s="27"/>
      <c r="S112" s="29"/>
    </row>
    <row r="113" spans="2:19">
      <c r="B113" s="27"/>
      <c r="C113" s="27"/>
      <c r="D113" s="27"/>
      <c r="E113" s="27"/>
      <c r="H113" s="124">
        <v>27</v>
      </c>
      <c r="I113" s="25" t="s">
        <v>31</v>
      </c>
      <c r="J113" s="99">
        <v>27480.204971691437</v>
      </c>
      <c r="K113" s="99">
        <v>30049.449205390792</v>
      </c>
      <c r="L113" s="27"/>
      <c r="S113" s="29"/>
    </row>
    <row r="114" spans="2:19">
      <c r="B114" s="27"/>
      <c r="C114" s="27"/>
      <c r="D114" s="27"/>
      <c r="E114" s="27"/>
      <c r="H114" s="124">
        <v>28</v>
      </c>
      <c r="I114" s="25" t="s">
        <v>32</v>
      </c>
      <c r="J114" s="99">
        <v>27905.981669623179</v>
      </c>
      <c r="K114" s="99">
        <v>29466.919665987316</v>
      </c>
      <c r="L114" s="27"/>
      <c r="S114" s="29"/>
    </row>
    <row r="115" spans="2:19">
      <c r="B115" s="27"/>
      <c r="C115" s="27"/>
      <c r="D115" s="27"/>
      <c r="E115" s="27"/>
      <c r="H115" s="124">
        <v>29</v>
      </c>
      <c r="I115" s="25" t="s">
        <v>33</v>
      </c>
      <c r="J115" s="99">
        <v>27855.290689500926</v>
      </c>
      <c r="K115" s="99">
        <v>29805.348038827146</v>
      </c>
      <c r="L115" s="27"/>
      <c r="S115" s="29"/>
    </row>
    <row r="116" spans="2:19">
      <c r="B116" s="27"/>
      <c r="C116" s="27"/>
      <c r="D116" s="27"/>
      <c r="E116" s="27"/>
      <c r="H116" s="124">
        <v>30</v>
      </c>
      <c r="I116" s="25" t="s">
        <v>34</v>
      </c>
      <c r="J116" s="99">
        <v>28734.68001147941</v>
      </c>
      <c r="K116" s="99">
        <v>29916.879690778114</v>
      </c>
      <c r="L116" s="27"/>
      <c r="S116" s="29"/>
    </row>
    <row r="117" spans="2:19">
      <c r="B117" s="27"/>
      <c r="C117" s="27"/>
      <c r="D117" s="27"/>
      <c r="E117" s="27"/>
      <c r="H117" s="124">
        <v>31</v>
      </c>
      <c r="I117" s="25" t="s">
        <v>35</v>
      </c>
      <c r="J117" s="99">
        <v>25341.11016675632</v>
      </c>
      <c r="K117" s="99">
        <v>29440.902672281729</v>
      </c>
      <c r="L117" s="27"/>
      <c r="S117" s="29"/>
    </row>
    <row r="118" spans="2:19">
      <c r="B118" s="27"/>
      <c r="C118" s="27"/>
      <c r="D118" s="27"/>
      <c r="E118" s="27"/>
      <c r="H118" s="124">
        <v>32</v>
      </c>
      <c r="I118" s="25" t="s">
        <v>36</v>
      </c>
      <c r="J118" s="99">
        <v>28496.219877206448</v>
      </c>
      <c r="K118" s="99">
        <v>29827.459845617759</v>
      </c>
      <c r="L118" s="27"/>
      <c r="S118" s="29"/>
    </row>
    <row r="119" spans="2:19">
      <c r="B119" s="27"/>
      <c r="C119" s="27"/>
      <c r="D119" s="27"/>
      <c r="E119" s="27"/>
      <c r="H119" s="124">
        <v>33</v>
      </c>
      <c r="I119" s="25" t="s">
        <v>37</v>
      </c>
      <c r="J119" s="99">
        <v>29459.259880239522</v>
      </c>
      <c r="K119" s="99">
        <v>29498.409452300897</v>
      </c>
      <c r="L119" s="27"/>
      <c r="S119" s="29"/>
    </row>
    <row r="120" spans="2:19">
      <c r="B120" s="27"/>
      <c r="C120" s="27"/>
      <c r="D120" s="27"/>
      <c r="E120" s="27"/>
      <c r="H120" s="124">
        <v>34</v>
      </c>
      <c r="I120" s="25" t="s">
        <v>38</v>
      </c>
      <c r="J120" s="99">
        <v>28980.736028497497</v>
      </c>
      <c r="K120" s="99">
        <v>29778.931735590249</v>
      </c>
      <c r="L120" s="27"/>
      <c r="S120" s="29"/>
    </row>
    <row r="121" spans="2:19">
      <c r="B121" s="27"/>
      <c r="C121" s="27"/>
      <c r="D121" s="27"/>
      <c r="E121" s="27"/>
      <c r="H121" s="124">
        <v>35</v>
      </c>
      <c r="I121" s="25" t="s">
        <v>1</v>
      </c>
      <c r="J121" s="99">
        <v>28934.502310383523</v>
      </c>
      <c r="K121" s="99">
        <v>29932.869698605686</v>
      </c>
      <c r="L121" s="27"/>
      <c r="S121" s="29"/>
    </row>
    <row r="122" spans="2:19">
      <c r="B122" s="27"/>
      <c r="C122" s="27"/>
      <c r="D122" s="27"/>
      <c r="E122" s="27"/>
      <c r="H122" s="124">
        <v>36</v>
      </c>
      <c r="I122" s="25" t="s">
        <v>2</v>
      </c>
      <c r="J122" s="99">
        <v>26740.269219282003</v>
      </c>
      <c r="K122" s="99">
        <v>29996.497852166896</v>
      </c>
      <c r="L122" s="27"/>
      <c r="S122" s="29"/>
    </row>
    <row r="123" spans="2:19">
      <c r="B123" s="27"/>
      <c r="C123" s="27"/>
      <c r="D123" s="27"/>
      <c r="E123" s="27"/>
      <c r="H123" s="124">
        <v>37</v>
      </c>
      <c r="I123" s="25" t="s">
        <v>3</v>
      </c>
      <c r="J123" s="99">
        <v>27950.08185325161</v>
      </c>
      <c r="K123" s="99">
        <v>29895.012340639943</v>
      </c>
      <c r="L123" s="27"/>
      <c r="S123" s="29"/>
    </row>
    <row r="124" spans="2:19">
      <c r="B124" s="27"/>
      <c r="C124" s="27"/>
      <c r="D124" s="27"/>
      <c r="E124" s="27"/>
      <c r="H124" s="124">
        <v>38</v>
      </c>
      <c r="I124" s="26" t="s">
        <v>39</v>
      </c>
      <c r="J124" s="99">
        <v>30514.112933110988</v>
      </c>
      <c r="K124" s="99">
        <v>29796.576497475544</v>
      </c>
      <c r="L124" s="27"/>
      <c r="S124" s="29"/>
    </row>
    <row r="125" spans="2:19">
      <c r="B125" s="27"/>
      <c r="C125" s="27"/>
      <c r="D125" s="27"/>
      <c r="E125" s="27"/>
      <c r="H125" s="124">
        <v>39</v>
      </c>
      <c r="I125" s="26" t="s">
        <v>7</v>
      </c>
      <c r="J125" s="99">
        <v>27820.833598041161</v>
      </c>
      <c r="K125" s="99">
        <v>29713.205618456919</v>
      </c>
      <c r="L125" s="27"/>
      <c r="S125" s="29"/>
    </row>
    <row r="126" spans="2:19">
      <c r="B126" s="27"/>
      <c r="C126" s="27"/>
      <c r="D126" s="27"/>
      <c r="E126" s="27"/>
      <c r="H126" s="124">
        <v>40</v>
      </c>
      <c r="I126" s="26" t="s">
        <v>40</v>
      </c>
      <c r="J126" s="99">
        <v>29875.012992933669</v>
      </c>
      <c r="K126" s="99">
        <v>29808.380496460453</v>
      </c>
      <c r="L126" s="27"/>
      <c r="S126" s="29"/>
    </row>
    <row r="127" spans="2:19">
      <c r="B127" s="27"/>
      <c r="C127" s="27"/>
      <c r="D127" s="27"/>
      <c r="E127" s="27"/>
      <c r="H127" s="124">
        <v>41</v>
      </c>
      <c r="I127" s="26" t="s">
        <v>11</v>
      </c>
      <c r="J127" s="99">
        <v>30019.864289845493</v>
      </c>
      <c r="K127" s="99">
        <v>29816.422466241718</v>
      </c>
      <c r="L127" s="27"/>
      <c r="S127" s="29"/>
    </row>
    <row r="128" spans="2:19">
      <c r="B128" s="27"/>
      <c r="C128" s="27"/>
      <c r="D128" s="27"/>
      <c r="E128" s="27"/>
      <c r="H128" s="124">
        <v>42</v>
      </c>
      <c r="I128" s="26" t="s">
        <v>12</v>
      </c>
      <c r="J128" s="99">
        <v>26875.815349844321</v>
      </c>
      <c r="K128" s="99">
        <v>29532.249510925383</v>
      </c>
      <c r="L128" s="27"/>
      <c r="S128" s="29"/>
    </row>
    <row r="129" spans="2:19">
      <c r="B129" s="27"/>
      <c r="C129" s="27"/>
      <c r="D129" s="27"/>
      <c r="E129" s="27"/>
      <c r="H129" s="124">
        <v>43</v>
      </c>
      <c r="I129" s="26" t="s">
        <v>8</v>
      </c>
      <c r="J129" s="99">
        <v>26309.724615265641</v>
      </c>
      <c r="K129" s="99">
        <v>29607.674720859952</v>
      </c>
      <c r="L129" s="27"/>
      <c r="S129" s="29"/>
    </row>
    <row r="130" spans="2:19">
      <c r="B130" s="27"/>
      <c r="C130" s="27"/>
      <c r="D130" s="27"/>
      <c r="E130" s="27"/>
      <c r="H130" s="124">
        <v>44</v>
      </c>
      <c r="I130" s="26" t="s">
        <v>18</v>
      </c>
      <c r="J130" s="99">
        <v>28618.576273952167</v>
      </c>
      <c r="K130" s="99">
        <v>29694.293704093663</v>
      </c>
      <c r="L130" s="27"/>
      <c r="S130" s="29"/>
    </row>
    <row r="131" spans="2:19">
      <c r="B131" s="27"/>
      <c r="C131" s="27"/>
      <c r="D131" s="27"/>
      <c r="E131" s="27"/>
      <c r="H131" s="124">
        <v>45</v>
      </c>
      <c r="I131" s="26" t="s">
        <v>41</v>
      </c>
      <c r="J131" s="99">
        <v>31149.168163538874</v>
      </c>
      <c r="K131" s="99">
        <v>29799.169931644705</v>
      </c>
      <c r="L131" s="27"/>
      <c r="S131" s="29"/>
    </row>
    <row r="132" spans="2:19">
      <c r="B132" s="27"/>
      <c r="C132" s="27"/>
      <c r="D132" s="27"/>
      <c r="E132" s="27"/>
      <c r="H132" s="124">
        <v>46</v>
      </c>
      <c r="I132" s="26" t="s">
        <v>21</v>
      </c>
      <c r="J132" s="99">
        <v>27827.283384034406</v>
      </c>
      <c r="K132" s="99">
        <v>29792.623380740479</v>
      </c>
      <c r="L132" s="27"/>
      <c r="S132" s="29"/>
    </row>
    <row r="133" spans="2:19">
      <c r="B133" s="27"/>
      <c r="C133" s="27"/>
      <c r="D133" s="27"/>
      <c r="E133" s="27"/>
      <c r="H133" s="124">
        <v>47</v>
      </c>
      <c r="I133" s="26" t="s">
        <v>13</v>
      </c>
      <c r="J133" s="99">
        <v>26544.543219133808</v>
      </c>
      <c r="K133" s="99">
        <v>29457.371827688945</v>
      </c>
      <c r="L133" s="27"/>
      <c r="S133" s="29"/>
    </row>
    <row r="134" spans="2:19">
      <c r="B134" s="27"/>
      <c r="C134" s="27"/>
      <c r="D134" s="27"/>
      <c r="E134" s="27"/>
      <c r="H134" s="124">
        <v>48</v>
      </c>
      <c r="I134" s="26" t="s">
        <v>22</v>
      </c>
      <c r="J134" s="99">
        <v>26570.211426369286</v>
      </c>
      <c r="K134" s="99">
        <v>29674.070956468135</v>
      </c>
      <c r="L134" s="27"/>
      <c r="S134" s="29"/>
    </row>
    <row r="135" spans="2:19">
      <c r="B135" s="27"/>
      <c r="C135" s="27"/>
      <c r="D135" s="27"/>
      <c r="E135" s="27"/>
      <c r="H135" s="124">
        <v>49</v>
      </c>
      <c r="I135" s="26" t="s">
        <v>23</v>
      </c>
      <c r="J135" s="99">
        <v>29400.448516079778</v>
      </c>
      <c r="K135" s="99">
        <v>29668.020602148485</v>
      </c>
      <c r="L135" s="27"/>
      <c r="S135" s="29"/>
    </row>
    <row r="136" spans="2:19">
      <c r="B136" s="27"/>
      <c r="C136" s="27"/>
      <c r="D136" s="27"/>
      <c r="E136" s="27"/>
      <c r="H136" s="124">
        <v>50</v>
      </c>
      <c r="I136" s="26" t="s">
        <v>14</v>
      </c>
      <c r="J136" s="99">
        <v>27223.614107000267</v>
      </c>
      <c r="K136" s="99">
        <v>29476.051585726749</v>
      </c>
      <c r="L136" s="27"/>
      <c r="S136" s="29"/>
    </row>
    <row r="137" spans="2:19">
      <c r="B137" s="27"/>
      <c r="C137" s="27"/>
      <c r="D137" s="27"/>
      <c r="E137" s="27"/>
      <c r="H137" s="124">
        <v>51</v>
      </c>
      <c r="I137" s="26" t="s">
        <v>42</v>
      </c>
      <c r="J137" s="99">
        <v>28748.117177522348</v>
      </c>
      <c r="K137" s="99">
        <v>29562.104919767244</v>
      </c>
      <c r="L137" s="27"/>
      <c r="S137" s="29"/>
    </row>
    <row r="138" spans="2:19">
      <c r="B138" s="27"/>
      <c r="C138" s="27"/>
      <c r="D138" s="27"/>
      <c r="E138" s="27"/>
      <c r="H138" s="124">
        <v>52</v>
      </c>
      <c r="I138" s="26" t="s">
        <v>4</v>
      </c>
      <c r="J138" s="99">
        <v>28022.913223947649</v>
      </c>
      <c r="K138" s="99">
        <v>29756.677465993944</v>
      </c>
      <c r="L138" s="27"/>
      <c r="S138" s="29"/>
    </row>
    <row r="139" spans="2:19">
      <c r="B139" s="27"/>
      <c r="C139" s="27"/>
      <c r="D139" s="27"/>
      <c r="E139" s="27"/>
      <c r="H139" s="124">
        <v>53</v>
      </c>
      <c r="I139" s="26" t="s">
        <v>19</v>
      </c>
      <c r="J139" s="99">
        <v>30796.595281943348</v>
      </c>
      <c r="K139" s="99">
        <v>29667.304692680696</v>
      </c>
      <c r="L139" s="27"/>
      <c r="S139" s="29"/>
    </row>
    <row r="140" spans="2:19">
      <c r="B140" s="27"/>
      <c r="C140" s="27"/>
      <c r="D140" s="27"/>
      <c r="E140" s="27"/>
      <c r="H140" s="124">
        <v>54</v>
      </c>
      <c r="I140" s="26" t="s">
        <v>24</v>
      </c>
      <c r="J140" s="99">
        <v>29769.103424942743</v>
      </c>
      <c r="K140" s="99">
        <v>29699.598192085152</v>
      </c>
      <c r="L140" s="27"/>
      <c r="S140" s="29"/>
    </row>
    <row r="141" spans="2:19">
      <c r="B141" s="27"/>
      <c r="C141" s="27"/>
      <c r="D141" s="27"/>
      <c r="E141" s="27"/>
      <c r="H141" s="124">
        <v>55</v>
      </c>
      <c r="I141" s="26" t="s">
        <v>15</v>
      </c>
      <c r="J141" s="99">
        <v>28840.374888159859</v>
      </c>
      <c r="K141" s="99">
        <v>29613.665893703004</v>
      </c>
      <c r="L141" s="27"/>
      <c r="S141" s="29"/>
    </row>
    <row r="142" spans="2:19">
      <c r="B142" s="27"/>
      <c r="C142" s="27"/>
      <c r="D142" s="27"/>
      <c r="E142" s="27"/>
      <c r="H142" s="124">
        <v>56</v>
      </c>
      <c r="I142" s="26" t="s">
        <v>9</v>
      </c>
      <c r="J142" s="99">
        <v>28890.950884396716</v>
      </c>
      <c r="K142" s="99">
        <v>29386.844179094995</v>
      </c>
      <c r="L142" s="27"/>
      <c r="S142" s="29"/>
    </row>
    <row r="143" spans="2:19">
      <c r="B143" s="27"/>
      <c r="C143" s="27"/>
      <c r="D143" s="27"/>
      <c r="E143" s="27"/>
      <c r="H143" s="124">
        <v>57</v>
      </c>
      <c r="I143" s="26" t="s">
        <v>43</v>
      </c>
      <c r="J143" s="99">
        <v>30598.877758357001</v>
      </c>
      <c r="K143" s="99">
        <v>29850.630201435328</v>
      </c>
      <c r="L143" s="27"/>
      <c r="S143" s="29"/>
    </row>
    <row r="144" spans="2:19">
      <c r="B144" s="27"/>
      <c r="C144" s="27"/>
      <c r="D144" s="27"/>
      <c r="E144" s="27"/>
      <c r="H144" s="124">
        <v>58</v>
      </c>
      <c r="I144" s="26" t="s">
        <v>25</v>
      </c>
      <c r="J144" s="99">
        <v>31287.278758994486</v>
      </c>
      <c r="K144" s="99">
        <v>29865.528634475653</v>
      </c>
      <c r="L144" s="27"/>
      <c r="S144" s="29"/>
    </row>
    <row r="145" spans="2:19">
      <c r="B145" s="27"/>
      <c r="C145" s="27"/>
      <c r="D145" s="27"/>
      <c r="E145" s="27"/>
      <c r="H145" s="124">
        <v>59</v>
      </c>
      <c r="I145" s="26" t="s">
        <v>20</v>
      </c>
      <c r="J145" s="99">
        <v>31037.355038638056</v>
      </c>
      <c r="K145" s="99">
        <v>29692.360777214268</v>
      </c>
      <c r="L145" s="27"/>
      <c r="S145" s="29"/>
    </row>
    <row r="146" spans="2:19">
      <c r="B146" s="27"/>
      <c r="C146" s="27"/>
      <c r="D146" s="27"/>
      <c r="E146" s="27"/>
      <c r="H146" s="124">
        <v>60</v>
      </c>
      <c r="I146" s="26" t="s">
        <v>44</v>
      </c>
      <c r="J146" s="99">
        <v>29187.233863704594</v>
      </c>
      <c r="K146" s="99">
        <v>29548.23750451786</v>
      </c>
      <c r="L146" s="27"/>
      <c r="S146" s="29"/>
    </row>
    <row r="147" spans="2:19">
      <c r="B147" s="27"/>
      <c r="C147" s="27"/>
      <c r="D147" s="27"/>
      <c r="E147" s="27"/>
      <c r="H147" s="124">
        <v>61</v>
      </c>
      <c r="I147" s="26" t="s">
        <v>16</v>
      </c>
      <c r="J147" s="99">
        <v>27318.652510531709</v>
      </c>
      <c r="K147" s="99">
        <v>29405.395848709097</v>
      </c>
      <c r="L147" s="27"/>
      <c r="S147" s="29"/>
    </row>
    <row r="148" spans="2:19">
      <c r="B148" s="27"/>
      <c r="C148" s="27"/>
      <c r="D148" s="27"/>
      <c r="E148" s="27"/>
      <c r="H148" s="124">
        <v>62</v>
      </c>
      <c r="I148" s="26" t="s">
        <v>17</v>
      </c>
      <c r="J148" s="99">
        <v>25621.59553771327</v>
      </c>
      <c r="K148" s="99">
        <v>29489.890241284182</v>
      </c>
      <c r="L148" s="27"/>
      <c r="S148" s="29"/>
    </row>
    <row r="149" spans="2:19">
      <c r="B149" s="27"/>
      <c r="C149" s="27"/>
      <c r="D149" s="27"/>
      <c r="E149" s="27"/>
      <c r="H149" s="124">
        <v>63</v>
      </c>
      <c r="I149" s="26" t="s">
        <v>26</v>
      </c>
      <c r="J149" s="99">
        <v>28483.157665782492</v>
      </c>
      <c r="K149" s="99">
        <v>29715.270327954797</v>
      </c>
      <c r="L149" s="27"/>
      <c r="S149" s="29"/>
    </row>
    <row r="150" spans="2:19">
      <c r="B150" s="27"/>
      <c r="C150" s="27"/>
      <c r="D150" s="27"/>
      <c r="E150" s="27"/>
      <c r="H150" s="124">
        <v>64</v>
      </c>
      <c r="I150" s="26" t="s">
        <v>45</v>
      </c>
      <c r="J150" s="99">
        <v>28473.624278627114</v>
      </c>
      <c r="K150" s="99">
        <v>29424.836417655864</v>
      </c>
      <c r="L150" s="27"/>
      <c r="S150" s="29"/>
    </row>
    <row r="151" spans="2:19">
      <c r="B151" s="27"/>
      <c r="C151" s="27"/>
      <c r="D151" s="27"/>
      <c r="E151" s="27"/>
      <c r="H151" s="124">
        <v>65</v>
      </c>
      <c r="I151" s="26" t="s">
        <v>10</v>
      </c>
      <c r="J151" s="99">
        <v>26278.600696578571</v>
      </c>
      <c r="K151" s="99">
        <v>29547.119792268386</v>
      </c>
      <c r="L151" s="27"/>
      <c r="S151" s="29"/>
    </row>
    <row r="152" spans="2:19">
      <c r="B152" s="27"/>
      <c r="C152" s="27"/>
      <c r="D152" s="27"/>
      <c r="E152" s="27"/>
      <c r="H152" s="124">
        <v>66</v>
      </c>
      <c r="I152" s="26" t="s">
        <v>5</v>
      </c>
      <c r="J152" s="99">
        <v>25280.507892107893</v>
      </c>
      <c r="K152" s="99">
        <v>29467.594978062934</v>
      </c>
      <c r="L152" s="27"/>
      <c r="S152" s="29"/>
    </row>
    <row r="153" spans="2:19">
      <c r="B153" s="27"/>
      <c r="C153" s="27"/>
      <c r="D153" s="27"/>
      <c r="E153" s="27"/>
      <c r="H153" s="124">
        <v>67</v>
      </c>
      <c r="I153" s="26" t="s">
        <v>6</v>
      </c>
      <c r="J153" s="99">
        <v>21724.503445107948</v>
      </c>
      <c r="K153" s="99">
        <v>29802.588879169318</v>
      </c>
      <c r="L153" s="27"/>
      <c r="S153" s="29"/>
    </row>
    <row r="154" spans="2:19">
      <c r="B154" s="27"/>
      <c r="C154" s="27"/>
      <c r="D154" s="27"/>
      <c r="E154" s="27"/>
      <c r="H154" s="124">
        <v>68</v>
      </c>
      <c r="I154" s="26" t="s">
        <v>46</v>
      </c>
      <c r="J154" s="99">
        <v>32008.829969209717</v>
      </c>
      <c r="K154" s="99">
        <v>29903.794174604962</v>
      </c>
      <c r="L154" s="27"/>
      <c r="S154" s="29"/>
    </row>
    <row r="155" spans="2:19">
      <c r="B155" s="27"/>
      <c r="C155" s="27"/>
      <c r="D155" s="27"/>
      <c r="E155" s="27"/>
      <c r="H155" s="124">
        <v>69</v>
      </c>
      <c r="I155" s="26" t="s">
        <v>47</v>
      </c>
      <c r="J155" s="99">
        <v>27282.429761730742</v>
      </c>
      <c r="K155" s="99">
        <v>29250.19439234001</v>
      </c>
      <c r="L155" s="27"/>
      <c r="S155" s="29"/>
    </row>
    <row r="156" spans="2:19">
      <c r="B156" s="27"/>
      <c r="C156" s="27"/>
      <c r="D156" s="27"/>
      <c r="E156" s="27"/>
      <c r="H156" s="124">
        <v>70</v>
      </c>
      <c r="I156" s="26" t="s">
        <v>48</v>
      </c>
      <c r="J156" s="99">
        <v>32273.52308984047</v>
      </c>
      <c r="K156" s="99">
        <v>30003.412680594036</v>
      </c>
      <c r="L156" s="27"/>
      <c r="S156" s="29"/>
    </row>
    <row r="157" spans="2:19">
      <c r="B157" s="27"/>
      <c r="C157" s="27"/>
      <c r="D157" s="27"/>
      <c r="E157" s="27"/>
      <c r="H157" s="124">
        <v>71</v>
      </c>
      <c r="I157" s="26" t="s">
        <v>49</v>
      </c>
      <c r="J157" s="99">
        <v>30596.30226700252</v>
      </c>
      <c r="K157" s="99">
        <v>29892.893329004761</v>
      </c>
      <c r="L157" s="27"/>
      <c r="S157" s="29"/>
    </row>
    <row r="158" spans="2:19">
      <c r="B158" s="27"/>
      <c r="C158" s="27"/>
      <c r="D158" s="27"/>
      <c r="E158" s="27"/>
      <c r="H158" s="124">
        <v>72</v>
      </c>
      <c r="I158" s="26" t="s">
        <v>27</v>
      </c>
      <c r="J158" s="99">
        <v>27992.727272727272</v>
      </c>
      <c r="K158" s="99">
        <v>29624.617929069878</v>
      </c>
      <c r="L158" s="27"/>
      <c r="S158" s="29"/>
    </row>
    <row r="159" spans="2:19">
      <c r="B159" s="27"/>
      <c r="C159" s="27"/>
      <c r="D159" s="27"/>
      <c r="E159" s="27"/>
      <c r="H159" s="124">
        <v>73</v>
      </c>
      <c r="I159" s="26" t="s">
        <v>28</v>
      </c>
      <c r="J159" s="99">
        <v>30819.059913935784</v>
      </c>
      <c r="K159" s="99">
        <v>29909.285721681561</v>
      </c>
      <c r="L159" s="27"/>
      <c r="S159" s="29"/>
    </row>
    <row r="160" spans="2:19">
      <c r="B160" s="27"/>
      <c r="C160" s="27"/>
      <c r="D160" s="27"/>
      <c r="E160" s="27"/>
      <c r="H160" s="124">
        <v>74</v>
      </c>
      <c r="I160" s="26" t="s">
        <v>29</v>
      </c>
      <c r="J160" s="73">
        <v>27923.087706685837</v>
      </c>
      <c r="K160" s="73">
        <v>29527.858036229114</v>
      </c>
      <c r="L160" s="27"/>
      <c r="S160" s="29"/>
    </row>
    <row r="161" spans="2:19">
      <c r="B161" s="27"/>
      <c r="C161" s="27"/>
      <c r="D161" s="27"/>
      <c r="E161" s="27"/>
      <c r="H161" s="193" t="s">
        <v>0</v>
      </c>
      <c r="I161" s="194"/>
      <c r="J161" s="108">
        <v>29733.574581493234</v>
      </c>
      <c r="K161" s="108">
        <v>29733.574581493234</v>
      </c>
      <c r="L161" s="27"/>
      <c r="S161" s="29"/>
    </row>
  </sheetData>
  <mergeCells count="15">
    <mergeCell ref="O3:Q3"/>
    <mergeCell ref="N3:N4"/>
    <mergeCell ref="B79:C79"/>
    <mergeCell ref="B3:B4"/>
    <mergeCell ref="C3:C4"/>
    <mergeCell ref="D3:D4"/>
    <mergeCell ref="E3:E4"/>
    <mergeCell ref="H3:H4"/>
    <mergeCell ref="I3:I4"/>
    <mergeCell ref="J3:L3"/>
    <mergeCell ref="H85:H86"/>
    <mergeCell ref="I85:I86"/>
    <mergeCell ref="J85:J86"/>
    <mergeCell ref="K85:K86"/>
    <mergeCell ref="H161:I161"/>
  </mergeCells>
  <phoneticPr fontId="3"/>
  <pageMargins left="0.39370078740157483" right="0.19685039370078741" top="0.59055118110236227" bottom="0.39370078740157483" header="0.31496062992125984" footer="0.19685039370078741"/>
  <pageSetup paperSize="8" scale="75" fitToHeight="0" orientation="landscape" r:id="rId1"/>
  <headerFooter>
    <oddHeader>&amp;R&amp;"ＭＳ 明朝,標準"&amp;12 2-4.生活習慣病に係る医療費等の状況</oddHeader>
  </headerFooter>
  <ignoredErrors>
    <ignoredError sqref="J5:J78" emptyCellReferenc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B1:J81"/>
  <sheetViews>
    <sheetView showGridLines="0" zoomScaleNormal="100" zoomScaleSheetLayoutView="100" workbookViewId="0"/>
  </sheetViews>
  <sheetFormatPr defaultColWidth="9" defaultRowHeight="13.5"/>
  <cols>
    <col min="1" max="1" width="4.625" style="19" customWidth="1"/>
    <col min="2" max="2" width="3.25" style="19" customWidth="1"/>
    <col min="3" max="3" width="18.75" style="19" customWidth="1"/>
    <col min="4" max="5" width="20.625" style="19" customWidth="1"/>
    <col min="6" max="6" width="12.375" style="31" customWidth="1"/>
    <col min="7" max="7" width="6.25" style="19" customWidth="1"/>
    <col min="8" max="10" width="20.625" style="19" customWidth="1"/>
    <col min="11" max="16384" width="9" style="19"/>
  </cols>
  <sheetData>
    <row r="1" spans="2:10" ht="16.5" customHeight="1">
      <c r="B1" s="27" t="s">
        <v>230</v>
      </c>
      <c r="C1" s="27"/>
      <c r="D1" s="27"/>
      <c r="E1" s="27"/>
      <c r="F1" s="28"/>
      <c r="G1" s="27"/>
      <c r="H1" s="27"/>
      <c r="I1" s="27"/>
      <c r="J1" s="27"/>
    </row>
    <row r="2" spans="2:10" ht="16.5" customHeight="1">
      <c r="B2" s="27" t="s">
        <v>209</v>
      </c>
      <c r="C2" s="27"/>
      <c r="D2" s="27"/>
      <c r="E2" s="27"/>
      <c r="F2" s="28"/>
      <c r="G2" s="27"/>
      <c r="H2" s="27"/>
      <c r="I2" s="27"/>
      <c r="J2" s="27"/>
    </row>
    <row r="3" spans="2:10" ht="16.5" customHeight="1">
      <c r="B3" s="27" t="s">
        <v>211</v>
      </c>
      <c r="C3" s="27"/>
      <c r="D3" s="27"/>
      <c r="E3" s="27"/>
      <c r="F3" s="28"/>
      <c r="G3" s="27"/>
      <c r="H3" s="27"/>
      <c r="I3" s="27"/>
      <c r="J3" s="27" t="s">
        <v>132</v>
      </c>
    </row>
    <row r="4" spans="2:10">
      <c r="B4" s="27"/>
      <c r="C4" s="27"/>
      <c r="D4" s="27"/>
      <c r="E4" s="27"/>
      <c r="F4" s="28"/>
      <c r="G4" s="27"/>
      <c r="H4" s="27"/>
      <c r="I4" s="27"/>
      <c r="J4" s="27"/>
    </row>
    <row r="5" spans="2:10">
      <c r="B5" s="27"/>
      <c r="C5" s="27"/>
      <c r="D5" s="27"/>
      <c r="E5" s="27"/>
      <c r="F5" s="28"/>
      <c r="G5" s="27"/>
      <c r="H5" s="27"/>
      <c r="I5" s="27"/>
      <c r="J5" s="27"/>
    </row>
    <row r="6" spans="2:10">
      <c r="B6" s="27"/>
      <c r="C6" s="27"/>
      <c r="D6" s="27"/>
      <c r="E6" s="27"/>
      <c r="F6" s="28"/>
      <c r="G6" s="27"/>
      <c r="H6" s="27"/>
      <c r="I6" s="27"/>
      <c r="J6" s="27"/>
    </row>
    <row r="7" spans="2:10">
      <c r="B7" s="27"/>
      <c r="C7" s="27"/>
      <c r="D7" s="27"/>
      <c r="E7" s="27"/>
      <c r="F7" s="28"/>
      <c r="G7" s="27"/>
      <c r="H7" s="27"/>
      <c r="I7" s="27"/>
      <c r="J7" s="27"/>
    </row>
    <row r="8" spans="2:10">
      <c r="B8" s="27"/>
      <c r="C8" s="27"/>
      <c r="D8" s="27"/>
      <c r="E8" s="27"/>
      <c r="F8" s="28"/>
      <c r="G8" s="27"/>
      <c r="H8" s="27"/>
      <c r="I8" s="27"/>
      <c r="J8" s="27"/>
    </row>
    <row r="9" spans="2:10">
      <c r="B9" s="27"/>
      <c r="C9" s="27"/>
      <c r="D9" s="27"/>
      <c r="E9" s="27"/>
      <c r="F9" s="28"/>
      <c r="G9" s="27"/>
      <c r="H9" s="27"/>
      <c r="I9" s="27"/>
      <c r="J9" s="27"/>
    </row>
    <row r="10" spans="2:10">
      <c r="B10" s="27"/>
      <c r="C10" s="27"/>
      <c r="D10" s="27"/>
      <c r="E10" s="27"/>
      <c r="F10" s="28"/>
      <c r="G10" s="27"/>
      <c r="H10" s="27"/>
      <c r="I10" s="27"/>
      <c r="J10" s="27"/>
    </row>
    <row r="11" spans="2:10">
      <c r="B11" s="27"/>
      <c r="C11" s="27"/>
      <c r="D11" s="27"/>
      <c r="E11" s="27"/>
      <c r="F11" s="28"/>
      <c r="G11" s="27"/>
      <c r="H11" s="27"/>
      <c r="I11" s="27"/>
      <c r="J11" s="27"/>
    </row>
    <row r="12" spans="2:10">
      <c r="B12" s="27"/>
      <c r="C12" s="27"/>
      <c r="D12" s="27"/>
      <c r="E12" s="27"/>
      <c r="F12" s="28"/>
      <c r="G12" s="27"/>
      <c r="H12" s="27"/>
      <c r="I12" s="27"/>
      <c r="J12" s="27"/>
    </row>
    <row r="13" spans="2:10">
      <c r="B13" s="27"/>
      <c r="C13" s="27"/>
      <c r="D13" s="27"/>
      <c r="E13" s="27"/>
      <c r="F13" s="28"/>
      <c r="G13" s="27"/>
      <c r="H13" s="27"/>
      <c r="I13" s="27"/>
      <c r="J13" s="27"/>
    </row>
    <row r="14" spans="2:10">
      <c r="B14" s="27"/>
      <c r="C14" s="27"/>
      <c r="D14" s="27"/>
      <c r="E14" s="27"/>
      <c r="F14" s="28"/>
      <c r="G14" s="27"/>
      <c r="H14" s="27"/>
      <c r="I14" s="27"/>
      <c r="J14" s="27"/>
    </row>
    <row r="15" spans="2:10">
      <c r="B15" s="27"/>
      <c r="C15" s="27"/>
      <c r="D15" s="27"/>
      <c r="E15" s="27"/>
      <c r="F15" s="28"/>
      <c r="G15" s="27"/>
      <c r="H15" s="27"/>
      <c r="I15" s="27"/>
      <c r="J15" s="27"/>
    </row>
    <row r="16" spans="2:10">
      <c r="B16" s="27"/>
      <c r="C16" s="27"/>
      <c r="D16" s="27"/>
      <c r="E16" s="27"/>
      <c r="F16" s="28"/>
      <c r="G16" s="27"/>
      <c r="H16" s="27"/>
      <c r="I16" s="27"/>
      <c r="J16" s="27"/>
    </row>
    <row r="17" spans="2:10">
      <c r="B17" s="27"/>
      <c r="C17" s="27"/>
      <c r="D17" s="27"/>
      <c r="E17" s="27"/>
      <c r="F17" s="28"/>
      <c r="G17" s="27"/>
      <c r="H17" s="27"/>
      <c r="I17" s="27"/>
      <c r="J17" s="27"/>
    </row>
    <row r="18" spans="2:10">
      <c r="B18" s="27"/>
      <c r="C18" s="27"/>
      <c r="D18" s="27"/>
      <c r="E18" s="27"/>
      <c r="F18" s="28"/>
      <c r="G18" s="27"/>
      <c r="H18" s="27"/>
      <c r="I18" s="27"/>
      <c r="J18" s="27"/>
    </row>
    <row r="19" spans="2:10">
      <c r="B19" s="27"/>
      <c r="C19" s="27"/>
      <c r="D19" s="27"/>
      <c r="E19" s="27"/>
      <c r="F19" s="28"/>
      <c r="G19" s="27"/>
      <c r="H19" s="27"/>
      <c r="I19" s="27"/>
      <c r="J19" s="27"/>
    </row>
    <row r="20" spans="2:10">
      <c r="B20" s="27"/>
      <c r="C20" s="27"/>
      <c r="D20" s="27"/>
      <c r="E20" s="27"/>
      <c r="F20" s="28"/>
      <c r="G20" s="27"/>
      <c r="H20" s="27"/>
      <c r="I20" s="27"/>
      <c r="J20" s="27"/>
    </row>
    <row r="21" spans="2:10">
      <c r="B21" s="27"/>
      <c r="C21" s="27"/>
      <c r="D21" s="27"/>
      <c r="E21" s="27"/>
      <c r="F21" s="28"/>
      <c r="G21" s="27"/>
      <c r="H21" s="27"/>
      <c r="I21" s="27"/>
      <c r="J21" s="27"/>
    </row>
    <row r="22" spans="2:10">
      <c r="B22" s="27"/>
      <c r="C22" s="27"/>
      <c r="D22" s="27"/>
      <c r="E22" s="27"/>
      <c r="F22" s="28"/>
      <c r="G22" s="27"/>
      <c r="H22" s="27"/>
      <c r="I22" s="27"/>
      <c r="J22" s="27"/>
    </row>
    <row r="23" spans="2:10">
      <c r="B23" s="27"/>
      <c r="C23" s="27"/>
      <c r="D23" s="27"/>
      <c r="E23" s="27"/>
      <c r="F23" s="28"/>
      <c r="G23" s="27"/>
      <c r="H23" s="27"/>
      <c r="I23" s="27"/>
      <c r="J23" s="27"/>
    </row>
    <row r="24" spans="2:10">
      <c r="B24" s="27"/>
      <c r="C24" s="27"/>
      <c r="D24" s="27"/>
      <c r="E24" s="27"/>
      <c r="F24" s="28"/>
      <c r="G24" s="27"/>
      <c r="H24" s="27"/>
      <c r="I24" s="27"/>
      <c r="J24" s="27"/>
    </row>
    <row r="25" spans="2:10">
      <c r="B25" s="27"/>
      <c r="C25" s="27"/>
      <c r="D25" s="27"/>
      <c r="E25" s="27"/>
      <c r="F25" s="28"/>
      <c r="G25" s="27"/>
      <c r="H25" s="27"/>
      <c r="I25" s="27"/>
      <c r="J25" s="27"/>
    </row>
    <row r="26" spans="2:10">
      <c r="B26" s="27"/>
      <c r="C26" s="27"/>
      <c r="D26" s="27"/>
      <c r="E26" s="27"/>
      <c r="F26" s="28"/>
      <c r="G26" s="27"/>
      <c r="H26" s="27"/>
      <c r="I26" s="27"/>
      <c r="J26" s="27"/>
    </row>
    <row r="27" spans="2:10">
      <c r="B27" s="27"/>
      <c r="C27" s="27"/>
      <c r="D27" s="27"/>
      <c r="E27" s="27"/>
      <c r="F27" s="28"/>
      <c r="G27" s="27"/>
      <c r="H27" s="27"/>
      <c r="I27" s="27"/>
      <c r="J27" s="27"/>
    </row>
    <row r="28" spans="2:10">
      <c r="B28" s="27"/>
      <c r="C28" s="27"/>
      <c r="D28" s="27"/>
      <c r="E28" s="27"/>
      <c r="F28" s="28"/>
      <c r="G28" s="27"/>
      <c r="H28" s="27"/>
      <c r="I28" s="27"/>
      <c r="J28" s="27"/>
    </row>
    <row r="29" spans="2:10">
      <c r="B29" s="27"/>
      <c r="C29" s="27"/>
      <c r="D29" s="27"/>
      <c r="E29" s="27"/>
      <c r="F29" s="28"/>
      <c r="G29" s="27"/>
      <c r="H29" s="27"/>
      <c r="I29" s="27"/>
      <c r="J29" s="27"/>
    </row>
    <row r="30" spans="2:10">
      <c r="B30" s="27"/>
      <c r="C30" s="27"/>
      <c r="D30" s="27"/>
      <c r="E30" s="27"/>
      <c r="F30" s="28"/>
      <c r="G30" s="27"/>
      <c r="H30" s="27"/>
      <c r="I30" s="27"/>
      <c r="J30" s="27"/>
    </row>
    <row r="31" spans="2:10">
      <c r="B31" s="27"/>
      <c r="C31" s="27"/>
      <c r="D31" s="27"/>
      <c r="E31" s="27"/>
      <c r="F31" s="28"/>
      <c r="G31" s="27"/>
      <c r="H31" s="27"/>
      <c r="I31" s="27"/>
      <c r="J31" s="27"/>
    </row>
    <row r="32" spans="2:10">
      <c r="B32" s="27"/>
      <c r="C32" s="27"/>
      <c r="D32" s="27"/>
      <c r="E32" s="27"/>
      <c r="F32" s="28"/>
      <c r="G32" s="27"/>
      <c r="H32" s="27"/>
      <c r="I32" s="27"/>
      <c r="J32" s="27"/>
    </row>
    <row r="33" spans="2:10">
      <c r="B33" s="27"/>
      <c r="C33" s="27"/>
      <c r="D33" s="27"/>
      <c r="E33" s="27"/>
      <c r="F33" s="28"/>
      <c r="G33" s="27"/>
      <c r="H33" s="27"/>
      <c r="I33" s="27"/>
      <c r="J33" s="27"/>
    </row>
    <row r="34" spans="2:10">
      <c r="B34" s="27"/>
      <c r="C34" s="27"/>
      <c r="D34" s="27"/>
      <c r="E34" s="27"/>
      <c r="F34" s="28"/>
      <c r="G34" s="27"/>
      <c r="H34" s="27"/>
      <c r="I34" s="27"/>
      <c r="J34" s="27"/>
    </row>
    <row r="35" spans="2:10">
      <c r="B35" s="27"/>
      <c r="C35" s="27"/>
      <c r="D35" s="27"/>
      <c r="E35" s="27"/>
      <c r="F35" s="28"/>
      <c r="G35" s="27"/>
      <c r="H35" s="27"/>
      <c r="I35" s="27"/>
      <c r="J35" s="27"/>
    </row>
    <row r="36" spans="2:10">
      <c r="B36" s="27"/>
      <c r="C36" s="27"/>
      <c r="D36" s="27"/>
      <c r="E36" s="27"/>
      <c r="F36" s="28"/>
      <c r="G36" s="27"/>
      <c r="H36" s="27"/>
      <c r="I36" s="27"/>
      <c r="J36" s="27"/>
    </row>
    <row r="37" spans="2:10">
      <c r="B37" s="27"/>
      <c r="C37" s="27"/>
      <c r="D37" s="27"/>
      <c r="E37" s="27"/>
      <c r="F37" s="28"/>
      <c r="G37" s="27"/>
      <c r="H37" s="27"/>
      <c r="I37" s="27"/>
      <c r="J37" s="27"/>
    </row>
    <row r="38" spans="2:10">
      <c r="B38" s="27"/>
      <c r="C38" s="27"/>
      <c r="D38" s="27"/>
      <c r="E38" s="27"/>
      <c r="F38" s="28"/>
      <c r="G38" s="27"/>
      <c r="H38" s="27"/>
      <c r="I38" s="27"/>
      <c r="J38" s="27"/>
    </row>
    <row r="39" spans="2:10">
      <c r="B39" s="27"/>
      <c r="C39" s="27"/>
      <c r="D39" s="27"/>
      <c r="E39" s="27"/>
      <c r="F39" s="28"/>
      <c r="G39" s="27"/>
      <c r="H39" s="27"/>
      <c r="I39" s="27"/>
      <c r="J39" s="27"/>
    </row>
    <row r="40" spans="2:10">
      <c r="B40" s="27"/>
      <c r="C40" s="27"/>
      <c r="D40" s="27"/>
      <c r="E40" s="27"/>
      <c r="F40" s="28"/>
      <c r="G40" s="27"/>
      <c r="H40" s="27"/>
      <c r="I40" s="27"/>
      <c r="J40" s="27"/>
    </row>
    <row r="41" spans="2:10">
      <c r="B41" s="27"/>
      <c r="C41" s="27"/>
      <c r="D41" s="27"/>
      <c r="E41" s="27"/>
      <c r="F41" s="28"/>
      <c r="G41" s="27"/>
      <c r="H41" s="27"/>
      <c r="I41" s="27"/>
      <c r="J41" s="27"/>
    </row>
    <row r="42" spans="2:10">
      <c r="B42" s="27"/>
      <c r="C42" s="27"/>
      <c r="D42" s="27"/>
      <c r="E42" s="27"/>
      <c r="F42" s="28"/>
      <c r="G42" s="27"/>
      <c r="H42" s="27"/>
      <c r="I42" s="27"/>
      <c r="J42" s="27"/>
    </row>
    <row r="43" spans="2:10">
      <c r="B43" s="27"/>
      <c r="C43" s="27"/>
      <c r="D43" s="27"/>
      <c r="E43" s="27"/>
      <c r="F43" s="28"/>
      <c r="G43" s="27"/>
      <c r="H43" s="27"/>
      <c r="I43" s="27"/>
      <c r="J43" s="27"/>
    </row>
    <row r="44" spans="2:10">
      <c r="B44" s="27"/>
      <c r="C44" s="27"/>
      <c r="D44" s="27"/>
      <c r="E44" s="27"/>
      <c r="F44" s="28"/>
      <c r="G44" s="27"/>
      <c r="H44" s="27"/>
      <c r="I44" s="27"/>
      <c r="J44" s="27"/>
    </row>
    <row r="45" spans="2:10">
      <c r="B45" s="27"/>
      <c r="C45" s="27"/>
      <c r="D45" s="27"/>
      <c r="E45" s="27"/>
      <c r="F45" s="28"/>
      <c r="G45" s="27"/>
      <c r="H45" s="27"/>
      <c r="I45" s="27"/>
      <c r="J45" s="27"/>
    </row>
    <row r="46" spans="2:10">
      <c r="B46" s="27"/>
      <c r="C46" s="27"/>
      <c r="D46" s="27"/>
      <c r="E46" s="27"/>
      <c r="F46" s="28"/>
      <c r="G46" s="27"/>
      <c r="H46" s="27"/>
      <c r="I46" s="27"/>
      <c r="J46" s="27"/>
    </row>
    <row r="47" spans="2:10">
      <c r="B47" s="27"/>
      <c r="C47" s="27"/>
      <c r="D47" s="27"/>
      <c r="E47" s="27"/>
      <c r="F47" s="28"/>
      <c r="G47" s="27"/>
      <c r="H47" s="27"/>
      <c r="I47" s="27"/>
      <c r="J47" s="27"/>
    </row>
    <row r="48" spans="2:10">
      <c r="B48" s="27"/>
      <c r="C48" s="27"/>
      <c r="D48" s="27"/>
      <c r="E48" s="27"/>
      <c r="F48" s="28"/>
      <c r="G48" s="27"/>
      <c r="H48" s="27"/>
      <c r="I48" s="27"/>
      <c r="J48" s="27"/>
    </row>
    <row r="49" spans="2:10">
      <c r="B49" s="27"/>
      <c r="C49" s="27"/>
      <c r="D49" s="27"/>
      <c r="E49" s="27"/>
      <c r="F49" s="28"/>
      <c r="G49" s="27"/>
      <c r="H49" s="27"/>
      <c r="I49" s="27"/>
      <c r="J49" s="27"/>
    </row>
    <row r="50" spans="2:10">
      <c r="B50" s="27"/>
      <c r="C50" s="27"/>
      <c r="D50" s="27"/>
      <c r="E50" s="27"/>
      <c r="F50" s="28"/>
      <c r="G50" s="27"/>
      <c r="H50" s="27"/>
      <c r="I50" s="27"/>
      <c r="J50" s="27"/>
    </row>
    <row r="51" spans="2:10">
      <c r="B51" s="27"/>
      <c r="C51" s="27"/>
      <c r="D51" s="27"/>
      <c r="E51" s="27"/>
      <c r="F51" s="28"/>
      <c r="G51" s="27"/>
      <c r="H51" s="27"/>
      <c r="I51" s="27"/>
      <c r="J51" s="27"/>
    </row>
    <row r="52" spans="2:10">
      <c r="B52" s="27"/>
      <c r="C52" s="27"/>
      <c r="D52" s="27"/>
      <c r="E52" s="27"/>
      <c r="F52" s="28"/>
      <c r="G52" s="27"/>
      <c r="H52" s="27"/>
      <c r="I52" s="27"/>
      <c r="J52" s="27"/>
    </row>
    <row r="53" spans="2:10">
      <c r="B53" s="27"/>
      <c r="C53" s="27"/>
      <c r="D53" s="27"/>
      <c r="E53" s="27"/>
      <c r="F53" s="28"/>
      <c r="G53" s="27"/>
      <c r="H53" s="27"/>
      <c r="I53" s="27"/>
      <c r="J53" s="27"/>
    </row>
    <row r="54" spans="2:10">
      <c r="B54" s="27"/>
      <c r="C54" s="27"/>
      <c r="D54" s="27"/>
      <c r="E54" s="27"/>
      <c r="F54" s="28"/>
      <c r="G54" s="27"/>
      <c r="H54" s="27"/>
      <c r="I54" s="27"/>
      <c r="J54" s="27"/>
    </row>
    <row r="55" spans="2:10">
      <c r="B55" s="27"/>
      <c r="C55" s="27"/>
      <c r="D55" s="27"/>
      <c r="E55" s="27"/>
      <c r="F55" s="28"/>
      <c r="G55" s="27"/>
      <c r="H55" s="27"/>
      <c r="I55" s="27"/>
      <c r="J55" s="27"/>
    </row>
    <row r="56" spans="2:10">
      <c r="B56" s="27"/>
      <c r="C56" s="27"/>
      <c r="D56" s="27"/>
      <c r="E56" s="27"/>
      <c r="F56" s="28"/>
      <c r="G56" s="27"/>
      <c r="H56" s="27"/>
      <c r="I56" s="27"/>
      <c r="J56" s="27"/>
    </row>
    <row r="57" spans="2:10">
      <c r="B57" s="27"/>
      <c r="C57" s="27"/>
      <c r="D57" s="27"/>
      <c r="E57" s="27"/>
      <c r="F57" s="28"/>
      <c r="G57" s="27"/>
      <c r="H57" s="27"/>
      <c r="I57" s="27"/>
      <c r="J57" s="27"/>
    </row>
    <row r="58" spans="2:10">
      <c r="B58" s="27"/>
      <c r="C58" s="27"/>
      <c r="D58" s="27"/>
      <c r="E58" s="27"/>
      <c r="F58" s="28"/>
      <c r="G58" s="27"/>
      <c r="H58" s="27"/>
      <c r="I58" s="27"/>
      <c r="J58" s="27"/>
    </row>
    <row r="59" spans="2:10">
      <c r="B59" s="27"/>
      <c r="C59" s="27"/>
      <c r="D59" s="27"/>
      <c r="E59" s="27"/>
      <c r="F59" s="28"/>
      <c r="G59" s="27"/>
      <c r="H59" s="27"/>
      <c r="I59" s="27"/>
      <c r="J59" s="27"/>
    </row>
    <row r="60" spans="2:10">
      <c r="B60" s="27"/>
      <c r="C60" s="27"/>
      <c r="D60" s="27"/>
      <c r="E60" s="27"/>
      <c r="F60" s="28"/>
      <c r="G60" s="27"/>
      <c r="H60" s="27"/>
      <c r="I60" s="27"/>
      <c r="J60" s="27"/>
    </row>
    <row r="61" spans="2:10">
      <c r="B61" s="27"/>
      <c r="C61" s="27"/>
      <c r="D61" s="27"/>
      <c r="E61" s="27"/>
      <c r="F61" s="28"/>
      <c r="G61" s="27"/>
      <c r="H61" s="27"/>
      <c r="I61" s="27"/>
      <c r="J61" s="27"/>
    </row>
    <row r="62" spans="2:10">
      <c r="B62" s="27"/>
      <c r="C62" s="27"/>
      <c r="D62" s="27"/>
      <c r="E62" s="27"/>
      <c r="F62" s="28"/>
      <c r="G62" s="27"/>
      <c r="H62" s="27"/>
      <c r="I62" s="27"/>
      <c r="J62" s="27"/>
    </row>
    <row r="63" spans="2:10">
      <c r="B63" s="27"/>
      <c r="C63" s="27"/>
      <c r="D63" s="27"/>
      <c r="E63" s="27"/>
      <c r="F63" s="28"/>
      <c r="G63" s="27"/>
      <c r="H63" s="27"/>
      <c r="I63" s="27"/>
      <c r="J63" s="27"/>
    </row>
    <row r="64" spans="2:10">
      <c r="B64" s="27"/>
      <c r="C64" s="27"/>
      <c r="D64" s="27"/>
      <c r="E64" s="27"/>
      <c r="F64" s="28"/>
      <c r="G64" s="27"/>
      <c r="H64" s="27"/>
      <c r="I64" s="27"/>
      <c r="J64" s="27"/>
    </row>
    <row r="65" spans="2:10">
      <c r="B65" s="27"/>
      <c r="C65" s="27"/>
      <c r="D65" s="27"/>
      <c r="E65" s="27"/>
      <c r="F65" s="28"/>
      <c r="G65" s="27"/>
      <c r="H65" s="27"/>
      <c r="I65" s="27"/>
      <c r="J65" s="27"/>
    </row>
    <row r="66" spans="2:10">
      <c r="B66" s="27"/>
      <c r="C66" s="27"/>
      <c r="D66" s="27"/>
      <c r="E66" s="27"/>
      <c r="F66" s="28"/>
      <c r="G66" s="27"/>
      <c r="H66" s="27"/>
      <c r="I66" s="27"/>
      <c r="J66" s="27"/>
    </row>
    <row r="67" spans="2:10">
      <c r="B67" s="27"/>
      <c r="C67" s="27"/>
      <c r="D67" s="27"/>
      <c r="E67" s="27"/>
      <c r="F67" s="28"/>
      <c r="G67" s="27"/>
      <c r="H67" s="27"/>
      <c r="I67" s="27"/>
      <c r="J67" s="27"/>
    </row>
    <row r="68" spans="2:10">
      <c r="B68" s="27"/>
      <c r="C68" s="27"/>
      <c r="D68" s="27"/>
      <c r="E68" s="27"/>
      <c r="F68" s="28"/>
      <c r="G68" s="27"/>
      <c r="H68" s="27"/>
      <c r="I68" s="27"/>
      <c r="J68" s="27"/>
    </row>
    <row r="69" spans="2:10">
      <c r="B69" s="27"/>
      <c r="C69" s="27"/>
      <c r="D69" s="27"/>
      <c r="E69" s="27"/>
      <c r="F69" s="28"/>
      <c r="G69" s="27"/>
      <c r="H69" s="27"/>
      <c r="I69" s="27"/>
      <c r="J69" s="27"/>
    </row>
    <row r="70" spans="2:10">
      <c r="B70" s="27"/>
      <c r="C70" s="27"/>
      <c r="D70" s="27"/>
      <c r="E70" s="27"/>
      <c r="F70" s="28"/>
      <c r="G70" s="27"/>
      <c r="H70" s="27"/>
      <c r="I70" s="27"/>
      <c r="J70" s="27"/>
    </row>
    <row r="71" spans="2:10">
      <c r="B71" s="27"/>
      <c r="C71" s="27"/>
      <c r="D71" s="27"/>
      <c r="E71" s="27"/>
      <c r="F71" s="28"/>
      <c r="G71" s="27"/>
      <c r="H71" s="27"/>
      <c r="I71" s="27"/>
      <c r="J71" s="27"/>
    </row>
    <row r="72" spans="2:10">
      <c r="B72" s="27"/>
      <c r="C72" s="27"/>
      <c r="D72" s="27"/>
      <c r="E72" s="27"/>
      <c r="F72" s="28"/>
      <c r="G72" s="27"/>
      <c r="H72" s="27"/>
      <c r="I72" s="27"/>
      <c r="J72" s="27"/>
    </row>
    <row r="73" spans="2:10">
      <c r="B73" s="27"/>
      <c r="C73" s="27"/>
      <c r="D73" s="27"/>
      <c r="E73" s="27"/>
      <c r="F73" s="28"/>
      <c r="G73" s="27"/>
      <c r="H73" s="27"/>
      <c r="I73" s="27"/>
      <c r="J73" s="27"/>
    </row>
    <row r="74" spans="2:10">
      <c r="B74" s="27"/>
      <c r="C74" s="27"/>
      <c r="D74" s="27"/>
      <c r="E74" s="27"/>
      <c r="F74" s="28"/>
      <c r="G74" s="27"/>
      <c r="H74" s="27"/>
      <c r="I74" s="27"/>
      <c r="J74" s="27"/>
    </row>
    <row r="75" spans="2:10">
      <c r="B75" s="27"/>
      <c r="C75" s="27"/>
      <c r="D75" s="27"/>
      <c r="E75" s="27"/>
      <c r="F75" s="28"/>
      <c r="G75" s="27"/>
      <c r="H75" s="27"/>
      <c r="I75" s="27"/>
      <c r="J75" s="27"/>
    </row>
    <row r="76" spans="2:10">
      <c r="B76" s="27"/>
      <c r="C76" s="27"/>
      <c r="D76" s="27"/>
      <c r="E76" s="27"/>
      <c r="F76" s="28"/>
      <c r="G76" s="27"/>
      <c r="H76" s="27"/>
      <c r="I76" s="27"/>
      <c r="J76" s="27"/>
    </row>
    <row r="77" spans="2:10">
      <c r="B77" s="27"/>
      <c r="C77" s="27"/>
      <c r="D77" s="27"/>
      <c r="E77" s="27"/>
      <c r="F77" s="28"/>
      <c r="G77" s="27"/>
      <c r="H77" s="27"/>
      <c r="I77" s="27"/>
      <c r="J77" s="27"/>
    </row>
    <row r="78" spans="2:10">
      <c r="B78" s="27"/>
      <c r="C78" s="27"/>
      <c r="D78" s="27"/>
      <c r="E78" s="27"/>
      <c r="F78" s="28"/>
      <c r="G78" s="27"/>
      <c r="H78" s="27"/>
      <c r="I78" s="27"/>
      <c r="J78" s="27"/>
    </row>
    <row r="79" spans="2:10" ht="16.5" customHeight="1">
      <c r="B79" s="27" t="s">
        <v>231</v>
      </c>
      <c r="C79" s="27"/>
      <c r="D79" s="27"/>
      <c r="E79" s="27"/>
      <c r="F79" s="28"/>
      <c r="G79" s="27"/>
      <c r="H79" s="27"/>
      <c r="I79" s="27"/>
      <c r="J79" s="27"/>
    </row>
    <row r="80" spans="2:10" ht="16.5" customHeight="1">
      <c r="B80" s="27" t="s">
        <v>209</v>
      </c>
      <c r="C80" s="27"/>
      <c r="D80" s="27"/>
      <c r="E80" s="27"/>
      <c r="F80" s="28"/>
      <c r="G80" s="27"/>
      <c r="H80" s="27"/>
      <c r="I80" s="27"/>
      <c r="J80" s="27"/>
    </row>
    <row r="81" spans="2:10" ht="16.5" customHeight="1">
      <c r="B81" s="27" t="s">
        <v>240</v>
      </c>
      <c r="C81" s="27"/>
      <c r="D81" s="27"/>
      <c r="E81" s="27"/>
      <c r="F81" s="28"/>
      <c r="G81" s="27"/>
      <c r="H81" s="27"/>
      <c r="I81" s="27"/>
      <c r="J81" s="27"/>
    </row>
  </sheetData>
  <phoneticPr fontId="3"/>
  <pageMargins left="0.39370078740157483" right="0.19685039370078741" top="0.59055118110236227" bottom="0.39370078740157483" header="0.31496062992125984" footer="0.19685039370078741"/>
  <pageSetup paperSize="8" scale="75" fitToHeight="0" orientation="landscape" r:id="rId1"/>
  <headerFooter>
    <oddHeader>&amp;R&amp;"ＭＳ 明朝,標準"&amp;12 2-4.生活習慣病に係る医療費等の状況</oddHeader>
  </headerFooter>
  <rowBreaks count="1" manualBreakCount="1">
    <brk id="78" max="1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097D2-AC53-451F-9C11-D57B5666AC11}">
  <sheetPr codeName="Sheet35"/>
  <dimension ref="B1:M6"/>
  <sheetViews>
    <sheetView showGridLines="0" zoomScaleNormal="100" zoomScaleSheetLayoutView="100" workbookViewId="0"/>
  </sheetViews>
  <sheetFormatPr defaultColWidth="9" defaultRowHeight="13.5"/>
  <cols>
    <col min="1" max="1" width="4.625" style="8" customWidth="1"/>
    <col min="2" max="2" width="16.625" style="8" customWidth="1"/>
    <col min="3" max="8" width="17.625" style="8" customWidth="1"/>
    <col min="9" max="10" width="4.625" style="8" customWidth="1"/>
    <col min="11" max="16384" width="9" style="8"/>
  </cols>
  <sheetData>
    <row r="1" spans="2:13" ht="16.5" customHeight="1">
      <c r="B1" s="130" t="s">
        <v>197</v>
      </c>
      <c r="C1" s="130"/>
      <c r="D1" s="130"/>
      <c r="E1" s="130"/>
      <c r="F1" s="130"/>
      <c r="G1" s="130"/>
      <c r="H1" s="130"/>
      <c r="I1" s="130"/>
      <c r="J1" s="130"/>
      <c r="K1" s="130"/>
      <c r="L1" s="130"/>
      <c r="M1" s="130"/>
    </row>
    <row r="2" spans="2:13" ht="16.5" customHeight="1">
      <c r="B2" s="130" t="s">
        <v>200</v>
      </c>
      <c r="C2" s="130"/>
      <c r="D2" s="130"/>
      <c r="E2" s="130"/>
      <c r="F2" s="130"/>
      <c r="G2" s="130"/>
      <c r="H2" s="130"/>
      <c r="I2" s="130"/>
      <c r="J2" s="130"/>
      <c r="K2" s="131"/>
      <c r="L2" s="131"/>
      <c r="M2" s="131"/>
    </row>
    <row r="3" spans="2:13" ht="48">
      <c r="B3" s="5" t="s">
        <v>192</v>
      </c>
      <c r="C3" s="5" t="s">
        <v>87</v>
      </c>
      <c r="D3" s="93" t="s">
        <v>62</v>
      </c>
      <c r="E3" s="93" t="s">
        <v>163</v>
      </c>
      <c r="F3" s="93" t="s">
        <v>255</v>
      </c>
      <c r="G3" s="93" t="s">
        <v>129</v>
      </c>
      <c r="H3" s="101" t="s">
        <v>241</v>
      </c>
      <c r="I3" s="130"/>
      <c r="J3" s="130"/>
      <c r="K3" s="85"/>
      <c r="L3" s="141"/>
      <c r="M3" s="131"/>
    </row>
    <row r="4" spans="2:13" ht="30" customHeight="1">
      <c r="B4" s="132" t="s">
        <v>193</v>
      </c>
      <c r="C4" s="62">
        <v>547693</v>
      </c>
      <c r="D4" s="62">
        <v>506312019860</v>
      </c>
      <c r="E4" s="62">
        <v>107181509428</v>
      </c>
      <c r="F4" s="62">
        <v>457118</v>
      </c>
      <c r="G4" s="47">
        <f t="shared" ref="G4:G5" si="0">IFERROR(F4/C4,"-")</f>
        <v>0.834624506794865</v>
      </c>
      <c r="H4" s="62">
        <f>IFERROR(E4/F4,"-")</f>
        <v>234472.30130513347</v>
      </c>
      <c r="I4" s="130"/>
      <c r="J4" s="130"/>
      <c r="K4" s="86"/>
      <c r="L4" s="133"/>
      <c r="M4" s="131"/>
    </row>
    <row r="5" spans="2:13" ht="30" customHeight="1" thickBot="1">
      <c r="B5" s="132" t="s">
        <v>194</v>
      </c>
      <c r="C5" s="62">
        <v>818684</v>
      </c>
      <c r="D5" s="62">
        <v>660182808290</v>
      </c>
      <c r="E5" s="62">
        <v>117345134099</v>
      </c>
      <c r="F5" s="62">
        <v>684754</v>
      </c>
      <c r="G5" s="47">
        <f t="shared" si="0"/>
        <v>0.83640818679734796</v>
      </c>
      <c r="H5" s="62">
        <f>IFERROR(E5/F5,"-")</f>
        <v>171368.30759513634</v>
      </c>
      <c r="I5" s="130"/>
      <c r="J5" s="130"/>
      <c r="K5" s="86"/>
      <c r="L5" s="133"/>
      <c r="M5" s="131"/>
    </row>
    <row r="6" spans="2:13" ht="30" customHeight="1" thickTop="1">
      <c r="B6" s="134" t="s">
        <v>196</v>
      </c>
      <c r="C6" s="63">
        <v>1366377</v>
      </c>
      <c r="D6" s="63">
        <v>1166494828150</v>
      </c>
      <c r="E6" s="63">
        <v>224526643527</v>
      </c>
      <c r="F6" s="63">
        <v>1141872</v>
      </c>
      <c r="G6" s="48">
        <v>0.83569322375888944</v>
      </c>
      <c r="H6" s="63">
        <v>196630.30841197612</v>
      </c>
      <c r="I6" s="130"/>
      <c r="J6" s="130"/>
      <c r="K6" s="86"/>
      <c r="L6" s="133"/>
      <c r="M6" s="131"/>
    </row>
  </sheetData>
  <phoneticPr fontId="3"/>
  <pageMargins left="0.47244094488188981" right="0.39370078740157483" top="0.74803149606299213" bottom="0.74803149606299213" header="0.31496062992125984" footer="0.31496062992125984"/>
  <pageSetup paperSize="8" scale="75" fitToHeight="0" orientation="landscape" r:id="rId1"/>
  <headerFooter>
    <oddHeader>&amp;R&amp;"ＭＳ 明朝,標準"&amp;12 2-4.生活習慣病に係る医療費等の状況</oddHeader>
  </headerFooter>
  <ignoredErrors>
    <ignoredError sqref="G4:H5" emptyCellReferenc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B160"/>
  <sheetViews>
    <sheetView showGridLines="0" zoomScaleNormal="100" zoomScaleSheetLayoutView="100" workbookViewId="0"/>
  </sheetViews>
  <sheetFormatPr defaultColWidth="9" defaultRowHeight="13.5"/>
  <cols>
    <col min="1" max="1" width="4.625" style="2" customWidth="1"/>
    <col min="2" max="2" width="3.25" style="2" customWidth="1"/>
    <col min="3" max="3" width="13.75" style="2" customWidth="1"/>
    <col min="4" max="9" width="17.625" style="2" customWidth="1"/>
    <col min="10" max="10" width="9" style="16"/>
    <col min="11" max="11" width="12.25" style="1" bestFit="1" customWidth="1"/>
    <col min="12" max="14" width="9" style="16"/>
    <col min="15" max="15" width="12.25" style="16" bestFit="1" customWidth="1"/>
    <col min="16" max="18" width="10.625" style="16" customWidth="1"/>
    <col min="19" max="19" width="9" style="16"/>
    <col min="20" max="26" width="15.625" style="1" customWidth="1"/>
    <col min="27" max="28" width="9" style="16"/>
    <col min="29" max="16384" width="9" style="2"/>
  </cols>
  <sheetData>
    <row r="1" spans="2:28" ht="16.5" customHeight="1">
      <c r="B1" s="142" t="s">
        <v>197</v>
      </c>
      <c r="C1" s="20"/>
      <c r="D1" s="20"/>
      <c r="E1" s="20"/>
      <c r="F1" s="20"/>
      <c r="G1" s="20"/>
      <c r="H1" s="20"/>
      <c r="I1" s="20"/>
      <c r="J1" s="143"/>
      <c r="K1" s="144"/>
      <c r="L1" s="146"/>
      <c r="M1" s="146"/>
      <c r="N1" s="146"/>
      <c r="O1" s="143"/>
      <c r="P1" s="143"/>
      <c r="Q1" s="143"/>
      <c r="R1" s="143"/>
      <c r="S1" s="143"/>
      <c r="T1" s="144"/>
      <c r="U1" s="144"/>
      <c r="V1" s="144"/>
      <c r="W1" s="144"/>
      <c r="X1" s="144"/>
      <c r="Y1" s="144"/>
      <c r="Z1" s="144"/>
      <c r="AA1" s="143"/>
      <c r="AB1" s="143"/>
    </row>
    <row r="2" spans="2:28" ht="16.5" customHeight="1">
      <c r="B2" s="142" t="s">
        <v>203</v>
      </c>
      <c r="C2" s="20"/>
      <c r="D2" s="20"/>
      <c r="E2" s="20"/>
      <c r="F2" s="20"/>
      <c r="G2" s="20"/>
      <c r="H2" s="20"/>
      <c r="I2" s="20"/>
      <c r="J2" s="143"/>
      <c r="K2" s="32" t="s">
        <v>92</v>
      </c>
      <c r="L2" s="100"/>
      <c r="M2" s="100"/>
      <c r="N2" s="100"/>
      <c r="O2" s="17"/>
      <c r="P2" s="17"/>
      <c r="Q2" s="17"/>
      <c r="R2" s="17"/>
      <c r="S2" s="143"/>
      <c r="T2" s="144"/>
      <c r="U2" s="144"/>
      <c r="V2" s="144"/>
      <c r="W2" s="144"/>
      <c r="X2" s="144"/>
      <c r="Y2" s="144"/>
      <c r="Z2" s="144"/>
      <c r="AA2" s="143"/>
      <c r="AB2" s="143"/>
    </row>
    <row r="3" spans="2:28" ht="16.5" customHeight="1">
      <c r="B3" s="186"/>
      <c r="C3" s="187" t="s">
        <v>112</v>
      </c>
      <c r="D3" s="189" t="s">
        <v>87</v>
      </c>
      <c r="E3" s="188" t="s">
        <v>62</v>
      </c>
      <c r="F3" s="188" t="s">
        <v>63</v>
      </c>
      <c r="G3" s="188" t="s">
        <v>255</v>
      </c>
      <c r="H3" s="188" t="s">
        <v>256</v>
      </c>
      <c r="I3" s="188" t="s">
        <v>241</v>
      </c>
      <c r="J3" s="143"/>
      <c r="K3" s="203" t="s">
        <v>117</v>
      </c>
      <c r="L3" s="203"/>
      <c r="M3" s="203"/>
      <c r="N3" s="203"/>
      <c r="O3" s="203" t="s">
        <v>201</v>
      </c>
      <c r="P3" s="203"/>
      <c r="Q3" s="203"/>
      <c r="R3" s="203"/>
      <c r="S3" s="143"/>
      <c r="T3" s="195" t="s">
        <v>235</v>
      </c>
      <c r="U3" s="196"/>
      <c r="V3" s="197"/>
      <c r="W3" s="195" t="s">
        <v>201</v>
      </c>
      <c r="X3" s="196"/>
      <c r="Y3" s="197"/>
      <c r="Z3" s="191"/>
      <c r="AA3" s="143"/>
      <c r="AB3" s="143"/>
    </row>
    <row r="4" spans="2:28" ht="31.5" customHeight="1">
      <c r="B4" s="186"/>
      <c r="C4" s="187"/>
      <c r="D4" s="190"/>
      <c r="E4" s="188"/>
      <c r="F4" s="188"/>
      <c r="G4" s="188"/>
      <c r="H4" s="188"/>
      <c r="I4" s="188"/>
      <c r="J4" s="143"/>
      <c r="K4" s="121" t="s">
        <v>232</v>
      </c>
      <c r="L4" s="123" t="s">
        <v>244</v>
      </c>
      <c r="M4" s="123" t="s">
        <v>245</v>
      </c>
      <c r="N4" s="123" t="s">
        <v>195</v>
      </c>
      <c r="O4" s="121" t="s">
        <v>232</v>
      </c>
      <c r="P4" s="123" t="s">
        <v>244</v>
      </c>
      <c r="Q4" s="123" t="s">
        <v>245</v>
      </c>
      <c r="R4" s="123" t="s">
        <v>234</v>
      </c>
      <c r="S4" s="143"/>
      <c r="T4" s="123" t="s">
        <v>244</v>
      </c>
      <c r="U4" s="123" t="s">
        <v>245</v>
      </c>
      <c r="V4" s="123" t="s">
        <v>164</v>
      </c>
      <c r="W4" s="123" t="s">
        <v>244</v>
      </c>
      <c r="X4" s="123" t="s">
        <v>245</v>
      </c>
      <c r="Y4" s="123" t="s">
        <v>164</v>
      </c>
      <c r="Z4" s="192"/>
      <c r="AA4" s="143"/>
      <c r="AB4" s="143"/>
    </row>
    <row r="5" spans="2:28" ht="13.5" customHeight="1">
      <c r="B5" s="124">
        <v>1</v>
      </c>
      <c r="C5" s="25" t="s">
        <v>50</v>
      </c>
      <c r="D5" s="97">
        <v>382481</v>
      </c>
      <c r="E5" s="97">
        <v>329782196610</v>
      </c>
      <c r="F5" s="97">
        <v>64661458086</v>
      </c>
      <c r="G5" s="97">
        <v>311712</v>
      </c>
      <c r="H5" s="104">
        <f>IFERROR(G5/D5,"-")</f>
        <v>0.81497381569280569</v>
      </c>
      <c r="I5" s="97">
        <f>IFERROR(F5/G5,"-")</f>
        <v>207439.74593855866</v>
      </c>
      <c r="J5" s="145"/>
      <c r="K5" s="87" t="str">
        <f t="shared" ref="K5:K36" si="0">INDEX($C$5:$C$78,MATCH(L5,H$5:H$78,0))</f>
        <v>田尻町</v>
      </c>
      <c r="L5" s="88">
        <f>LARGE(H$5:H$78,ROW(A1))</f>
        <v>0.85413290113452189</v>
      </c>
      <c r="M5" s="88">
        <f>VLOOKUP(K5,$L$86:$R$159,6,FALSE)</f>
        <v>0.86314021830394627</v>
      </c>
      <c r="N5" s="89">
        <f>(ROUND(L5,3)-ROUND(M5,3))*100</f>
        <v>-0.9000000000000008</v>
      </c>
      <c r="O5" s="87" t="str">
        <f t="shared" ref="O5:O36" si="1">INDEX($C$5:$C$78,MATCH(P5,I$5:I$78,0))</f>
        <v>忠岡町</v>
      </c>
      <c r="P5" s="83">
        <f>LARGE(I$5:I$78,ROW(A1))</f>
        <v>224442.14459295262</v>
      </c>
      <c r="Q5" s="94">
        <f>VLOOKUP(O5,$L$86:$R$159,7,FALSE)</f>
        <v>220136.46587537092</v>
      </c>
      <c r="R5" s="83">
        <f>ROUND(P5,0)-ROUND(Q5,0)</f>
        <v>4306</v>
      </c>
      <c r="S5" s="145"/>
      <c r="T5" s="88">
        <f t="shared" ref="T5:T68" si="2">$H$79</f>
        <v>0.83569322375888944</v>
      </c>
      <c r="U5" s="88">
        <f>$Q$160</f>
        <v>0.83641805017860638</v>
      </c>
      <c r="V5" s="89">
        <f>(ROUND(T5,3)-ROUND(U5,3))*100</f>
        <v>0</v>
      </c>
      <c r="W5" s="83">
        <f>$I$79</f>
        <v>196630.30841197612</v>
      </c>
      <c r="X5" s="83">
        <f>$R$160</f>
        <v>204398.77762680576</v>
      </c>
      <c r="Y5" s="83">
        <f>ROUND(W5,0)-ROUND(X5,0)</f>
        <v>-7769</v>
      </c>
      <c r="Z5" s="83">
        <v>0</v>
      </c>
      <c r="AA5" s="143"/>
      <c r="AB5" s="143"/>
    </row>
    <row r="6" spans="2:28" ht="13.5" customHeight="1">
      <c r="B6" s="124">
        <v>2</v>
      </c>
      <c r="C6" s="25" t="s">
        <v>93</v>
      </c>
      <c r="D6" s="97">
        <v>14656</v>
      </c>
      <c r="E6" s="97">
        <v>11670880820</v>
      </c>
      <c r="F6" s="97">
        <v>2313578327</v>
      </c>
      <c r="G6" s="97">
        <v>11039</v>
      </c>
      <c r="H6" s="104">
        <f t="shared" ref="H6:H69" si="3">IFERROR(G6/D6,"-")</f>
        <v>0.75320687772925765</v>
      </c>
      <c r="I6" s="97">
        <f t="shared" ref="I6:I69" si="4">IFERROR(F6/G6,"-")</f>
        <v>209582.23815563004</v>
      </c>
      <c r="J6" s="145"/>
      <c r="K6" s="87" t="str">
        <f t="shared" si="0"/>
        <v>太子町</v>
      </c>
      <c r="L6" s="88">
        <f>LARGE(H$5:H$78,ROW(A2))</f>
        <v>0.83483483483483478</v>
      </c>
      <c r="M6" s="88">
        <f>VLOOKUP(K6,$L$86:$R$159,6,FALSE)</f>
        <v>0.82948891904115785</v>
      </c>
      <c r="N6" s="89">
        <f t="shared" ref="N6:N69" si="5">(ROUND(L6,3)-ROUND(M6,3))*100</f>
        <v>0.60000000000000053</v>
      </c>
      <c r="O6" s="87" t="str">
        <f t="shared" si="1"/>
        <v>能勢町</v>
      </c>
      <c r="P6" s="83">
        <f>LARGE(I$5:I$78,ROW(A2))</f>
        <v>222080.33187772924</v>
      </c>
      <c r="Q6" s="94">
        <f t="shared" ref="Q6:Q69" si="6">VLOOKUP(O6,$L$86:$R$159,7,FALSE)</f>
        <v>259397.58632676708</v>
      </c>
      <c r="R6" s="83">
        <f t="shared" ref="R6:R69" si="7">ROUND(P6,0)-ROUND(Q6,0)</f>
        <v>-37318</v>
      </c>
      <c r="S6" s="145"/>
      <c r="T6" s="88">
        <f t="shared" si="2"/>
        <v>0.83569322375888944</v>
      </c>
      <c r="U6" s="88">
        <f t="shared" ref="U6:U69" si="8">$Q$160</f>
        <v>0.83641805017860638</v>
      </c>
      <c r="V6" s="89">
        <f t="shared" ref="V6:V69" si="9">(ROUND(T6,3)-ROUND(U6,3))*100</f>
        <v>0</v>
      </c>
      <c r="W6" s="83">
        <f t="shared" ref="W6:W69" si="10">$I$79</f>
        <v>196630.30841197612</v>
      </c>
      <c r="X6" s="83">
        <f t="shared" ref="X6:X69" si="11">$R$160</f>
        <v>204398.77762680576</v>
      </c>
      <c r="Y6" s="83">
        <f t="shared" ref="Y6:Y69" si="12">ROUND(W6,0)-ROUND(X6,0)</f>
        <v>-7769</v>
      </c>
      <c r="Z6" s="83">
        <v>0</v>
      </c>
      <c r="AA6" s="143"/>
      <c r="AB6" s="143"/>
    </row>
    <row r="7" spans="2:28" ht="13.5" customHeight="1">
      <c r="B7" s="124">
        <v>3</v>
      </c>
      <c r="C7" s="25" t="s">
        <v>94</v>
      </c>
      <c r="D7" s="97">
        <v>9306</v>
      </c>
      <c r="E7" s="97">
        <v>8143106480</v>
      </c>
      <c r="F7" s="97">
        <v>1593740598</v>
      </c>
      <c r="G7" s="97">
        <v>7260</v>
      </c>
      <c r="H7" s="104">
        <f t="shared" si="3"/>
        <v>0.78014184397163122</v>
      </c>
      <c r="I7" s="97">
        <f t="shared" si="4"/>
        <v>219523.49834710744</v>
      </c>
      <c r="J7" s="145"/>
      <c r="K7" s="87" t="str">
        <f t="shared" si="0"/>
        <v>泉佐野市</v>
      </c>
      <c r="L7" s="88">
        <f t="shared" ref="L7:L36" si="13">LARGE(H$5:H$78,ROW(A3))</f>
        <v>0.83464064791786241</v>
      </c>
      <c r="M7" s="88">
        <f>VLOOKUP(K7,$L$86:$R$159,6,FALSE)</f>
        <v>0.84021447721179621</v>
      </c>
      <c r="N7" s="89">
        <f t="shared" si="5"/>
        <v>-0.50000000000000044</v>
      </c>
      <c r="O7" s="87" t="str">
        <f t="shared" si="1"/>
        <v>福島区</v>
      </c>
      <c r="P7" s="83">
        <f t="shared" ref="P7:P36" si="14">LARGE(I$5:I$78,ROW(A3))</f>
        <v>219523.49834710744</v>
      </c>
      <c r="Q7" s="94">
        <f t="shared" si="6"/>
        <v>221168.81106593087</v>
      </c>
      <c r="R7" s="83">
        <f t="shared" si="7"/>
        <v>-1646</v>
      </c>
      <c r="S7" s="145"/>
      <c r="T7" s="88">
        <f t="shared" si="2"/>
        <v>0.83569322375888944</v>
      </c>
      <c r="U7" s="88">
        <f t="shared" si="8"/>
        <v>0.83641805017860638</v>
      </c>
      <c r="V7" s="89">
        <f t="shared" si="9"/>
        <v>0</v>
      </c>
      <c r="W7" s="83">
        <f t="shared" si="10"/>
        <v>196630.30841197612</v>
      </c>
      <c r="X7" s="83">
        <f t="shared" si="11"/>
        <v>204398.77762680576</v>
      </c>
      <c r="Y7" s="83">
        <f t="shared" si="12"/>
        <v>-7769</v>
      </c>
      <c r="Z7" s="83">
        <v>0</v>
      </c>
      <c r="AA7" s="143"/>
      <c r="AB7" s="143"/>
    </row>
    <row r="8" spans="2:28" ht="13.5" customHeight="1">
      <c r="B8" s="124">
        <v>4</v>
      </c>
      <c r="C8" s="25" t="s">
        <v>95</v>
      </c>
      <c r="D8" s="97">
        <v>10425</v>
      </c>
      <c r="E8" s="97">
        <v>9312252650</v>
      </c>
      <c r="F8" s="97">
        <v>1818141553</v>
      </c>
      <c r="G8" s="97">
        <v>8431</v>
      </c>
      <c r="H8" s="104">
        <f t="shared" si="3"/>
        <v>0.80872901678657072</v>
      </c>
      <c r="I8" s="97">
        <f t="shared" si="4"/>
        <v>215649.57336021823</v>
      </c>
      <c r="J8" s="145"/>
      <c r="K8" s="87" t="str">
        <f t="shared" si="0"/>
        <v>泉大津市</v>
      </c>
      <c r="L8" s="88">
        <f t="shared" si="13"/>
        <v>0.82632460548355813</v>
      </c>
      <c r="M8" s="88">
        <f t="shared" ref="M8:M69" si="15">VLOOKUP(K8,$L$86:$R$159,6,FALSE)</f>
        <v>0.82897906244209751</v>
      </c>
      <c r="N8" s="89">
        <f t="shared" si="5"/>
        <v>-0.30000000000000027</v>
      </c>
      <c r="O8" s="87" t="str">
        <f t="shared" si="1"/>
        <v>大正区</v>
      </c>
      <c r="P8" s="83">
        <f t="shared" si="14"/>
        <v>217970.42812801027</v>
      </c>
      <c r="Q8" s="94">
        <f t="shared" si="6"/>
        <v>229872.9913130638</v>
      </c>
      <c r="R8" s="83">
        <f t="shared" si="7"/>
        <v>-11903</v>
      </c>
      <c r="S8" s="145"/>
      <c r="T8" s="88">
        <f t="shared" si="2"/>
        <v>0.83569322375888944</v>
      </c>
      <c r="U8" s="88">
        <f t="shared" si="8"/>
        <v>0.83641805017860638</v>
      </c>
      <c r="V8" s="89">
        <f t="shared" si="9"/>
        <v>0</v>
      </c>
      <c r="W8" s="83">
        <f t="shared" si="10"/>
        <v>196630.30841197612</v>
      </c>
      <c r="X8" s="83">
        <f t="shared" si="11"/>
        <v>204398.77762680576</v>
      </c>
      <c r="Y8" s="83">
        <f t="shared" si="12"/>
        <v>-7769</v>
      </c>
      <c r="Z8" s="83">
        <v>0</v>
      </c>
      <c r="AA8" s="143"/>
      <c r="AB8" s="143"/>
    </row>
    <row r="9" spans="2:28" ht="13.5" customHeight="1">
      <c r="B9" s="124">
        <v>5</v>
      </c>
      <c r="C9" s="25" t="s">
        <v>96</v>
      </c>
      <c r="D9" s="97">
        <v>9340</v>
      </c>
      <c r="E9" s="97">
        <v>6974988540</v>
      </c>
      <c r="F9" s="97">
        <v>1430347480</v>
      </c>
      <c r="G9" s="97">
        <v>7025</v>
      </c>
      <c r="H9" s="104">
        <f t="shared" si="3"/>
        <v>0.75214132762312635</v>
      </c>
      <c r="I9" s="97">
        <f t="shared" si="4"/>
        <v>203608.18220640571</v>
      </c>
      <c r="J9" s="145"/>
      <c r="K9" s="87" t="str">
        <f t="shared" si="0"/>
        <v>高槻市</v>
      </c>
      <c r="L9" s="88">
        <f t="shared" si="13"/>
        <v>0.82533129540046957</v>
      </c>
      <c r="M9" s="88">
        <f t="shared" si="15"/>
        <v>0.82795645556217323</v>
      </c>
      <c r="N9" s="89">
        <f t="shared" si="5"/>
        <v>-0.30000000000000027</v>
      </c>
      <c r="O9" s="87" t="str">
        <f t="shared" si="1"/>
        <v>浪速区</v>
      </c>
      <c r="P9" s="83">
        <f t="shared" si="14"/>
        <v>216879.25352112675</v>
      </c>
      <c r="Q9" s="94">
        <f t="shared" si="6"/>
        <v>216861.91045828437</v>
      </c>
      <c r="R9" s="83">
        <f t="shared" si="7"/>
        <v>17</v>
      </c>
      <c r="S9" s="145"/>
      <c r="T9" s="88">
        <f t="shared" si="2"/>
        <v>0.83569322375888944</v>
      </c>
      <c r="U9" s="88">
        <f t="shared" si="8"/>
        <v>0.83641805017860638</v>
      </c>
      <c r="V9" s="89">
        <f t="shared" si="9"/>
        <v>0</v>
      </c>
      <c r="W9" s="83">
        <f t="shared" si="10"/>
        <v>196630.30841197612</v>
      </c>
      <c r="X9" s="83">
        <f t="shared" si="11"/>
        <v>204398.77762680576</v>
      </c>
      <c r="Y9" s="83">
        <f t="shared" si="12"/>
        <v>-7769</v>
      </c>
      <c r="Z9" s="83">
        <v>0</v>
      </c>
      <c r="AA9" s="143"/>
      <c r="AB9" s="143"/>
    </row>
    <row r="10" spans="2:28" ht="13.5" customHeight="1">
      <c r="B10" s="124">
        <v>6</v>
      </c>
      <c r="C10" s="25" t="s">
        <v>97</v>
      </c>
      <c r="D10" s="97">
        <v>12774</v>
      </c>
      <c r="E10" s="97">
        <v>10818845140</v>
      </c>
      <c r="F10" s="97">
        <v>2200234108</v>
      </c>
      <c r="G10" s="97">
        <v>10176</v>
      </c>
      <c r="H10" s="104">
        <f t="shared" si="3"/>
        <v>0.79661813057773601</v>
      </c>
      <c r="I10" s="97">
        <f t="shared" si="4"/>
        <v>216217.97444968554</v>
      </c>
      <c r="J10" s="145"/>
      <c r="K10" s="87" t="str">
        <f t="shared" si="0"/>
        <v>東大阪市</v>
      </c>
      <c r="L10" s="88">
        <f t="shared" si="13"/>
        <v>0.82493544081138737</v>
      </c>
      <c r="M10" s="88">
        <f t="shared" si="15"/>
        <v>0.82622680735888288</v>
      </c>
      <c r="N10" s="89">
        <f t="shared" si="5"/>
        <v>-0.10000000000000009</v>
      </c>
      <c r="O10" s="87" t="str">
        <f t="shared" si="1"/>
        <v>港区</v>
      </c>
      <c r="P10" s="83">
        <f t="shared" si="14"/>
        <v>216217.97444968554</v>
      </c>
      <c r="Q10" s="94">
        <f t="shared" si="6"/>
        <v>222933.97918771469</v>
      </c>
      <c r="R10" s="83">
        <f t="shared" si="7"/>
        <v>-6716</v>
      </c>
      <c r="S10" s="145"/>
      <c r="T10" s="88">
        <f t="shared" si="2"/>
        <v>0.83569322375888944</v>
      </c>
      <c r="U10" s="88">
        <f t="shared" si="8"/>
        <v>0.83641805017860638</v>
      </c>
      <c r="V10" s="89">
        <f t="shared" si="9"/>
        <v>0</v>
      </c>
      <c r="W10" s="83">
        <f t="shared" si="10"/>
        <v>196630.30841197612</v>
      </c>
      <c r="X10" s="83">
        <f t="shared" si="11"/>
        <v>204398.77762680576</v>
      </c>
      <c r="Y10" s="83">
        <f t="shared" si="12"/>
        <v>-7769</v>
      </c>
      <c r="Z10" s="83">
        <v>0</v>
      </c>
      <c r="AA10" s="143"/>
      <c r="AB10" s="143"/>
    </row>
    <row r="11" spans="2:28" ht="13.5" customHeight="1">
      <c r="B11" s="124">
        <v>7</v>
      </c>
      <c r="C11" s="25" t="s">
        <v>98</v>
      </c>
      <c r="D11" s="56">
        <v>11462</v>
      </c>
      <c r="E11" s="56">
        <v>10397076760</v>
      </c>
      <c r="F11" s="97">
        <v>2036497710</v>
      </c>
      <c r="G11" s="56">
        <v>9343</v>
      </c>
      <c r="H11" s="105">
        <f t="shared" si="3"/>
        <v>0.81512824986913279</v>
      </c>
      <c r="I11" s="56">
        <f t="shared" si="4"/>
        <v>217970.42812801027</v>
      </c>
      <c r="J11" s="145"/>
      <c r="K11" s="87" t="str">
        <f t="shared" si="0"/>
        <v>松原市</v>
      </c>
      <c r="L11" s="88">
        <f t="shared" si="13"/>
        <v>0.82367953333637156</v>
      </c>
      <c r="M11" s="88">
        <f t="shared" si="15"/>
        <v>0.82612844737093238</v>
      </c>
      <c r="N11" s="89">
        <f t="shared" si="5"/>
        <v>-0.20000000000000018</v>
      </c>
      <c r="O11" s="87" t="str">
        <f t="shared" si="1"/>
        <v>此花区</v>
      </c>
      <c r="P11" s="83">
        <f t="shared" si="14"/>
        <v>215649.57336021823</v>
      </c>
      <c r="Q11" s="94">
        <f t="shared" si="6"/>
        <v>223762.37788414335</v>
      </c>
      <c r="R11" s="83">
        <f t="shared" si="7"/>
        <v>-8112</v>
      </c>
      <c r="S11" s="145"/>
      <c r="T11" s="88">
        <f t="shared" si="2"/>
        <v>0.83569322375888944</v>
      </c>
      <c r="U11" s="88">
        <f t="shared" si="8"/>
        <v>0.83641805017860638</v>
      </c>
      <c r="V11" s="89">
        <f t="shared" si="9"/>
        <v>0</v>
      </c>
      <c r="W11" s="83">
        <f t="shared" si="10"/>
        <v>196630.30841197612</v>
      </c>
      <c r="X11" s="83">
        <f t="shared" si="11"/>
        <v>204398.77762680576</v>
      </c>
      <c r="Y11" s="83">
        <f t="shared" si="12"/>
        <v>-7769</v>
      </c>
      <c r="Z11" s="83">
        <v>0</v>
      </c>
      <c r="AA11" s="143"/>
      <c r="AB11" s="143"/>
    </row>
    <row r="12" spans="2:28" ht="13.5" customHeight="1">
      <c r="B12" s="124">
        <v>8</v>
      </c>
      <c r="C12" s="25" t="s">
        <v>51</v>
      </c>
      <c r="D12" s="98">
        <v>9525</v>
      </c>
      <c r="E12" s="98">
        <v>7462540660</v>
      </c>
      <c r="F12" s="97">
        <v>1423338865</v>
      </c>
      <c r="G12" s="98">
        <v>7016</v>
      </c>
      <c r="H12" s="106">
        <f t="shared" si="3"/>
        <v>0.73658792650918636</v>
      </c>
      <c r="I12" s="98">
        <f t="shared" si="4"/>
        <v>202870.41975484608</v>
      </c>
      <c r="J12" s="143"/>
      <c r="K12" s="87" t="str">
        <f t="shared" si="0"/>
        <v>枚方市</v>
      </c>
      <c r="L12" s="88">
        <f t="shared" si="13"/>
        <v>0.82324364723467858</v>
      </c>
      <c r="M12" s="88">
        <f t="shared" si="15"/>
        <v>0.82559150321632346</v>
      </c>
      <c r="N12" s="89">
        <f t="shared" si="5"/>
        <v>-0.30000000000000027</v>
      </c>
      <c r="O12" s="87" t="str">
        <f t="shared" si="1"/>
        <v>住之江区</v>
      </c>
      <c r="P12" s="83">
        <f t="shared" si="14"/>
        <v>215009.06239687098</v>
      </c>
      <c r="Q12" s="94">
        <f t="shared" si="6"/>
        <v>231429.28408435357</v>
      </c>
      <c r="R12" s="83">
        <f t="shared" si="7"/>
        <v>-16420</v>
      </c>
      <c r="S12" s="145"/>
      <c r="T12" s="88">
        <f t="shared" si="2"/>
        <v>0.83569322375888944</v>
      </c>
      <c r="U12" s="88">
        <f t="shared" si="8"/>
        <v>0.83641805017860638</v>
      </c>
      <c r="V12" s="89">
        <f t="shared" si="9"/>
        <v>0</v>
      </c>
      <c r="W12" s="83">
        <f t="shared" si="10"/>
        <v>196630.30841197612</v>
      </c>
      <c r="X12" s="83">
        <f t="shared" si="11"/>
        <v>204398.77762680576</v>
      </c>
      <c r="Y12" s="83">
        <f t="shared" si="12"/>
        <v>-7769</v>
      </c>
      <c r="Z12" s="83">
        <v>0</v>
      </c>
      <c r="AA12" s="143"/>
      <c r="AB12" s="143"/>
    </row>
    <row r="13" spans="2:28" ht="13.5" customHeight="1">
      <c r="B13" s="124">
        <v>9</v>
      </c>
      <c r="C13" s="25" t="s">
        <v>99</v>
      </c>
      <c r="D13" s="97">
        <v>6207</v>
      </c>
      <c r="E13" s="97">
        <v>4905551440</v>
      </c>
      <c r="F13" s="97">
        <v>970100901</v>
      </c>
      <c r="G13" s="97">
        <v>4473</v>
      </c>
      <c r="H13" s="104">
        <f t="shared" si="3"/>
        <v>0.72063798936684387</v>
      </c>
      <c r="I13" s="97">
        <f t="shared" si="4"/>
        <v>216879.25352112675</v>
      </c>
      <c r="J13" s="143"/>
      <c r="K13" s="87" t="str">
        <f t="shared" si="0"/>
        <v>守口市</v>
      </c>
      <c r="L13" s="88">
        <f t="shared" si="13"/>
        <v>0.82295573893473373</v>
      </c>
      <c r="M13" s="88">
        <f t="shared" si="15"/>
        <v>0.82549781046021653</v>
      </c>
      <c r="N13" s="89">
        <f t="shared" si="5"/>
        <v>-0.20000000000000018</v>
      </c>
      <c r="O13" s="87" t="str">
        <f t="shared" si="1"/>
        <v>生野区</v>
      </c>
      <c r="P13" s="83">
        <f t="shared" si="14"/>
        <v>214410.48858312081</v>
      </c>
      <c r="Q13" s="94">
        <f t="shared" si="6"/>
        <v>225439.410606889</v>
      </c>
      <c r="R13" s="83">
        <f t="shared" si="7"/>
        <v>-11029</v>
      </c>
      <c r="S13" s="145"/>
      <c r="T13" s="88">
        <f t="shared" si="2"/>
        <v>0.83569322375888944</v>
      </c>
      <c r="U13" s="88">
        <f t="shared" si="8"/>
        <v>0.83641805017860638</v>
      </c>
      <c r="V13" s="89">
        <f t="shared" si="9"/>
        <v>0</v>
      </c>
      <c r="W13" s="83">
        <f t="shared" si="10"/>
        <v>196630.30841197612</v>
      </c>
      <c r="X13" s="83">
        <f t="shared" si="11"/>
        <v>204398.77762680576</v>
      </c>
      <c r="Y13" s="83">
        <f t="shared" si="12"/>
        <v>-7769</v>
      </c>
      <c r="Z13" s="83">
        <v>0</v>
      </c>
      <c r="AA13" s="143"/>
      <c r="AB13" s="143"/>
    </row>
    <row r="14" spans="2:28" ht="13.5" customHeight="1">
      <c r="B14" s="124">
        <v>10</v>
      </c>
      <c r="C14" s="25" t="s">
        <v>52</v>
      </c>
      <c r="D14" s="97">
        <v>14097</v>
      </c>
      <c r="E14" s="97">
        <v>11322472330</v>
      </c>
      <c r="F14" s="97">
        <v>2220000745</v>
      </c>
      <c r="G14" s="97">
        <v>11392</v>
      </c>
      <c r="H14" s="104">
        <f t="shared" si="3"/>
        <v>0.80811520181598917</v>
      </c>
      <c r="I14" s="97">
        <f t="shared" si="4"/>
        <v>194873.66090238764</v>
      </c>
      <c r="J14" s="143"/>
      <c r="K14" s="87" t="str">
        <f t="shared" si="0"/>
        <v>高石市</v>
      </c>
      <c r="L14" s="88">
        <f t="shared" si="13"/>
        <v>0.82282563462338743</v>
      </c>
      <c r="M14" s="88">
        <f t="shared" si="15"/>
        <v>0.81964168669434123</v>
      </c>
      <c r="N14" s="89">
        <f t="shared" si="5"/>
        <v>0.30000000000000027</v>
      </c>
      <c r="O14" s="87" t="str">
        <f t="shared" si="1"/>
        <v>住吉区</v>
      </c>
      <c r="P14" s="83">
        <f t="shared" si="14"/>
        <v>212891.17105128989</v>
      </c>
      <c r="Q14" s="94">
        <f t="shared" si="6"/>
        <v>222138.32986876639</v>
      </c>
      <c r="R14" s="83">
        <f t="shared" si="7"/>
        <v>-9247</v>
      </c>
      <c r="S14" s="145"/>
      <c r="T14" s="88">
        <f t="shared" si="2"/>
        <v>0.83569322375888944</v>
      </c>
      <c r="U14" s="88">
        <f t="shared" si="8"/>
        <v>0.83641805017860638</v>
      </c>
      <c r="V14" s="89">
        <f t="shared" si="9"/>
        <v>0</v>
      </c>
      <c r="W14" s="83">
        <f t="shared" si="10"/>
        <v>196630.30841197612</v>
      </c>
      <c r="X14" s="83">
        <f t="shared" si="11"/>
        <v>204398.77762680576</v>
      </c>
      <c r="Y14" s="83">
        <f t="shared" si="12"/>
        <v>-7769</v>
      </c>
      <c r="Z14" s="83">
        <v>0</v>
      </c>
      <c r="AA14" s="143"/>
      <c r="AB14" s="143"/>
    </row>
    <row r="15" spans="2:28" ht="13.5" customHeight="1">
      <c r="B15" s="124">
        <v>11</v>
      </c>
      <c r="C15" s="25" t="s">
        <v>53</v>
      </c>
      <c r="D15" s="97">
        <v>24081</v>
      </c>
      <c r="E15" s="97">
        <v>20590303950</v>
      </c>
      <c r="F15" s="97">
        <v>4054733928</v>
      </c>
      <c r="G15" s="97">
        <v>19346</v>
      </c>
      <c r="H15" s="104">
        <f t="shared" si="3"/>
        <v>0.80337195299198538</v>
      </c>
      <c r="I15" s="97">
        <f t="shared" si="4"/>
        <v>209590.29918329371</v>
      </c>
      <c r="J15" s="143"/>
      <c r="K15" s="87" t="str">
        <f t="shared" si="0"/>
        <v>八尾市</v>
      </c>
      <c r="L15" s="88">
        <f t="shared" si="13"/>
        <v>0.82172515403160995</v>
      </c>
      <c r="M15" s="88">
        <f t="shared" si="15"/>
        <v>0.82397780782320851</v>
      </c>
      <c r="N15" s="89">
        <f t="shared" si="5"/>
        <v>-0.20000000000000018</v>
      </c>
      <c r="O15" s="87" t="str">
        <f t="shared" si="1"/>
        <v>淀川区</v>
      </c>
      <c r="P15" s="83">
        <f t="shared" si="14"/>
        <v>210328.64881234529</v>
      </c>
      <c r="Q15" s="94">
        <f t="shared" si="6"/>
        <v>213175.0258630137</v>
      </c>
      <c r="R15" s="83">
        <f t="shared" si="7"/>
        <v>-2846</v>
      </c>
      <c r="S15" s="145"/>
      <c r="T15" s="88">
        <f t="shared" si="2"/>
        <v>0.83569322375888944</v>
      </c>
      <c r="U15" s="88">
        <f t="shared" si="8"/>
        <v>0.83641805017860638</v>
      </c>
      <c r="V15" s="89">
        <f t="shared" si="9"/>
        <v>0</v>
      </c>
      <c r="W15" s="83">
        <f t="shared" si="10"/>
        <v>196630.30841197612</v>
      </c>
      <c r="X15" s="83">
        <f t="shared" si="11"/>
        <v>204398.77762680576</v>
      </c>
      <c r="Y15" s="83">
        <f t="shared" si="12"/>
        <v>-7769</v>
      </c>
      <c r="Z15" s="83">
        <v>0</v>
      </c>
      <c r="AA15" s="143"/>
      <c r="AB15" s="143"/>
    </row>
    <row r="16" spans="2:28" ht="13.5" customHeight="1">
      <c r="B16" s="124">
        <v>12</v>
      </c>
      <c r="C16" s="25" t="s">
        <v>100</v>
      </c>
      <c r="D16" s="97">
        <v>12454</v>
      </c>
      <c r="E16" s="97">
        <v>10358677200</v>
      </c>
      <c r="F16" s="97">
        <v>1984142459</v>
      </c>
      <c r="G16" s="97">
        <v>9684</v>
      </c>
      <c r="H16" s="104">
        <f t="shared" si="3"/>
        <v>0.77758149991970449</v>
      </c>
      <c r="I16" s="97">
        <f t="shared" si="4"/>
        <v>204888.72976042959</v>
      </c>
      <c r="J16" s="143"/>
      <c r="K16" s="87" t="str">
        <f t="shared" si="0"/>
        <v>柏原市</v>
      </c>
      <c r="L16" s="88">
        <f t="shared" si="13"/>
        <v>0.82167454982988963</v>
      </c>
      <c r="M16" s="88">
        <f t="shared" si="15"/>
        <v>0.82978163641147062</v>
      </c>
      <c r="N16" s="89">
        <f t="shared" si="5"/>
        <v>-0.80000000000000071</v>
      </c>
      <c r="O16" s="87" t="str">
        <f t="shared" si="1"/>
        <v>東淀川区</v>
      </c>
      <c r="P16" s="83">
        <f t="shared" si="14"/>
        <v>209590.29918329371</v>
      </c>
      <c r="Q16" s="94">
        <f t="shared" si="6"/>
        <v>210702.10428693608</v>
      </c>
      <c r="R16" s="83">
        <f t="shared" si="7"/>
        <v>-1112</v>
      </c>
      <c r="S16" s="145"/>
      <c r="T16" s="88">
        <f t="shared" si="2"/>
        <v>0.83569322375888944</v>
      </c>
      <c r="U16" s="88">
        <f t="shared" si="8"/>
        <v>0.83641805017860638</v>
      </c>
      <c r="V16" s="89">
        <f t="shared" si="9"/>
        <v>0</v>
      </c>
      <c r="W16" s="83">
        <f t="shared" si="10"/>
        <v>196630.30841197612</v>
      </c>
      <c r="X16" s="83">
        <f t="shared" si="11"/>
        <v>204398.77762680576</v>
      </c>
      <c r="Y16" s="83">
        <f t="shared" si="12"/>
        <v>-7769</v>
      </c>
      <c r="Z16" s="83">
        <v>0</v>
      </c>
      <c r="AA16" s="143"/>
      <c r="AB16" s="143"/>
    </row>
    <row r="17" spans="2:28" ht="13.5" customHeight="1">
      <c r="B17" s="124">
        <v>13</v>
      </c>
      <c r="C17" s="25" t="s">
        <v>101</v>
      </c>
      <c r="D17" s="97">
        <v>21368</v>
      </c>
      <c r="E17" s="97">
        <v>18390230520</v>
      </c>
      <c r="F17" s="97">
        <v>3615175248</v>
      </c>
      <c r="G17" s="97">
        <v>16861</v>
      </c>
      <c r="H17" s="104">
        <f t="shared" si="3"/>
        <v>0.78907712467240732</v>
      </c>
      <c r="I17" s="97">
        <f t="shared" si="4"/>
        <v>214410.48858312081</v>
      </c>
      <c r="J17" s="143"/>
      <c r="K17" s="87" t="str">
        <f t="shared" si="0"/>
        <v>阪南市</v>
      </c>
      <c r="L17" s="88">
        <f t="shared" si="13"/>
        <v>0.82150023889154322</v>
      </c>
      <c r="M17" s="88">
        <f t="shared" si="15"/>
        <v>0.83000911207856631</v>
      </c>
      <c r="N17" s="89">
        <f t="shared" si="5"/>
        <v>-0.80000000000000071</v>
      </c>
      <c r="O17" s="87" t="str">
        <f t="shared" si="1"/>
        <v>都島区</v>
      </c>
      <c r="P17" s="83">
        <f t="shared" si="14"/>
        <v>209582.23815563004</v>
      </c>
      <c r="Q17" s="94">
        <f t="shared" si="6"/>
        <v>214997.57321663844</v>
      </c>
      <c r="R17" s="83">
        <f t="shared" si="7"/>
        <v>-5416</v>
      </c>
      <c r="S17" s="145"/>
      <c r="T17" s="88">
        <f t="shared" si="2"/>
        <v>0.83569322375888944</v>
      </c>
      <c r="U17" s="88">
        <f t="shared" si="8"/>
        <v>0.83641805017860638</v>
      </c>
      <c r="V17" s="89">
        <f t="shared" si="9"/>
        <v>0</v>
      </c>
      <c r="W17" s="83">
        <f t="shared" si="10"/>
        <v>196630.30841197612</v>
      </c>
      <c r="X17" s="83">
        <f t="shared" si="11"/>
        <v>204398.77762680576</v>
      </c>
      <c r="Y17" s="83">
        <f t="shared" si="12"/>
        <v>-7769</v>
      </c>
      <c r="Z17" s="83">
        <v>0</v>
      </c>
      <c r="AA17" s="143"/>
      <c r="AB17" s="143"/>
    </row>
    <row r="18" spans="2:28" ht="13.5" customHeight="1">
      <c r="B18" s="124">
        <v>14</v>
      </c>
      <c r="C18" s="25" t="s">
        <v>102</v>
      </c>
      <c r="D18" s="97">
        <v>16265</v>
      </c>
      <c r="E18" s="97">
        <v>13281573900</v>
      </c>
      <c r="F18" s="97">
        <v>2605412295</v>
      </c>
      <c r="G18" s="97">
        <v>12768</v>
      </c>
      <c r="H18" s="104">
        <f t="shared" si="3"/>
        <v>0.78499846295727016</v>
      </c>
      <c r="I18" s="97">
        <f t="shared" si="4"/>
        <v>204057.98049812031</v>
      </c>
      <c r="J18" s="143"/>
      <c r="K18" s="87" t="str">
        <f t="shared" si="0"/>
        <v>泉南市</v>
      </c>
      <c r="L18" s="88">
        <f t="shared" si="13"/>
        <v>0.82032358785126314</v>
      </c>
      <c r="M18" s="88">
        <f t="shared" si="15"/>
        <v>0.82277594316021219</v>
      </c>
      <c r="N18" s="89">
        <f t="shared" si="5"/>
        <v>-0.30000000000000027</v>
      </c>
      <c r="O18" s="87" t="str">
        <f t="shared" si="1"/>
        <v>東住吉区</v>
      </c>
      <c r="P18" s="83">
        <f t="shared" si="14"/>
        <v>207451.46288234295</v>
      </c>
      <c r="Q18" s="94">
        <f t="shared" si="6"/>
        <v>218617.33880891572</v>
      </c>
      <c r="R18" s="83">
        <f t="shared" si="7"/>
        <v>-11166</v>
      </c>
      <c r="S18" s="145"/>
      <c r="T18" s="88">
        <f t="shared" si="2"/>
        <v>0.83569322375888944</v>
      </c>
      <c r="U18" s="88">
        <f t="shared" si="8"/>
        <v>0.83641805017860638</v>
      </c>
      <c r="V18" s="89">
        <f t="shared" si="9"/>
        <v>0</v>
      </c>
      <c r="W18" s="83">
        <f t="shared" si="10"/>
        <v>196630.30841197612</v>
      </c>
      <c r="X18" s="83">
        <f t="shared" si="11"/>
        <v>204398.77762680576</v>
      </c>
      <c r="Y18" s="83">
        <f t="shared" si="12"/>
        <v>-7769</v>
      </c>
      <c r="Z18" s="83">
        <v>0</v>
      </c>
      <c r="AA18" s="143"/>
      <c r="AB18" s="143"/>
    </row>
    <row r="19" spans="2:28" ht="13.5" customHeight="1">
      <c r="B19" s="124">
        <v>15</v>
      </c>
      <c r="C19" s="25" t="s">
        <v>103</v>
      </c>
      <c r="D19" s="56">
        <v>26539</v>
      </c>
      <c r="E19" s="56">
        <v>21428435590</v>
      </c>
      <c r="F19" s="97">
        <v>4227206508</v>
      </c>
      <c r="G19" s="56">
        <v>20886</v>
      </c>
      <c r="H19" s="105">
        <f t="shared" si="3"/>
        <v>0.78699272768378614</v>
      </c>
      <c r="I19" s="56">
        <f t="shared" si="4"/>
        <v>202394.2596954898</v>
      </c>
      <c r="J19" s="143"/>
      <c r="K19" s="87" t="str">
        <f t="shared" si="0"/>
        <v>岸和田市</v>
      </c>
      <c r="L19" s="88">
        <f t="shared" si="13"/>
        <v>0.82022290941888931</v>
      </c>
      <c r="M19" s="88">
        <f t="shared" si="15"/>
        <v>0.82178983096414293</v>
      </c>
      <c r="N19" s="89">
        <f t="shared" si="5"/>
        <v>-0.20000000000000018</v>
      </c>
      <c r="O19" s="87" t="str">
        <f t="shared" si="1"/>
        <v>大阪市</v>
      </c>
      <c r="P19" s="83">
        <f t="shared" si="14"/>
        <v>207439.74593855866</v>
      </c>
      <c r="Q19" s="94">
        <f t="shared" si="6"/>
        <v>216576.41747627655</v>
      </c>
      <c r="R19" s="83">
        <f t="shared" si="7"/>
        <v>-9136</v>
      </c>
      <c r="S19" s="145"/>
      <c r="T19" s="88">
        <f t="shared" si="2"/>
        <v>0.83569322375888944</v>
      </c>
      <c r="U19" s="88">
        <f t="shared" si="8"/>
        <v>0.83641805017860638</v>
      </c>
      <c r="V19" s="89">
        <f t="shared" si="9"/>
        <v>0</v>
      </c>
      <c r="W19" s="83">
        <f t="shared" si="10"/>
        <v>196630.30841197612</v>
      </c>
      <c r="X19" s="83">
        <f t="shared" si="11"/>
        <v>204398.77762680576</v>
      </c>
      <c r="Y19" s="83">
        <f t="shared" si="12"/>
        <v>-7769</v>
      </c>
      <c r="Z19" s="83">
        <v>0</v>
      </c>
      <c r="AA19" s="143"/>
      <c r="AB19" s="143"/>
    </row>
    <row r="20" spans="2:28" ht="13.5" customHeight="1">
      <c r="B20" s="124">
        <v>16</v>
      </c>
      <c r="C20" s="25" t="s">
        <v>54</v>
      </c>
      <c r="D20" s="98">
        <v>17584</v>
      </c>
      <c r="E20" s="98">
        <v>14041523430</v>
      </c>
      <c r="F20" s="97">
        <v>2595051491</v>
      </c>
      <c r="G20" s="98">
        <v>13450</v>
      </c>
      <c r="H20" s="106">
        <f t="shared" si="3"/>
        <v>0.76489990900818927</v>
      </c>
      <c r="I20" s="98">
        <f t="shared" si="4"/>
        <v>192940.63130111524</v>
      </c>
      <c r="J20" s="143"/>
      <c r="K20" s="87" t="str">
        <f t="shared" si="0"/>
        <v>交野市</v>
      </c>
      <c r="L20" s="88">
        <f t="shared" si="13"/>
        <v>0.81920655833699307</v>
      </c>
      <c r="M20" s="88">
        <f t="shared" si="15"/>
        <v>0.81772562340770483</v>
      </c>
      <c r="N20" s="89">
        <f t="shared" si="5"/>
        <v>0.10000000000000009</v>
      </c>
      <c r="O20" s="87" t="str">
        <f t="shared" si="1"/>
        <v>堺市北区</v>
      </c>
      <c r="P20" s="83">
        <f t="shared" si="14"/>
        <v>207070.42942212097</v>
      </c>
      <c r="Q20" s="94">
        <f t="shared" si="6"/>
        <v>214566.51940540542</v>
      </c>
      <c r="R20" s="83">
        <f t="shared" si="7"/>
        <v>-7497</v>
      </c>
      <c r="S20" s="145"/>
      <c r="T20" s="88">
        <f t="shared" si="2"/>
        <v>0.83569322375888944</v>
      </c>
      <c r="U20" s="88">
        <f t="shared" si="8"/>
        <v>0.83641805017860638</v>
      </c>
      <c r="V20" s="89">
        <f t="shared" si="9"/>
        <v>0</v>
      </c>
      <c r="W20" s="83">
        <f t="shared" si="10"/>
        <v>196630.30841197612</v>
      </c>
      <c r="X20" s="83">
        <f t="shared" si="11"/>
        <v>204398.77762680576</v>
      </c>
      <c r="Y20" s="83">
        <f t="shared" si="12"/>
        <v>-7769</v>
      </c>
      <c r="Z20" s="83">
        <v>0</v>
      </c>
      <c r="AA20" s="143"/>
      <c r="AB20" s="143"/>
    </row>
    <row r="21" spans="2:28" ht="13.5" customHeight="1">
      <c r="B21" s="124">
        <v>17</v>
      </c>
      <c r="C21" s="25" t="s">
        <v>104</v>
      </c>
      <c r="D21" s="97">
        <v>24918</v>
      </c>
      <c r="E21" s="97">
        <v>21225731040</v>
      </c>
      <c r="F21" s="97">
        <v>4175647429</v>
      </c>
      <c r="G21" s="97">
        <v>19614</v>
      </c>
      <c r="H21" s="104">
        <f t="shared" si="3"/>
        <v>0.78714182518661213</v>
      </c>
      <c r="I21" s="97">
        <f t="shared" si="4"/>
        <v>212891.17105128989</v>
      </c>
      <c r="J21" s="143"/>
      <c r="K21" s="87" t="str">
        <f t="shared" si="0"/>
        <v>平野区</v>
      </c>
      <c r="L21" s="88">
        <f t="shared" si="13"/>
        <v>0.81892702024836361</v>
      </c>
      <c r="M21" s="88">
        <f t="shared" si="15"/>
        <v>0.82755762425479007</v>
      </c>
      <c r="N21" s="89">
        <f t="shared" si="5"/>
        <v>-0.9000000000000008</v>
      </c>
      <c r="O21" s="87" t="str">
        <f t="shared" si="1"/>
        <v>大東市</v>
      </c>
      <c r="P21" s="83">
        <f t="shared" si="14"/>
        <v>206950.85361311151</v>
      </c>
      <c r="Q21" s="94">
        <f t="shared" si="6"/>
        <v>209550.66238952536</v>
      </c>
      <c r="R21" s="83">
        <f t="shared" si="7"/>
        <v>-2600</v>
      </c>
      <c r="S21" s="145"/>
      <c r="T21" s="88">
        <f t="shared" si="2"/>
        <v>0.83569322375888944</v>
      </c>
      <c r="U21" s="88">
        <f t="shared" si="8"/>
        <v>0.83641805017860638</v>
      </c>
      <c r="V21" s="89">
        <f t="shared" si="9"/>
        <v>0</v>
      </c>
      <c r="W21" s="83">
        <f t="shared" si="10"/>
        <v>196630.30841197612</v>
      </c>
      <c r="X21" s="83">
        <f t="shared" si="11"/>
        <v>204398.77762680576</v>
      </c>
      <c r="Y21" s="83">
        <f t="shared" si="12"/>
        <v>-7769</v>
      </c>
      <c r="Z21" s="83">
        <v>0</v>
      </c>
      <c r="AA21" s="143"/>
      <c r="AB21" s="143"/>
    </row>
    <row r="22" spans="2:28" ht="13.5" customHeight="1">
      <c r="B22" s="124">
        <v>18</v>
      </c>
      <c r="C22" s="25" t="s">
        <v>55</v>
      </c>
      <c r="D22" s="97">
        <v>22386</v>
      </c>
      <c r="E22" s="97">
        <v>18649826880</v>
      </c>
      <c r="F22" s="97">
        <v>3669194024</v>
      </c>
      <c r="G22" s="97">
        <v>17687</v>
      </c>
      <c r="H22" s="104">
        <f t="shared" si="3"/>
        <v>0.79009202179933891</v>
      </c>
      <c r="I22" s="97">
        <f t="shared" si="4"/>
        <v>207451.46288234295</v>
      </c>
      <c r="J22" s="143"/>
      <c r="K22" s="87" t="str">
        <f t="shared" si="0"/>
        <v>摂津市</v>
      </c>
      <c r="L22" s="88">
        <f t="shared" si="13"/>
        <v>0.81843160552502603</v>
      </c>
      <c r="M22" s="88">
        <f t="shared" si="15"/>
        <v>0.82201516108654449</v>
      </c>
      <c r="N22" s="89">
        <f t="shared" si="5"/>
        <v>-0.40000000000000036</v>
      </c>
      <c r="O22" s="87" t="str">
        <f t="shared" si="1"/>
        <v>摂津市</v>
      </c>
      <c r="P22" s="83">
        <f t="shared" si="14"/>
        <v>205941.57408583612</v>
      </c>
      <c r="Q22" s="94">
        <f t="shared" si="6"/>
        <v>201292.63381364074</v>
      </c>
      <c r="R22" s="83">
        <f t="shared" si="7"/>
        <v>4649</v>
      </c>
      <c r="S22" s="145"/>
      <c r="T22" s="88">
        <f t="shared" si="2"/>
        <v>0.83569322375888944</v>
      </c>
      <c r="U22" s="88">
        <f t="shared" si="8"/>
        <v>0.83641805017860638</v>
      </c>
      <c r="V22" s="89">
        <f t="shared" si="9"/>
        <v>0</v>
      </c>
      <c r="W22" s="83">
        <f t="shared" si="10"/>
        <v>196630.30841197612</v>
      </c>
      <c r="X22" s="83">
        <f t="shared" si="11"/>
        <v>204398.77762680576</v>
      </c>
      <c r="Y22" s="83">
        <f t="shared" si="12"/>
        <v>-7769</v>
      </c>
      <c r="Z22" s="83">
        <v>0</v>
      </c>
      <c r="AA22" s="143"/>
      <c r="AB22" s="143"/>
    </row>
    <row r="23" spans="2:28" ht="13.5" customHeight="1">
      <c r="B23" s="124">
        <v>19</v>
      </c>
      <c r="C23" s="25" t="s">
        <v>105</v>
      </c>
      <c r="D23" s="97">
        <v>15563</v>
      </c>
      <c r="E23" s="97">
        <v>12776803150</v>
      </c>
      <c r="F23" s="97">
        <v>2408782575</v>
      </c>
      <c r="G23" s="97">
        <v>11705</v>
      </c>
      <c r="H23" s="104">
        <f t="shared" si="3"/>
        <v>0.75210435006104226</v>
      </c>
      <c r="I23" s="97">
        <f t="shared" si="4"/>
        <v>205790.90773173858</v>
      </c>
      <c r="J23" s="143"/>
      <c r="K23" s="87" t="str">
        <f t="shared" si="0"/>
        <v>門真市</v>
      </c>
      <c r="L23" s="88">
        <f t="shared" si="13"/>
        <v>0.81694014986246799</v>
      </c>
      <c r="M23" s="88">
        <f t="shared" si="15"/>
        <v>0.8160850979222587</v>
      </c>
      <c r="N23" s="89">
        <f t="shared" si="5"/>
        <v>0.10000000000000009</v>
      </c>
      <c r="O23" s="87" t="str">
        <f t="shared" si="1"/>
        <v>西成区</v>
      </c>
      <c r="P23" s="83">
        <f t="shared" si="14"/>
        <v>205790.90773173858</v>
      </c>
      <c r="Q23" s="94">
        <f t="shared" si="6"/>
        <v>218584.19973661107</v>
      </c>
      <c r="R23" s="83">
        <f t="shared" si="7"/>
        <v>-12793</v>
      </c>
      <c r="S23" s="145"/>
      <c r="T23" s="88">
        <f t="shared" si="2"/>
        <v>0.83569322375888944</v>
      </c>
      <c r="U23" s="88">
        <f t="shared" si="8"/>
        <v>0.83641805017860638</v>
      </c>
      <c r="V23" s="89">
        <f t="shared" si="9"/>
        <v>0</v>
      </c>
      <c r="W23" s="83">
        <f t="shared" si="10"/>
        <v>196630.30841197612</v>
      </c>
      <c r="X23" s="83">
        <f t="shared" si="11"/>
        <v>204398.77762680576</v>
      </c>
      <c r="Y23" s="83">
        <f t="shared" si="12"/>
        <v>-7769</v>
      </c>
      <c r="Z23" s="83">
        <v>0</v>
      </c>
      <c r="AA23" s="143"/>
      <c r="AB23" s="143"/>
    </row>
    <row r="24" spans="2:28" ht="13.5" customHeight="1">
      <c r="B24" s="124">
        <v>20</v>
      </c>
      <c r="C24" s="25" t="s">
        <v>106</v>
      </c>
      <c r="D24" s="97">
        <v>23794</v>
      </c>
      <c r="E24" s="97">
        <v>20229591510</v>
      </c>
      <c r="F24" s="97">
        <v>3993510055</v>
      </c>
      <c r="G24" s="97">
        <v>18987</v>
      </c>
      <c r="H24" s="104">
        <f t="shared" si="3"/>
        <v>0.79797427923005804</v>
      </c>
      <c r="I24" s="97">
        <f t="shared" si="4"/>
        <v>210328.64881234529</v>
      </c>
      <c r="J24" s="143"/>
      <c r="K24" s="87" t="str">
        <f t="shared" si="0"/>
        <v>四條畷市</v>
      </c>
      <c r="L24" s="88">
        <f t="shared" si="13"/>
        <v>0.81576397114245724</v>
      </c>
      <c r="M24" s="88">
        <f t="shared" si="15"/>
        <v>0.81987931230786748</v>
      </c>
      <c r="N24" s="89">
        <f t="shared" si="5"/>
        <v>-0.40000000000000036</v>
      </c>
      <c r="O24" s="87" t="str">
        <f t="shared" si="1"/>
        <v>平野区</v>
      </c>
      <c r="P24" s="83">
        <f t="shared" si="14"/>
        <v>205705.77952491224</v>
      </c>
      <c r="Q24" s="94">
        <f t="shared" si="6"/>
        <v>220403.31959318899</v>
      </c>
      <c r="R24" s="83">
        <f t="shared" si="7"/>
        <v>-14697</v>
      </c>
      <c r="S24" s="145"/>
      <c r="T24" s="88">
        <f t="shared" si="2"/>
        <v>0.83569322375888944</v>
      </c>
      <c r="U24" s="88">
        <f t="shared" si="8"/>
        <v>0.83641805017860638</v>
      </c>
      <c r="V24" s="89">
        <f t="shared" si="9"/>
        <v>0</v>
      </c>
      <c r="W24" s="83">
        <f t="shared" si="10"/>
        <v>196630.30841197612</v>
      </c>
      <c r="X24" s="83">
        <f t="shared" si="11"/>
        <v>204398.77762680576</v>
      </c>
      <c r="Y24" s="83">
        <f t="shared" si="12"/>
        <v>-7769</v>
      </c>
      <c r="Z24" s="83">
        <v>0</v>
      </c>
      <c r="AA24" s="143"/>
      <c r="AB24" s="143"/>
    </row>
    <row r="25" spans="2:28" ht="13.5" customHeight="1">
      <c r="B25" s="124">
        <v>21</v>
      </c>
      <c r="C25" s="25" t="s">
        <v>107</v>
      </c>
      <c r="D25" s="97">
        <v>15666</v>
      </c>
      <c r="E25" s="97">
        <v>13356901410</v>
      </c>
      <c r="F25" s="97">
        <v>2608853649</v>
      </c>
      <c r="G25" s="97">
        <v>12746</v>
      </c>
      <c r="H25" s="104">
        <f t="shared" si="3"/>
        <v>0.81360908974849988</v>
      </c>
      <c r="I25" s="97">
        <f t="shared" si="4"/>
        <v>204680.1858622313</v>
      </c>
      <c r="J25" s="143"/>
      <c r="K25" s="87" t="str">
        <f t="shared" si="0"/>
        <v>大阪狭山市</v>
      </c>
      <c r="L25" s="88">
        <f t="shared" si="13"/>
        <v>0.81516158260344307</v>
      </c>
      <c r="M25" s="88">
        <f t="shared" si="15"/>
        <v>0.82005305039787801</v>
      </c>
      <c r="N25" s="89">
        <f t="shared" si="5"/>
        <v>-0.50000000000000044</v>
      </c>
      <c r="O25" s="87" t="str">
        <f t="shared" si="1"/>
        <v>岸和田市</v>
      </c>
      <c r="P25" s="83">
        <f t="shared" si="14"/>
        <v>205516.87161764127</v>
      </c>
      <c r="Q25" s="94">
        <f t="shared" si="6"/>
        <v>223285.38635806003</v>
      </c>
      <c r="R25" s="83">
        <f t="shared" si="7"/>
        <v>-17768</v>
      </c>
      <c r="S25" s="145"/>
      <c r="T25" s="88">
        <f t="shared" si="2"/>
        <v>0.83569322375888944</v>
      </c>
      <c r="U25" s="88">
        <f t="shared" si="8"/>
        <v>0.83641805017860638</v>
      </c>
      <c r="V25" s="89">
        <f t="shared" si="9"/>
        <v>0</v>
      </c>
      <c r="W25" s="83">
        <f t="shared" si="10"/>
        <v>196630.30841197612</v>
      </c>
      <c r="X25" s="83">
        <f t="shared" si="11"/>
        <v>204398.77762680576</v>
      </c>
      <c r="Y25" s="83">
        <f t="shared" si="12"/>
        <v>-7769</v>
      </c>
      <c r="Z25" s="83">
        <v>0</v>
      </c>
      <c r="AA25" s="143"/>
      <c r="AB25" s="143"/>
    </row>
    <row r="26" spans="2:28" ht="13.5" customHeight="1">
      <c r="B26" s="124">
        <v>22</v>
      </c>
      <c r="C26" s="25" t="s">
        <v>56</v>
      </c>
      <c r="D26" s="97">
        <v>20473</v>
      </c>
      <c r="E26" s="97">
        <v>17070515220</v>
      </c>
      <c r="F26" s="97">
        <v>3518193288</v>
      </c>
      <c r="G26" s="97">
        <v>16363</v>
      </c>
      <c r="H26" s="104">
        <f t="shared" si="3"/>
        <v>0.7992477897718947</v>
      </c>
      <c r="I26" s="97">
        <f t="shared" si="4"/>
        <v>215009.06239687098</v>
      </c>
      <c r="J26" s="143"/>
      <c r="K26" s="87" t="str">
        <f t="shared" si="0"/>
        <v>大正区</v>
      </c>
      <c r="L26" s="88">
        <f t="shared" si="13"/>
        <v>0.81512824986913279</v>
      </c>
      <c r="M26" s="88">
        <f t="shared" si="15"/>
        <v>0.81612434102890385</v>
      </c>
      <c r="N26" s="89">
        <f t="shared" si="5"/>
        <v>-0.10000000000000009</v>
      </c>
      <c r="O26" s="87" t="str">
        <f t="shared" si="1"/>
        <v>堺市中区</v>
      </c>
      <c r="P26" s="83">
        <f t="shared" si="14"/>
        <v>205394.61152689822</v>
      </c>
      <c r="Q26" s="94">
        <f t="shared" si="6"/>
        <v>218196.21950556914</v>
      </c>
      <c r="R26" s="83">
        <f t="shared" si="7"/>
        <v>-12801</v>
      </c>
      <c r="S26" s="145"/>
      <c r="T26" s="88">
        <f t="shared" si="2"/>
        <v>0.83569322375888944</v>
      </c>
      <c r="U26" s="88">
        <f t="shared" si="8"/>
        <v>0.83641805017860638</v>
      </c>
      <c r="V26" s="89">
        <f t="shared" si="9"/>
        <v>0</v>
      </c>
      <c r="W26" s="83">
        <f t="shared" si="10"/>
        <v>196630.30841197612</v>
      </c>
      <c r="X26" s="83">
        <f t="shared" si="11"/>
        <v>204398.77762680576</v>
      </c>
      <c r="Y26" s="83">
        <f t="shared" si="12"/>
        <v>-7769</v>
      </c>
      <c r="Z26" s="83">
        <v>0</v>
      </c>
      <c r="AA26" s="143"/>
      <c r="AB26" s="143"/>
    </row>
    <row r="27" spans="2:28" ht="13.5" customHeight="1">
      <c r="B27" s="124">
        <v>23</v>
      </c>
      <c r="C27" s="25" t="s">
        <v>108</v>
      </c>
      <c r="D27" s="56">
        <v>32694</v>
      </c>
      <c r="E27" s="56">
        <v>27717929660</v>
      </c>
      <c r="F27" s="97">
        <v>5507566541</v>
      </c>
      <c r="G27" s="56">
        <v>26774</v>
      </c>
      <c r="H27" s="105">
        <f t="shared" si="3"/>
        <v>0.81892702024836361</v>
      </c>
      <c r="I27" s="56">
        <f t="shared" si="4"/>
        <v>205705.77952491224</v>
      </c>
      <c r="J27" s="143"/>
      <c r="K27" s="87" t="str">
        <f t="shared" si="0"/>
        <v>大阪市</v>
      </c>
      <c r="L27" s="88">
        <f t="shared" si="13"/>
        <v>0.81497381569280569</v>
      </c>
      <c r="M27" s="88">
        <f t="shared" si="15"/>
        <v>0.81876003155689758</v>
      </c>
      <c r="N27" s="89">
        <f t="shared" si="5"/>
        <v>-0.40000000000000036</v>
      </c>
      <c r="O27" s="87" t="str">
        <f t="shared" si="1"/>
        <v>東成区</v>
      </c>
      <c r="P27" s="83">
        <f t="shared" si="14"/>
        <v>204888.72976042959</v>
      </c>
      <c r="Q27" s="94">
        <f t="shared" si="6"/>
        <v>215194.31524187492</v>
      </c>
      <c r="R27" s="83">
        <f t="shared" si="7"/>
        <v>-10305</v>
      </c>
      <c r="S27" s="145"/>
      <c r="T27" s="88">
        <f t="shared" si="2"/>
        <v>0.83569322375888944</v>
      </c>
      <c r="U27" s="88">
        <f t="shared" si="8"/>
        <v>0.83641805017860638</v>
      </c>
      <c r="V27" s="89">
        <f t="shared" si="9"/>
        <v>0</v>
      </c>
      <c r="W27" s="83">
        <f t="shared" si="10"/>
        <v>196630.30841197612</v>
      </c>
      <c r="X27" s="83">
        <f t="shared" si="11"/>
        <v>204398.77762680576</v>
      </c>
      <c r="Y27" s="83">
        <f t="shared" si="12"/>
        <v>-7769</v>
      </c>
      <c r="Z27" s="83">
        <v>0</v>
      </c>
      <c r="AA27" s="143"/>
      <c r="AB27" s="143"/>
    </row>
    <row r="28" spans="2:28" ht="13.5" customHeight="1">
      <c r="B28" s="124">
        <v>24</v>
      </c>
      <c r="C28" s="25" t="s">
        <v>109</v>
      </c>
      <c r="D28" s="98">
        <v>14573</v>
      </c>
      <c r="E28" s="98">
        <v>11797203690</v>
      </c>
      <c r="F28" s="97">
        <v>2230656000</v>
      </c>
      <c r="G28" s="98">
        <v>11204</v>
      </c>
      <c r="H28" s="106">
        <f t="shared" si="3"/>
        <v>0.7688190489260962</v>
      </c>
      <c r="I28" s="98">
        <f t="shared" si="4"/>
        <v>199094.60906818992</v>
      </c>
      <c r="J28" s="143"/>
      <c r="K28" s="87" t="str">
        <f t="shared" si="0"/>
        <v>吹田市</v>
      </c>
      <c r="L28" s="88">
        <f t="shared" si="13"/>
        <v>0.81480320766890957</v>
      </c>
      <c r="M28" s="88">
        <f t="shared" si="15"/>
        <v>0.81383280787984413</v>
      </c>
      <c r="N28" s="89">
        <f t="shared" si="5"/>
        <v>0.10000000000000009</v>
      </c>
      <c r="O28" s="87" t="str">
        <f t="shared" si="1"/>
        <v>貝塚市</v>
      </c>
      <c r="P28" s="83">
        <f t="shared" si="14"/>
        <v>204730.77650121175</v>
      </c>
      <c r="Q28" s="94">
        <f t="shared" si="6"/>
        <v>214277.35623003196</v>
      </c>
      <c r="R28" s="83">
        <f t="shared" si="7"/>
        <v>-9546</v>
      </c>
      <c r="S28" s="145"/>
      <c r="T28" s="88">
        <f t="shared" si="2"/>
        <v>0.83569322375888944</v>
      </c>
      <c r="U28" s="88">
        <f t="shared" si="8"/>
        <v>0.83641805017860638</v>
      </c>
      <c r="V28" s="89">
        <f t="shared" si="9"/>
        <v>0</v>
      </c>
      <c r="W28" s="83">
        <f t="shared" si="10"/>
        <v>196630.30841197612</v>
      </c>
      <c r="X28" s="83">
        <f t="shared" si="11"/>
        <v>204398.77762680576</v>
      </c>
      <c r="Y28" s="83">
        <f t="shared" si="12"/>
        <v>-7769</v>
      </c>
      <c r="Z28" s="83">
        <v>0</v>
      </c>
      <c r="AA28" s="143"/>
      <c r="AB28" s="143"/>
    </row>
    <row r="29" spans="2:28" ht="13.5" customHeight="1">
      <c r="B29" s="124">
        <v>25</v>
      </c>
      <c r="C29" s="25" t="s">
        <v>110</v>
      </c>
      <c r="D29" s="97">
        <v>10044</v>
      </c>
      <c r="E29" s="97">
        <v>7859234640</v>
      </c>
      <c r="F29" s="97">
        <v>1461352309</v>
      </c>
      <c r="G29" s="97">
        <v>7504</v>
      </c>
      <c r="H29" s="104">
        <f t="shared" si="3"/>
        <v>0.74711270410195141</v>
      </c>
      <c r="I29" s="97">
        <f t="shared" si="4"/>
        <v>194743.11154051172</v>
      </c>
      <c r="J29" s="143"/>
      <c r="K29" s="87" t="str">
        <f t="shared" si="0"/>
        <v>河南町</v>
      </c>
      <c r="L29" s="88">
        <f t="shared" si="13"/>
        <v>0.81437125748502992</v>
      </c>
      <c r="M29" s="88">
        <f t="shared" si="15"/>
        <v>0.82125124131082428</v>
      </c>
      <c r="N29" s="89">
        <f t="shared" si="5"/>
        <v>-0.70000000000000062</v>
      </c>
      <c r="O29" s="87" t="str">
        <f t="shared" si="1"/>
        <v>鶴見区</v>
      </c>
      <c r="P29" s="83">
        <f t="shared" si="14"/>
        <v>204680.1858622313</v>
      </c>
      <c r="Q29" s="94">
        <f t="shared" si="6"/>
        <v>216758.43518443452</v>
      </c>
      <c r="R29" s="83">
        <f t="shared" si="7"/>
        <v>-12078</v>
      </c>
      <c r="S29" s="145"/>
      <c r="T29" s="88">
        <f t="shared" si="2"/>
        <v>0.83569322375888944</v>
      </c>
      <c r="U29" s="88">
        <f t="shared" si="8"/>
        <v>0.83641805017860638</v>
      </c>
      <c r="V29" s="89">
        <f t="shared" si="9"/>
        <v>0</v>
      </c>
      <c r="W29" s="83">
        <f t="shared" si="10"/>
        <v>196630.30841197612</v>
      </c>
      <c r="X29" s="83">
        <f t="shared" si="11"/>
        <v>204398.77762680576</v>
      </c>
      <c r="Y29" s="83">
        <f t="shared" si="12"/>
        <v>-7769</v>
      </c>
      <c r="Z29" s="83">
        <v>0</v>
      </c>
      <c r="AA29" s="143"/>
      <c r="AB29" s="143"/>
    </row>
    <row r="30" spans="2:28" ht="13.5" customHeight="1">
      <c r="B30" s="124">
        <v>26</v>
      </c>
      <c r="C30" s="25" t="s">
        <v>30</v>
      </c>
      <c r="D30" s="97">
        <v>139896</v>
      </c>
      <c r="E30" s="97">
        <v>117656660970</v>
      </c>
      <c r="F30" s="97">
        <v>22461397530</v>
      </c>
      <c r="G30" s="97">
        <v>112687</v>
      </c>
      <c r="H30" s="104">
        <f t="shared" si="3"/>
        <v>0.80550551838508611</v>
      </c>
      <c r="I30" s="97">
        <f t="shared" si="4"/>
        <v>199325.54358532929</v>
      </c>
      <c r="J30" s="143"/>
      <c r="K30" s="87" t="str">
        <f t="shared" si="0"/>
        <v>池田市</v>
      </c>
      <c r="L30" s="88">
        <f t="shared" si="13"/>
        <v>0.81369037466598437</v>
      </c>
      <c r="M30" s="88">
        <f t="shared" si="15"/>
        <v>0.81333253688549068</v>
      </c>
      <c r="N30" s="89">
        <f t="shared" si="5"/>
        <v>0.10000000000000009</v>
      </c>
      <c r="O30" s="87" t="str">
        <f t="shared" si="1"/>
        <v>旭区</v>
      </c>
      <c r="P30" s="83">
        <f t="shared" si="14"/>
        <v>204057.98049812031</v>
      </c>
      <c r="Q30" s="94">
        <f t="shared" si="6"/>
        <v>207047.35854228816</v>
      </c>
      <c r="R30" s="83">
        <f t="shared" si="7"/>
        <v>-2989</v>
      </c>
      <c r="S30" s="145"/>
      <c r="T30" s="88">
        <f t="shared" si="2"/>
        <v>0.83569322375888944</v>
      </c>
      <c r="U30" s="88">
        <f t="shared" si="8"/>
        <v>0.83641805017860638</v>
      </c>
      <c r="V30" s="89">
        <f t="shared" si="9"/>
        <v>0</v>
      </c>
      <c r="W30" s="83">
        <f t="shared" si="10"/>
        <v>196630.30841197612</v>
      </c>
      <c r="X30" s="83">
        <f t="shared" si="11"/>
        <v>204398.77762680576</v>
      </c>
      <c r="Y30" s="83">
        <f t="shared" si="12"/>
        <v>-7769</v>
      </c>
      <c r="Z30" s="83">
        <v>0</v>
      </c>
      <c r="AA30" s="143"/>
      <c r="AB30" s="143"/>
    </row>
    <row r="31" spans="2:28" ht="13.5" customHeight="1">
      <c r="B31" s="124">
        <v>27</v>
      </c>
      <c r="C31" s="25" t="s">
        <v>31</v>
      </c>
      <c r="D31" s="97">
        <v>23699</v>
      </c>
      <c r="E31" s="97">
        <v>19134583190</v>
      </c>
      <c r="F31" s="97">
        <v>3616941546</v>
      </c>
      <c r="G31" s="97">
        <v>18334</v>
      </c>
      <c r="H31" s="104">
        <f t="shared" si="3"/>
        <v>0.77361914004810328</v>
      </c>
      <c r="I31" s="97">
        <f t="shared" si="4"/>
        <v>197280.54685284171</v>
      </c>
      <c r="J31" s="143"/>
      <c r="K31" s="87" t="str">
        <f t="shared" si="0"/>
        <v>鶴見区</v>
      </c>
      <c r="L31" s="88">
        <f t="shared" si="13"/>
        <v>0.81360908974849988</v>
      </c>
      <c r="M31" s="88">
        <f t="shared" si="15"/>
        <v>0.81981922105543004</v>
      </c>
      <c r="N31" s="89">
        <f t="shared" si="5"/>
        <v>-0.60000000000000053</v>
      </c>
      <c r="O31" s="87" t="str">
        <f t="shared" si="1"/>
        <v>西区</v>
      </c>
      <c r="P31" s="83">
        <f t="shared" si="14"/>
        <v>203608.18220640571</v>
      </c>
      <c r="Q31" s="94">
        <f t="shared" si="6"/>
        <v>214312.30117612029</v>
      </c>
      <c r="R31" s="83">
        <f t="shared" si="7"/>
        <v>-10704</v>
      </c>
      <c r="S31" s="145"/>
      <c r="T31" s="88">
        <f t="shared" si="2"/>
        <v>0.83569322375888944</v>
      </c>
      <c r="U31" s="88">
        <f t="shared" si="8"/>
        <v>0.83641805017860638</v>
      </c>
      <c r="V31" s="89">
        <f t="shared" si="9"/>
        <v>0</v>
      </c>
      <c r="W31" s="83">
        <f t="shared" si="10"/>
        <v>196630.30841197612</v>
      </c>
      <c r="X31" s="83">
        <f t="shared" si="11"/>
        <v>204398.77762680576</v>
      </c>
      <c r="Y31" s="83">
        <f t="shared" si="12"/>
        <v>-7769</v>
      </c>
      <c r="Z31" s="83">
        <v>0</v>
      </c>
      <c r="AA31" s="143"/>
      <c r="AB31" s="143"/>
    </row>
    <row r="32" spans="2:28" ht="13.5" customHeight="1">
      <c r="B32" s="124">
        <v>28</v>
      </c>
      <c r="C32" s="25" t="s">
        <v>32</v>
      </c>
      <c r="D32" s="97">
        <v>19774</v>
      </c>
      <c r="E32" s="97">
        <v>16279960670</v>
      </c>
      <c r="F32" s="97">
        <v>3210933962</v>
      </c>
      <c r="G32" s="97">
        <v>15633</v>
      </c>
      <c r="H32" s="104">
        <f t="shared" si="3"/>
        <v>0.79058359461919692</v>
      </c>
      <c r="I32" s="97">
        <f t="shared" si="4"/>
        <v>205394.61152689822</v>
      </c>
      <c r="J32" s="143"/>
      <c r="K32" s="87" t="str">
        <f t="shared" si="0"/>
        <v>熊取町</v>
      </c>
      <c r="L32" s="88">
        <f t="shared" si="13"/>
        <v>0.81238938053097343</v>
      </c>
      <c r="M32" s="88">
        <f t="shared" si="15"/>
        <v>0.81844759538079226</v>
      </c>
      <c r="N32" s="89">
        <f t="shared" si="5"/>
        <v>-0.59999999999998943</v>
      </c>
      <c r="O32" s="87" t="str">
        <f t="shared" si="1"/>
        <v>泉大津市</v>
      </c>
      <c r="P32" s="83">
        <f t="shared" si="14"/>
        <v>202952.07969700202</v>
      </c>
      <c r="Q32" s="94">
        <f t="shared" si="6"/>
        <v>193599.97776039338</v>
      </c>
      <c r="R32" s="83">
        <f t="shared" si="7"/>
        <v>9352</v>
      </c>
      <c r="S32" s="145"/>
      <c r="T32" s="88">
        <f t="shared" si="2"/>
        <v>0.83569322375888944</v>
      </c>
      <c r="U32" s="88">
        <f t="shared" si="8"/>
        <v>0.83641805017860638</v>
      </c>
      <c r="V32" s="89">
        <f t="shared" si="9"/>
        <v>0</v>
      </c>
      <c r="W32" s="83">
        <f t="shared" si="10"/>
        <v>196630.30841197612</v>
      </c>
      <c r="X32" s="83">
        <f t="shared" si="11"/>
        <v>204398.77762680576</v>
      </c>
      <c r="Y32" s="83">
        <f t="shared" si="12"/>
        <v>-7769</v>
      </c>
      <c r="Z32" s="83">
        <v>0</v>
      </c>
      <c r="AA32" s="143"/>
      <c r="AB32" s="143"/>
    </row>
    <row r="33" spans="2:28" ht="13.5" customHeight="1">
      <c r="B33" s="124">
        <v>29</v>
      </c>
      <c r="C33" s="25" t="s">
        <v>33</v>
      </c>
      <c r="D33" s="97">
        <v>16521</v>
      </c>
      <c r="E33" s="97">
        <v>13688438110</v>
      </c>
      <c r="F33" s="97">
        <v>2549811381</v>
      </c>
      <c r="G33" s="97">
        <v>13144</v>
      </c>
      <c r="H33" s="104">
        <f t="shared" si="3"/>
        <v>0.79559348707705346</v>
      </c>
      <c r="I33" s="97">
        <f t="shared" si="4"/>
        <v>193990.51894400487</v>
      </c>
      <c r="J33" s="143"/>
      <c r="K33" s="87" t="str">
        <f t="shared" si="0"/>
        <v>貝塚市</v>
      </c>
      <c r="L33" s="88">
        <f t="shared" si="13"/>
        <v>0.81196705779462142</v>
      </c>
      <c r="M33" s="88">
        <f t="shared" si="15"/>
        <v>0.8086011701238508</v>
      </c>
      <c r="N33" s="89">
        <f t="shared" si="5"/>
        <v>0.30000000000000027</v>
      </c>
      <c r="O33" s="87" t="str">
        <f t="shared" si="1"/>
        <v>天王寺区</v>
      </c>
      <c r="P33" s="83">
        <f t="shared" si="14"/>
        <v>202870.41975484608</v>
      </c>
      <c r="Q33" s="94">
        <f t="shared" si="6"/>
        <v>203734.17854474825</v>
      </c>
      <c r="R33" s="83">
        <f t="shared" si="7"/>
        <v>-864</v>
      </c>
      <c r="S33" s="145"/>
      <c r="T33" s="88">
        <f t="shared" si="2"/>
        <v>0.83569322375888944</v>
      </c>
      <c r="U33" s="88">
        <f t="shared" si="8"/>
        <v>0.83641805017860638</v>
      </c>
      <c r="V33" s="89">
        <f t="shared" si="9"/>
        <v>0</v>
      </c>
      <c r="W33" s="83">
        <f t="shared" si="10"/>
        <v>196630.30841197612</v>
      </c>
      <c r="X33" s="83">
        <f t="shared" si="11"/>
        <v>204398.77762680576</v>
      </c>
      <c r="Y33" s="83">
        <f t="shared" si="12"/>
        <v>-7769</v>
      </c>
      <c r="Z33" s="83">
        <v>0</v>
      </c>
      <c r="AA33" s="143"/>
      <c r="AB33" s="143"/>
    </row>
    <row r="34" spans="2:28" ht="13.5" customHeight="1">
      <c r="B34" s="124">
        <v>30</v>
      </c>
      <c r="C34" s="25" t="s">
        <v>34</v>
      </c>
      <c r="D34" s="97">
        <v>22094</v>
      </c>
      <c r="E34" s="97">
        <v>18464826630</v>
      </c>
      <c r="F34" s="97">
        <v>3444790063</v>
      </c>
      <c r="G34" s="97">
        <v>17496</v>
      </c>
      <c r="H34" s="104">
        <f t="shared" si="3"/>
        <v>0.79188920068796953</v>
      </c>
      <c r="I34" s="97">
        <f t="shared" si="4"/>
        <v>196890.14991998172</v>
      </c>
      <c r="J34" s="143"/>
      <c r="K34" s="87" t="str">
        <f t="shared" si="0"/>
        <v>寝屋川市</v>
      </c>
      <c r="L34" s="88">
        <f t="shared" si="13"/>
        <v>0.80982120989468531</v>
      </c>
      <c r="M34" s="88">
        <f t="shared" si="15"/>
        <v>0.81075630252100839</v>
      </c>
      <c r="N34" s="89">
        <f t="shared" si="5"/>
        <v>-0.10000000000000009</v>
      </c>
      <c r="O34" s="87" t="str">
        <f t="shared" si="1"/>
        <v>門真市</v>
      </c>
      <c r="P34" s="83">
        <f t="shared" si="14"/>
        <v>202721.30657146176</v>
      </c>
      <c r="Q34" s="94">
        <f t="shared" si="6"/>
        <v>211390.77384577901</v>
      </c>
      <c r="R34" s="83">
        <f t="shared" si="7"/>
        <v>-8670</v>
      </c>
      <c r="S34" s="145"/>
      <c r="T34" s="88">
        <f t="shared" si="2"/>
        <v>0.83569322375888944</v>
      </c>
      <c r="U34" s="88">
        <f t="shared" si="8"/>
        <v>0.83641805017860638</v>
      </c>
      <c r="V34" s="89">
        <f t="shared" si="9"/>
        <v>0</v>
      </c>
      <c r="W34" s="83">
        <f t="shared" si="10"/>
        <v>196630.30841197612</v>
      </c>
      <c r="X34" s="83">
        <f t="shared" si="11"/>
        <v>204398.77762680576</v>
      </c>
      <c r="Y34" s="83">
        <f t="shared" si="12"/>
        <v>-7769</v>
      </c>
      <c r="Z34" s="83">
        <v>0</v>
      </c>
      <c r="AA34" s="143"/>
      <c r="AB34" s="143"/>
    </row>
    <row r="35" spans="2:28" ht="13.5" customHeight="1">
      <c r="B35" s="124">
        <v>31</v>
      </c>
      <c r="C35" s="25" t="s">
        <v>35</v>
      </c>
      <c r="D35" s="56">
        <v>29681</v>
      </c>
      <c r="E35" s="56">
        <v>23312935860</v>
      </c>
      <c r="F35" s="97">
        <v>4492014668</v>
      </c>
      <c r="G35" s="56">
        <v>23041</v>
      </c>
      <c r="H35" s="105">
        <f t="shared" si="3"/>
        <v>0.776287860921128</v>
      </c>
      <c r="I35" s="56">
        <f t="shared" si="4"/>
        <v>194957.45271472592</v>
      </c>
      <c r="J35" s="143"/>
      <c r="K35" s="87" t="str">
        <f t="shared" si="0"/>
        <v>大東市</v>
      </c>
      <c r="L35" s="88">
        <f t="shared" si="13"/>
        <v>0.80912196102069522</v>
      </c>
      <c r="M35" s="88">
        <f t="shared" si="15"/>
        <v>0.81314878892733566</v>
      </c>
      <c r="N35" s="89">
        <f t="shared" si="5"/>
        <v>-0.39999999999998925</v>
      </c>
      <c r="O35" s="87" t="str">
        <f t="shared" si="1"/>
        <v>四條畷市</v>
      </c>
      <c r="P35" s="83">
        <f t="shared" si="14"/>
        <v>202669.9972280887</v>
      </c>
      <c r="Q35" s="94">
        <f t="shared" si="6"/>
        <v>210584.07485071517</v>
      </c>
      <c r="R35" s="83">
        <f t="shared" si="7"/>
        <v>-7914</v>
      </c>
      <c r="S35" s="145"/>
      <c r="T35" s="88">
        <f t="shared" si="2"/>
        <v>0.83569322375888944</v>
      </c>
      <c r="U35" s="88">
        <f t="shared" si="8"/>
        <v>0.83641805017860638</v>
      </c>
      <c r="V35" s="89">
        <f t="shared" si="9"/>
        <v>0</v>
      </c>
      <c r="W35" s="83">
        <f t="shared" si="10"/>
        <v>196630.30841197612</v>
      </c>
      <c r="X35" s="83">
        <f t="shared" si="11"/>
        <v>204398.77762680576</v>
      </c>
      <c r="Y35" s="83">
        <f t="shared" si="12"/>
        <v>-7769</v>
      </c>
      <c r="Z35" s="83">
        <v>0</v>
      </c>
      <c r="AA35" s="143"/>
      <c r="AB35" s="143"/>
    </row>
    <row r="36" spans="2:28" ht="13.5" customHeight="1">
      <c r="B36" s="124">
        <v>32</v>
      </c>
      <c r="C36" s="25" t="s">
        <v>36</v>
      </c>
      <c r="D36" s="98">
        <v>24506</v>
      </c>
      <c r="E36" s="98">
        <v>20713866790</v>
      </c>
      <c r="F36" s="97">
        <v>3998944133</v>
      </c>
      <c r="G36" s="98">
        <v>19312</v>
      </c>
      <c r="H36" s="106">
        <f t="shared" si="3"/>
        <v>0.78805190565575778</v>
      </c>
      <c r="I36" s="98">
        <f t="shared" si="4"/>
        <v>207070.42942212097</v>
      </c>
      <c r="J36" s="143"/>
      <c r="K36" s="87" t="str">
        <f t="shared" si="0"/>
        <v>茨木市</v>
      </c>
      <c r="L36" s="88">
        <f t="shared" si="13"/>
        <v>0.80884495822809399</v>
      </c>
      <c r="M36" s="88">
        <f t="shared" si="15"/>
        <v>0.80450081200216539</v>
      </c>
      <c r="N36" s="89">
        <f t="shared" si="5"/>
        <v>0.40000000000000036</v>
      </c>
      <c r="O36" s="87" t="str">
        <f t="shared" si="1"/>
        <v>城東区</v>
      </c>
      <c r="P36" s="83">
        <f t="shared" si="14"/>
        <v>202394.2596954898</v>
      </c>
      <c r="Q36" s="94">
        <f t="shared" si="6"/>
        <v>209871.592290475</v>
      </c>
      <c r="R36" s="83">
        <f t="shared" si="7"/>
        <v>-7478</v>
      </c>
      <c r="S36" s="145"/>
      <c r="T36" s="88">
        <f t="shared" si="2"/>
        <v>0.83569322375888944</v>
      </c>
      <c r="U36" s="88">
        <f t="shared" si="8"/>
        <v>0.83641805017860638</v>
      </c>
      <c r="V36" s="89">
        <f t="shared" si="9"/>
        <v>0</v>
      </c>
      <c r="W36" s="83">
        <f t="shared" si="10"/>
        <v>196630.30841197612</v>
      </c>
      <c r="X36" s="83">
        <f t="shared" si="11"/>
        <v>204398.77762680576</v>
      </c>
      <c r="Y36" s="83">
        <f t="shared" si="12"/>
        <v>-7769</v>
      </c>
      <c r="Z36" s="83">
        <v>0</v>
      </c>
      <c r="AA36" s="143"/>
      <c r="AB36" s="143"/>
    </row>
    <row r="37" spans="2:28" ht="13.5" customHeight="1">
      <c r="B37" s="124">
        <v>33</v>
      </c>
      <c r="C37" s="25" t="s">
        <v>37</v>
      </c>
      <c r="D37" s="56">
        <v>7125</v>
      </c>
      <c r="E37" s="56">
        <v>6062049720</v>
      </c>
      <c r="F37" s="97">
        <v>1147961777</v>
      </c>
      <c r="G37" s="56">
        <v>5734</v>
      </c>
      <c r="H37" s="105">
        <f t="shared" si="3"/>
        <v>0.80477192982456136</v>
      </c>
      <c r="I37" s="56">
        <f t="shared" si="4"/>
        <v>200202.61196372515</v>
      </c>
      <c r="J37" s="143"/>
      <c r="K37" s="87" t="str">
        <f t="shared" ref="K37:K68" si="16">INDEX($C$5:$C$78,MATCH(L37,H$5:H$78,0))</f>
        <v>此花区</v>
      </c>
      <c r="L37" s="88">
        <f t="shared" ref="L37:L68" si="17">LARGE(H$5:H$78,ROW(A33))</f>
        <v>0.80872901678657072</v>
      </c>
      <c r="M37" s="88">
        <f t="shared" si="15"/>
        <v>0.81357963055416871</v>
      </c>
      <c r="N37" s="89">
        <f t="shared" si="5"/>
        <v>-0.49999999999998934</v>
      </c>
      <c r="O37" s="87" t="str">
        <f t="shared" ref="O37:O68" si="18">INDEX($C$5:$C$78,MATCH(P37,I$5:I$78,0))</f>
        <v>泉佐野市</v>
      </c>
      <c r="P37" s="83">
        <f t="shared" ref="P37:P68" si="19">LARGE(I$5:I$78,ROW(A33))</f>
        <v>201253.02582518337</v>
      </c>
      <c r="Q37" s="94">
        <f t="shared" si="6"/>
        <v>216737.90020740268</v>
      </c>
      <c r="R37" s="83">
        <f t="shared" si="7"/>
        <v>-15485</v>
      </c>
      <c r="S37" s="145"/>
      <c r="T37" s="88">
        <f t="shared" si="2"/>
        <v>0.83569322375888944</v>
      </c>
      <c r="U37" s="88">
        <f t="shared" si="8"/>
        <v>0.83641805017860638</v>
      </c>
      <c r="V37" s="89">
        <f t="shared" si="9"/>
        <v>0</v>
      </c>
      <c r="W37" s="83">
        <f t="shared" si="10"/>
        <v>196630.30841197612</v>
      </c>
      <c r="X37" s="83">
        <f t="shared" si="11"/>
        <v>204398.77762680576</v>
      </c>
      <c r="Y37" s="83">
        <f t="shared" si="12"/>
        <v>-7769</v>
      </c>
      <c r="Z37" s="83">
        <v>0</v>
      </c>
      <c r="AA37" s="143"/>
      <c r="AB37" s="143"/>
    </row>
    <row r="38" spans="2:28" ht="13.5" customHeight="1">
      <c r="B38" s="124">
        <v>34</v>
      </c>
      <c r="C38" s="25" t="s">
        <v>38</v>
      </c>
      <c r="D38" s="56">
        <v>31044</v>
      </c>
      <c r="E38" s="56">
        <v>28125057470</v>
      </c>
      <c r="F38" s="97">
        <v>5233076102</v>
      </c>
      <c r="G38" s="56">
        <v>25463</v>
      </c>
      <c r="H38" s="105">
        <f t="shared" si="3"/>
        <v>0.82022290941888931</v>
      </c>
      <c r="I38" s="56">
        <f t="shared" si="4"/>
        <v>205516.87161764127</v>
      </c>
      <c r="J38" s="143"/>
      <c r="K38" s="87" t="str">
        <f t="shared" si="16"/>
        <v>岬町</v>
      </c>
      <c r="L38" s="88">
        <f t="shared" si="17"/>
        <v>0.80822649572649574</v>
      </c>
      <c r="M38" s="88">
        <f t="shared" si="15"/>
        <v>0.8144416456759026</v>
      </c>
      <c r="N38" s="89">
        <f t="shared" si="5"/>
        <v>-0.59999999999998943</v>
      </c>
      <c r="O38" s="87" t="str">
        <f t="shared" si="18"/>
        <v>池田市</v>
      </c>
      <c r="P38" s="83">
        <f t="shared" si="19"/>
        <v>200704.76725824483</v>
      </c>
      <c r="Q38" s="94">
        <f t="shared" si="6"/>
        <v>207456.9973560517</v>
      </c>
      <c r="R38" s="83">
        <f t="shared" si="7"/>
        <v>-6752</v>
      </c>
      <c r="S38" s="145"/>
      <c r="T38" s="88">
        <f t="shared" si="2"/>
        <v>0.83569322375888944</v>
      </c>
      <c r="U38" s="88">
        <f t="shared" si="8"/>
        <v>0.83641805017860638</v>
      </c>
      <c r="V38" s="89">
        <f t="shared" si="9"/>
        <v>0</v>
      </c>
      <c r="W38" s="83">
        <f t="shared" si="10"/>
        <v>196630.30841197612</v>
      </c>
      <c r="X38" s="83">
        <f t="shared" si="11"/>
        <v>204398.77762680576</v>
      </c>
      <c r="Y38" s="83">
        <f t="shared" si="12"/>
        <v>-7769</v>
      </c>
      <c r="Z38" s="83">
        <v>0</v>
      </c>
      <c r="AA38" s="143"/>
      <c r="AB38" s="143"/>
    </row>
    <row r="39" spans="2:28" ht="13.5" customHeight="1">
      <c r="B39" s="124">
        <v>35</v>
      </c>
      <c r="C39" s="25" t="s">
        <v>1</v>
      </c>
      <c r="D39" s="56">
        <v>63683</v>
      </c>
      <c r="E39" s="56">
        <v>51714201400</v>
      </c>
      <c r="F39" s="97">
        <v>10073162321</v>
      </c>
      <c r="G39" s="56">
        <v>51008</v>
      </c>
      <c r="H39" s="105">
        <f t="shared" si="3"/>
        <v>0.80096729111379805</v>
      </c>
      <c r="I39" s="56">
        <f t="shared" si="4"/>
        <v>197482.00911621706</v>
      </c>
      <c r="J39" s="143"/>
      <c r="K39" s="87" t="str">
        <f t="shared" si="16"/>
        <v>羽曳野市</v>
      </c>
      <c r="L39" s="88">
        <f t="shared" si="17"/>
        <v>0.80814756362201623</v>
      </c>
      <c r="M39" s="88">
        <f t="shared" si="15"/>
        <v>0.81246096189881323</v>
      </c>
      <c r="N39" s="89">
        <f t="shared" si="5"/>
        <v>-0.40000000000000036</v>
      </c>
      <c r="O39" s="87" t="str">
        <f t="shared" si="18"/>
        <v>堺市美原区</v>
      </c>
      <c r="P39" s="83">
        <f t="shared" si="19"/>
        <v>200202.61196372515</v>
      </c>
      <c r="Q39" s="94">
        <f t="shared" si="6"/>
        <v>214977.61811391223</v>
      </c>
      <c r="R39" s="83">
        <f t="shared" si="7"/>
        <v>-14775</v>
      </c>
      <c r="S39" s="145"/>
      <c r="T39" s="88">
        <f t="shared" si="2"/>
        <v>0.83569322375888944</v>
      </c>
      <c r="U39" s="88">
        <f t="shared" si="8"/>
        <v>0.83641805017860638</v>
      </c>
      <c r="V39" s="89">
        <f t="shared" si="9"/>
        <v>0</v>
      </c>
      <c r="W39" s="83">
        <f t="shared" si="10"/>
        <v>196630.30841197612</v>
      </c>
      <c r="X39" s="83">
        <f t="shared" si="11"/>
        <v>204398.77762680576</v>
      </c>
      <c r="Y39" s="83">
        <f t="shared" si="12"/>
        <v>-7769</v>
      </c>
      <c r="Z39" s="83">
        <v>0</v>
      </c>
      <c r="AA39" s="143"/>
      <c r="AB39" s="143"/>
    </row>
    <row r="40" spans="2:28" ht="13.5" customHeight="1">
      <c r="B40" s="124">
        <v>36</v>
      </c>
      <c r="C40" s="25" t="s">
        <v>2</v>
      </c>
      <c r="D40" s="56">
        <v>17589</v>
      </c>
      <c r="E40" s="56">
        <v>14338927730</v>
      </c>
      <c r="F40" s="97">
        <v>2872486629</v>
      </c>
      <c r="G40" s="56">
        <v>14312</v>
      </c>
      <c r="H40" s="105">
        <f t="shared" si="3"/>
        <v>0.81369037466598437</v>
      </c>
      <c r="I40" s="56">
        <f t="shared" si="4"/>
        <v>200704.76725824483</v>
      </c>
      <c r="J40" s="143"/>
      <c r="K40" s="87" t="str">
        <f t="shared" si="16"/>
        <v>西淀川区</v>
      </c>
      <c r="L40" s="88">
        <f t="shared" si="17"/>
        <v>0.80811520181598917</v>
      </c>
      <c r="M40" s="88">
        <f t="shared" si="15"/>
        <v>0.8156938366832307</v>
      </c>
      <c r="N40" s="89">
        <f t="shared" si="5"/>
        <v>-0.79999999999998961</v>
      </c>
      <c r="O40" s="87" t="str">
        <f t="shared" si="18"/>
        <v>泉南市</v>
      </c>
      <c r="P40" s="83">
        <f t="shared" si="19"/>
        <v>199591.16897347174</v>
      </c>
      <c r="Q40" s="94">
        <f t="shared" si="6"/>
        <v>219588.44855266358</v>
      </c>
      <c r="R40" s="83">
        <f t="shared" si="7"/>
        <v>-19997</v>
      </c>
      <c r="S40" s="145"/>
      <c r="T40" s="88">
        <f t="shared" si="2"/>
        <v>0.83569322375888944</v>
      </c>
      <c r="U40" s="88">
        <f t="shared" si="8"/>
        <v>0.83641805017860638</v>
      </c>
      <c r="V40" s="89">
        <f t="shared" si="9"/>
        <v>0</v>
      </c>
      <c r="W40" s="83">
        <f t="shared" si="10"/>
        <v>196630.30841197612</v>
      </c>
      <c r="X40" s="83">
        <f t="shared" si="11"/>
        <v>204398.77762680576</v>
      </c>
      <c r="Y40" s="83">
        <f t="shared" si="12"/>
        <v>-7769</v>
      </c>
      <c r="Z40" s="83">
        <v>0</v>
      </c>
      <c r="AA40" s="143"/>
      <c r="AB40" s="143"/>
    </row>
    <row r="41" spans="2:28" ht="13.5" customHeight="1">
      <c r="B41" s="124">
        <v>37</v>
      </c>
      <c r="C41" s="25" t="s">
        <v>3</v>
      </c>
      <c r="D41" s="56">
        <v>54245</v>
      </c>
      <c r="E41" s="56">
        <v>45034299910</v>
      </c>
      <c r="F41" s="97">
        <v>8328554753</v>
      </c>
      <c r="G41" s="56">
        <v>44199</v>
      </c>
      <c r="H41" s="105">
        <f t="shared" si="3"/>
        <v>0.81480320766890957</v>
      </c>
      <c r="I41" s="56">
        <f t="shared" si="4"/>
        <v>188433.10375800356</v>
      </c>
      <c r="J41" s="143"/>
      <c r="K41" s="87" t="str">
        <f t="shared" si="16"/>
        <v>河内長野市</v>
      </c>
      <c r="L41" s="88">
        <f t="shared" si="17"/>
        <v>0.80810108105642475</v>
      </c>
      <c r="M41" s="88">
        <f t="shared" si="15"/>
        <v>0.81126258490293368</v>
      </c>
      <c r="N41" s="89">
        <f t="shared" si="5"/>
        <v>-0.30000000000000027</v>
      </c>
      <c r="O41" s="87" t="str">
        <f t="shared" si="18"/>
        <v>堺市</v>
      </c>
      <c r="P41" s="83">
        <f t="shared" si="19"/>
        <v>199325.54358532929</v>
      </c>
      <c r="Q41" s="94">
        <f t="shared" si="6"/>
        <v>208443.76497915984</v>
      </c>
      <c r="R41" s="83">
        <f t="shared" si="7"/>
        <v>-9118</v>
      </c>
      <c r="S41" s="145"/>
      <c r="T41" s="88">
        <f t="shared" si="2"/>
        <v>0.83569322375888944</v>
      </c>
      <c r="U41" s="88">
        <f t="shared" si="8"/>
        <v>0.83641805017860638</v>
      </c>
      <c r="V41" s="89">
        <f t="shared" si="9"/>
        <v>0</v>
      </c>
      <c r="W41" s="83">
        <f t="shared" si="10"/>
        <v>196630.30841197612</v>
      </c>
      <c r="X41" s="83">
        <f t="shared" si="11"/>
        <v>204398.77762680576</v>
      </c>
      <c r="Y41" s="83">
        <f t="shared" si="12"/>
        <v>-7769</v>
      </c>
      <c r="Z41" s="83">
        <v>0</v>
      </c>
      <c r="AA41" s="143"/>
      <c r="AB41" s="143"/>
    </row>
    <row r="42" spans="2:28" ht="13.5" customHeight="1">
      <c r="B42" s="124">
        <v>38</v>
      </c>
      <c r="C42" s="26" t="s">
        <v>39</v>
      </c>
      <c r="D42" s="56">
        <v>11343</v>
      </c>
      <c r="E42" s="56">
        <v>10195504120</v>
      </c>
      <c r="F42" s="97">
        <v>1902269843</v>
      </c>
      <c r="G42" s="56">
        <v>9373</v>
      </c>
      <c r="H42" s="105">
        <f t="shared" si="3"/>
        <v>0.82632460548355813</v>
      </c>
      <c r="I42" s="56">
        <f t="shared" si="4"/>
        <v>202952.07969700202</v>
      </c>
      <c r="J42" s="143"/>
      <c r="K42" s="87" t="str">
        <f t="shared" si="16"/>
        <v>島本町</v>
      </c>
      <c r="L42" s="88">
        <f t="shared" si="17"/>
        <v>0.80702090926529835</v>
      </c>
      <c r="M42" s="88">
        <f t="shared" si="15"/>
        <v>0.81028477770948582</v>
      </c>
      <c r="N42" s="89">
        <f t="shared" si="5"/>
        <v>-0.30000000000000027</v>
      </c>
      <c r="O42" s="87" t="str">
        <f t="shared" si="18"/>
        <v>北区</v>
      </c>
      <c r="P42" s="83">
        <f t="shared" si="19"/>
        <v>199094.60906818992</v>
      </c>
      <c r="Q42" s="94">
        <f t="shared" si="6"/>
        <v>214009.09786676647</v>
      </c>
      <c r="R42" s="83">
        <f t="shared" si="7"/>
        <v>-14914</v>
      </c>
      <c r="S42" s="145"/>
      <c r="T42" s="88">
        <f t="shared" si="2"/>
        <v>0.83569322375888944</v>
      </c>
      <c r="U42" s="88">
        <f t="shared" si="8"/>
        <v>0.83641805017860638</v>
      </c>
      <c r="V42" s="89">
        <f t="shared" si="9"/>
        <v>0</v>
      </c>
      <c r="W42" s="83">
        <f t="shared" si="10"/>
        <v>196630.30841197612</v>
      </c>
      <c r="X42" s="83">
        <f t="shared" si="11"/>
        <v>204398.77762680576</v>
      </c>
      <c r="Y42" s="83">
        <f t="shared" si="12"/>
        <v>-7769</v>
      </c>
      <c r="Z42" s="83">
        <v>0</v>
      </c>
      <c r="AA42" s="143"/>
      <c r="AB42" s="143"/>
    </row>
    <row r="43" spans="2:28" ht="13.5" customHeight="1">
      <c r="B43" s="124">
        <v>39</v>
      </c>
      <c r="C43" s="26" t="s">
        <v>7</v>
      </c>
      <c r="D43" s="56">
        <v>63463</v>
      </c>
      <c r="E43" s="56">
        <v>51638496940</v>
      </c>
      <c r="F43" s="97">
        <v>9574712378</v>
      </c>
      <c r="G43" s="56">
        <v>52378</v>
      </c>
      <c r="H43" s="105">
        <f t="shared" si="3"/>
        <v>0.82533129540046957</v>
      </c>
      <c r="I43" s="56">
        <f t="shared" si="4"/>
        <v>182800.26686776892</v>
      </c>
      <c r="J43" s="143"/>
      <c r="K43" s="87" t="str">
        <f t="shared" si="16"/>
        <v>忠岡町</v>
      </c>
      <c r="L43" s="88">
        <f t="shared" si="17"/>
        <v>0.80580939947780683</v>
      </c>
      <c r="M43" s="88">
        <f t="shared" si="15"/>
        <v>0.80704755388299687</v>
      </c>
      <c r="N43" s="89">
        <f t="shared" si="5"/>
        <v>-0.10000000000000009</v>
      </c>
      <c r="O43" s="87" t="str">
        <f t="shared" si="18"/>
        <v>和泉市</v>
      </c>
      <c r="P43" s="83">
        <f t="shared" si="19"/>
        <v>198888.48359176118</v>
      </c>
      <c r="Q43" s="94">
        <f t="shared" si="6"/>
        <v>209571.62662836199</v>
      </c>
      <c r="R43" s="83">
        <f t="shared" si="7"/>
        <v>-10684</v>
      </c>
      <c r="S43" s="145"/>
      <c r="T43" s="88">
        <f t="shared" si="2"/>
        <v>0.83569322375888944</v>
      </c>
      <c r="U43" s="88">
        <f t="shared" si="8"/>
        <v>0.83641805017860638</v>
      </c>
      <c r="V43" s="89">
        <f t="shared" si="9"/>
        <v>0</v>
      </c>
      <c r="W43" s="83">
        <f t="shared" si="10"/>
        <v>196630.30841197612</v>
      </c>
      <c r="X43" s="83">
        <f t="shared" si="11"/>
        <v>204398.77762680576</v>
      </c>
      <c r="Y43" s="83">
        <f t="shared" si="12"/>
        <v>-7769</v>
      </c>
      <c r="Z43" s="83">
        <v>0</v>
      </c>
      <c r="AA43" s="143"/>
      <c r="AB43" s="143"/>
    </row>
    <row r="44" spans="2:28" ht="13.5" customHeight="1">
      <c r="B44" s="124">
        <v>40</v>
      </c>
      <c r="C44" s="26" t="s">
        <v>40</v>
      </c>
      <c r="D44" s="56">
        <v>13721</v>
      </c>
      <c r="E44" s="56">
        <v>12394497260</v>
      </c>
      <c r="F44" s="97">
        <v>2280905581</v>
      </c>
      <c r="G44" s="56">
        <v>11141</v>
      </c>
      <c r="H44" s="105">
        <f t="shared" si="3"/>
        <v>0.81196705779462142</v>
      </c>
      <c r="I44" s="56">
        <f t="shared" si="4"/>
        <v>204730.77650121175</v>
      </c>
      <c r="J44" s="143"/>
      <c r="K44" s="87" t="str">
        <f t="shared" si="16"/>
        <v>堺市</v>
      </c>
      <c r="L44" s="88">
        <f t="shared" si="17"/>
        <v>0.80550551838508611</v>
      </c>
      <c r="M44" s="88">
        <f t="shared" si="15"/>
        <v>0.80522056549841237</v>
      </c>
      <c r="N44" s="89">
        <f t="shared" si="5"/>
        <v>0.10000000000000009</v>
      </c>
      <c r="O44" s="87" t="str">
        <f t="shared" si="18"/>
        <v>守口市</v>
      </c>
      <c r="P44" s="83">
        <f t="shared" si="19"/>
        <v>197639.82881542965</v>
      </c>
      <c r="Q44" s="94">
        <f t="shared" si="6"/>
        <v>208297.43278951055</v>
      </c>
      <c r="R44" s="83">
        <f t="shared" si="7"/>
        <v>-10657</v>
      </c>
      <c r="S44" s="145"/>
      <c r="T44" s="88">
        <f t="shared" si="2"/>
        <v>0.83569322375888944</v>
      </c>
      <c r="U44" s="88">
        <f t="shared" si="8"/>
        <v>0.83641805017860638</v>
      </c>
      <c r="V44" s="89">
        <f t="shared" si="9"/>
        <v>0</v>
      </c>
      <c r="W44" s="83">
        <f t="shared" si="10"/>
        <v>196630.30841197612</v>
      </c>
      <c r="X44" s="83">
        <f t="shared" si="11"/>
        <v>204398.77762680576</v>
      </c>
      <c r="Y44" s="83">
        <f t="shared" si="12"/>
        <v>-7769</v>
      </c>
      <c r="Z44" s="83">
        <v>0</v>
      </c>
      <c r="AA44" s="143"/>
      <c r="AB44" s="143"/>
    </row>
    <row r="45" spans="2:28" ht="13.5" customHeight="1">
      <c r="B45" s="124">
        <v>41</v>
      </c>
      <c r="C45" s="26" t="s">
        <v>11</v>
      </c>
      <c r="D45" s="56">
        <v>25327</v>
      </c>
      <c r="E45" s="56">
        <v>20844343810</v>
      </c>
      <c r="F45" s="97">
        <v>4119406952</v>
      </c>
      <c r="G45" s="56">
        <v>20843</v>
      </c>
      <c r="H45" s="105">
        <f t="shared" si="3"/>
        <v>0.82295573893473373</v>
      </c>
      <c r="I45" s="56">
        <f t="shared" si="4"/>
        <v>197639.82881542965</v>
      </c>
      <c r="J45" s="143"/>
      <c r="K45" s="87" t="str">
        <f t="shared" si="16"/>
        <v>堺市美原区</v>
      </c>
      <c r="L45" s="88">
        <f t="shared" si="17"/>
        <v>0.80477192982456136</v>
      </c>
      <c r="M45" s="88">
        <f t="shared" si="15"/>
        <v>0.80164670658682635</v>
      </c>
      <c r="N45" s="89">
        <f t="shared" si="5"/>
        <v>0.30000000000000027</v>
      </c>
      <c r="O45" s="87" t="str">
        <f t="shared" si="18"/>
        <v>豊中市</v>
      </c>
      <c r="P45" s="83">
        <f t="shared" si="19"/>
        <v>197482.00911621706</v>
      </c>
      <c r="Q45" s="94">
        <f t="shared" si="6"/>
        <v>201123.1729154663</v>
      </c>
      <c r="R45" s="83">
        <f t="shared" si="7"/>
        <v>-3641</v>
      </c>
      <c r="S45" s="145"/>
      <c r="T45" s="88">
        <f t="shared" si="2"/>
        <v>0.83569322375888944</v>
      </c>
      <c r="U45" s="88">
        <f t="shared" si="8"/>
        <v>0.83641805017860638</v>
      </c>
      <c r="V45" s="89">
        <f t="shared" si="9"/>
        <v>0</v>
      </c>
      <c r="W45" s="83">
        <f t="shared" si="10"/>
        <v>196630.30841197612</v>
      </c>
      <c r="X45" s="83">
        <f t="shared" si="11"/>
        <v>204398.77762680576</v>
      </c>
      <c r="Y45" s="83">
        <f t="shared" si="12"/>
        <v>-7769</v>
      </c>
      <c r="Z45" s="83">
        <v>0</v>
      </c>
      <c r="AA45" s="143"/>
      <c r="AB45" s="143"/>
    </row>
    <row r="46" spans="2:28" ht="13.5" customHeight="1">
      <c r="B46" s="124">
        <v>42</v>
      </c>
      <c r="C46" s="26" t="s">
        <v>12</v>
      </c>
      <c r="D46" s="56">
        <v>66900</v>
      </c>
      <c r="E46" s="56">
        <v>52042964630</v>
      </c>
      <c r="F46" s="97">
        <v>10290484353</v>
      </c>
      <c r="G46" s="56">
        <v>55075</v>
      </c>
      <c r="H46" s="105">
        <f t="shared" si="3"/>
        <v>0.82324364723467858</v>
      </c>
      <c r="I46" s="56">
        <f t="shared" si="4"/>
        <v>186844.9269723105</v>
      </c>
      <c r="J46" s="143"/>
      <c r="K46" s="87" t="str">
        <f t="shared" si="16"/>
        <v>富田林市</v>
      </c>
      <c r="L46" s="88">
        <f t="shared" si="17"/>
        <v>0.80476308608285785</v>
      </c>
      <c r="M46" s="88">
        <f t="shared" si="15"/>
        <v>0.80987097450959822</v>
      </c>
      <c r="N46" s="89">
        <f t="shared" si="5"/>
        <v>-0.50000000000000044</v>
      </c>
      <c r="O46" s="87" t="str">
        <f t="shared" si="18"/>
        <v>堺市堺区</v>
      </c>
      <c r="P46" s="83">
        <f t="shared" si="19"/>
        <v>197280.54685284171</v>
      </c>
      <c r="Q46" s="94">
        <f t="shared" si="6"/>
        <v>203019.58070967373</v>
      </c>
      <c r="R46" s="83">
        <f t="shared" si="7"/>
        <v>-5739</v>
      </c>
      <c r="S46" s="145"/>
      <c r="T46" s="88">
        <f t="shared" si="2"/>
        <v>0.83569322375888944</v>
      </c>
      <c r="U46" s="88">
        <f t="shared" si="8"/>
        <v>0.83641805017860638</v>
      </c>
      <c r="V46" s="89">
        <f t="shared" si="9"/>
        <v>0</v>
      </c>
      <c r="W46" s="83">
        <f t="shared" si="10"/>
        <v>196630.30841197612</v>
      </c>
      <c r="X46" s="83">
        <f t="shared" si="11"/>
        <v>204398.77762680576</v>
      </c>
      <c r="Y46" s="83">
        <f t="shared" si="12"/>
        <v>-7769</v>
      </c>
      <c r="Z46" s="83">
        <v>0</v>
      </c>
      <c r="AA46" s="143"/>
      <c r="AB46" s="143"/>
    </row>
    <row r="47" spans="2:28" ht="13.5" customHeight="1">
      <c r="B47" s="124">
        <v>43</v>
      </c>
      <c r="C47" s="26" t="s">
        <v>8</v>
      </c>
      <c r="D47" s="56">
        <v>41176</v>
      </c>
      <c r="E47" s="56">
        <v>34334075890</v>
      </c>
      <c r="F47" s="97">
        <v>6188657750</v>
      </c>
      <c r="G47" s="83">
        <v>33305</v>
      </c>
      <c r="H47" s="105">
        <f t="shared" si="3"/>
        <v>0.80884495822809399</v>
      </c>
      <c r="I47" s="56">
        <f t="shared" si="4"/>
        <v>185817.67752589702</v>
      </c>
      <c r="J47" s="143"/>
      <c r="K47" s="87" t="str">
        <f t="shared" si="16"/>
        <v>箕面市</v>
      </c>
      <c r="L47" s="88">
        <f t="shared" si="17"/>
        <v>0.80353038521651188</v>
      </c>
      <c r="M47" s="88">
        <f t="shared" si="15"/>
        <v>0.80574274831526516</v>
      </c>
      <c r="N47" s="89">
        <f t="shared" si="5"/>
        <v>-0.20000000000000018</v>
      </c>
      <c r="O47" s="87" t="str">
        <f t="shared" si="18"/>
        <v>堺市西区</v>
      </c>
      <c r="P47" s="83">
        <f t="shared" si="19"/>
        <v>196890.14991998172</v>
      </c>
      <c r="Q47" s="94">
        <f t="shared" si="6"/>
        <v>202654.71419968686</v>
      </c>
      <c r="R47" s="83">
        <f t="shared" si="7"/>
        <v>-5765</v>
      </c>
      <c r="S47" s="145"/>
      <c r="T47" s="88">
        <f t="shared" si="2"/>
        <v>0.83569322375888944</v>
      </c>
      <c r="U47" s="88">
        <f t="shared" si="8"/>
        <v>0.83641805017860638</v>
      </c>
      <c r="V47" s="89">
        <f t="shared" si="9"/>
        <v>0</v>
      </c>
      <c r="W47" s="83">
        <f t="shared" si="10"/>
        <v>196630.30841197612</v>
      </c>
      <c r="X47" s="83">
        <f t="shared" si="11"/>
        <v>204398.77762680576</v>
      </c>
      <c r="Y47" s="83">
        <f t="shared" si="12"/>
        <v>-7769</v>
      </c>
      <c r="Z47" s="83">
        <v>0</v>
      </c>
      <c r="AA47" s="143"/>
      <c r="AB47" s="143"/>
    </row>
    <row r="48" spans="2:28" ht="13.5" customHeight="1">
      <c r="B48" s="124">
        <v>44</v>
      </c>
      <c r="C48" s="26" t="s">
        <v>18</v>
      </c>
      <c r="D48" s="56">
        <v>44796</v>
      </c>
      <c r="E48" s="56">
        <v>35587037490</v>
      </c>
      <c r="F48" s="97">
        <v>6931925637</v>
      </c>
      <c r="G48" s="83">
        <v>36810</v>
      </c>
      <c r="H48" s="105">
        <f t="shared" si="3"/>
        <v>0.82172515403160995</v>
      </c>
      <c r="I48" s="56">
        <f t="shared" si="4"/>
        <v>188316.3715566422</v>
      </c>
      <c r="J48" s="143"/>
      <c r="K48" s="87" t="str">
        <f t="shared" si="16"/>
        <v>和泉市</v>
      </c>
      <c r="L48" s="88">
        <f t="shared" si="17"/>
        <v>0.80342865642780115</v>
      </c>
      <c r="M48" s="88">
        <f t="shared" si="15"/>
        <v>0.80575510855683274</v>
      </c>
      <c r="N48" s="89">
        <f t="shared" si="5"/>
        <v>-0.30000000000000027</v>
      </c>
      <c r="O48" s="87" t="str">
        <f t="shared" si="18"/>
        <v>阪南市</v>
      </c>
      <c r="P48" s="83">
        <f t="shared" si="19"/>
        <v>196680.73199953474</v>
      </c>
      <c r="Q48" s="94">
        <f t="shared" si="6"/>
        <v>208352.39082703099</v>
      </c>
      <c r="R48" s="83">
        <f t="shared" si="7"/>
        <v>-11671</v>
      </c>
      <c r="S48" s="145"/>
      <c r="T48" s="88">
        <f t="shared" si="2"/>
        <v>0.83569322375888944</v>
      </c>
      <c r="U48" s="88">
        <f t="shared" si="8"/>
        <v>0.83641805017860638</v>
      </c>
      <c r="V48" s="89">
        <f t="shared" si="9"/>
        <v>0</v>
      </c>
      <c r="W48" s="83">
        <f t="shared" si="10"/>
        <v>196630.30841197612</v>
      </c>
      <c r="X48" s="83">
        <f t="shared" si="11"/>
        <v>204398.77762680576</v>
      </c>
      <c r="Y48" s="83">
        <f t="shared" si="12"/>
        <v>-7769</v>
      </c>
      <c r="Z48" s="83">
        <v>0</v>
      </c>
      <c r="AA48" s="143"/>
      <c r="AB48" s="143"/>
    </row>
    <row r="49" spans="2:28" ht="13.5" customHeight="1">
      <c r="B49" s="124">
        <v>45</v>
      </c>
      <c r="C49" s="26" t="s">
        <v>41</v>
      </c>
      <c r="D49" s="56">
        <v>15681</v>
      </c>
      <c r="E49" s="56">
        <v>13924826210</v>
      </c>
      <c r="F49" s="97">
        <v>2633999602</v>
      </c>
      <c r="G49" s="83">
        <v>13088</v>
      </c>
      <c r="H49" s="105">
        <f t="shared" si="3"/>
        <v>0.83464064791786241</v>
      </c>
      <c r="I49" s="56">
        <f t="shared" si="4"/>
        <v>201253.02582518337</v>
      </c>
      <c r="J49" s="143"/>
      <c r="K49" s="87" t="str">
        <f t="shared" si="16"/>
        <v>東淀川区</v>
      </c>
      <c r="L49" s="88">
        <f t="shared" si="17"/>
        <v>0.80337195299198538</v>
      </c>
      <c r="M49" s="88">
        <f t="shared" si="15"/>
        <v>0.80599715652061521</v>
      </c>
      <c r="N49" s="89">
        <f t="shared" si="5"/>
        <v>-0.30000000000000027</v>
      </c>
      <c r="O49" s="87" t="str">
        <f t="shared" si="18"/>
        <v>寝屋川市</v>
      </c>
      <c r="P49" s="83">
        <f t="shared" si="19"/>
        <v>196087.19098744896</v>
      </c>
      <c r="Q49" s="94">
        <f t="shared" si="6"/>
        <v>200332.37807756092</v>
      </c>
      <c r="R49" s="83">
        <f t="shared" si="7"/>
        <v>-4245</v>
      </c>
      <c r="S49" s="145"/>
      <c r="T49" s="88">
        <f t="shared" si="2"/>
        <v>0.83569322375888944</v>
      </c>
      <c r="U49" s="88">
        <f t="shared" si="8"/>
        <v>0.83641805017860638</v>
      </c>
      <c r="V49" s="89">
        <f t="shared" si="9"/>
        <v>0</v>
      </c>
      <c r="W49" s="83">
        <f t="shared" si="10"/>
        <v>196630.30841197612</v>
      </c>
      <c r="X49" s="83">
        <f t="shared" si="11"/>
        <v>204398.77762680576</v>
      </c>
      <c r="Y49" s="83">
        <f t="shared" si="12"/>
        <v>-7769</v>
      </c>
      <c r="Z49" s="83">
        <v>0</v>
      </c>
      <c r="AA49" s="143"/>
      <c r="AB49" s="143"/>
    </row>
    <row r="50" spans="2:28" ht="13.5" customHeight="1">
      <c r="B50" s="124">
        <v>46</v>
      </c>
      <c r="C50" s="26" t="s">
        <v>21</v>
      </c>
      <c r="D50" s="56">
        <v>20155</v>
      </c>
      <c r="E50" s="56">
        <v>16300646880</v>
      </c>
      <c r="F50" s="97">
        <v>3087717653</v>
      </c>
      <c r="G50" s="83">
        <v>16220</v>
      </c>
      <c r="H50" s="105">
        <f t="shared" si="3"/>
        <v>0.80476308608285785</v>
      </c>
      <c r="I50" s="56">
        <f t="shared" si="4"/>
        <v>190364.83680641183</v>
      </c>
      <c r="J50" s="143"/>
      <c r="K50" s="87" t="str">
        <f t="shared" si="16"/>
        <v>能勢町</v>
      </c>
      <c r="L50" s="88">
        <f t="shared" si="17"/>
        <v>0.8031565103024989</v>
      </c>
      <c r="M50" s="88">
        <f t="shared" si="15"/>
        <v>0.79283417547083146</v>
      </c>
      <c r="N50" s="89">
        <f t="shared" si="5"/>
        <v>1.0000000000000009</v>
      </c>
      <c r="O50" s="87" t="str">
        <f t="shared" si="18"/>
        <v>堺市南区</v>
      </c>
      <c r="P50" s="83">
        <f t="shared" si="19"/>
        <v>194957.45271472592</v>
      </c>
      <c r="Q50" s="94">
        <f t="shared" si="6"/>
        <v>207004.0734973817</v>
      </c>
      <c r="R50" s="83">
        <f t="shared" si="7"/>
        <v>-12047</v>
      </c>
      <c r="S50" s="145"/>
      <c r="T50" s="88">
        <f t="shared" si="2"/>
        <v>0.83569322375888944</v>
      </c>
      <c r="U50" s="88">
        <f t="shared" si="8"/>
        <v>0.83641805017860638</v>
      </c>
      <c r="V50" s="89">
        <f t="shared" si="9"/>
        <v>0</v>
      </c>
      <c r="W50" s="83">
        <f t="shared" si="10"/>
        <v>196630.30841197612</v>
      </c>
      <c r="X50" s="83">
        <f t="shared" si="11"/>
        <v>204398.77762680576</v>
      </c>
      <c r="Y50" s="83">
        <f t="shared" si="12"/>
        <v>-7769</v>
      </c>
      <c r="Z50" s="83">
        <v>0</v>
      </c>
      <c r="AA50" s="143"/>
      <c r="AB50" s="143"/>
    </row>
    <row r="51" spans="2:28" ht="13.5" customHeight="1">
      <c r="B51" s="124">
        <v>47</v>
      </c>
      <c r="C51" s="26" t="s">
        <v>13</v>
      </c>
      <c r="D51" s="56">
        <v>40830</v>
      </c>
      <c r="E51" s="56">
        <v>32625692680</v>
      </c>
      <c r="F51" s="97">
        <v>6483622970</v>
      </c>
      <c r="G51" s="83">
        <v>33065</v>
      </c>
      <c r="H51" s="105">
        <f t="shared" si="3"/>
        <v>0.80982120989468531</v>
      </c>
      <c r="I51" s="56">
        <f t="shared" si="4"/>
        <v>196087.19098744896</v>
      </c>
      <c r="J51" s="143"/>
      <c r="K51" s="87" t="str">
        <f t="shared" si="16"/>
        <v>藤井寺市</v>
      </c>
      <c r="L51" s="88">
        <f t="shared" si="17"/>
        <v>0.80278050084662689</v>
      </c>
      <c r="M51" s="88">
        <f t="shared" si="15"/>
        <v>0.81347537613307164</v>
      </c>
      <c r="N51" s="89">
        <f t="shared" si="5"/>
        <v>-0.99999999999998979</v>
      </c>
      <c r="O51" s="87" t="str">
        <f t="shared" si="18"/>
        <v>西淀川区</v>
      </c>
      <c r="P51" s="83">
        <f t="shared" si="19"/>
        <v>194873.66090238764</v>
      </c>
      <c r="Q51" s="94">
        <f t="shared" si="6"/>
        <v>203161.59738134206</v>
      </c>
      <c r="R51" s="83">
        <f t="shared" si="7"/>
        <v>-8288</v>
      </c>
      <c r="S51" s="145"/>
      <c r="T51" s="88">
        <f t="shared" si="2"/>
        <v>0.83569322375888944</v>
      </c>
      <c r="U51" s="88">
        <f t="shared" si="8"/>
        <v>0.83641805017860638</v>
      </c>
      <c r="V51" s="89">
        <f t="shared" si="9"/>
        <v>0</v>
      </c>
      <c r="W51" s="83">
        <f t="shared" si="10"/>
        <v>196630.30841197612</v>
      </c>
      <c r="X51" s="83">
        <f t="shared" si="11"/>
        <v>204398.77762680576</v>
      </c>
      <c r="Y51" s="83">
        <f t="shared" si="12"/>
        <v>-7769</v>
      </c>
      <c r="Z51" s="83">
        <v>0</v>
      </c>
      <c r="AA51" s="143"/>
      <c r="AB51" s="143"/>
    </row>
    <row r="52" spans="2:28" ht="13.5" customHeight="1">
      <c r="B52" s="124">
        <v>48</v>
      </c>
      <c r="C52" s="26" t="s">
        <v>22</v>
      </c>
      <c r="D52" s="56">
        <v>21923</v>
      </c>
      <c r="E52" s="56">
        <v>17717872660</v>
      </c>
      <c r="F52" s="97">
        <v>3208393284</v>
      </c>
      <c r="G52" s="83">
        <v>17716</v>
      </c>
      <c r="H52" s="105">
        <f t="shared" si="3"/>
        <v>0.80810108105642475</v>
      </c>
      <c r="I52" s="56">
        <f t="shared" si="4"/>
        <v>181101.44976292618</v>
      </c>
      <c r="J52" s="143"/>
      <c r="K52" s="87" t="str">
        <f t="shared" si="16"/>
        <v>豊中市</v>
      </c>
      <c r="L52" s="88">
        <f t="shared" si="17"/>
        <v>0.80096729111379805</v>
      </c>
      <c r="M52" s="88">
        <f t="shared" si="15"/>
        <v>0.80196712654300617</v>
      </c>
      <c r="N52" s="89">
        <f t="shared" si="5"/>
        <v>-0.10000000000000009</v>
      </c>
      <c r="O52" s="87" t="str">
        <f t="shared" si="18"/>
        <v>中央区</v>
      </c>
      <c r="P52" s="83">
        <f t="shared" si="19"/>
        <v>194743.11154051172</v>
      </c>
      <c r="Q52" s="94">
        <f t="shared" si="6"/>
        <v>213759.59345213429</v>
      </c>
      <c r="R52" s="83">
        <f t="shared" si="7"/>
        <v>-19017</v>
      </c>
      <c r="S52" s="145"/>
      <c r="T52" s="88">
        <f t="shared" si="2"/>
        <v>0.83569322375888944</v>
      </c>
      <c r="U52" s="88">
        <f t="shared" si="8"/>
        <v>0.83641805017860638</v>
      </c>
      <c r="V52" s="89">
        <f t="shared" si="9"/>
        <v>0</v>
      </c>
      <c r="W52" s="83">
        <f t="shared" si="10"/>
        <v>196630.30841197612</v>
      </c>
      <c r="X52" s="83">
        <f t="shared" si="11"/>
        <v>204398.77762680576</v>
      </c>
      <c r="Y52" s="83">
        <f t="shared" si="12"/>
        <v>-7769</v>
      </c>
      <c r="Z52" s="83">
        <v>0</v>
      </c>
      <c r="AA52" s="143"/>
      <c r="AB52" s="143"/>
    </row>
    <row r="53" spans="2:28" ht="13.5" customHeight="1">
      <c r="B53" s="124">
        <v>49</v>
      </c>
      <c r="C53" s="26" t="s">
        <v>23</v>
      </c>
      <c r="D53" s="56">
        <v>21943</v>
      </c>
      <c r="E53" s="56">
        <v>17091712950</v>
      </c>
      <c r="F53" s="97">
        <v>3175521250</v>
      </c>
      <c r="G53" s="83">
        <v>18074</v>
      </c>
      <c r="H53" s="105">
        <f t="shared" si="3"/>
        <v>0.82367953333637156</v>
      </c>
      <c r="I53" s="56">
        <f t="shared" si="4"/>
        <v>175695.54332189885</v>
      </c>
      <c r="J53" s="143"/>
      <c r="K53" s="87" t="str">
        <f t="shared" si="16"/>
        <v>豊能町</v>
      </c>
      <c r="L53" s="88">
        <f t="shared" si="17"/>
        <v>0.79996264475158763</v>
      </c>
      <c r="M53" s="88">
        <f t="shared" si="15"/>
        <v>0.78741258741258746</v>
      </c>
      <c r="N53" s="89">
        <f t="shared" si="5"/>
        <v>1.3000000000000012</v>
      </c>
      <c r="O53" s="87" t="str">
        <f t="shared" si="18"/>
        <v>堺市東区</v>
      </c>
      <c r="P53" s="83">
        <f t="shared" si="19"/>
        <v>193990.51894400487</v>
      </c>
      <c r="Q53" s="94">
        <f t="shared" si="6"/>
        <v>202816.99672078702</v>
      </c>
      <c r="R53" s="83">
        <f t="shared" si="7"/>
        <v>-8826</v>
      </c>
      <c r="S53" s="145"/>
      <c r="T53" s="88">
        <f t="shared" si="2"/>
        <v>0.83569322375888944</v>
      </c>
      <c r="U53" s="88">
        <f t="shared" si="8"/>
        <v>0.83641805017860638</v>
      </c>
      <c r="V53" s="89">
        <f t="shared" si="9"/>
        <v>0</v>
      </c>
      <c r="W53" s="83">
        <f t="shared" si="10"/>
        <v>196630.30841197612</v>
      </c>
      <c r="X53" s="83">
        <f t="shared" si="11"/>
        <v>204398.77762680576</v>
      </c>
      <c r="Y53" s="83">
        <f t="shared" si="12"/>
        <v>-7769</v>
      </c>
      <c r="Z53" s="83">
        <v>0</v>
      </c>
      <c r="AA53" s="143"/>
      <c r="AB53" s="143"/>
    </row>
    <row r="54" spans="2:28" ht="13.5" customHeight="1">
      <c r="B54" s="124">
        <v>50</v>
      </c>
      <c r="C54" s="26" t="s">
        <v>14</v>
      </c>
      <c r="D54" s="56">
        <v>19908</v>
      </c>
      <c r="E54" s="56">
        <v>15928828130</v>
      </c>
      <c r="F54" s="97">
        <v>3333564350</v>
      </c>
      <c r="G54" s="83">
        <v>16108</v>
      </c>
      <c r="H54" s="105">
        <f t="shared" si="3"/>
        <v>0.80912196102069522</v>
      </c>
      <c r="I54" s="56">
        <f t="shared" si="4"/>
        <v>206950.85361311151</v>
      </c>
      <c r="J54" s="143"/>
      <c r="K54" s="87" t="str">
        <f t="shared" si="16"/>
        <v>住之江区</v>
      </c>
      <c r="L54" s="88">
        <f t="shared" si="17"/>
        <v>0.7992477897718947</v>
      </c>
      <c r="M54" s="88">
        <f t="shared" si="15"/>
        <v>0.80712918412747681</v>
      </c>
      <c r="N54" s="89">
        <f t="shared" si="5"/>
        <v>-0.80000000000000071</v>
      </c>
      <c r="O54" s="87" t="str">
        <f t="shared" si="18"/>
        <v>東大阪市</v>
      </c>
      <c r="P54" s="83">
        <f t="shared" si="19"/>
        <v>193465.05521277562</v>
      </c>
      <c r="Q54" s="94">
        <f t="shared" si="6"/>
        <v>199666.46436879836</v>
      </c>
      <c r="R54" s="83">
        <f t="shared" si="7"/>
        <v>-6201</v>
      </c>
      <c r="S54" s="145"/>
      <c r="T54" s="88">
        <f t="shared" si="2"/>
        <v>0.83569322375888944</v>
      </c>
      <c r="U54" s="88">
        <f t="shared" si="8"/>
        <v>0.83641805017860638</v>
      </c>
      <c r="V54" s="89">
        <f t="shared" si="9"/>
        <v>0</v>
      </c>
      <c r="W54" s="83">
        <f t="shared" si="10"/>
        <v>196630.30841197612</v>
      </c>
      <c r="X54" s="83">
        <f t="shared" si="11"/>
        <v>204398.77762680576</v>
      </c>
      <c r="Y54" s="83">
        <f t="shared" si="12"/>
        <v>-7769</v>
      </c>
      <c r="Z54" s="83">
        <v>0</v>
      </c>
      <c r="AA54" s="143"/>
      <c r="AB54" s="143"/>
    </row>
    <row r="55" spans="2:28" ht="13.5" customHeight="1">
      <c r="B55" s="124">
        <v>51</v>
      </c>
      <c r="C55" s="26" t="s">
        <v>42</v>
      </c>
      <c r="D55" s="56">
        <v>26891</v>
      </c>
      <c r="E55" s="56">
        <v>22882252840</v>
      </c>
      <c r="F55" s="97">
        <v>4296985688</v>
      </c>
      <c r="G55" s="83">
        <v>21605</v>
      </c>
      <c r="H55" s="105">
        <f t="shared" si="3"/>
        <v>0.80342865642780115</v>
      </c>
      <c r="I55" s="56">
        <f t="shared" si="4"/>
        <v>198888.48359176118</v>
      </c>
      <c r="J55" s="143"/>
      <c r="K55" s="87" t="str">
        <f t="shared" si="16"/>
        <v>淀川区</v>
      </c>
      <c r="L55" s="88">
        <f t="shared" si="17"/>
        <v>0.79797427923005804</v>
      </c>
      <c r="M55" s="88">
        <f t="shared" si="15"/>
        <v>0.80577508940792086</v>
      </c>
      <c r="N55" s="89">
        <f t="shared" si="5"/>
        <v>-0.80000000000000071</v>
      </c>
      <c r="O55" s="87" t="str">
        <f t="shared" si="18"/>
        <v>阿倍野区</v>
      </c>
      <c r="P55" s="83">
        <f t="shared" si="19"/>
        <v>192940.63130111524</v>
      </c>
      <c r="Q55" s="94">
        <f t="shared" si="6"/>
        <v>203699.52166577193</v>
      </c>
      <c r="R55" s="83">
        <f t="shared" si="7"/>
        <v>-10759</v>
      </c>
      <c r="S55" s="145"/>
      <c r="T55" s="88">
        <f t="shared" si="2"/>
        <v>0.83569322375888944</v>
      </c>
      <c r="U55" s="88">
        <f t="shared" si="8"/>
        <v>0.83641805017860638</v>
      </c>
      <c r="V55" s="89">
        <f t="shared" si="9"/>
        <v>0</v>
      </c>
      <c r="W55" s="83">
        <f t="shared" si="10"/>
        <v>196630.30841197612</v>
      </c>
      <c r="X55" s="83">
        <f t="shared" si="11"/>
        <v>204398.77762680576</v>
      </c>
      <c r="Y55" s="83">
        <f t="shared" si="12"/>
        <v>-7769</v>
      </c>
      <c r="Z55" s="83">
        <v>0</v>
      </c>
      <c r="AA55" s="143"/>
      <c r="AB55" s="143"/>
    </row>
    <row r="56" spans="2:28" ht="13.5" customHeight="1">
      <c r="B56" s="124">
        <v>52</v>
      </c>
      <c r="C56" s="26" t="s">
        <v>4</v>
      </c>
      <c r="D56" s="56">
        <v>21754</v>
      </c>
      <c r="E56" s="56">
        <v>17687020560</v>
      </c>
      <c r="F56" s="97">
        <v>3221349273</v>
      </c>
      <c r="G56" s="83">
        <v>17480</v>
      </c>
      <c r="H56" s="105">
        <f t="shared" si="3"/>
        <v>0.80353038521651188</v>
      </c>
      <c r="I56" s="56">
        <f t="shared" si="4"/>
        <v>184287.71584668191</v>
      </c>
      <c r="J56" s="143"/>
      <c r="K56" s="87" t="str">
        <f t="shared" si="16"/>
        <v>千早赤阪村</v>
      </c>
      <c r="L56" s="88">
        <f t="shared" si="17"/>
        <v>0.79696132596685088</v>
      </c>
      <c r="M56" s="88">
        <f t="shared" si="15"/>
        <v>0.78720345075485265</v>
      </c>
      <c r="N56" s="89">
        <f t="shared" si="5"/>
        <v>1.0000000000000009</v>
      </c>
      <c r="O56" s="87" t="str">
        <f t="shared" si="18"/>
        <v>田尻町</v>
      </c>
      <c r="P56" s="83">
        <f t="shared" si="19"/>
        <v>192353.49240986718</v>
      </c>
      <c r="Q56" s="94">
        <f t="shared" si="6"/>
        <v>187817.52529182879</v>
      </c>
      <c r="R56" s="83">
        <f t="shared" si="7"/>
        <v>4535</v>
      </c>
      <c r="S56" s="145"/>
      <c r="T56" s="88">
        <f t="shared" si="2"/>
        <v>0.83569322375888944</v>
      </c>
      <c r="U56" s="88">
        <f t="shared" si="8"/>
        <v>0.83641805017860638</v>
      </c>
      <c r="V56" s="89">
        <f t="shared" si="9"/>
        <v>0</v>
      </c>
      <c r="W56" s="83">
        <f t="shared" si="10"/>
        <v>196630.30841197612</v>
      </c>
      <c r="X56" s="83">
        <f t="shared" si="11"/>
        <v>204398.77762680576</v>
      </c>
      <c r="Y56" s="83">
        <f t="shared" si="12"/>
        <v>-7769</v>
      </c>
      <c r="Z56" s="83">
        <v>0</v>
      </c>
      <c r="AA56" s="143"/>
      <c r="AB56" s="143"/>
    </row>
    <row r="57" spans="2:28" ht="13.5" customHeight="1">
      <c r="B57" s="124">
        <v>53</v>
      </c>
      <c r="C57" s="26" t="s">
        <v>19</v>
      </c>
      <c r="D57" s="56">
        <v>12051</v>
      </c>
      <c r="E57" s="56">
        <v>9315652650</v>
      </c>
      <c r="F57" s="97">
        <v>1771919626</v>
      </c>
      <c r="G57" s="83">
        <v>9902</v>
      </c>
      <c r="H57" s="105">
        <f t="shared" si="3"/>
        <v>0.82167454982988963</v>
      </c>
      <c r="I57" s="56">
        <f t="shared" si="4"/>
        <v>178945.62977176328</v>
      </c>
      <c r="J57" s="143"/>
      <c r="K57" s="87" t="str">
        <f t="shared" si="16"/>
        <v>港区</v>
      </c>
      <c r="L57" s="88">
        <f t="shared" si="17"/>
        <v>0.79661813057773601</v>
      </c>
      <c r="M57" s="88">
        <f t="shared" si="15"/>
        <v>0.80132772020725385</v>
      </c>
      <c r="N57" s="89">
        <f t="shared" si="5"/>
        <v>-0.40000000000000036</v>
      </c>
      <c r="O57" s="87" t="str">
        <f t="shared" si="18"/>
        <v>岬町</v>
      </c>
      <c r="P57" s="83">
        <f t="shared" si="19"/>
        <v>190707.13747521481</v>
      </c>
      <c r="Q57" s="94">
        <f t="shared" si="6"/>
        <v>205544.90721649484</v>
      </c>
      <c r="R57" s="83">
        <f t="shared" si="7"/>
        <v>-14838</v>
      </c>
      <c r="S57" s="145"/>
      <c r="T57" s="88">
        <f t="shared" si="2"/>
        <v>0.83569322375888944</v>
      </c>
      <c r="U57" s="88">
        <f t="shared" si="8"/>
        <v>0.83641805017860638</v>
      </c>
      <c r="V57" s="89">
        <f t="shared" si="9"/>
        <v>0</v>
      </c>
      <c r="W57" s="83">
        <f t="shared" si="10"/>
        <v>196630.30841197612</v>
      </c>
      <c r="X57" s="83">
        <f t="shared" si="11"/>
        <v>204398.77762680576</v>
      </c>
      <c r="Y57" s="83">
        <f t="shared" si="12"/>
        <v>-7769</v>
      </c>
      <c r="Z57" s="83">
        <v>0</v>
      </c>
      <c r="AA57" s="143"/>
      <c r="AB57" s="143"/>
    </row>
    <row r="58" spans="2:28" ht="13.5" customHeight="1">
      <c r="B58" s="124">
        <v>54</v>
      </c>
      <c r="C58" s="26" t="s">
        <v>24</v>
      </c>
      <c r="D58" s="56">
        <v>20276</v>
      </c>
      <c r="E58" s="56">
        <v>15996545170</v>
      </c>
      <c r="F58" s="97">
        <v>2903777470</v>
      </c>
      <c r="G58" s="83">
        <v>16386</v>
      </c>
      <c r="H58" s="105">
        <f t="shared" si="3"/>
        <v>0.80814756362201623</v>
      </c>
      <c r="I58" s="56">
        <f t="shared" si="4"/>
        <v>177210.87940925179</v>
      </c>
      <c r="J58" s="143"/>
      <c r="K58" s="87" t="str">
        <f t="shared" si="16"/>
        <v>堺市東区</v>
      </c>
      <c r="L58" s="88">
        <f t="shared" si="17"/>
        <v>0.79559348707705346</v>
      </c>
      <c r="M58" s="88">
        <f t="shared" si="15"/>
        <v>0.79896479008243337</v>
      </c>
      <c r="N58" s="89">
        <f t="shared" si="5"/>
        <v>-0.30000000000000027</v>
      </c>
      <c r="O58" s="87" t="str">
        <f t="shared" si="18"/>
        <v>富田林市</v>
      </c>
      <c r="P58" s="83">
        <f t="shared" si="19"/>
        <v>190364.83680641183</v>
      </c>
      <c r="Q58" s="94">
        <f t="shared" si="6"/>
        <v>195657.75046952919</v>
      </c>
      <c r="R58" s="83">
        <f t="shared" si="7"/>
        <v>-5293</v>
      </c>
      <c r="S58" s="145"/>
      <c r="T58" s="88">
        <f t="shared" si="2"/>
        <v>0.83569322375888944</v>
      </c>
      <c r="U58" s="88">
        <f t="shared" si="8"/>
        <v>0.83641805017860638</v>
      </c>
      <c r="V58" s="89">
        <f t="shared" si="9"/>
        <v>0</v>
      </c>
      <c r="W58" s="83">
        <f t="shared" si="10"/>
        <v>196630.30841197612</v>
      </c>
      <c r="X58" s="83">
        <f t="shared" si="11"/>
        <v>204398.77762680576</v>
      </c>
      <c r="Y58" s="83">
        <f t="shared" si="12"/>
        <v>-7769</v>
      </c>
      <c r="Z58" s="83">
        <v>0</v>
      </c>
      <c r="AA58" s="143"/>
      <c r="AB58" s="143"/>
    </row>
    <row r="59" spans="2:28" ht="13.5" customHeight="1">
      <c r="B59" s="124">
        <v>55</v>
      </c>
      <c r="C59" s="26" t="s">
        <v>15</v>
      </c>
      <c r="D59" s="56">
        <v>21086</v>
      </c>
      <c r="E59" s="56">
        <v>16630307820</v>
      </c>
      <c r="F59" s="97">
        <v>3492077227</v>
      </c>
      <c r="G59" s="83">
        <v>17226</v>
      </c>
      <c r="H59" s="105">
        <f t="shared" si="3"/>
        <v>0.81694014986246799</v>
      </c>
      <c r="I59" s="56">
        <f t="shared" si="4"/>
        <v>202721.30657146176</v>
      </c>
      <c r="J59" s="143"/>
      <c r="K59" s="87" t="str">
        <f t="shared" si="16"/>
        <v>堺市西区</v>
      </c>
      <c r="L59" s="88">
        <f t="shared" si="17"/>
        <v>0.79188920068796953</v>
      </c>
      <c r="M59" s="88">
        <f t="shared" si="15"/>
        <v>0.79427942794279427</v>
      </c>
      <c r="N59" s="89">
        <f t="shared" si="5"/>
        <v>-0.20000000000000018</v>
      </c>
      <c r="O59" s="87" t="str">
        <f t="shared" si="18"/>
        <v>藤井寺市</v>
      </c>
      <c r="P59" s="83">
        <f t="shared" si="19"/>
        <v>189608.73368117228</v>
      </c>
      <c r="Q59" s="94">
        <f t="shared" si="6"/>
        <v>191198.91441700171</v>
      </c>
      <c r="R59" s="83">
        <f t="shared" si="7"/>
        <v>-1590</v>
      </c>
      <c r="S59" s="145"/>
      <c r="T59" s="88">
        <f t="shared" si="2"/>
        <v>0.83569322375888944</v>
      </c>
      <c r="U59" s="88">
        <f t="shared" si="8"/>
        <v>0.83641805017860638</v>
      </c>
      <c r="V59" s="89">
        <f t="shared" si="9"/>
        <v>0</v>
      </c>
      <c r="W59" s="83">
        <f t="shared" si="10"/>
        <v>196630.30841197612</v>
      </c>
      <c r="X59" s="83">
        <f t="shared" si="11"/>
        <v>204398.77762680576</v>
      </c>
      <c r="Y59" s="83">
        <f t="shared" si="12"/>
        <v>-7769</v>
      </c>
      <c r="Z59" s="83">
        <v>0</v>
      </c>
      <c r="AA59" s="143"/>
      <c r="AB59" s="143"/>
    </row>
    <row r="60" spans="2:28" ht="13.5" customHeight="1">
      <c r="B60" s="124">
        <v>56</v>
      </c>
      <c r="C60" s="26" t="s">
        <v>9</v>
      </c>
      <c r="D60" s="56">
        <v>13466</v>
      </c>
      <c r="E60" s="56">
        <v>10961295930</v>
      </c>
      <c r="F60" s="97">
        <v>2269682088</v>
      </c>
      <c r="G60" s="83">
        <v>11021</v>
      </c>
      <c r="H60" s="105">
        <f t="shared" si="3"/>
        <v>0.81843160552502603</v>
      </c>
      <c r="I60" s="56">
        <f t="shared" si="4"/>
        <v>205941.57408583612</v>
      </c>
      <c r="J60" s="143"/>
      <c r="K60" s="87" t="str">
        <f t="shared" si="16"/>
        <v>堺市中区</v>
      </c>
      <c r="L60" s="88">
        <f t="shared" si="17"/>
        <v>0.79058359461919692</v>
      </c>
      <c r="M60" s="88">
        <f t="shared" si="15"/>
        <v>0.79148524431543299</v>
      </c>
      <c r="N60" s="89">
        <f t="shared" si="5"/>
        <v>0</v>
      </c>
      <c r="O60" s="87" t="str">
        <f t="shared" si="18"/>
        <v>千早赤阪村</v>
      </c>
      <c r="P60" s="83">
        <f t="shared" si="19"/>
        <v>189049.63951473136</v>
      </c>
      <c r="Q60" s="94">
        <f t="shared" si="6"/>
        <v>225035.47762557078</v>
      </c>
      <c r="R60" s="83">
        <f t="shared" si="7"/>
        <v>-35985</v>
      </c>
      <c r="S60" s="145"/>
      <c r="T60" s="88">
        <f t="shared" si="2"/>
        <v>0.83569322375888944</v>
      </c>
      <c r="U60" s="88">
        <f t="shared" si="8"/>
        <v>0.83641805017860638</v>
      </c>
      <c r="V60" s="89">
        <f t="shared" si="9"/>
        <v>0</v>
      </c>
      <c r="W60" s="83">
        <f t="shared" si="10"/>
        <v>196630.30841197612</v>
      </c>
      <c r="X60" s="83">
        <f t="shared" si="11"/>
        <v>204398.77762680576</v>
      </c>
      <c r="Y60" s="83">
        <f t="shared" si="12"/>
        <v>-7769</v>
      </c>
      <c r="Z60" s="83">
        <v>0</v>
      </c>
      <c r="AA60" s="143"/>
      <c r="AB60" s="143"/>
    </row>
    <row r="61" spans="2:28" ht="13.5" customHeight="1">
      <c r="B61" s="124">
        <v>57</v>
      </c>
      <c r="C61" s="26" t="s">
        <v>43</v>
      </c>
      <c r="D61" s="56">
        <v>9612</v>
      </c>
      <c r="E61" s="56">
        <v>8640229700</v>
      </c>
      <c r="F61" s="97">
        <v>1486170306</v>
      </c>
      <c r="G61" s="83">
        <v>7909</v>
      </c>
      <c r="H61" s="105">
        <f t="shared" si="3"/>
        <v>0.82282563462338743</v>
      </c>
      <c r="I61" s="56">
        <f t="shared" si="4"/>
        <v>187908.75028448604</v>
      </c>
      <c r="J61" s="143"/>
      <c r="K61" s="87" t="str">
        <f t="shared" si="16"/>
        <v>東住吉区</v>
      </c>
      <c r="L61" s="88">
        <f t="shared" si="17"/>
        <v>0.79009202179933891</v>
      </c>
      <c r="M61" s="88">
        <f t="shared" si="15"/>
        <v>0.79534647523198376</v>
      </c>
      <c r="N61" s="89">
        <f t="shared" si="5"/>
        <v>-0.50000000000000044</v>
      </c>
      <c r="O61" s="87" t="str">
        <f t="shared" si="18"/>
        <v>吹田市</v>
      </c>
      <c r="P61" s="83">
        <f t="shared" si="19"/>
        <v>188433.10375800356</v>
      </c>
      <c r="Q61" s="94">
        <f t="shared" si="6"/>
        <v>195878.5655197305</v>
      </c>
      <c r="R61" s="83">
        <f t="shared" si="7"/>
        <v>-7446</v>
      </c>
      <c r="S61" s="145"/>
      <c r="T61" s="88">
        <f t="shared" si="2"/>
        <v>0.83569322375888944</v>
      </c>
      <c r="U61" s="88">
        <f t="shared" si="8"/>
        <v>0.83641805017860638</v>
      </c>
      <c r="V61" s="89">
        <f t="shared" si="9"/>
        <v>0</v>
      </c>
      <c r="W61" s="83">
        <f t="shared" si="10"/>
        <v>196630.30841197612</v>
      </c>
      <c r="X61" s="83">
        <f t="shared" si="11"/>
        <v>204398.77762680576</v>
      </c>
      <c r="Y61" s="83">
        <f t="shared" si="12"/>
        <v>-7769</v>
      </c>
      <c r="Z61" s="83">
        <v>0</v>
      </c>
      <c r="AA61" s="143"/>
      <c r="AB61" s="143"/>
    </row>
    <row r="62" spans="2:28" ht="13.5" customHeight="1">
      <c r="B62" s="124">
        <v>58</v>
      </c>
      <c r="C62" s="26" t="s">
        <v>25</v>
      </c>
      <c r="D62" s="56">
        <v>11221</v>
      </c>
      <c r="E62" s="56">
        <v>8974325740</v>
      </c>
      <c r="F62" s="97">
        <v>1707995473</v>
      </c>
      <c r="G62" s="83">
        <v>9008</v>
      </c>
      <c r="H62" s="105">
        <f t="shared" si="3"/>
        <v>0.80278050084662689</v>
      </c>
      <c r="I62" s="56">
        <f t="shared" si="4"/>
        <v>189608.73368117228</v>
      </c>
      <c r="J62" s="143"/>
      <c r="K62" s="87" t="str">
        <f t="shared" si="16"/>
        <v>生野区</v>
      </c>
      <c r="L62" s="88">
        <f t="shared" si="17"/>
        <v>0.78907712467240732</v>
      </c>
      <c r="M62" s="88">
        <f t="shared" si="15"/>
        <v>0.79169873028087723</v>
      </c>
      <c r="N62" s="89">
        <f t="shared" si="5"/>
        <v>-0.30000000000000027</v>
      </c>
      <c r="O62" s="87" t="str">
        <f t="shared" si="18"/>
        <v>八尾市</v>
      </c>
      <c r="P62" s="83">
        <f t="shared" si="19"/>
        <v>188316.3715566422</v>
      </c>
      <c r="Q62" s="94">
        <f t="shared" si="6"/>
        <v>190244.09760375705</v>
      </c>
      <c r="R62" s="83">
        <f t="shared" si="7"/>
        <v>-1928</v>
      </c>
      <c r="S62" s="145"/>
      <c r="T62" s="88">
        <f t="shared" si="2"/>
        <v>0.83569322375888944</v>
      </c>
      <c r="U62" s="88">
        <f t="shared" si="8"/>
        <v>0.83641805017860638</v>
      </c>
      <c r="V62" s="89">
        <f t="shared" si="9"/>
        <v>0</v>
      </c>
      <c r="W62" s="83">
        <f t="shared" si="10"/>
        <v>196630.30841197612</v>
      </c>
      <c r="X62" s="83">
        <f t="shared" si="11"/>
        <v>204398.77762680576</v>
      </c>
      <c r="Y62" s="83">
        <f t="shared" si="12"/>
        <v>-7769</v>
      </c>
      <c r="Z62" s="83">
        <v>0</v>
      </c>
      <c r="AA62" s="143"/>
      <c r="AB62" s="143"/>
    </row>
    <row r="63" spans="2:28" ht="13.5" customHeight="1">
      <c r="B63" s="124">
        <v>59</v>
      </c>
      <c r="C63" s="26" t="s">
        <v>20</v>
      </c>
      <c r="D63" s="56">
        <v>80159</v>
      </c>
      <c r="E63" s="56">
        <v>65833326210</v>
      </c>
      <c r="F63" s="97">
        <v>12793070241</v>
      </c>
      <c r="G63" s="83">
        <v>66126</v>
      </c>
      <c r="H63" s="105">
        <f t="shared" si="3"/>
        <v>0.82493544081138737</v>
      </c>
      <c r="I63" s="56">
        <f t="shared" si="4"/>
        <v>193465.05521277562</v>
      </c>
      <c r="J63" s="143"/>
      <c r="K63" s="87" t="str">
        <f t="shared" si="16"/>
        <v>堺市北区</v>
      </c>
      <c r="L63" s="88">
        <f t="shared" si="17"/>
        <v>0.78805190565575778</v>
      </c>
      <c r="M63" s="88">
        <f t="shared" si="15"/>
        <v>0.78877803359768062</v>
      </c>
      <c r="N63" s="89">
        <f t="shared" si="5"/>
        <v>-0.10000000000000009</v>
      </c>
      <c r="O63" s="87" t="str">
        <f t="shared" si="18"/>
        <v>高石市</v>
      </c>
      <c r="P63" s="83">
        <f t="shared" si="19"/>
        <v>187908.75028448604</v>
      </c>
      <c r="Q63" s="94">
        <f t="shared" si="6"/>
        <v>213189.67013194723</v>
      </c>
      <c r="R63" s="83">
        <f t="shared" si="7"/>
        <v>-25281</v>
      </c>
      <c r="S63" s="145"/>
      <c r="T63" s="88">
        <f t="shared" si="2"/>
        <v>0.83569322375888944</v>
      </c>
      <c r="U63" s="88">
        <f t="shared" si="8"/>
        <v>0.83641805017860638</v>
      </c>
      <c r="V63" s="89">
        <f t="shared" si="9"/>
        <v>0</v>
      </c>
      <c r="W63" s="83">
        <f t="shared" si="10"/>
        <v>196630.30841197612</v>
      </c>
      <c r="X63" s="83">
        <f t="shared" si="11"/>
        <v>204398.77762680576</v>
      </c>
      <c r="Y63" s="83">
        <f t="shared" si="12"/>
        <v>-7769</v>
      </c>
      <c r="Z63" s="83">
        <v>0</v>
      </c>
      <c r="AA63" s="143"/>
      <c r="AB63" s="143"/>
    </row>
    <row r="64" spans="2:28" ht="13.5" customHeight="1">
      <c r="B64" s="124">
        <v>60</v>
      </c>
      <c r="C64" s="26" t="s">
        <v>44</v>
      </c>
      <c r="D64" s="56">
        <v>10569</v>
      </c>
      <c r="E64" s="56">
        <v>8776864800</v>
      </c>
      <c r="F64" s="56">
        <v>1730455435</v>
      </c>
      <c r="G64" s="83">
        <v>8670</v>
      </c>
      <c r="H64" s="105">
        <f t="shared" si="3"/>
        <v>0.82032358785126314</v>
      </c>
      <c r="I64" s="56">
        <f t="shared" si="4"/>
        <v>199591.16897347174</v>
      </c>
      <c r="J64" s="143"/>
      <c r="K64" s="87" t="str">
        <f t="shared" si="16"/>
        <v>住吉区</v>
      </c>
      <c r="L64" s="88">
        <f t="shared" si="17"/>
        <v>0.78714182518661213</v>
      </c>
      <c r="M64" s="88">
        <f t="shared" si="15"/>
        <v>0.79474342928660824</v>
      </c>
      <c r="N64" s="89">
        <f t="shared" si="5"/>
        <v>-0.80000000000000071</v>
      </c>
      <c r="O64" s="87" t="str">
        <f t="shared" si="18"/>
        <v>熊取町</v>
      </c>
      <c r="P64" s="83">
        <f t="shared" si="19"/>
        <v>187248.04927099045</v>
      </c>
      <c r="Q64" s="94">
        <f t="shared" si="6"/>
        <v>191443.00946597607</v>
      </c>
      <c r="R64" s="83">
        <f t="shared" si="7"/>
        <v>-4195</v>
      </c>
      <c r="S64" s="145"/>
      <c r="T64" s="88">
        <f t="shared" si="2"/>
        <v>0.83569322375888944</v>
      </c>
      <c r="U64" s="88">
        <f t="shared" si="8"/>
        <v>0.83641805017860638</v>
      </c>
      <c r="V64" s="89">
        <f t="shared" si="9"/>
        <v>0</v>
      </c>
      <c r="W64" s="83">
        <f t="shared" si="10"/>
        <v>196630.30841197612</v>
      </c>
      <c r="X64" s="83">
        <f t="shared" si="11"/>
        <v>204398.77762680576</v>
      </c>
      <c r="Y64" s="83">
        <f t="shared" si="12"/>
        <v>-7769</v>
      </c>
      <c r="Z64" s="83">
        <v>0</v>
      </c>
      <c r="AA64" s="143"/>
      <c r="AB64" s="143"/>
    </row>
    <row r="65" spans="2:28" ht="13.5" customHeight="1">
      <c r="B65" s="124">
        <v>61</v>
      </c>
      <c r="C65" s="26" t="s">
        <v>16</v>
      </c>
      <c r="D65" s="56">
        <v>9287</v>
      </c>
      <c r="E65" s="56">
        <v>7649083660</v>
      </c>
      <c r="F65" s="56">
        <v>1535427899</v>
      </c>
      <c r="G65" s="83">
        <v>7576</v>
      </c>
      <c r="H65" s="105">
        <f t="shared" si="3"/>
        <v>0.81576397114245724</v>
      </c>
      <c r="I65" s="56">
        <f t="shared" si="4"/>
        <v>202669.9972280887</v>
      </c>
      <c r="J65" s="143"/>
      <c r="K65" s="87" t="str">
        <f t="shared" si="16"/>
        <v>城東区</v>
      </c>
      <c r="L65" s="88">
        <f t="shared" si="17"/>
        <v>0.78699272768378614</v>
      </c>
      <c r="M65" s="88">
        <f t="shared" si="15"/>
        <v>0.79294024847170186</v>
      </c>
      <c r="N65" s="89">
        <f t="shared" si="5"/>
        <v>-0.60000000000000053</v>
      </c>
      <c r="O65" s="87" t="str">
        <f t="shared" si="18"/>
        <v>枚方市</v>
      </c>
      <c r="P65" s="83">
        <f t="shared" si="19"/>
        <v>186844.9269723105</v>
      </c>
      <c r="Q65" s="94">
        <f t="shared" si="6"/>
        <v>190529.6829198254</v>
      </c>
      <c r="R65" s="83">
        <f t="shared" si="7"/>
        <v>-3685</v>
      </c>
      <c r="S65" s="145"/>
      <c r="T65" s="88">
        <f t="shared" si="2"/>
        <v>0.83569322375888944</v>
      </c>
      <c r="U65" s="88">
        <f t="shared" si="8"/>
        <v>0.83641805017860638</v>
      </c>
      <c r="V65" s="89">
        <f t="shared" si="9"/>
        <v>0</v>
      </c>
      <c r="W65" s="83">
        <f t="shared" si="10"/>
        <v>196630.30841197612</v>
      </c>
      <c r="X65" s="83">
        <f t="shared" si="11"/>
        <v>204398.77762680576</v>
      </c>
      <c r="Y65" s="83">
        <f t="shared" si="12"/>
        <v>-7769</v>
      </c>
      <c r="Z65" s="83">
        <v>0</v>
      </c>
      <c r="AA65" s="143"/>
      <c r="AB65" s="143"/>
    </row>
    <row r="66" spans="2:28" ht="13.5" customHeight="1">
      <c r="B66" s="124">
        <v>62</v>
      </c>
      <c r="C66" s="26" t="s">
        <v>17</v>
      </c>
      <c r="D66" s="56">
        <v>13662</v>
      </c>
      <c r="E66" s="56">
        <v>10145329590</v>
      </c>
      <c r="F66" s="97">
        <v>1974537798</v>
      </c>
      <c r="G66" s="83">
        <v>11192</v>
      </c>
      <c r="H66" s="105">
        <f t="shared" si="3"/>
        <v>0.81920655833699307</v>
      </c>
      <c r="I66" s="56">
        <f t="shared" si="4"/>
        <v>176424.0348463188</v>
      </c>
      <c r="J66" s="143"/>
      <c r="K66" s="87" t="str">
        <f t="shared" si="16"/>
        <v>旭区</v>
      </c>
      <c r="L66" s="88">
        <f t="shared" si="17"/>
        <v>0.78499846295727016</v>
      </c>
      <c r="M66" s="88">
        <f t="shared" si="15"/>
        <v>0.78864373370636487</v>
      </c>
      <c r="N66" s="89">
        <f t="shared" si="5"/>
        <v>-0.40000000000000036</v>
      </c>
      <c r="O66" s="87" t="str">
        <f t="shared" si="18"/>
        <v>茨木市</v>
      </c>
      <c r="P66" s="83">
        <f t="shared" si="19"/>
        <v>185817.67752589702</v>
      </c>
      <c r="Q66" s="94">
        <f t="shared" si="6"/>
        <v>193623.15876830401</v>
      </c>
      <c r="R66" s="83">
        <f t="shared" si="7"/>
        <v>-7805</v>
      </c>
      <c r="S66" s="145"/>
      <c r="T66" s="88">
        <f t="shared" si="2"/>
        <v>0.83569322375888944</v>
      </c>
      <c r="U66" s="88">
        <f t="shared" si="8"/>
        <v>0.83641805017860638</v>
      </c>
      <c r="V66" s="89">
        <f t="shared" si="9"/>
        <v>0</v>
      </c>
      <c r="W66" s="83">
        <f t="shared" si="10"/>
        <v>196630.30841197612</v>
      </c>
      <c r="X66" s="83">
        <f t="shared" si="11"/>
        <v>204398.77762680576</v>
      </c>
      <c r="Y66" s="83">
        <f t="shared" si="12"/>
        <v>-7769</v>
      </c>
      <c r="Z66" s="83">
        <v>0</v>
      </c>
      <c r="AA66" s="143"/>
      <c r="AB66" s="143"/>
    </row>
    <row r="67" spans="2:28" ht="13.5" customHeight="1">
      <c r="B67" s="124">
        <v>63</v>
      </c>
      <c r="C67" s="26" t="s">
        <v>26</v>
      </c>
      <c r="D67" s="56">
        <v>9933</v>
      </c>
      <c r="E67" s="56">
        <v>7856007550</v>
      </c>
      <c r="F67" s="97">
        <v>1472024788</v>
      </c>
      <c r="G67" s="83">
        <v>8097</v>
      </c>
      <c r="H67" s="105">
        <f t="shared" si="3"/>
        <v>0.81516158260344307</v>
      </c>
      <c r="I67" s="56">
        <f t="shared" si="4"/>
        <v>181798.78819315796</v>
      </c>
      <c r="J67" s="143"/>
      <c r="K67" s="87" t="str">
        <f t="shared" si="16"/>
        <v>福島区</v>
      </c>
      <c r="L67" s="88">
        <f t="shared" si="17"/>
        <v>0.78014184397163122</v>
      </c>
      <c r="M67" s="88">
        <f t="shared" si="15"/>
        <v>0.7809026990247222</v>
      </c>
      <c r="N67" s="89">
        <f t="shared" si="5"/>
        <v>-0.10000000000000009</v>
      </c>
      <c r="O67" s="87" t="str">
        <f t="shared" si="18"/>
        <v>箕面市</v>
      </c>
      <c r="P67" s="83">
        <f t="shared" si="19"/>
        <v>184287.71584668191</v>
      </c>
      <c r="Q67" s="94">
        <f t="shared" si="6"/>
        <v>186667.6503030303</v>
      </c>
      <c r="R67" s="83">
        <f t="shared" si="7"/>
        <v>-2380</v>
      </c>
      <c r="S67" s="145"/>
      <c r="T67" s="88">
        <f t="shared" si="2"/>
        <v>0.83569322375888944</v>
      </c>
      <c r="U67" s="88">
        <f t="shared" si="8"/>
        <v>0.83641805017860638</v>
      </c>
      <c r="V67" s="89">
        <f t="shared" si="9"/>
        <v>0</v>
      </c>
      <c r="W67" s="83">
        <f t="shared" si="10"/>
        <v>196630.30841197612</v>
      </c>
      <c r="X67" s="83">
        <f t="shared" si="11"/>
        <v>204398.77762680576</v>
      </c>
      <c r="Y67" s="83">
        <f t="shared" si="12"/>
        <v>-7769</v>
      </c>
      <c r="Z67" s="83">
        <v>0</v>
      </c>
      <c r="AA67" s="143"/>
      <c r="AB67" s="143"/>
    </row>
    <row r="68" spans="2:28" ht="13.5" customHeight="1">
      <c r="B68" s="124">
        <v>64</v>
      </c>
      <c r="C68" s="26" t="s">
        <v>45</v>
      </c>
      <c r="D68" s="56">
        <v>10465</v>
      </c>
      <c r="E68" s="56">
        <v>8992643260</v>
      </c>
      <c r="F68" s="97">
        <v>1690864253</v>
      </c>
      <c r="G68" s="83">
        <v>8597</v>
      </c>
      <c r="H68" s="105">
        <f t="shared" si="3"/>
        <v>0.82150023889154322</v>
      </c>
      <c r="I68" s="56">
        <f t="shared" si="4"/>
        <v>196680.73199953474</v>
      </c>
      <c r="J68" s="143"/>
      <c r="K68" s="87" t="str">
        <f t="shared" si="16"/>
        <v>東成区</v>
      </c>
      <c r="L68" s="88">
        <f t="shared" si="17"/>
        <v>0.77758149991970449</v>
      </c>
      <c r="M68" s="88">
        <f t="shared" si="15"/>
        <v>0.77685192900591615</v>
      </c>
      <c r="N68" s="89">
        <f t="shared" si="5"/>
        <v>0.10000000000000009</v>
      </c>
      <c r="O68" s="87" t="str">
        <f t="shared" si="18"/>
        <v>河南町</v>
      </c>
      <c r="P68" s="83">
        <f t="shared" si="19"/>
        <v>183052.33823529413</v>
      </c>
      <c r="Q68" s="94">
        <f t="shared" si="6"/>
        <v>182623.1414752116</v>
      </c>
      <c r="R68" s="83">
        <f t="shared" si="7"/>
        <v>429</v>
      </c>
      <c r="S68" s="145"/>
      <c r="T68" s="88">
        <f t="shared" si="2"/>
        <v>0.83569322375888944</v>
      </c>
      <c r="U68" s="88">
        <f t="shared" si="8"/>
        <v>0.83641805017860638</v>
      </c>
      <c r="V68" s="89">
        <f t="shared" si="9"/>
        <v>0</v>
      </c>
      <c r="W68" s="83">
        <f t="shared" si="10"/>
        <v>196630.30841197612</v>
      </c>
      <c r="X68" s="83">
        <f t="shared" si="11"/>
        <v>204398.77762680576</v>
      </c>
      <c r="Y68" s="83">
        <f t="shared" si="12"/>
        <v>-7769</v>
      </c>
      <c r="Z68" s="83">
        <v>0</v>
      </c>
      <c r="AA68" s="143"/>
      <c r="AB68" s="143"/>
    </row>
    <row r="69" spans="2:28" ht="13.5" customHeight="1">
      <c r="B69" s="124">
        <v>65</v>
      </c>
      <c r="C69" s="26" t="s">
        <v>10</v>
      </c>
      <c r="D69" s="56">
        <v>5213</v>
      </c>
      <c r="E69" s="56">
        <v>4253623870</v>
      </c>
      <c r="F69" s="97">
        <v>736673616</v>
      </c>
      <c r="G69" s="83">
        <v>4207</v>
      </c>
      <c r="H69" s="105">
        <f t="shared" si="3"/>
        <v>0.80702090926529835</v>
      </c>
      <c r="I69" s="56">
        <f t="shared" si="4"/>
        <v>175106.63560732114</v>
      </c>
      <c r="J69" s="143"/>
      <c r="K69" s="87" t="str">
        <f t="shared" ref="K69:K78" si="20">INDEX($C$5:$C$78,MATCH(L69,H$5:H$78,0))</f>
        <v>堺市南区</v>
      </c>
      <c r="L69" s="88">
        <f t="shared" ref="L69" si="21">LARGE(H$5:H$78,ROW(A65))</f>
        <v>0.776287860921128</v>
      </c>
      <c r="M69" s="88">
        <f t="shared" si="15"/>
        <v>0.77385691231845077</v>
      </c>
      <c r="N69" s="89">
        <f t="shared" si="5"/>
        <v>0.20000000000000018</v>
      </c>
      <c r="O69" s="87" t="str">
        <f t="shared" ref="O69:O78" si="22">INDEX($C$5:$C$78,MATCH(P69,I$5:I$78,0))</f>
        <v>高槻市</v>
      </c>
      <c r="P69" s="83">
        <f t="shared" ref="P69" si="23">LARGE(I$5:I$78,ROW(A65))</f>
        <v>182800.26686776892</v>
      </c>
      <c r="Q69" s="94">
        <f t="shared" si="6"/>
        <v>188469.60175841741</v>
      </c>
      <c r="R69" s="83">
        <f t="shared" si="7"/>
        <v>-5670</v>
      </c>
      <c r="S69" s="145"/>
      <c r="T69" s="88">
        <f t="shared" ref="T69:T78" si="24">$H$79</f>
        <v>0.83569322375888944</v>
      </c>
      <c r="U69" s="88">
        <f t="shared" si="8"/>
        <v>0.83641805017860638</v>
      </c>
      <c r="V69" s="89">
        <f t="shared" si="9"/>
        <v>0</v>
      </c>
      <c r="W69" s="83">
        <f t="shared" si="10"/>
        <v>196630.30841197612</v>
      </c>
      <c r="X69" s="83">
        <f t="shared" si="11"/>
        <v>204398.77762680576</v>
      </c>
      <c r="Y69" s="83">
        <f t="shared" si="12"/>
        <v>-7769</v>
      </c>
      <c r="Z69" s="83">
        <v>0</v>
      </c>
      <c r="AA69" s="143"/>
      <c r="AB69" s="143"/>
    </row>
    <row r="70" spans="2:28" ht="13.5" customHeight="1">
      <c r="B70" s="124">
        <v>66</v>
      </c>
      <c r="C70" s="26" t="s">
        <v>5</v>
      </c>
      <c r="D70" s="56">
        <v>5354</v>
      </c>
      <c r="E70" s="56">
        <v>4124190460</v>
      </c>
      <c r="F70" s="97">
        <v>748550223</v>
      </c>
      <c r="G70" s="83">
        <v>4283</v>
      </c>
      <c r="H70" s="105">
        <f t="shared" ref="H70:H78" si="25">IFERROR(G70/D70,"-")</f>
        <v>0.79996264475158763</v>
      </c>
      <c r="I70" s="56">
        <f t="shared" ref="I70:I78" si="26">IFERROR(F70/G70,"-")</f>
        <v>174772.40789166471</v>
      </c>
      <c r="J70" s="143"/>
      <c r="K70" s="87" t="str">
        <f t="shared" si="20"/>
        <v>堺市堺区</v>
      </c>
      <c r="L70" s="88">
        <f t="shared" ref="L70:L78" si="27">LARGE(H$5:H$78,ROW(A66))</f>
        <v>0.77361914004810328</v>
      </c>
      <c r="M70" s="88">
        <f t="shared" ref="M70:M78" si="28">VLOOKUP(K70,$L$86:$R$159,6,FALSE)</f>
        <v>0.77410651096956828</v>
      </c>
      <c r="N70" s="89">
        <f t="shared" ref="N70:N78" si="29">(ROUND(L70,3)-ROUND(M70,3))*100</f>
        <v>0</v>
      </c>
      <c r="O70" s="87" t="str">
        <f t="shared" si="22"/>
        <v>大阪狭山市</v>
      </c>
      <c r="P70" s="83">
        <f t="shared" ref="P70:P78" si="30">LARGE(I$5:I$78,ROW(A66))</f>
        <v>181798.78819315796</v>
      </c>
      <c r="Q70" s="94">
        <f t="shared" ref="Q70:Q78" si="31">VLOOKUP(O70,$L$86:$R$159,7,FALSE)</f>
        <v>195019.6717557252</v>
      </c>
      <c r="R70" s="83">
        <f t="shared" ref="R70:R78" si="32">ROUND(P70,0)-ROUND(Q70,0)</f>
        <v>-13221</v>
      </c>
      <c r="S70" s="145"/>
      <c r="T70" s="88">
        <f t="shared" si="24"/>
        <v>0.83569322375888944</v>
      </c>
      <c r="U70" s="88">
        <f t="shared" ref="U70:U78" si="33">$Q$160</f>
        <v>0.83641805017860638</v>
      </c>
      <c r="V70" s="89">
        <f t="shared" ref="V70:V78" si="34">(ROUND(T70,3)-ROUND(U70,3))*100</f>
        <v>0</v>
      </c>
      <c r="W70" s="83">
        <f t="shared" ref="W70:W78" si="35">$I$79</f>
        <v>196630.30841197612</v>
      </c>
      <c r="X70" s="83">
        <f t="shared" ref="X70:X78" si="36">$R$160</f>
        <v>204398.77762680576</v>
      </c>
      <c r="Y70" s="83">
        <f t="shared" ref="Y70:Y78" si="37">ROUND(W70,0)-ROUND(X70,0)</f>
        <v>-7769</v>
      </c>
      <c r="Z70" s="83">
        <v>0</v>
      </c>
      <c r="AA70" s="143"/>
      <c r="AB70" s="143"/>
    </row>
    <row r="71" spans="2:28" ht="13.5" customHeight="1">
      <c r="B71" s="124">
        <v>67</v>
      </c>
      <c r="C71" s="26" t="s">
        <v>6</v>
      </c>
      <c r="D71" s="56">
        <v>2281</v>
      </c>
      <c r="E71" s="56">
        <v>1885261790</v>
      </c>
      <c r="F71" s="97">
        <v>406851168</v>
      </c>
      <c r="G71" s="83">
        <v>1832</v>
      </c>
      <c r="H71" s="105">
        <f t="shared" si="25"/>
        <v>0.8031565103024989</v>
      </c>
      <c r="I71" s="56">
        <f t="shared" si="26"/>
        <v>222080.33187772924</v>
      </c>
      <c r="J71" s="143"/>
      <c r="K71" s="87" t="str">
        <f t="shared" si="20"/>
        <v>北区</v>
      </c>
      <c r="L71" s="88">
        <f t="shared" si="27"/>
        <v>0.7688190489260962</v>
      </c>
      <c r="M71" s="88">
        <f t="shared" si="28"/>
        <v>0.77912232103805223</v>
      </c>
      <c r="N71" s="89">
        <f t="shared" si="29"/>
        <v>-1.0000000000000009</v>
      </c>
      <c r="O71" s="87" t="str">
        <f t="shared" si="22"/>
        <v>河内長野市</v>
      </c>
      <c r="P71" s="83">
        <f t="shared" si="30"/>
        <v>181101.44976292618</v>
      </c>
      <c r="Q71" s="94">
        <f t="shared" si="31"/>
        <v>189414.28359361083</v>
      </c>
      <c r="R71" s="83">
        <f t="shared" si="32"/>
        <v>-8313</v>
      </c>
      <c r="S71" s="145"/>
      <c r="T71" s="88">
        <f t="shared" si="24"/>
        <v>0.83569322375888944</v>
      </c>
      <c r="U71" s="88">
        <f t="shared" si="33"/>
        <v>0.83641805017860638</v>
      </c>
      <c r="V71" s="89">
        <f t="shared" si="34"/>
        <v>0</v>
      </c>
      <c r="W71" s="83">
        <f t="shared" si="35"/>
        <v>196630.30841197612</v>
      </c>
      <c r="X71" s="83">
        <f t="shared" si="36"/>
        <v>204398.77762680576</v>
      </c>
      <c r="Y71" s="83">
        <f t="shared" si="37"/>
        <v>-7769</v>
      </c>
      <c r="Z71" s="83">
        <v>0</v>
      </c>
      <c r="AA71" s="143"/>
      <c r="AB71" s="143"/>
    </row>
    <row r="72" spans="2:28" ht="13.5" customHeight="1">
      <c r="B72" s="124">
        <v>68</v>
      </c>
      <c r="C72" s="26" t="s">
        <v>46</v>
      </c>
      <c r="D72" s="56">
        <v>3064</v>
      </c>
      <c r="E72" s="56">
        <v>2892460910</v>
      </c>
      <c r="F72" s="97">
        <v>554147655</v>
      </c>
      <c r="G72" s="83">
        <v>2469</v>
      </c>
      <c r="H72" s="105">
        <f t="shared" si="25"/>
        <v>0.80580939947780683</v>
      </c>
      <c r="I72" s="56">
        <f t="shared" si="26"/>
        <v>224442.14459295262</v>
      </c>
      <c r="J72" s="143"/>
      <c r="K72" s="87" t="str">
        <f t="shared" si="20"/>
        <v>阿倍野区</v>
      </c>
      <c r="L72" s="88">
        <f t="shared" si="27"/>
        <v>0.76489990900818927</v>
      </c>
      <c r="M72" s="88">
        <f t="shared" si="28"/>
        <v>0.76831064757527545</v>
      </c>
      <c r="N72" s="89">
        <f t="shared" si="29"/>
        <v>-0.30000000000000027</v>
      </c>
      <c r="O72" s="87" t="str">
        <f t="shared" si="22"/>
        <v>柏原市</v>
      </c>
      <c r="P72" s="83">
        <f t="shared" si="30"/>
        <v>178945.62977176328</v>
      </c>
      <c r="Q72" s="94">
        <f t="shared" si="31"/>
        <v>189501.36894948213</v>
      </c>
      <c r="R72" s="83">
        <f t="shared" si="32"/>
        <v>-10555</v>
      </c>
      <c r="S72" s="145"/>
      <c r="T72" s="88">
        <f t="shared" si="24"/>
        <v>0.83569322375888944</v>
      </c>
      <c r="U72" s="88">
        <f t="shared" si="33"/>
        <v>0.83641805017860638</v>
      </c>
      <c r="V72" s="89">
        <f t="shared" si="34"/>
        <v>0</v>
      </c>
      <c r="W72" s="83">
        <f t="shared" si="35"/>
        <v>196630.30841197612</v>
      </c>
      <c r="X72" s="83">
        <f t="shared" si="36"/>
        <v>204398.77762680576</v>
      </c>
      <c r="Y72" s="83">
        <f t="shared" si="37"/>
        <v>-7769</v>
      </c>
      <c r="Z72" s="83">
        <v>0</v>
      </c>
      <c r="AA72" s="143"/>
      <c r="AB72" s="143"/>
    </row>
    <row r="73" spans="2:28" ht="13.5" customHeight="1">
      <c r="B73" s="124">
        <v>69</v>
      </c>
      <c r="C73" s="26" t="s">
        <v>47</v>
      </c>
      <c r="D73" s="56">
        <v>7345</v>
      </c>
      <c r="E73" s="56">
        <v>5956587140</v>
      </c>
      <c r="F73" s="97">
        <v>1117309110</v>
      </c>
      <c r="G73" s="83">
        <v>5967</v>
      </c>
      <c r="H73" s="105">
        <f t="shared" si="25"/>
        <v>0.81238938053097343</v>
      </c>
      <c r="I73" s="56">
        <f t="shared" si="26"/>
        <v>187248.04927099045</v>
      </c>
      <c r="J73" s="143"/>
      <c r="K73" s="87" t="str">
        <f t="shared" si="20"/>
        <v>都島区</v>
      </c>
      <c r="L73" s="88">
        <f t="shared" si="27"/>
        <v>0.75320687772925765</v>
      </c>
      <c r="M73" s="88">
        <f t="shared" si="28"/>
        <v>0.76193890721353796</v>
      </c>
      <c r="N73" s="89">
        <f t="shared" si="29"/>
        <v>-0.9000000000000008</v>
      </c>
      <c r="O73" s="87" t="str">
        <f t="shared" si="22"/>
        <v>羽曳野市</v>
      </c>
      <c r="P73" s="83">
        <f t="shared" si="30"/>
        <v>177210.87940925179</v>
      </c>
      <c r="Q73" s="94">
        <f t="shared" si="31"/>
        <v>190200.98693061696</v>
      </c>
      <c r="R73" s="83">
        <f t="shared" si="32"/>
        <v>-12990</v>
      </c>
      <c r="S73" s="145"/>
      <c r="T73" s="88">
        <f t="shared" si="24"/>
        <v>0.83569322375888944</v>
      </c>
      <c r="U73" s="88">
        <f t="shared" si="33"/>
        <v>0.83641805017860638</v>
      </c>
      <c r="V73" s="89">
        <f t="shared" si="34"/>
        <v>0</v>
      </c>
      <c r="W73" s="83">
        <f t="shared" si="35"/>
        <v>196630.30841197612</v>
      </c>
      <c r="X73" s="83">
        <f t="shared" si="36"/>
        <v>204398.77762680576</v>
      </c>
      <c r="Y73" s="83">
        <f t="shared" si="37"/>
        <v>-7769</v>
      </c>
      <c r="Z73" s="83">
        <v>0</v>
      </c>
      <c r="AA73" s="143"/>
      <c r="AB73" s="143"/>
    </row>
    <row r="74" spans="2:28" ht="13.5" customHeight="1">
      <c r="B74" s="124">
        <v>70</v>
      </c>
      <c r="C74" s="26" t="s">
        <v>48</v>
      </c>
      <c r="D74" s="56">
        <v>1234</v>
      </c>
      <c r="E74" s="56">
        <v>1071202720</v>
      </c>
      <c r="F74" s="97">
        <v>202740581</v>
      </c>
      <c r="G74" s="83">
        <v>1054</v>
      </c>
      <c r="H74" s="105">
        <f t="shared" si="25"/>
        <v>0.85413290113452189</v>
      </c>
      <c r="I74" s="56">
        <f t="shared" si="26"/>
        <v>192353.49240986718</v>
      </c>
      <c r="J74" s="143"/>
      <c r="K74" s="87" t="str">
        <f t="shared" si="20"/>
        <v>西区</v>
      </c>
      <c r="L74" s="88">
        <f t="shared" si="27"/>
        <v>0.75214132762312635</v>
      </c>
      <c r="M74" s="88">
        <f t="shared" si="28"/>
        <v>0.76139197460893226</v>
      </c>
      <c r="N74" s="89">
        <f t="shared" si="29"/>
        <v>-0.9000000000000008</v>
      </c>
      <c r="O74" s="87" t="str">
        <f t="shared" si="22"/>
        <v>交野市</v>
      </c>
      <c r="P74" s="83">
        <f t="shared" si="30"/>
        <v>176424.0348463188</v>
      </c>
      <c r="Q74" s="94">
        <f t="shared" si="31"/>
        <v>184809.2658610272</v>
      </c>
      <c r="R74" s="83">
        <f t="shared" si="32"/>
        <v>-8385</v>
      </c>
      <c r="S74" s="145"/>
      <c r="T74" s="88">
        <f t="shared" si="24"/>
        <v>0.83569322375888944</v>
      </c>
      <c r="U74" s="88">
        <f t="shared" si="33"/>
        <v>0.83641805017860638</v>
      </c>
      <c r="V74" s="89">
        <f t="shared" si="34"/>
        <v>0</v>
      </c>
      <c r="W74" s="83">
        <f t="shared" si="35"/>
        <v>196630.30841197612</v>
      </c>
      <c r="X74" s="83">
        <f t="shared" si="36"/>
        <v>204398.77762680576</v>
      </c>
      <c r="Y74" s="83">
        <f t="shared" si="37"/>
        <v>-7769</v>
      </c>
      <c r="Z74" s="83">
        <v>0</v>
      </c>
      <c r="AA74" s="143"/>
      <c r="AB74" s="143"/>
    </row>
    <row r="75" spans="2:28" ht="13.5" customHeight="1">
      <c r="B75" s="124">
        <v>71</v>
      </c>
      <c r="C75" s="26" t="s">
        <v>49</v>
      </c>
      <c r="D75" s="56">
        <v>3744</v>
      </c>
      <c r="E75" s="56">
        <v>3389042800</v>
      </c>
      <c r="F75" s="97">
        <v>577079798</v>
      </c>
      <c r="G75" s="83">
        <v>3026</v>
      </c>
      <c r="H75" s="105">
        <f t="shared" si="25"/>
        <v>0.80822649572649574</v>
      </c>
      <c r="I75" s="56">
        <f t="shared" si="26"/>
        <v>190707.13747521481</v>
      </c>
      <c r="J75" s="143"/>
      <c r="K75" s="87" t="str">
        <f t="shared" si="20"/>
        <v>西成区</v>
      </c>
      <c r="L75" s="88">
        <f t="shared" si="27"/>
        <v>0.75210435006104226</v>
      </c>
      <c r="M75" s="88">
        <f t="shared" si="28"/>
        <v>0.754404556894953</v>
      </c>
      <c r="N75" s="89">
        <f t="shared" si="29"/>
        <v>-0.20000000000000018</v>
      </c>
      <c r="O75" s="87" t="str">
        <f t="shared" si="22"/>
        <v>松原市</v>
      </c>
      <c r="P75" s="83">
        <f t="shared" si="30"/>
        <v>175695.54332189885</v>
      </c>
      <c r="Q75" s="94">
        <f t="shared" si="31"/>
        <v>185602.72877440223</v>
      </c>
      <c r="R75" s="83">
        <f t="shared" si="32"/>
        <v>-9907</v>
      </c>
      <c r="S75" s="145"/>
      <c r="T75" s="88">
        <f t="shared" si="24"/>
        <v>0.83569322375888944</v>
      </c>
      <c r="U75" s="88">
        <f t="shared" si="33"/>
        <v>0.83641805017860638</v>
      </c>
      <c r="V75" s="89">
        <f t="shared" si="34"/>
        <v>0</v>
      </c>
      <c r="W75" s="83">
        <f t="shared" si="35"/>
        <v>196630.30841197612</v>
      </c>
      <c r="X75" s="83">
        <f t="shared" si="36"/>
        <v>204398.77762680576</v>
      </c>
      <c r="Y75" s="83">
        <f t="shared" si="37"/>
        <v>-7769</v>
      </c>
      <c r="Z75" s="83">
        <v>0</v>
      </c>
      <c r="AA75" s="143"/>
      <c r="AB75" s="143"/>
    </row>
    <row r="76" spans="2:28" ht="13.5" customHeight="1">
      <c r="B76" s="124">
        <v>72</v>
      </c>
      <c r="C76" s="26" t="s">
        <v>27</v>
      </c>
      <c r="D76" s="56">
        <v>2331</v>
      </c>
      <c r="E76" s="56">
        <v>1751296970</v>
      </c>
      <c r="F76" s="97">
        <v>304466261</v>
      </c>
      <c r="G76" s="83">
        <v>1946</v>
      </c>
      <c r="H76" s="105">
        <f t="shared" si="25"/>
        <v>0.83483483483483478</v>
      </c>
      <c r="I76" s="56">
        <f t="shared" si="26"/>
        <v>156457.48252826309</v>
      </c>
      <c r="J76" s="143"/>
      <c r="K76" s="87" t="str">
        <f t="shared" si="20"/>
        <v>中央区</v>
      </c>
      <c r="L76" s="88">
        <f t="shared" si="27"/>
        <v>0.74711270410195141</v>
      </c>
      <c r="M76" s="88">
        <f t="shared" si="28"/>
        <v>0.75816925010473402</v>
      </c>
      <c r="N76" s="89">
        <f t="shared" si="29"/>
        <v>-1.100000000000001</v>
      </c>
      <c r="O76" s="87" t="str">
        <f t="shared" si="22"/>
        <v>島本町</v>
      </c>
      <c r="P76" s="83">
        <f t="shared" si="30"/>
        <v>175106.63560732114</v>
      </c>
      <c r="Q76" s="94">
        <f t="shared" si="31"/>
        <v>181700.89279393174</v>
      </c>
      <c r="R76" s="83">
        <f t="shared" si="32"/>
        <v>-6594</v>
      </c>
      <c r="S76" s="145"/>
      <c r="T76" s="88">
        <f t="shared" si="24"/>
        <v>0.83569322375888944</v>
      </c>
      <c r="U76" s="88">
        <f t="shared" si="33"/>
        <v>0.83641805017860638</v>
      </c>
      <c r="V76" s="89">
        <f t="shared" si="34"/>
        <v>0</v>
      </c>
      <c r="W76" s="83">
        <f t="shared" si="35"/>
        <v>196630.30841197612</v>
      </c>
      <c r="X76" s="83">
        <f t="shared" si="36"/>
        <v>204398.77762680576</v>
      </c>
      <c r="Y76" s="83">
        <f t="shared" si="37"/>
        <v>-7769</v>
      </c>
      <c r="Z76" s="83">
        <v>0</v>
      </c>
      <c r="AA76" s="143"/>
      <c r="AB76" s="143"/>
    </row>
    <row r="77" spans="2:28" ht="13.5" customHeight="1">
      <c r="B77" s="124">
        <v>73</v>
      </c>
      <c r="C77" s="26" t="s">
        <v>28</v>
      </c>
      <c r="D77" s="56">
        <v>3173</v>
      </c>
      <c r="E77" s="56">
        <v>2368713840</v>
      </c>
      <c r="F77" s="97">
        <v>473007242</v>
      </c>
      <c r="G77" s="83">
        <v>2584</v>
      </c>
      <c r="H77" s="105">
        <f t="shared" si="25"/>
        <v>0.81437125748502992</v>
      </c>
      <c r="I77" s="56">
        <f t="shared" si="26"/>
        <v>183052.33823529413</v>
      </c>
      <c r="J77" s="143"/>
      <c r="K77" s="87" t="str">
        <f t="shared" si="20"/>
        <v>天王寺区</v>
      </c>
      <c r="L77" s="88">
        <f t="shared" si="27"/>
        <v>0.73658792650918636</v>
      </c>
      <c r="M77" s="88">
        <f t="shared" si="28"/>
        <v>0.7403761061946903</v>
      </c>
      <c r="N77" s="89">
        <f t="shared" si="29"/>
        <v>-0.30000000000000027</v>
      </c>
      <c r="O77" s="87" t="str">
        <f t="shared" si="22"/>
        <v>豊能町</v>
      </c>
      <c r="P77" s="83">
        <f t="shared" si="30"/>
        <v>174772.40789166471</v>
      </c>
      <c r="Q77" s="94">
        <f t="shared" si="31"/>
        <v>163004.86399391017</v>
      </c>
      <c r="R77" s="83">
        <f t="shared" si="32"/>
        <v>11767</v>
      </c>
      <c r="S77" s="145"/>
      <c r="T77" s="88">
        <f t="shared" si="24"/>
        <v>0.83569322375888944</v>
      </c>
      <c r="U77" s="88">
        <f t="shared" si="33"/>
        <v>0.83641805017860638</v>
      </c>
      <c r="V77" s="89">
        <f t="shared" si="34"/>
        <v>0</v>
      </c>
      <c r="W77" s="83">
        <f t="shared" si="35"/>
        <v>196630.30841197612</v>
      </c>
      <c r="X77" s="83">
        <f t="shared" si="36"/>
        <v>204398.77762680576</v>
      </c>
      <c r="Y77" s="83">
        <f t="shared" si="37"/>
        <v>-7769</v>
      </c>
      <c r="Z77" s="83">
        <v>0</v>
      </c>
      <c r="AA77" s="143"/>
      <c r="AB77" s="143"/>
    </row>
    <row r="78" spans="2:28" ht="13.5" customHeight="1" thickBot="1">
      <c r="B78" s="124">
        <v>74</v>
      </c>
      <c r="C78" s="26" t="s">
        <v>29</v>
      </c>
      <c r="D78" s="56">
        <v>1448</v>
      </c>
      <c r="E78" s="56">
        <v>1183718430</v>
      </c>
      <c r="F78" s="97">
        <v>218163284</v>
      </c>
      <c r="G78" s="147">
        <v>1154</v>
      </c>
      <c r="H78" s="105">
        <f t="shared" si="25"/>
        <v>0.79696132596685088</v>
      </c>
      <c r="I78" s="56">
        <f t="shared" si="26"/>
        <v>189049.63951473136</v>
      </c>
      <c r="J78" s="143"/>
      <c r="K78" s="87" t="str">
        <f t="shared" si="20"/>
        <v>浪速区</v>
      </c>
      <c r="L78" s="88">
        <f t="shared" si="27"/>
        <v>0.72063798936684387</v>
      </c>
      <c r="M78" s="88">
        <f t="shared" si="28"/>
        <v>0.72959533607681759</v>
      </c>
      <c r="N78" s="89">
        <f t="shared" si="29"/>
        <v>-0.9000000000000008</v>
      </c>
      <c r="O78" s="87" t="str">
        <f t="shared" si="22"/>
        <v>太子町</v>
      </c>
      <c r="P78" s="83">
        <f t="shared" si="30"/>
        <v>156457.48252826309</v>
      </c>
      <c r="Q78" s="94">
        <f t="shared" si="31"/>
        <v>161883.66085059979</v>
      </c>
      <c r="R78" s="83">
        <f t="shared" si="32"/>
        <v>-5427</v>
      </c>
      <c r="S78" s="145"/>
      <c r="T78" s="88">
        <f t="shared" si="24"/>
        <v>0.83569322375888944</v>
      </c>
      <c r="U78" s="88">
        <f t="shared" si="33"/>
        <v>0.83641805017860638</v>
      </c>
      <c r="V78" s="89">
        <f t="shared" si="34"/>
        <v>0</v>
      </c>
      <c r="W78" s="83">
        <f t="shared" si="35"/>
        <v>196630.30841197612</v>
      </c>
      <c r="X78" s="83">
        <f t="shared" si="36"/>
        <v>204398.77762680576</v>
      </c>
      <c r="Y78" s="83">
        <f t="shared" si="37"/>
        <v>-7769</v>
      </c>
      <c r="Z78" s="83">
        <v>999</v>
      </c>
      <c r="AA78" s="143"/>
      <c r="AB78" s="143"/>
    </row>
    <row r="79" spans="2:28" ht="13.5" customHeight="1" thickTop="1">
      <c r="B79" s="184" t="s">
        <v>0</v>
      </c>
      <c r="C79" s="185"/>
      <c r="D79" s="18">
        <v>1366377</v>
      </c>
      <c r="E79" s="18">
        <v>1166494828150</v>
      </c>
      <c r="F79" s="18">
        <v>224526643527</v>
      </c>
      <c r="G79" s="18">
        <v>1141872</v>
      </c>
      <c r="H79" s="82">
        <v>0.83569322375888944</v>
      </c>
      <c r="I79" s="18">
        <v>196630.30841197612</v>
      </c>
      <c r="J79" s="143"/>
      <c r="K79" s="144"/>
      <c r="L79" s="143"/>
      <c r="M79" s="143"/>
      <c r="N79" s="143"/>
      <c r="O79" s="143"/>
      <c r="P79" s="143"/>
      <c r="Q79" s="143"/>
      <c r="R79" s="143"/>
      <c r="S79" s="145"/>
      <c r="T79" s="144"/>
      <c r="U79" s="144"/>
      <c r="V79" s="144"/>
      <c r="W79" s="144"/>
      <c r="X79" s="144"/>
      <c r="Y79" s="144"/>
      <c r="Z79" s="144"/>
      <c r="AA79" s="143"/>
      <c r="AB79" s="143"/>
    </row>
    <row r="80" spans="2:28">
      <c r="B80" s="20"/>
      <c r="C80" s="20"/>
      <c r="D80" s="20"/>
      <c r="E80" s="20"/>
      <c r="F80" s="20"/>
      <c r="G80" s="20"/>
      <c r="H80" s="20"/>
      <c r="I80" s="20"/>
      <c r="J80" s="143"/>
      <c r="K80" s="144"/>
      <c r="L80" s="143"/>
      <c r="M80" s="143"/>
      <c r="N80" s="143"/>
      <c r="O80" s="143"/>
      <c r="P80" s="143"/>
      <c r="Q80" s="143"/>
      <c r="R80" s="143"/>
      <c r="S80" s="143"/>
      <c r="T80" s="144"/>
      <c r="U80" s="144"/>
      <c r="V80" s="144"/>
      <c r="W80" s="144"/>
      <c r="X80" s="144"/>
      <c r="Y80" s="144"/>
      <c r="Z80" s="144"/>
      <c r="AA80" s="143"/>
      <c r="AB80" s="143"/>
    </row>
    <row r="81" spans="2:28">
      <c r="B81" s="20"/>
      <c r="C81" s="20"/>
      <c r="D81" s="20"/>
      <c r="E81" s="20"/>
      <c r="F81" s="20"/>
      <c r="G81" s="20"/>
      <c r="H81" s="20"/>
      <c r="I81" s="20"/>
      <c r="J81" s="143"/>
      <c r="K81" s="144"/>
      <c r="L81" s="143"/>
      <c r="M81" s="143"/>
      <c r="N81" s="143"/>
      <c r="O81" s="143"/>
      <c r="P81" s="143"/>
      <c r="Q81" s="143"/>
      <c r="R81" s="143"/>
      <c r="S81" s="143"/>
      <c r="T81" s="144"/>
      <c r="U81" s="144"/>
      <c r="V81" s="144"/>
      <c r="W81" s="144"/>
      <c r="X81" s="144"/>
      <c r="Y81" s="144"/>
      <c r="Z81" s="144"/>
      <c r="AA81" s="143"/>
      <c r="AB81" s="143"/>
    </row>
    <row r="82" spans="2:28">
      <c r="B82" s="20"/>
      <c r="C82" s="20"/>
      <c r="D82" s="20"/>
      <c r="E82" s="20"/>
      <c r="F82" s="20"/>
      <c r="G82" s="20"/>
      <c r="H82" s="20"/>
      <c r="I82" s="20"/>
      <c r="J82" s="143"/>
      <c r="K82" s="144"/>
      <c r="L82" s="143"/>
      <c r="M82" s="143"/>
      <c r="N82" s="143"/>
      <c r="O82" s="143"/>
      <c r="P82" s="143"/>
      <c r="Q82" s="143"/>
      <c r="R82" s="143"/>
      <c r="S82" s="143"/>
      <c r="T82" s="144"/>
      <c r="U82" s="144"/>
      <c r="V82" s="144"/>
      <c r="W82" s="144"/>
      <c r="X82" s="144"/>
      <c r="Y82" s="144"/>
      <c r="Z82" s="144"/>
      <c r="AA82" s="143"/>
      <c r="AB82" s="143"/>
    </row>
    <row r="83" spans="2:28">
      <c r="B83" s="20"/>
      <c r="C83" s="20"/>
      <c r="D83" s="20"/>
      <c r="E83" s="20"/>
      <c r="F83" s="20"/>
      <c r="G83" s="20"/>
      <c r="H83" s="20"/>
      <c r="I83" s="20"/>
      <c r="J83" s="143"/>
      <c r="K83" s="148" t="s">
        <v>246</v>
      </c>
      <c r="L83" s="143"/>
      <c r="M83" s="143"/>
      <c r="N83" s="143"/>
      <c r="O83" s="143"/>
      <c r="P83" s="143"/>
      <c r="Q83" s="143"/>
      <c r="R83" s="143"/>
      <c r="S83" s="143"/>
      <c r="T83" s="144"/>
      <c r="U83" s="144"/>
      <c r="V83" s="144"/>
      <c r="W83" s="144"/>
      <c r="X83" s="144"/>
      <c r="Y83" s="144"/>
      <c r="Z83" s="144"/>
      <c r="AA83" s="143"/>
      <c r="AB83" s="143"/>
    </row>
    <row r="84" spans="2:28" ht="13.5" customHeight="1">
      <c r="B84" s="20"/>
      <c r="C84" s="20"/>
      <c r="D84" s="20"/>
      <c r="E84" s="20"/>
      <c r="F84" s="20"/>
      <c r="G84" s="20"/>
      <c r="H84" s="20"/>
      <c r="I84" s="20"/>
      <c r="J84" s="143"/>
      <c r="K84" s="198"/>
      <c r="L84" s="199" t="s">
        <v>112</v>
      </c>
      <c r="M84" s="200" t="s">
        <v>87</v>
      </c>
      <c r="N84" s="202" t="s">
        <v>62</v>
      </c>
      <c r="O84" s="202" t="s">
        <v>63</v>
      </c>
      <c r="P84" s="202" t="s">
        <v>88</v>
      </c>
      <c r="Q84" s="202" t="s">
        <v>116</v>
      </c>
      <c r="R84" s="202" t="s">
        <v>241</v>
      </c>
      <c r="S84" s="143"/>
      <c r="T84" s="144"/>
      <c r="U84" s="144"/>
      <c r="V84" s="144"/>
      <c r="W84" s="144"/>
      <c r="X84" s="144"/>
      <c r="Y84" s="144"/>
      <c r="Z84" s="144"/>
      <c r="AA84" s="143"/>
      <c r="AB84" s="143"/>
    </row>
    <row r="85" spans="2:28">
      <c r="B85" s="20"/>
      <c r="C85" s="20"/>
      <c r="D85" s="20"/>
      <c r="E85" s="20"/>
      <c r="F85" s="20"/>
      <c r="G85" s="20"/>
      <c r="H85" s="20"/>
      <c r="I85" s="20"/>
      <c r="J85" s="143"/>
      <c r="K85" s="198"/>
      <c r="L85" s="199"/>
      <c r="M85" s="201"/>
      <c r="N85" s="202"/>
      <c r="O85" s="202"/>
      <c r="P85" s="202"/>
      <c r="Q85" s="202"/>
      <c r="R85" s="202"/>
      <c r="S85" s="143"/>
      <c r="T85" s="144"/>
      <c r="U85" s="144"/>
      <c r="V85" s="144"/>
      <c r="W85" s="144"/>
      <c r="X85" s="144"/>
      <c r="Y85" s="144"/>
      <c r="Z85" s="144"/>
      <c r="AA85" s="143"/>
      <c r="AB85" s="143"/>
    </row>
    <row r="86" spans="2:28">
      <c r="B86" s="20"/>
      <c r="C86" s="20"/>
      <c r="D86" s="20"/>
      <c r="E86" s="20"/>
      <c r="F86" s="20"/>
      <c r="G86" s="20"/>
      <c r="H86" s="20"/>
      <c r="I86" s="20"/>
      <c r="J86" s="143"/>
      <c r="K86" s="124">
        <v>1</v>
      </c>
      <c r="L86" s="25" t="s">
        <v>50</v>
      </c>
      <c r="M86" s="97">
        <v>367590</v>
      </c>
      <c r="N86" s="97">
        <v>315706871640</v>
      </c>
      <c r="O86" s="97">
        <v>65182571215</v>
      </c>
      <c r="P86" s="97">
        <v>300968</v>
      </c>
      <c r="Q86" s="104">
        <v>0.81876003155689758</v>
      </c>
      <c r="R86" s="97">
        <v>216576.41747627655</v>
      </c>
      <c r="S86" s="143"/>
      <c r="T86" s="144"/>
      <c r="U86" s="144"/>
      <c r="V86" s="144"/>
      <c r="W86" s="144"/>
      <c r="X86" s="144"/>
      <c r="Y86" s="144"/>
      <c r="Z86" s="144"/>
      <c r="AA86" s="143"/>
      <c r="AB86" s="143"/>
    </row>
    <row r="87" spans="2:28">
      <c r="B87" s="20"/>
      <c r="C87" s="20"/>
      <c r="D87" s="20"/>
      <c r="E87" s="20"/>
      <c r="F87" s="20"/>
      <c r="G87" s="20"/>
      <c r="H87" s="20"/>
      <c r="I87" s="20"/>
      <c r="J87" s="143"/>
      <c r="K87" s="124">
        <v>2</v>
      </c>
      <c r="L87" s="25" t="s">
        <v>93</v>
      </c>
      <c r="M87" s="97">
        <v>13946</v>
      </c>
      <c r="N87" s="97">
        <v>11094416410</v>
      </c>
      <c r="O87" s="97">
        <v>2284564213</v>
      </c>
      <c r="P87" s="97">
        <v>10626</v>
      </c>
      <c r="Q87" s="104">
        <v>0.76193890721353796</v>
      </c>
      <c r="R87" s="97">
        <v>214997.57321663844</v>
      </c>
      <c r="S87" s="143"/>
      <c r="T87" s="144"/>
      <c r="U87" s="144"/>
      <c r="V87" s="144"/>
      <c r="W87" s="144"/>
      <c r="X87" s="144"/>
      <c r="Y87" s="144"/>
      <c r="Z87" s="144"/>
      <c r="AA87" s="143"/>
      <c r="AB87" s="143"/>
    </row>
    <row r="88" spans="2:28">
      <c r="B88" s="20"/>
      <c r="C88" s="20"/>
      <c r="D88" s="20"/>
      <c r="E88" s="20"/>
      <c r="F88" s="20"/>
      <c r="G88" s="20"/>
      <c r="H88" s="20"/>
      <c r="I88" s="20"/>
      <c r="J88" s="143"/>
      <c r="K88" s="124">
        <v>3</v>
      </c>
      <c r="L88" s="25" t="s">
        <v>94</v>
      </c>
      <c r="M88" s="97">
        <v>8818</v>
      </c>
      <c r="N88" s="97">
        <v>7460791110</v>
      </c>
      <c r="O88" s="97">
        <v>1522968433</v>
      </c>
      <c r="P88" s="97">
        <v>6886</v>
      </c>
      <c r="Q88" s="104">
        <v>0.7809026990247222</v>
      </c>
      <c r="R88" s="97">
        <v>221168.81106593087</v>
      </c>
      <c r="S88" s="143"/>
      <c r="T88" s="144"/>
      <c r="U88" s="144"/>
      <c r="V88" s="144"/>
      <c r="W88" s="144"/>
      <c r="X88" s="144"/>
      <c r="Y88" s="144"/>
      <c r="Z88" s="144"/>
      <c r="AA88" s="143"/>
      <c r="AB88" s="143"/>
    </row>
    <row r="89" spans="2:28">
      <c r="B89" s="20"/>
      <c r="C89" s="20"/>
      <c r="D89" s="20"/>
      <c r="E89" s="20"/>
      <c r="F89" s="20"/>
      <c r="G89" s="20"/>
      <c r="H89" s="20"/>
      <c r="I89" s="20"/>
      <c r="J89" s="143"/>
      <c r="K89" s="124">
        <v>4</v>
      </c>
      <c r="L89" s="25" t="s">
        <v>95</v>
      </c>
      <c r="M89" s="97">
        <v>10015</v>
      </c>
      <c r="N89" s="97">
        <v>9032224110</v>
      </c>
      <c r="O89" s="97">
        <v>1823215855</v>
      </c>
      <c r="P89" s="97">
        <v>8148</v>
      </c>
      <c r="Q89" s="104">
        <v>0.81357963055416871</v>
      </c>
      <c r="R89" s="97">
        <v>223762.37788414335</v>
      </c>
      <c r="S89" s="143"/>
      <c r="T89" s="144"/>
      <c r="U89" s="144"/>
      <c r="V89" s="144"/>
      <c r="W89" s="144"/>
      <c r="X89" s="144"/>
      <c r="Y89" s="144"/>
      <c r="Z89" s="144"/>
      <c r="AA89" s="143"/>
      <c r="AB89" s="143"/>
    </row>
    <row r="90" spans="2:28">
      <c r="B90" s="20"/>
      <c r="C90" s="20"/>
      <c r="D90" s="20"/>
      <c r="E90" s="20"/>
      <c r="F90" s="20"/>
      <c r="G90" s="20"/>
      <c r="H90" s="20"/>
      <c r="I90" s="20"/>
      <c r="J90" s="143"/>
      <c r="K90" s="124">
        <v>5</v>
      </c>
      <c r="L90" s="25" t="s">
        <v>96</v>
      </c>
      <c r="M90" s="97">
        <v>8822</v>
      </c>
      <c r="N90" s="97">
        <v>6783022900</v>
      </c>
      <c r="O90" s="97">
        <v>1439535727</v>
      </c>
      <c r="P90" s="97">
        <v>6717</v>
      </c>
      <c r="Q90" s="104">
        <v>0.76139197460893226</v>
      </c>
      <c r="R90" s="97">
        <v>214312.30117612029</v>
      </c>
      <c r="S90" s="143"/>
      <c r="T90" s="144"/>
      <c r="U90" s="144"/>
      <c r="V90" s="144"/>
      <c r="W90" s="144"/>
      <c r="X90" s="144"/>
      <c r="Y90" s="144"/>
      <c r="Z90" s="144"/>
      <c r="AA90" s="143"/>
      <c r="AB90" s="143"/>
    </row>
    <row r="91" spans="2:28">
      <c r="B91" s="20"/>
      <c r="C91" s="20"/>
      <c r="D91" s="20"/>
      <c r="E91" s="20"/>
      <c r="F91" s="20"/>
      <c r="G91" s="20"/>
      <c r="H91" s="20"/>
      <c r="I91" s="20"/>
      <c r="J91" s="143"/>
      <c r="K91" s="124">
        <v>6</v>
      </c>
      <c r="L91" s="25" t="s">
        <v>97</v>
      </c>
      <c r="M91" s="97">
        <v>12352</v>
      </c>
      <c r="N91" s="97">
        <v>10388081750</v>
      </c>
      <c r="O91" s="97">
        <v>2206600526</v>
      </c>
      <c r="P91" s="97">
        <v>9898</v>
      </c>
      <c r="Q91" s="104">
        <v>0.80132772020725385</v>
      </c>
      <c r="R91" s="97">
        <v>222933.97918771469</v>
      </c>
      <c r="S91" s="143"/>
      <c r="T91" s="144"/>
      <c r="U91" s="144"/>
      <c r="V91" s="144"/>
      <c r="W91" s="144"/>
      <c r="X91" s="144"/>
      <c r="Y91" s="144"/>
      <c r="Z91" s="144"/>
      <c r="AA91" s="143"/>
      <c r="AB91" s="143"/>
    </row>
    <row r="92" spans="2:28">
      <c r="B92" s="20"/>
      <c r="C92" s="20"/>
      <c r="D92" s="20"/>
      <c r="E92" s="20"/>
      <c r="F92" s="20"/>
      <c r="G92" s="20"/>
      <c r="H92" s="20"/>
      <c r="I92" s="20"/>
      <c r="J92" s="143"/>
      <c r="K92" s="124">
        <v>7</v>
      </c>
      <c r="L92" s="25" t="s">
        <v>98</v>
      </c>
      <c r="M92" s="56">
        <v>11002</v>
      </c>
      <c r="N92" s="56">
        <v>10069782840</v>
      </c>
      <c r="O92" s="97">
        <v>2064029589</v>
      </c>
      <c r="P92" s="56">
        <v>8979</v>
      </c>
      <c r="Q92" s="105">
        <v>0.81612434102890385</v>
      </c>
      <c r="R92" s="56">
        <v>229872.9913130638</v>
      </c>
      <c r="S92" s="143"/>
      <c r="T92" s="144"/>
      <c r="U92" s="144"/>
      <c r="V92" s="144"/>
      <c r="W92" s="144"/>
      <c r="X92" s="144"/>
      <c r="Y92" s="144"/>
      <c r="Z92" s="144"/>
      <c r="AA92" s="143"/>
      <c r="AB92" s="143"/>
    </row>
    <row r="93" spans="2:28">
      <c r="B93" s="20"/>
      <c r="C93" s="20"/>
      <c r="D93" s="20"/>
      <c r="E93" s="20"/>
      <c r="F93" s="20"/>
      <c r="G93" s="20"/>
      <c r="H93" s="20"/>
      <c r="I93" s="20"/>
      <c r="J93" s="143"/>
      <c r="K93" s="124">
        <v>8</v>
      </c>
      <c r="L93" s="25" t="s">
        <v>51</v>
      </c>
      <c r="M93" s="98">
        <v>9040</v>
      </c>
      <c r="N93" s="98">
        <v>7095256580</v>
      </c>
      <c r="O93" s="97">
        <v>1363592857</v>
      </c>
      <c r="P93" s="98">
        <v>6693</v>
      </c>
      <c r="Q93" s="106">
        <v>0.7403761061946903</v>
      </c>
      <c r="R93" s="98">
        <v>203734.17854474825</v>
      </c>
      <c r="S93" s="143"/>
      <c r="T93" s="144"/>
      <c r="U93" s="144"/>
      <c r="V93" s="144"/>
      <c r="W93" s="144"/>
      <c r="X93" s="144"/>
      <c r="Y93" s="144"/>
      <c r="Z93" s="144"/>
      <c r="AA93" s="143"/>
      <c r="AB93" s="143"/>
    </row>
    <row r="94" spans="2:28">
      <c r="B94" s="20"/>
      <c r="C94" s="20"/>
      <c r="D94" s="20"/>
      <c r="E94" s="20"/>
      <c r="F94" s="20"/>
      <c r="G94" s="20"/>
      <c r="H94" s="20"/>
      <c r="I94" s="20"/>
      <c r="J94" s="143"/>
      <c r="K94" s="124">
        <v>9</v>
      </c>
      <c r="L94" s="25" t="s">
        <v>99</v>
      </c>
      <c r="M94" s="97">
        <v>5832</v>
      </c>
      <c r="N94" s="97">
        <v>4517709940</v>
      </c>
      <c r="O94" s="97">
        <v>922747429</v>
      </c>
      <c r="P94" s="97">
        <v>4255</v>
      </c>
      <c r="Q94" s="104">
        <v>0.72959533607681759</v>
      </c>
      <c r="R94" s="97">
        <v>216861.91045828437</v>
      </c>
      <c r="S94" s="143"/>
      <c r="T94" s="144"/>
      <c r="U94" s="144"/>
      <c r="V94" s="144"/>
      <c r="W94" s="144"/>
      <c r="X94" s="144"/>
      <c r="Y94" s="144"/>
      <c r="Z94" s="144"/>
      <c r="AA94" s="143"/>
      <c r="AB94" s="143"/>
    </row>
    <row r="95" spans="2:28">
      <c r="B95" s="20"/>
      <c r="C95" s="20"/>
      <c r="D95" s="20"/>
      <c r="E95" s="20"/>
      <c r="F95" s="20"/>
      <c r="G95" s="20"/>
      <c r="H95" s="20"/>
      <c r="I95" s="20"/>
      <c r="J95" s="143"/>
      <c r="K95" s="124">
        <v>10</v>
      </c>
      <c r="L95" s="25" t="s">
        <v>52</v>
      </c>
      <c r="M95" s="97">
        <v>13483</v>
      </c>
      <c r="N95" s="97">
        <v>10892936430</v>
      </c>
      <c r="O95" s="97">
        <v>2234371248</v>
      </c>
      <c r="P95" s="97">
        <v>10998</v>
      </c>
      <c r="Q95" s="104">
        <v>0.8156938366832307</v>
      </c>
      <c r="R95" s="97">
        <v>203161.59738134206</v>
      </c>
      <c r="S95" s="143"/>
      <c r="T95" s="144"/>
      <c r="U95" s="144"/>
      <c r="V95" s="144"/>
      <c r="W95" s="144"/>
      <c r="X95" s="144"/>
      <c r="Y95" s="144"/>
      <c r="Z95" s="144"/>
      <c r="AA95" s="143"/>
      <c r="AB95" s="143"/>
    </row>
    <row r="96" spans="2:28">
      <c r="B96" s="20"/>
      <c r="C96" s="20"/>
      <c r="D96" s="20"/>
      <c r="E96" s="20"/>
      <c r="F96" s="20"/>
      <c r="G96" s="20"/>
      <c r="H96" s="20"/>
      <c r="I96" s="20"/>
      <c r="J96" s="143"/>
      <c r="K96" s="124">
        <v>11</v>
      </c>
      <c r="L96" s="25" t="s">
        <v>53</v>
      </c>
      <c r="M96" s="97">
        <v>23211</v>
      </c>
      <c r="N96" s="97">
        <v>19013679110</v>
      </c>
      <c r="O96" s="97">
        <v>3941814967</v>
      </c>
      <c r="P96" s="97">
        <v>18708</v>
      </c>
      <c r="Q96" s="104">
        <v>0.80599715652061521</v>
      </c>
      <c r="R96" s="97">
        <v>210702.10428693608</v>
      </c>
      <c r="S96" s="143"/>
      <c r="T96" s="144"/>
      <c r="U96" s="144"/>
      <c r="V96" s="144"/>
      <c r="W96" s="144"/>
      <c r="X96" s="144"/>
      <c r="Y96" s="144"/>
      <c r="Z96" s="144"/>
      <c r="AA96" s="143"/>
      <c r="AB96" s="143"/>
    </row>
    <row r="97" spans="2:28">
      <c r="B97" s="20"/>
      <c r="C97" s="20"/>
      <c r="D97" s="20"/>
      <c r="E97" s="20"/>
      <c r="F97" s="20"/>
      <c r="G97" s="20"/>
      <c r="H97" s="20"/>
      <c r="I97" s="20"/>
      <c r="J97" s="143"/>
      <c r="K97" s="124">
        <v>12</v>
      </c>
      <c r="L97" s="25" t="s">
        <v>100</v>
      </c>
      <c r="M97" s="97">
        <v>12001</v>
      </c>
      <c r="N97" s="97">
        <v>9806429140</v>
      </c>
      <c r="O97" s="97">
        <v>2006256601</v>
      </c>
      <c r="P97" s="97">
        <v>9323</v>
      </c>
      <c r="Q97" s="104">
        <v>0.77685192900591615</v>
      </c>
      <c r="R97" s="97">
        <v>215194.31524187492</v>
      </c>
      <c r="S97" s="143"/>
      <c r="T97" s="144"/>
      <c r="U97" s="144"/>
      <c r="V97" s="144"/>
      <c r="W97" s="144"/>
      <c r="X97" s="144"/>
      <c r="Y97" s="144"/>
      <c r="Z97" s="144"/>
      <c r="AA97" s="143"/>
      <c r="AB97" s="143"/>
    </row>
    <row r="98" spans="2:28">
      <c r="B98" s="20"/>
      <c r="C98" s="20"/>
      <c r="D98" s="20"/>
      <c r="E98" s="20"/>
      <c r="F98" s="20"/>
      <c r="G98" s="20"/>
      <c r="H98" s="20"/>
      <c r="I98" s="20"/>
      <c r="J98" s="143"/>
      <c r="K98" s="124">
        <v>13</v>
      </c>
      <c r="L98" s="25" t="s">
        <v>101</v>
      </c>
      <c r="M98" s="97">
        <v>20792</v>
      </c>
      <c r="N98" s="97">
        <v>17533056200</v>
      </c>
      <c r="O98" s="97">
        <v>3710958138</v>
      </c>
      <c r="P98" s="97">
        <v>16461</v>
      </c>
      <c r="Q98" s="104">
        <v>0.79169873028087723</v>
      </c>
      <c r="R98" s="97">
        <v>225439.410606889</v>
      </c>
      <c r="S98" s="143"/>
      <c r="T98" s="144"/>
      <c r="U98" s="144"/>
      <c r="V98" s="144"/>
      <c r="W98" s="144"/>
      <c r="X98" s="144"/>
      <c r="Y98" s="144"/>
      <c r="Z98" s="144"/>
      <c r="AA98" s="143"/>
      <c r="AB98" s="143"/>
    </row>
    <row r="99" spans="2:28">
      <c r="B99" s="20"/>
      <c r="C99" s="20"/>
      <c r="D99" s="20"/>
      <c r="E99" s="20"/>
      <c r="F99" s="20"/>
      <c r="G99" s="20"/>
      <c r="H99" s="20"/>
      <c r="I99" s="20"/>
      <c r="J99" s="143"/>
      <c r="K99" s="124">
        <v>14</v>
      </c>
      <c r="L99" s="25" t="s">
        <v>102</v>
      </c>
      <c r="M99" s="97">
        <v>15727</v>
      </c>
      <c r="N99" s="97">
        <v>12799083450</v>
      </c>
      <c r="O99" s="97">
        <v>2568008388</v>
      </c>
      <c r="P99" s="97">
        <v>12403</v>
      </c>
      <c r="Q99" s="104">
        <v>0.78864373370636487</v>
      </c>
      <c r="R99" s="97">
        <v>207047.35854228816</v>
      </c>
      <c r="S99" s="143"/>
      <c r="T99" s="144"/>
      <c r="U99" s="144"/>
      <c r="V99" s="144"/>
      <c r="W99" s="144"/>
      <c r="X99" s="144"/>
      <c r="Y99" s="144"/>
      <c r="Z99" s="144"/>
      <c r="AA99" s="143"/>
      <c r="AB99" s="143"/>
    </row>
    <row r="100" spans="2:28">
      <c r="B100" s="20"/>
      <c r="C100" s="20"/>
      <c r="D100" s="20"/>
      <c r="E100" s="20"/>
      <c r="F100" s="20"/>
      <c r="G100" s="20"/>
      <c r="H100" s="20"/>
      <c r="I100" s="20"/>
      <c r="J100" s="143"/>
      <c r="K100" s="124">
        <v>15</v>
      </c>
      <c r="L100" s="25" t="s">
        <v>103</v>
      </c>
      <c r="M100" s="56">
        <v>25355</v>
      </c>
      <c r="N100" s="56">
        <v>20773334120</v>
      </c>
      <c r="O100" s="97">
        <v>4219468363</v>
      </c>
      <c r="P100" s="56">
        <v>20105</v>
      </c>
      <c r="Q100" s="105">
        <v>0.79294024847170186</v>
      </c>
      <c r="R100" s="56">
        <v>209871.592290475</v>
      </c>
      <c r="S100" s="143"/>
      <c r="T100" s="144"/>
      <c r="U100" s="144"/>
      <c r="V100" s="144"/>
      <c r="W100" s="144"/>
      <c r="X100" s="144"/>
      <c r="Y100" s="144"/>
      <c r="Z100" s="144"/>
      <c r="AA100" s="143"/>
      <c r="AB100" s="143"/>
    </row>
    <row r="101" spans="2:28">
      <c r="B101" s="20"/>
      <c r="C101" s="20"/>
      <c r="D101" s="20"/>
      <c r="E101" s="20"/>
      <c r="F101" s="20"/>
      <c r="G101" s="20"/>
      <c r="H101" s="20"/>
      <c r="I101" s="20"/>
      <c r="J101" s="143"/>
      <c r="K101" s="124">
        <v>16</v>
      </c>
      <c r="L101" s="25" t="s">
        <v>54</v>
      </c>
      <c r="M101" s="98">
        <v>16971</v>
      </c>
      <c r="N101" s="98">
        <v>13712340770</v>
      </c>
      <c r="O101" s="97">
        <v>2656038063</v>
      </c>
      <c r="P101" s="98">
        <v>13039</v>
      </c>
      <c r="Q101" s="106">
        <v>0.76831064757527545</v>
      </c>
      <c r="R101" s="98">
        <v>203699.52166577193</v>
      </c>
      <c r="S101" s="143"/>
      <c r="T101" s="144"/>
      <c r="U101" s="144"/>
      <c r="V101" s="144"/>
      <c r="W101" s="144"/>
      <c r="X101" s="144"/>
      <c r="Y101" s="144"/>
      <c r="Z101" s="144"/>
      <c r="AA101" s="143"/>
      <c r="AB101" s="143"/>
    </row>
    <row r="102" spans="2:28">
      <c r="B102" s="20"/>
      <c r="C102" s="20"/>
      <c r="D102" s="20"/>
      <c r="E102" s="20"/>
      <c r="F102" s="20"/>
      <c r="G102" s="20"/>
      <c r="H102" s="20"/>
      <c r="I102" s="20"/>
      <c r="J102" s="143"/>
      <c r="K102" s="124">
        <v>17</v>
      </c>
      <c r="L102" s="25" t="s">
        <v>104</v>
      </c>
      <c r="M102" s="97">
        <v>23970</v>
      </c>
      <c r="N102" s="97">
        <v>20552010970</v>
      </c>
      <c r="O102" s="97">
        <v>4231735184</v>
      </c>
      <c r="P102" s="97">
        <v>19050</v>
      </c>
      <c r="Q102" s="104">
        <v>0.79474342928660824</v>
      </c>
      <c r="R102" s="97">
        <v>222138.32986876639</v>
      </c>
      <c r="S102" s="143"/>
      <c r="T102" s="144"/>
      <c r="U102" s="144"/>
      <c r="V102" s="144"/>
      <c r="W102" s="144"/>
      <c r="X102" s="144"/>
      <c r="Y102" s="144"/>
      <c r="Z102" s="144"/>
      <c r="AA102" s="143"/>
      <c r="AB102" s="143"/>
    </row>
    <row r="103" spans="2:28">
      <c r="B103" s="20"/>
      <c r="C103" s="20"/>
      <c r="D103" s="20"/>
      <c r="E103" s="20"/>
      <c r="F103" s="20"/>
      <c r="G103" s="20"/>
      <c r="H103" s="20"/>
      <c r="I103" s="20"/>
      <c r="J103" s="143"/>
      <c r="K103" s="124">
        <v>18</v>
      </c>
      <c r="L103" s="25" t="s">
        <v>55</v>
      </c>
      <c r="M103" s="97">
        <v>21661</v>
      </c>
      <c r="N103" s="97">
        <v>18195470420</v>
      </c>
      <c r="O103" s="97">
        <v>3766339513</v>
      </c>
      <c r="P103" s="97">
        <v>17228</v>
      </c>
      <c r="Q103" s="104">
        <v>0.79534647523198376</v>
      </c>
      <c r="R103" s="97">
        <v>218617.33880891572</v>
      </c>
      <c r="S103" s="143"/>
      <c r="T103" s="144"/>
      <c r="U103" s="144"/>
      <c r="V103" s="144"/>
      <c r="W103" s="144"/>
      <c r="X103" s="144"/>
      <c r="Y103" s="144"/>
      <c r="Z103" s="144"/>
      <c r="AA103" s="143"/>
      <c r="AB103" s="143"/>
    </row>
    <row r="104" spans="2:28">
      <c r="B104" s="20"/>
      <c r="C104" s="20"/>
      <c r="D104" s="20"/>
      <c r="E104" s="20"/>
      <c r="F104" s="20"/>
      <c r="G104" s="20"/>
      <c r="H104" s="20"/>
      <c r="I104" s="20"/>
      <c r="J104" s="143"/>
      <c r="K104" s="124">
        <v>19</v>
      </c>
      <c r="L104" s="25" t="s">
        <v>105</v>
      </c>
      <c r="M104" s="97">
        <v>15098</v>
      </c>
      <c r="N104" s="97">
        <v>12317744770</v>
      </c>
      <c r="O104" s="97">
        <v>2489674035</v>
      </c>
      <c r="P104" s="97">
        <v>11390</v>
      </c>
      <c r="Q104" s="104">
        <v>0.754404556894953</v>
      </c>
      <c r="R104" s="97">
        <v>218584.19973661107</v>
      </c>
      <c r="S104" s="143"/>
      <c r="T104" s="144"/>
      <c r="U104" s="144"/>
      <c r="V104" s="144"/>
      <c r="W104" s="144"/>
      <c r="X104" s="144"/>
      <c r="Y104" s="144"/>
      <c r="Z104" s="144"/>
      <c r="AA104" s="143"/>
      <c r="AB104" s="143"/>
    </row>
    <row r="105" spans="2:28">
      <c r="B105" s="20"/>
      <c r="C105" s="20"/>
      <c r="D105" s="20"/>
      <c r="E105" s="20"/>
      <c r="F105" s="20"/>
      <c r="G105" s="20"/>
      <c r="H105" s="20"/>
      <c r="I105" s="20"/>
      <c r="J105" s="143"/>
      <c r="K105" s="124">
        <v>20</v>
      </c>
      <c r="L105" s="25" t="s">
        <v>106</v>
      </c>
      <c r="M105" s="97">
        <v>22649</v>
      </c>
      <c r="N105" s="97">
        <v>18915736600</v>
      </c>
      <c r="O105" s="97">
        <v>3890444222</v>
      </c>
      <c r="P105" s="97">
        <v>18250</v>
      </c>
      <c r="Q105" s="104">
        <v>0.80577508940792086</v>
      </c>
      <c r="R105" s="97">
        <v>213175.0258630137</v>
      </c>
      <c r="S105" s="143"/>
      <c r="T105" s="144"/>
      <c r="U105" s="144"/>
      <c r="V105" s="144"/>
      <c r="W105" s="144"/>
      <c r="X105" s="144"/>
      <c r="Y105" s="144"/>
      <c r="Z105" s="144"/>
      <c r="AA105" s="143"/>
      <c r="AB105" s="143"/>
    </row>
    <row r="106" spans="2:28">
      <c r="B106" s="20"/>
      <c r="C106" s="20"/>
      <c r="D106" s="20"/>
      <c r="E106" s="20"/>
      <c r="F106" s="20"/>
      <c r="G106" s="20"/>
      <c r="H106" s="20"/>
      <c r="I106" s="20"/>
      <c r="J106" s="143"/>
      <c r="K106" s="124">
        <v>21</v>
      </c>
      <c r="L106" s="25" t="s">
        <v>107</v>
      </c>
      <c r="M106" s="97">
        <v>15046</v>
      </c>
      <c r="N106" s="97">
        <v>12683582960</v>
      </c>
      <c r="O106" s="97">
        <v>2673715298</v>
      </c>
      <c r="P106" s="97">
        <v>12335</v>
      </c>
      <c r="Q106" s="104">
        <v>0.81981922105543004</v>
      </c>
      <c r="R106" s="97">
        <v>216758.43518443452</v>
      </c>
      <c r="S106" s="143"/>
      <c r="T106" s="144"/>
      <c r="U106" s="144"/>
      <c r="V106" s="144"/>
      <c r="W106" s="144"/>
      <c r="X106" s="144"/>
      <c r="Y106" s="144"/>
      <c r="Z106" s="144"/>
      <c r="AA106" s="143"/>
      <c r="AB106" s="143"/>
    </row>
    <row r="107" spans="2:28">
      <c r="B107" s="20"/>
      <c r="C107" s="20"/>
      <c r="D107" s="20"/>
      <c r="E107" s="20"/>
      <c r="F107" s="20"/>
      <c r="G107" s="20"/>
      <c r="H107" s="20"/>
      <c r="I107" s="20"/>
      <c r="J107" s="143"/>
      <c r="K107" s="124">
        <v>22</v>
      </c>
      <c r="L107" s="25" t="s">
        <v>56</v>
      </c>
      <c r="M107" s="97">
        <v>19329</v>
      </c>
      <c r="N107" s="97">
        <v>16368388870</v>
      </c>
      <c r="O107" s="97">
        <v>3610528261</v>
      </c>
      <c r="P107" s="97">
        <v>15601</v>
      </c>
      <c r="Q107" s="104">
        <v>0.80712918412747681</v>
      </c>
      <c r="R107" s="97">
        <v>231429.28408435357</v>
      </c>
      <c r="S107" s="143"/>
      <c r="T107" s="144"/>
      <c r="U107" s="144"/>
      <c r="V107" s="144"/>
      <c r="W107" s="144"/>
      <c r="X107" s="144"/>
      <c r="Y107" s="144"/>
      <c r="Z107" s="144"/>
      <c r="AA107" s="143"/>
      <c r="AB107" s="143"/>
    </row>
    <row r="108" spans="2:28">
      <c r="B108" s="20"/>
      <c r="C108" s="20"/>
      <c r="D108" s="20"/>
      <c r="E108" s="20"/>
      <c r="F108" s="20"/>
      <c r="G108" s="20"/>
      <c r="H108" s="20"/>
      <c r="I108" s="20"/>
      <c r="J108" s="143"/>
      <c r="K108" s="124">
        <v>23</v>
      </c>
      <c r="L108" s="25" t="s">
        <v>108</v>
      </c>
      <c r="M108" s="56">
        <v>31367</v>
      </c>
      <c r="N108" s="56">
        <v>26892425930</v>
      </c>
      <c r="O108" s="97">
        <v>5721229370</v>
      </c>
      <c r="P108" s="56">
        <v>25958</v>
      </c>
      <c r="Q108" s="105">
        <v>0.82755762425479007</v>
      </c>
      <c r="R108" s="56">
        <v>220403.31959318899</v>
      </c>
      <c r="S108" s="143"/>
      <c r="T108" s="144"/>
      <c r="U108" s="144"/>
      <c r="V108" s="144"/>
      <c r="W108" s="144"/>
      <c r="X108" s="144"/>
      <c r="Y108" s="144"/>
      <c r="Z108" s="144"/>
      <c r="AA108" s="143"/>
      <c r="AB108" s="143"/>
    </row>
    <row r="109" spans="2:28">
      <c r="B109" s="20"/>
      <c r="C109" s="20"/>
      <c r="D109" s="20"/>
      <c r="E109" s="20"/>
      <c r="F109" s="20"/>
      <c r="G109" s="20"/>
      <c r="H109" s="20"/>
      <c r="I109" s="20"/>
      <c r="J109" s="143"/>
      <c r="K109" s="124">
        <v>24</v>
      </c>
      <c r="L109" s="25" t="s">
        <v>109</v>
      </c>
      <c r="M109" s="98">
        <v>13718</v>
      </c>
      <c r="N109" s="98">
        <v>11227726210</v>
      </c>
      <c r="O109" s="97">
        <v>2287329238</v>
      </c>
      <c r="P109" s="98">
        <v>10688</v>
      </c>
      <c r="Q109" s="106">
        <v>0.77912232103805223</v>
      </c>
      <c r="R109" s="98">
        <v>214009.09786676647</v>
      </c>
      <c r="S109" s="143"/>
      <c r="T109" s="144"/>
      <c r="U109" s="144"/>
      <c r="V109" s="144"/>
      <c r="W109" s="144"/>
      <c r="X109" s="144"/>
      <c r="Y109" s="144"/>
      <c r="Z109" s="144"/>
      <c r="AA109" s="143"/>
      <c r="AB109" s="143"/>
    </row>
    <row r="110" spans="2:28">
      <c r="B110" s="20"/>
      <c r="C110" s="20"/>
      <c r="D110" s="20"/>
      <c r="E110" s="20"/>
      <c r="F110" s="20"/>
      <c r="G110" s="20"/>
      <c r="H110" s="20"/>
      <c r="I110" s="20"/>
      <c r="J110" s="143"/>
      <c r="K110" s="124">
        <v>25</v>
      </c>
      <c r="L110" s="25" t="s">
        <v>110</v>
      </c>
      <c r="M110" s="97">
        <v>9548</v>
      </c>
      <c r="N110" s="97">
        <v>7581640050</v>
      </c>
      <c r="O110" s="97">
        <v>1547405697</v>
      </c>
      <c r="P110" s="97">
        <v>7239</v>
      </c>
      <c r="Q110" s="104">
        <v>0.75816925010473402</v>
      </c>
      <c r="R110" s="97">
        <v>213759.59345213429</v>
      </c>
      <c r="S110" s="143"/>
      <c r="T110" s="144"/>
      <c r="U110" s="144"/>
      <c r="V110" s="144"/>
      <c r="W110" s="144"/>
      <c r="X110" s="144"/>
      <c r="Y110" s="144"/>
      <c r="Z110" s="144"/>
      <c r="AA110" s="143"/>
      <c r="AB110" s="143"/>
    </row>
    <row r="111" spans="2:28">
      <c r="B111" s="20"/>
      <c r="C111" s="20"/>
      <c r="D111" s="20"/>
      <c r="E111" s="20"/>
      <c r="F111" s="20"/>
      <c r="G111" s="20"/>
      <c r="H111" s="20"/>
      <c r="I111" s="20"/>
      <c r="J111" s="143"/>
      <c r="K111" s="124">
        <v>26</v>
      </c>
      <c r="L111" s="25" t="s">
        <v>30</v>
      </c>
      <c r="M111" s="97">
        <v>132591</v>
      </c>
      <c r="N111" s="97">
        <v>110934018390</v>
      </c>
      <c r="O111" s="97">
        <v>22254498568</v>
      </c>
      <c r="P111" s="97">
        <v>106765</v>
      </c>
      <c r="Q111" s="104">
        <v>0.80522056549841237</v>
      </c>
      <c r="R111" s="97">
        <v>208443.76497915984</v>
      </c>
      <c r="S111" s="143"/>
      <c r="T111" s="144"/>
      <c r="U111" s="144"/>
      <c r="V111" s="144"/>
      <c r="W111" s="144"/>
      <c r="X111" s="144"/>
      <c r="Y111" s="144"/>
      <c r="Z111" s="144"/>
      <c r="AA111" s="143"/>
      <c r="AB111" s="143"/>
    </row>
    <row r="112" spans="2:28">
      <c r="B112" s="20"/>
      <c r="C112" s="20"/>
      <c r="D112" s="20"/>
      <c r="E112" s="20"/>
      <c r="F112" s="20"/>
      <c r="G112" s="20"/>
      <c r="H112" s="20"/>
      <c r="I112" s="20"/>
      <c r="J112" s="143"/>
      <c r="K112" s="124">
        <v>27</v>
      </c>
      <c r="L112" s="25" t="s">
        <v>31</v>
      </c>
      <c r="M112" s="97">
        <v>22608</v>
      </c>
      <c r="N112" s="97">
        <v>18479406440</v>
      </c>
      <c r="O112" s="97">
        <v>3553045682</v>
      </c>
      <c r="P112" s="97">
        <v>17501</v>
      </c>
      <c r="Q112" s="104">
        <v>0.77410651096956828</v>
      </c>
      <c r="R112" s="97">
        <v>203019.58070967373</v>
      </c>
      <c r="S112" s="143"/>
      <c r="T112" s="144"/>
      <c r="U112" s="144"/>
      <c r="V112" s="144"/>
      <c r="W112" s="144"/>
      <c r="X112" s="144"/>
      <c r="Y112" s="144"/>
      <c r="Z112" s="144"/>
      <c r="AA112" s="143"/>
      <c r="AB112" s="143"/>
    </row>
    <row r="113" spans="2:28">
      <c r="B113" s="20"/>
      <c r="C113" s="20"/>
      <c r="D113" s="20"/>
      <c r="E113" s="20"/>
      <c r="F113" s="20"/>
      <c r="G113" s="20"/>
      <c r="H113" s="20"/>
      <c r="I113" s="20"/>
      <c r="J113" s="143"/>
      <c r="K113" s="124">
        <v>28</v>
      </c>
      <c r="L113" s="25" t="s">
        <v>32</v>
      </c>
      <c r="M113" s="97">
        <v>18603</v>
      </c>
      <c r="N113" s="97">
        <v>15246839500</v>
      </c>
      <c r="O113" s="97">
        <v>3212721136</v>
      </c>
      <c r="P113" s="97">
        <v>14724</v>
      </c>
      <c r="Q113" s="104">
        <v>0.79148524431543299</v>
      </c>
      <c r="R113" s="97">
        <v>218196.21950556914</v>
      </c>
      <c r="S113" s="143"/>
      <c r="T113" s="144"/>
      <c r="U113" s="144"/>
      <c r="V113" s="144"/>
      <c r="W113" s="144"/>
      <c r="X113" s="144"/>
      <c r="Y113" s="144"/>
      <c r="Z113" s="144"/>
      <c r="AA113" s="143"/>
      <c r="AB113" s="143"/>
    </row>
    <row r="114" spans="2:28">
      <c r="B114" s="20"/>
      <c r="C114" s="20"/>
      <c r="D114" s="20"/>
      <c r="E114" s="20"/>
      <c r="F114" s="20"/>
      <c r="G114" s="20"/>
      <c r="H114" s="20"/>
      <c r="I114" s="20"/>
      <c r="J114" s="143"/>
      <c r="K114" s="124">
        <v>29</v>
      </c>
      <c r="L114" s="25" t="s">
        <v>33</v>
      </c>
      <c r="M114" s="97">
        <v>15649</v>
      </c>
      <c r="N114" s="97">
        <v>12684422780</v>
      </c>
      <c r="O114" s="97">
        <v>2535820910</v>
      </c>
      <c r="P114" s="97">
        <v>12503</v>
      </c>
      <c r="Q114" s="104">
        <v>0.79896479008243337</v>
      </c>
      <c r="R114" s="97">
        <v>202816.99672078702</v>
      </c>
      <c r="S114" s="143"/>
      <c r="T114" s="144"/>
      <c r="U114" s="144"/>
      <c r="V114" s="144"/>
      <c r="W114" s="144"/>
      <c r="X114" s="144"/>
      <c r="Y114" s="144"/>
      <c r="Z114" s="144"/>
      <c r="AA114" s="143"/>
      <c r="AB114" s="143"/>
    </row>
    <row r="115" spans="2:28">
      <c r="B115" s="20"/>
      <c r="C115" s="20"/>
      <c r="D115" s="20"/>
      <c r="E115" s="20"/>
      <c r="F115" s="20"/>
      <c r="G115" s="20"/>
      <c r="H115" s="20"/>
      <c r="I115" s="20"/>
      <c r="J115" s="143"/>
      <c r="K115" s="124">
        <v>30</v>
      </c>
      <c r="L115" s="25" t="s">
        <v>34</v>
      </c>
      <c r="M115" s="97">
        <v>20907</v>
      </c>
      <c r="N115" s="97">
        <v>17023537160</v>
      </c>
      <c r="O115" s="97">
        <v>3365284184</v>
      </c>
      <c r="P115" s="97">
        <v>16606</v>
      </c>
      <c r="Q115" s="104">
        <v>0.79427942794279427</v>
      </c>
      <c r="R115" s="97">
        <v>202654.71419968686</v>
      </c>
      <c r="S115" s="143"/>
      <c r="T115" s="144"/>
      <c r="U115" s="144"/>
      <c r="V115" s="144"/>
      <c r="W115" s="144"/>
      <c r="X115" s="144"/>
      <c r="Y115" s="144"/>
      <c r="Z115" s="144"/>
      <c r="AA115" s="143"/>
      <c r="AB115" s="143"/>
    </row>
    <row r="116" spans="2:28">
      <c r="B116" s="20"/>
      <c r="C116" s="20"/>
      <c r="D116" s="20"/>
      <c r="E116" s="20"/>
      <c r="F116" s="20"/>
      <c r="G116" s="20"/>
      <c r="H116" s="20"/>
      <c r="I116" s="20"/>
      <c r="J116" s="143"/>
      <c r="K116" s="124">
        <v>31</v>
      </c>
      <c r="L116" s="25" t="s">
        <v>35</v>
      </c>
      <c r="M116" s="56">
        <v>27885</v>
      </c>
      <c r="N116" s="56">
        <v>21873229380</v>
      </c>
      <c r="O116" s="97">
        <v>4466940902</v>
      </c>
      <c r="P116" s="56">
        <v>21579</v>
      </c>
      <c r="Q116" s="105">
        <v>0.77385691231845077</v>
      </c>
      <c r="R116" s="56">
        <v>207004.0734973817</v>
      </c>
      <c r="S116" s="143"/>
      <c r="T116" s="144"/>
      <c r="U116" s="144"/>
      <c r="V116" s="144"/>
      <c r="W116" s="144"/>
      <c r="X116" s="144"/>
      <c r="Y116" s="144"/>
      <c r="Z116" s="144"/>
      <c r="AA116" s="143"/>
      <c r="AB116" s="143"/>
    </row>
    <row r="117" spans="2:28">
      <c r="B117" s="20"/>
      <c r="C117" s="20"/>
      <c r="D117" s="20"/>
      <c r="E117" s="20"/>
      <c r="F117" s="20"/>
      <c r="G117" s="20"/>
      <c r="H117" s="20"/>
      <c r="I117" s="20"/>
      <c r="J117" s="143"/>
      <c r="K117" s="124">
        <v>32</v>
      </c>
      <c r="L117" s="25" t="s">
        <v>36</v>
      </c>
      <c r="M117" s="98">
        <v>23454</v>
      </c>
      <c r="N117" s="98">
        <v>19978109460</v>
      </c>
      <c r="O117" s="97">
        <v>3969480609</v>
      </c>
      <c r="P117" s="98">
        <v>18500</v>
      </c>
      <c r="Q117" s="106">
        <v>0.78877803359768062</v>
      </c>
      <c r="R117" s="98">
        <v>214566.51940540542</v>
      </c>
      <c r="S117" s="143"/>
      <c r="T117" s="144"/>
      <c r="U117" s="144"/>
      <c r="V117" s="144"/>
      <c r="W117" s="144"/>
      <c r="X117" s="144"/>
      <c r="Y117" s="144"/>
      <c r="Z117" s="144"/>
      <c r="AA117" s="143"/>
      <c r="AB117" s="143"/>
    </row>
    <row r="118" spans="2:28">
      <c r="B118" s="20"/>
      <c r="C118" s="20"/>
      <c r="D118" s="20"/>
      <c r="E118" s="20"/>
      <c r="F118" s="20"/>
      <c r="G118" s="20"/>
      <c r="H118" s="20"/>
      <c r="I118" s="20"/>
      <c r="J118" s="143"/>
      <c r="K118" s="124">
        <v>33</v>
      </c>
      <c r="L118" s="25" t="s">
        <v>37</v>
      </c>
      <c r="M118" s="56">
        <v>6680</v>
      </c>
      <c r="N118" s="56">
        <v>5648473670</v>
      </c>
      <c r="O118" s="97">
        <v>1151205145</v>
      </c>
      <c r="P118" s="56">
        <v>5355</v>
      </c>
      <c r="Q118" s="105">
        <v>0.80164670658682635</v>
      </c>
      <c r="R118" s="56">
        <v>214977.61811391223</v>
      </c>
      <c r="S118" s="143"/>
      <c r="T118" s="144"/>
      <c r="U118" s="144"/>
      <c r="V118" s="144"/>
      <c r="W118" s="144"/>
      <c r="X118" s="144"/>
      <c r="Y118" s="144"/>
      <c r="Z118" s="144"/>
      <c r="AA118" s="143"/>
      <c r="AB118" s="143"/>
    </row>
    <row r="119" spans="2:28">
      <c r="B119" s="20"/>
      <c r="C119" s="20"/>
      <c r="D119" s="20"/>
      <c r="E119" s="20"/>
      <c r="F119" s="20"/>
      <c r="G119" s="20"/>
      <c r="H119" s="20"/>
      <c r="I119" s="20"/>
      <c r="J119" s="143"/>
      <c r="K119" s="124">
        <v>34</v>
      </c>
      <c r="L119" s="25" t="s">
        <v>38</v>
      </c>
      <c r="M119" s="56">
        <v>29757</v>
      </c>
      <c r="N119" s="56">
        <v>26929053110</v>
      </c>
      <c r="O119" s="97">
        <v>5460220838</v>
      </c>
      <c r="P119" s="56">
        <v>24454</v>
      </c>
      <c r="Q119" s="105">
        <v>0.82178983096414293</v>
      </c>
      <c r="R119" s="56">
        <v>223285.38635806003</v>
      </c>
      <c r="S119" s="143"/>
      <c r="T119" s="144"/>
      <c r="U119" s="144"/>
      <c r="V119" s="144"/>
      <c r="W119" s="144"/>
      <c r="X119" s="144"/>
      <c r="Y119" s="144"/>
      <c r="Z119" s="144"/>
      <c r="AA119" s="143"/>
      <c r="AB119" s="143"/>
    </row>
    <row r="120" spans="2:28">
      <c r="B120" s="20"/>
      <c r="C120" s="20"/>
      <c r="D120" s="20"/>
      <c r="E120" s="20"/>
      <c r="F120" s="20"/>
      <c r="G120" s="20"/>
      <c r="H120" s="20"/>
      <c r="I120" s="20"/>
      <c r="J120" s="143"/>
      <c r="K120" s="124">
        <v>35</v>
      </c>
      <c r="L120" s="25" t="s">
        <v>1</v>
      </c>
      <c r="M120" s="56">
        <v>60596</v>
      </c>
      <c r="N120" s="56">
        <v>48163186240</v>
      </c>
      <c r="O120" s="97">
        <v>9773781711</v>
      </c>
      <c r="P120" s="56">
        <v>48596</v>
      </c>
      <c r="Q120" s="105">
        <v>0.80196712654300617</v>
      </c>
      <c r="R120" s="56">
        <v>201123.1729154663</v>
      </c>
      <c r="S120" s="143"/>
      <c r="T120" s="144"/>
      <c r="U120" s="144"/>
      <c r="V120" s="144"/>
      <c r="W120" s="144"/>
      <c r="X120" s="144"/>
      <c r="Y120" s="144"/>
      <c r="Z120" s="144"/>
      <c r="AA120" s="143"/>
      <c r="AB120" s="143"/>
    </row>
    <row r="121" spans="2:28">
      <c r="B121" s="20"/>
      <c r="C121" s="20"/>
      <c r="D121" s="20"/>
      <c r="E121" s="20"/>
      <c r="F121" s="20"/>
      <c r="G121" s="20"/>
      <c r="H121" s="20"/>
      <c r="I121" s="20"/>
      <c r="J121" s="143"/>
      <c r="K121" s="124">
        <v>36</v>
      </c>
      <c r="L121" s="25" t="s">
        <v>2</v>
      </c>
      <c r="M121" s="56">
        <v>16741</v>
      </c>
      <c r="N121" s="56">
        <v>13167644940</v>
      </c>
      <c r="O121" s="97">
        <v>2824734476</v>
      </c>
      <c r="P121" s="56">
        <v>13616</v>
      </c>
      <c r="Q121" s="105">
        <v>0.81333253688549068</v>
      </c>
      <c r="R121" s="56">
        <v>207456.9973560517</v>
      </c>
      <c r="S121" s="143"/>
      <c r="T121" s="144"/>
      <c r="U121" s="144"/>
      <c r="V121" s="144"/>
      <c r="W121" s="144"/>
      <c r="X121" s="144"/>
      <c r="Y121" s="144"/>
      <c r="Z121" s="144"/>
      <c r="AA121" s="143"/>
      <c r="AB121" s="143"/>
    </row>
    <row r="122" spans="2:28">
      <c r="B122" s="20"/>
      <c r="C122" s="20"/>
      <c r="D122" s="20"/>
      <c r="E122" s="20"/>
      <c r="F122" s="20"/>
      <c r="G122" s="20"/>
      <c r="H122" s="20"/>
      <c r="I122" s="20"/>
      <c r="J122" s="143"/>
      <c r="K122" s="124">
        <v>37</v>
      </c>
      <c r="L122" s="25" t="s">
        <v>3</v>
      </c>
      <c r="M122" s="56">
        <v>51067</v>
      </c>
      <c r="N122" s="56">
        <v>41492780980</v>
      </c>
      <c r="O122" s="97">
        <v>8140713183</v>
      </c>
      <c r="P122" s="56">
        <v>41560</v>
      </c>
      <c r="Q122" s="105">
        <v>0.81383280787984413</v>
      </c>
      <c r="R122" s="56">
        <v>195878.5655197305</v>
      </c>
      <c r="S122" s="143"/>
      <c r="T122" s="144"/>
      <c r="U122" s="144"/>
      <c r="V122" s="144"/>
      <c r="W122" s="144"/>
      <c r="X122" s="144"/>
      <c r="Y122" s="144"/>
      <c r="Z122" s="144"/>
      <c r="AA122" s="143"/>
      <c r="AB122" s="143"/>
    </row>
    <row r="123" spans="2:28">
      <c r="B123" s="20"/>
      <c r="C123" s="20"/>
      <c r="D123" s="20"/>
      <c r="E123" s="20"/>
      <c r="F123" s="20"/>
      <c r="G123" s="20"/>
      <c r="H123" s="20"/>
      <c r="I123" s="20"/>
      <c r="J123" s="143"/>
      <c r="K123" s="124">
        <v>38</v>
      </c>
      <c r="L123" s="26" t="s">
        <v>39</v>
      </c>
      <c r="M123" s="56">
        <v>10794</v>
      </c>
      <c r="N123" s="56">
        <v>9160286050</v>
      </c>
      <c r="O123" s="97">
        <v>1732332601</v>
      </c>
      <c r="P123" s="56">
        <v>8948</v>
      </c>
      <c r="Q123" s="105">
        <v>0.82897906244209751</v>
      </c>
      <c r="R123" s="56">
        <v>193599.97776039338</v>
      </c>
      <c r="S123" s="143"/>
      <c r="T123" s="144"/>
      <c r="U123" s="144"/>
      <c r="V123" s="144"/>
      <c r="W123" s="144"/>
      <c r="X123" s="144"/>
      <c r="Y123" s="144"/>
      <c r="Z123" s="144"/>
      <c r="AA123" s="143"/>
      <c r="AB123" s="143"/>
    </row>
    <row r="124" spans="2:28">
      <c r="B124" s="20"/>
      <c r="C124" s="20"/>
      <c r="D124" s="20"/>
      <c r="E124" s="20"/>
      <c r="F124" s="20"/>
      <c r="G124" s="20"/>
      <c r="H124" s="20"/>
      <c r="I124" s="20"/>
      <c r="J124" s="143"/>
      <c r="K124" s="124">
        <v>39</v>
      </c>
      <c r="L124" s="26" t="s">
        <v>7</v>
      </c>
      <c r="M124" s="56">
        <v>60444</v>
      </c>
      <c r="N124" s="56">
        <v>49121846930</v>
      </c>
      <c r="O124" s="97">
        <v>9431961220</v>
      </c>
      <c r="P124" s="56">
        <v>50045</v>
      </c>
      <c r="Q124" s="105">
        <v>0.82795645556217323</v>
      </c>
      <c r="R124" s="56">
        <v>188469.60175841741</v>
      </c>
      <c r="S124" s="143"/>
      <c r="T124" s="144"/>
      <c r="U124" s="144"/>
      <c r="V124" s="144"/>
      <c r="W124" s="144"/>
      <c r="X124" s="144"/>
      <c r="Y124" s="144"/>
      <c r="Z124" s="144"/>
      <c r="AA124" s="143"/>
      <c r="AB124" s="143"/>
    </row>
    <row r="125" spans="2:28">
      <c r="B125" s="20"/>
      <c r="C125" s="20"/>
      <c r="D125" s="20"/>
      <c r="E125" s="20"/>
      <c r="F125" s="20"/>
      <c r="G125" s="20"/>
      <c r="H125" s="20"/>
      <c r="I125" s="20"/>
      <c r="J125" s="143"/>
      <c r="K125" s="124">
        <v>40</v>
      </c>
      <c r="L125" s="26" t="s">
        <v>40</v>
      </c>
      <c r="M125" s="56">
        <v>13161</v>
      </c>
      <c r="N125" s="56">
        <v>11876444850</v>
      </c>
      <c r="O125" s="97">
        <v>2280339625</v>
      </c>
      <c r="P125" s="56">
        <v>10642</v>
      </c>
      <c r="Q125" s="105">
        <v>0.8086011701238508</v>
      </c>
      <c r="R125" s="56">
        <v>214277.35623003196</v>
      </c>
      <c r="S125" s="143"/>
      <c r="T125" s="144"/>
      <c r="U125" s="144"/>
      <c r="V125" s="144"/>
      <c r="W125" s="144"/>
      <c r="X125" s="144"/>
      <c r="Y125" s="144"/>
      <c r="Z125" s="144"/>
      <c r="AA125" s="143"/>
      <c r="AB125" s="143"/>
    </row>
    <row r="126" spans="2:28">
      <c r="B126" s="20"/>
      <c r="C126" s="20"/>
      <c r="D126" s="20"/>
      <c r="E126" s="20"/>
      <c r="F126" s="20"/>
      <c r="G126" s="20"/>
      <c r="H126" s="20"/>
      <c r="I126" s="20"/>
      <c r="J126" s="143"/>
      <c r="K126" s="124">
        <v>41</v>
      </c>
      <c r="L126" s="26" t="s">
        <v>11</v>
      </c>
      <c r="M126" s="56">
        <v>24206</v>
      </c>
      <c r="N126" s="56">
        <v>19647465320</v>
      </c>
      <c r="O126" s="97">
        <v>4162199302</v>
      </c>
      <c r="P126" s="56">
        <v>19982</v>
      </c>
      <c r="Q126" s="105">
        <v>0.82549781046021653</v>
      </c>
      <c r="R126" s="56">
        <v>208297.43278951055</v>
      </c>
      <c r="S126" s="143"/>
      <c r="T126" s="144"/>
      <c r="U126" s="144"/>
      <c r="V126" s="144"/>
      <c r="W126" s="144"/>
      <c r="X126" s="144"/>
      <c r="Y126" s="144"/>
      <c r="Z126" s="144"/>
      <c r="AA126" s="143"/>
      <c r="AB126" s="143"/>
    </row>
    <row r="127" spans="2:28">
      <c r="B127" s="20"/>
      <c r="C127" s="20"/>
      <c r="D127" s="20"/>
      <c r="E127" s="20"/>
      <c r="F127" s="20"/>
      <c r="G127" s="20"/>
      <c r="H127" s="20"/>
      <c r="I127" s="20"/>
      <c r="J127" s="143"/>
      <c r="K127" s="124">
        <v>42</v>
      </c>
      <c r="L127" s="26" t="s">
        <v>12</v>
      </c>
      <c r="M127" s="56">
        <v>63271</v>
      </c>
      <c r="N127" s="56">
        <v>49337234190</v>
      </c>
      <c r="O127" s="97">
        <v>9952508517</v>
      </c>
      <c r="P127" s="56">
        <v>52236</v>
      </c>
      <c r="Q127" s="105">
        <v>0.82559150321632346</v>
      </c>
      <c r="R127" s="56">
        <v>190529.6829198254</v>
      </c>
      <c r="S127" s="143"/>
      <c r="T127" s="144"/>
      <c r="U127" s="144"/>
      <c r="V127" s="144"/>
      <c r="W127" s="144"/>
      <c r="X127" s="144"/>
      <c r="Y127" s="144"/>
      <c r="Z127" s="144"/>
      <c r="AA127" s="143"/>
      <c r="AB127" s="143"/>
    </row>
    <row r="128" spans="2:28">
      <c r="B128" s="20"/>
      <c r="C128" s="20"/>
      <c r="D128" s="20"/>
      <c r="E128" s="20"/>
      <c r="F128" s="20"/>
      <c r="G128" s="20"/>
      <c r="H128" s="20"/>
      <c r="I128" s="20"/>
      <c r="J128" s="143"/>
      <c r="K128" s="124">
        <v>43</v>
      </c>
      <c r="L128" s="26" t="s">
        <v>8</v>
      </c>
      <c r="M128" s="56">
        <v>38793</v>
      </c>
      <c r="N128" s="56">
        <v>32793574680</v>
      </c>
      <c r="O128" s="97">
        <v>6042785162</v>
      </c>
      <c r="P128" s="83">
        <v>31209</v>
      </c>
      <c r="Q128" s="105">
        <v>0.80450081200216539</v>
      </c>
      <c r="R128" s="56">
        <v>193623.15876830401</v>
      </c>
      <c r="S128" s="143"/>
      <c r="T128" s="144"/>
      <c r="U128" s="144"/>
      <c r="V128" s="144"/>
      <c r="W128" s="144"/>
      <c r="X128" s="144"/>
      <c r="Y128" s="144"/>
      <c r="Z128" s="144"/>
      <c r="AA128" s="143"/>
      <c r="AB128" s="143"/>
    </row>
    <row r="129" spans="2:28">
      <c r="B129" s="20"/>
      <c r="C129" s="20"/>
      <c r="D129" s="20"/>
      <c r="E129" s="20"/>
      <c r="F129" s="20"/>
      <c r="G129" s="20"/>
      <c r="H129" s="20"/>
      <c r="I129" s="20"/>
      <c r="J129" s="143"/>
      <c r="K129" s="124">
        <v>44</v>
      </c>
      <c r="L129" s="26" t="s">
        <v>18</v>
      </c>
      <c r="M129" s="56">
        <v>42898</v>
      </c>
      <c r="N129" s="56">
        <v>33141810880</v>
      </c>
      <c r="O129" s="97">
        <v>6724558118</v>
      </c>
      <c r="P129" s="83">
        <v>35347</v>
      </c>
      <c r="Q129" s="105">
        <v>0.82397780782320851</v>
      </c>
      <c r="R129" s="56">
        <v>190244.09760375705</v>
      </c>
      <c r="S129" s="143"/>
      <c r="T129" s="144"/>
      <c r="U129" s="144"/>
      <c r="V129" s="144"/>
      <c r="W129" s="144"/>
      <c r="X129" s="144"/>
      <c r="Y129" s="144"/>
      <c r="Z129" s="144"/>
      <c r="AA129" s="143"/>
      <c r="AB129" s="143"/>
    </row>
    <row r="130" spans="2:28">
      <c r="B130" s="20"/>
      <c r="C130" s="20"/>
      <c r="D130" s="20"/>
      <c r="E130" s="20"/>
      <c r="F130" s="20"/>
      <c r="G130" s="20"/>
      <c r="H130" s="20"/>
      <c r="I130" s="20"/>
      <c r="J130" s="143"/>
      <c r="K130" s="124">
        <v>45</v>
      </c>
      <c r="L130" s="26" t="s">
        <v>41</v>
      </c>
      <c r="M130" s="56">
        <v>14920</v>
      </c>
      <c r="N130" s="56">
        <v>13013786080</v>
      </c>
      <c r="O130" s="97">
        <v>2717026317</v>
      </c>
      <c r="P130" s="83">
        <v>12536</v>
      </c>
      <c r="Q130" s="105">
        <v>0.84021447721179621</v>
      </c>
      <c r="R130" s="56">
        <v>216737.90020740268</v>
      </c>
      <c r="S130" s="143"/>
      <c r="T130" s="144"/>
      <c r="U130" s="144"/>
      <c r="V130" s="144"/>
      <c r="W130" s="144"/>
      <c r="X130" s="144"/>
      <c r="Y130" s="144"/>
      <c r="Z130" s="144"/>
      <c r="AA130" s="143"/>
      <c r="AB130" s="143"/>
    </row>
    <row r="131" spans="2:28">
      <c r="B131" s="20"/>
      <c r="C131" s="20"/>
      <c r="D131" s="20"/>
      <c r="E131" s="20"/>
      <c r="F131" s="20"/>
      <c r="G131" s="20"/>
      <c r="H131" s="20"/>
      <c r="I131" s="20"/>
      <c r="J131" s="143"/>
      <c r="K131" s="124">
        <v>46</v>
      </c>
      <c r="L131" s="26" t="s">
        <v>21</v>
      </c>
      <c r="M131" s="56">
        <v>19066</v>
      </c>
      <c r="N131" s="56">
        <v>15249980410</v>
      </c>
      <c r="O131" s="97">
        <v>3021151325</v>
      </c>
      <c r="P131" s="83">
        <v>15441</v>
      </c>
      <c r="Q131" s="105">
        <v>0.80987097450959822</v>
      </c>
      <c r="R131" s="56">
        <v>195657.75046952919</v>
      </c>
      <c r="S131" s="143"/>
      <c r="T131" s="144"/>
      <c r="U131" s="144"/>
      <c r="V131" s="144"/>
      <c r="W131" s="144"/>
      <c r="X131" s="144"/>
      <c r="Y131" s="144"/>
      <c r="Z131" s="144"/>
      <c r="AA131" s="143"/>
      <c r="AB131" s="143"/>
    </row>
    <row r="132" spans="2:28">
      <c r="B132" s="20"/>
      <c r="C132" s="20"/>
      <c r="D132" s="20"/>
      <c r="E132" s="20"/>
      <c r="F132" s="20"/>
      <c r="G132" s="20"/>
      <c r="H132" s="20"/>
      <c r="I132" s="20"/>
      <c r="J132" s="143"/>
      <c r="K132" s="124">
        <v>47</v>
      </c>
      <c r="L132" s="26" t="s">
        <v>13</v>
      </c>
      <c r="M132" s="56">
        <v>38675</v>
      </c>
      <c r="N132" s="56">
        <v>30837928810</v>
      </c>
      <c r="O132" s="97">
        <v>6281622047</v>
      </c>
      <c r="P132" s="83">
        <v>31356</v>
      </c>
      <c r="Q132" s="105">
        <v>0.81075630252100839</v>
      </c>
      <c r="R132" s="56">
        <v>200332.37807756092</v>
      </c>
      <c r="S132" s="143"/>
      <c r="T132" s="144"/>
      <c r="U132" s="144"/>
      <c r="V132" s="144"/>
      <c r="W132" s="144"/>
      <c r="X132" s="144"/>
      <c r="Y132" s="144"/>
      <c r="Z132" s="144"/>
      <c r="AA132" s="143"/>
      <c r="AB132" s="143"/>
    </row>
    <row r="133" spans="2:28">
      <c r="B133" s="20"/>
      <c r="C133" s="20"/>
      <c r="D133" s="20"/>
      <c r="E133" s="20"/>
      <c r="F133" s="20"/>
      <c r="G133" s="20"/>
      <c r="H133" s="20"/>
      <c r="I133" s="20"/>
      <c r="J133" s="143"/>
      <c r="K133" s="124">
        <v>48</v>
      </c>
      <c r="L133" s="26" t="s">
        <v>22</v>
      </c>
      <c r="M133" s="56">
        <v>20759</v>
      </c>
      <c r="N133" s="56">
        <v>16833597570</v>
      </c>
      <c r="O133" s="97">
        <v>3189925950</v>
      </c>
      <c r="P133" s="83">
        <v>16841</v>
      </c>
      <c r="Q133" s="105">
        <v>0.81126258490293368</v>
      </c>
      <c r="R133" s="56">
        <v>189414.28359361083</v>
      </c>
      <c r="S133" s="143"/>
      <c r="T133" s="144"/>
      <c r="U133" s="144"/>
      <c r="V133" s="144"/>
      <c r="W133" s="144"/>
      <c r="X133" s="144"/>
      <c r="Y133" s="144"/>
      <c r="Z133" s="144"/>
      <c r="AA133" s="143"/>
      <c r="AB133" s="143"/>
    </row>
    <row r="134" spans="2:28">
      <c r="B134" s="20"/>
      <c r="C134" s="20"/>
      <c r="D134" s="20"/>
      <c r="E134" s="20"/>
      <c r="F134" s="20"/>
      <c r="G134" s="20"/>
      <c r="H134" s="20"/>
      <c r="I134" s="20"/>
      <c r="J134" s="143"/>
      <c r="K134" s="124">
        <v>49</v>
      </c>
      <c r="L134" s="26" t="s">
        <v>23</v>
      </c>
      <c r="M134" s="56">
        <v>20958</v>
      </c>
      <c r="N134" s="56">
        <v>16245114910</v>
      </c>
      <c r="O134" s="97">
        <v>3213525646</v>
      </c>
      <c r="P134" s="83">
        <v>17314</v>
      </c>
      <c r="Q134" s="105">
        <v>0.82612844737093238</v>
      </c>
      <c r="R134" s="56">
        <v>185602.72877440223</v>
      </c>
      <c r="S134" s="143"/>
      <c r="T134" s="144"/>
      <c r="U134" s="144"/>
      <c r="V134" s="144"/>
      <c r="W134" s="144"/>
      <c r="X134" s="144"/>
      <c r="Y134" s="144"/>
      <c r="Z134" s="144"/>
      <c r="AA134" s="143"/>
      <c r="AB134" s="143"/>
    </row>
    <row r="135" spans="2:28">
      <c r="B135" s="20"/>
      <c r="C135" s="20"/>
      <c r="D135" s="20"/>
      <c r="E135" s="20"/>
      <c r="F135" s="20"/>
      <c r="G135" s="20"/>
      <c r="H135" s="20"/>
      <c r="I135" s="20"/>
      <c r="J135" s="143"/>
      <c r="K135" s="124">
        <v>50</v>
      </c>
      <c r="L135" s="26" t="s">
        <v>14</v>
      </c>
      <c r="M135" s="56">
        <v>18785</v>
      </c>
      <c r="N135" s="56">
        <v>14697316540</v>
      </c>
      <c r="O135" s="97">
        <v>3200886368</v>
      </c>
      <c r="P135" s="83">
        <v>15275</v>
      </c>
      <c r="Q135" s="105">
        <v>0.81314878892733566</v>
      </c>
      <c r="R135" s="56">
        <v>209550.66238952536</v>
      </c>
      <c r="S135" s="143"/>
      <c r="T135" s="144"/>
      <c r="U135" s="144"/>
      <c r="V135" s="144"/>
      <c r="W135" s="144"/>
      <c r="X135" s="144"/>
      <c r="Y135" s="144"/>
      <c r="Z135" s="144"/>
      <c r="AA135" s="143"/>
      <c r="AB135" s="143"/>
    </row>
    <row r="136" spans="2:28">
      <c r="B136" s="20"/>
      <c r="C136" s="20"/>
      <c r="D136" s="20"/>
      <c r="E136" s="20"/>
      <c r="F136" s="20"/>
      <c r="G136" s="20"/>
      <c r="H136" s="20"/>
      <c r="I136" s="20"/>
      <c r="J136" s="143"/>
      <c r="K136" s="124">
        <v>51</v>
      </c>
      <c r="L136" s="26" t="s">
        <v>42</v>
      </c>
      <c r="M136" s="56">
        <v>25056</v>
      </c>
      <c r="N136" s="56">
        <v>21256391500</v>
      </c>
      <c r="O136" s="97">
        <v>4231041570</v>
      </c>
      <c r="P136" s="83">
        <v>20189</v>
      </c>
      <c r="Q136" s="105">
        <v>0.80575510855683274</v>
      </c>
      <c r="R136" s="56">
        <v>209571.62662836199</v>
      </c>
      <c r="S136" s="143"/>
      <c r="T136" s="144"/>
      <c r="U136" s="144"/>
      <c r="V136" s="144"/>
      <c r="W136" s="144"/>
      <c r="X136" s="144"/>
      <c r="Y136" s="144"/>
      <c r="Z136" s="144"/>
      <c r="AA136" s="143"/>
      <c r="AB136" s="143"/>
    </row>
    <row r="137" spans="2:28">
      <c r="B137" s="20"/>
      <c r="C137" s="20"/>
      <c r="D137" s="20"/>
      <c r="E137" s="20"/>
      <c r="F137" s="20"/>
      <c r="G137" s="20"/>
      <c r="H137" s="20"/>
      <c r="I137" s="20"/>
      <c r="J137" s="143"/>
      <c r="K137" s="124">
        <v>52</v>
      </c>
      <c r="L137" s="26" t="s">
        <v>4</v>
      </c>
      <c r="M137" s="56">
        <v>20478</v>
      </c>
      <c r="N137" s="56">
        <v>16160941590</v>
      </c>
      <c r="O137" s="97">
        <v>3080016230</v>
      </c>
      <c r="P137" s="83">
        <v>16500</v>
      </c>
      <c r="Q137" s="105">
        <v>0.80574274831526516</v>
      </c>
      <c r="R137" s="56">
        <v>186667.6503030303</v>
      </c>
      <c r="S137" s="143"/>
      <c r="T137" s="144"/>
      <c r="U137" s="144"/>
      <c r="V137" s="144"/>
      <c r="W137" s="144"/>
      <c r="X137" s="144"/>
      <c r="Y137" s="144"/>
      <c r="Z137" s="144"/>
      <c r="AA137" s="143"/>
      <c r="AB137" s="143"/>
    </row>
    <row r="138" spans="2:28">
      <c r="B138" s="20"/>
      <c r="C138" s="20"/>
      <c r="D138" s="20"/>
      <c r="E138" s="20"/>
      <c r="F138" s="20"/>
      <c r="G138" s="20"/>
      <c r="H138" s="20"/>
      <c r="I138" s="20"/>
      <c r="J138" s="143"/>
      <c r="K138" s="124">
        <v>53</v>
      </c>
      <c r="L138" s="26" t="s">
        <v>19</v>
      </c>
      <c r="M138" s="56">
        <v>11403</v>
      </c>
      <c r="N138" s="56">
        <v>8752119390</v>
      </c>
      <c r="O138" s="97">
        <v>1793061953</v>
      </c>
      <c r="P138" s="83">
        <v>9462</v>
      </c>
      <c r="Q138" s="105">
        <v>0.82978163641147062</v>
      </c>
      <c r="R138" s="56">
        <v>189501.36894948213</v>
      </c>
      <c r="S138" s="143"/>
      <c r="T138" s="144"/>
      <c r="U138" s="144"/>
      <c r="V138" s="144"/>
      <c r="W138" s="144"/>
      <c r="X138" s="144"/>
      <c r="Y138" s="144"/>
      <c r="Z138" s="144"/>
      <c r="AA138" s="143"/>
      <c r="AB138" s="143"/>
    </row>
    <row r="139" spans="2:28">
      <c r="B139" s="20"/>
      <c r="C139" s="20"/>
      <c r="D139" s="20"/>
      <c r="E139" s="20"/>
      <c r="F139" s="20"/>
      <c r="G139" s="20"/>
      <c r="H139" s="20"/>
      <c r="I139" s="20"/>
      <c r="J139" s="143"/>
      <c r="K139" s="124">
        <v>54</v>
      </c>
      <c r="L139" s="26" t="s">
        <v>24</v>
      </c>
      <c r="M139" s="56">
        <v>19212</v>
      </c>
      <c r="N139" s="56">
        <v>15153531450</v>
      </c>
      <c r="O139" s="97">
        <v>2968847205</v>
      </c>
      <c r="P139" s="83">
        <v>15609</v>
      </c>
      <c r="Q139" s="105">
        <v>0.81246096189881323</v>
      </c>
      <c r="R139" s="56">
        <v>190200.98693061696</v>
      </c>
      <c r="S139" s="143"/>
      <c r="T139" s="144"/>
      <c r="U139" s="144"/>
      <c r="V139" s="144"/>
      <c r="W139" s="144"/>
      <c r="X139" s="144"/>
      <c r="Y139" s="144"/>
      <c r="Z139" s="144"/>
      <c r="AA139" s="143"/>
      <c r="AB139" s="143"/>
    </row>
    <row r="140" spans="2:28">
      <c r="B140" s="20"/>
      <c r="C140" s="20"/>
      <c r="D140" s="20"/>
      <c r="E140" s="20"/>
      <c r="F140" s="20"/>
      <c r="G140" s="20"/>
      <c r="H140" s="20"/>
      <c r="I140" s="20"/>
      <c r="J140" s="143"/>
      <c r="K140" s="124">
        <v>55</v>
      </c>
      <c r="L140" s="26" t="s">
        <v>15</v>
      </c>
      <c r="M140" s="56">
        <v>20118</v>
      </c>
      <c r="N140" s="56">
        <v>15791896750</v>
      </c>
      <c r="O140" s="97">
        <v>3470613725</v>
      </c>
      <c r="P140" s="83">
        <v>16418</v>
      </c>
      <c r="Q140" s="105">
        <v>0.8160850979222587</v>
      </c>
      <c r="R140" s="56">
        <v>211390.77384577901</v>
      </c>
      <c r="S140" s="143"/>
      <c r="T140" s="144"/>
      <c r="U140" s="144"/>
      <c r="V140" s="144"/>
      <c r="W140" s="144"/>
      <c r="X140" s="144"/>
      <c r="Y140" s="144"/>
      <c r="Z140" s="144"/>
      <c r="AA140" s="143"/>
      <c r="AB140" s="143"/>
    </row>
    <row r="141" spans="2:28">
      <c r="B141" s="20"/>
      <c r="C141" s="20"/>
      <c r="D141" s="20"/>
      <c r="E141" s="20"/>
      <c r="F141" s="20"/>
      <c r="G141" s="20"/>
      <c r="H141" s="20"/>
      <c r="I141" s="20"/>
      <c r="J141" s="143"/>
      <c r="K141" s="124">
        <v>56</v>
      </c>
      <c r="L141" s="26" t="s">
        <v>9</v>
      </c>
      <c r="M141" s="56">
        <v>12664</v>
      </c>
      <c r="N141" s="56">
        <v>9957607190</v>
      </c>
      <c r="O141" s="97">
        <v>2095456318</v>
      </c>
      <c r="P141" s="83">
        <v>10410</v>
      </c>
      <c r="Q141" s="105">
        <v>0.82201516108654449</v>
      </c>
      <c r="R141" s="56">
        <v>201292.63381364074</v>
      </c>
      <c r="S141" s="143"/>
      <c r="T141" s="144"/>
      <c r="U141" s="144"/>
      <c r="V141" s="144"/>
      <c r="W141" s="144"/>
      <c r="X141" s="144"/>
      <c r="Y141" s="144"/>
      <c r="Z141" s="144"/>
      <c r="AA141" s="143"/>
      <c r="AB141" s="143"/>
    </row>
    <row r="142" spans="2:28">
      <c r="B142" s="20"/>
      <c r="C142" s="20"/>
      <c r="D142" s="20"/>
      <c r="E142" s="20"/>
      <c r="F142" s="20"/>
      <c r="G142" s="20"/>
      <c r="H142" s="20"/>
      <c r="I142" s="20"/>
      <c r="J142" s="143"/>
      <c r="K142" s="124">
        <v>57</v>
      </c>
      <c r="L142" s="26" t="s">
        <v>43</v>
      </c>
      <c r="M142" s="56">
        <v>9154</v>
      </c>
      <c r="N142" s="56">
        <v>8199890030</v>
      </c>
      <c r="O142" s="97">
        <v>1599562095</v>
      </c>
      <c r="P142" s="83">
        <v>7503</v>
      </c>
      <c r="Q142" s="105">
        <v>0.81964168669434123</v>
      </c>
      <c r="R142" s="56">
        <v>213189.67013194723</v>
      </c>
      <c r="S142" s="143"/>
      <c r="T142" s="144"/>
      <c r="U142" s="144"/>
      <c r="V142" s="144"/>
      <c r="W142" s="144"/>
      <c r="X142" s="144"/>
      <c r="Y142" s="144"/>
      <c r="Z142" s="144"/>
      <c r="AA142" s="143"/>
      <c r="AB142" s="143"/>
    </row>
    <row r="143" spans="2:28">
      <c r="B143" s="20"/>
      <c r="C143" s="20"/>
      <c r="D143" s="20"/>
      <c r="E143" s="20"/>
      <c r="F143" s="20"/>
      <c r="G143" s="20"/>
      <c r="H143" s="20"/>
      <c r="I143" s="20"/>
      <c r="J143" s="143"/>
      <c r="K143" s="124">
        <v>58</v>
      </c>
      <c r="L143" s="26" t="s">
        <v>25</v>
      </c>
      <c r="M143" s="56">
        <v>10701</v>
      </c>
      <c r="N143" s="56">
        <v>8455543850</v>
      </c>
      <c r="O143" s="97">
        <v>1664386550</v>
      </c>
      <c r="P143" s="83">
        <v>8705</v>
      </c>
      <c r="Q143" s="105">
        <v>0.81347537613307164</v>
      </c>
      <c r="R143" s="56">
        <v>191198.91441700171</v>
      </c>
      <c r="S143" s="143"/>
      <c r="T143" s="144"/>
      <c r="U143" s="144"/>
      <c r="V143" s="144"/>
      <c r="W143" s="144"/>
      <c r="X143" s="144"/>
      <c r="Y143" s="144"/>
      <c r="Z143" s="144"/>
      <c r="AA143" s="143"/>
      <c r="AB143" s="143"/>
    </row>
    <row r="144" spans="2:28">
      <c r="B144" s="20"/>
      <c r="C144" s="20"/>
      <c r="D144" s="20"/>
      <c r="E144" s="20"/>
      <c r="F144" s="20"/>
      <c r="G144" s="20"/>
      <c r="H144" s="20"/>
      <c r="I144" s="20"/>
      <c r="J144" s="143"/>
      <c r="K144" s="124">
        <v>59</v>
      </c>
      <c r="L144" s="26" t="s">
        <v>20</v>
      </c>
      <c r="M144" s="56">
        <v>76479</v>
      </c>
      <c r="N144" s="56">
        <v>62159484840</v>
      </c>
      <c r="O144" s="97">
        <v>12616724217</v>
      </c>
      <c r="P144" s="83">
        <v>63189</v>
      </c>
      <c r="Q144" s="105">
        <v>0.82622680735888288</v>
      </c>
      <c r="R144" s="56">
        <v>199666.46436879836</v>
      </c>
      <c r="S144" s="143"/>
      <c r="T144" s="144"/>
      <c r="U144" s="144"/>
      <c r="V144" s="144"/>
      <c r="W144" s="144"/>
      <c r="X144" s="144"/>
      <c r="Y144" s="144"/>
      <c r="Z144" s="144"/>
      <c r="AA144" s="143"/>
      <c r="AB144" s="143"/>
    </row>
    <row r="145" spans="2:28">
      <c r="B145" s="20"/>
      <c r="C145" s="20"/>
      <c r="D145" s="20"/>
      <c r="E145" s="20"/>
      <c r="F145" s="20"/>
      <c r="G145" s="20"/>
      <c r="H145" s="20"/>
      <c r="I145" s="20"/>
      <c r="J145" s="143"/>
      <c r="K145" s="124">
        <v>60</v>
      </c>
      <c r="L145" s="26" t="s">
        <v>44</v>
      </c>
      <c r="M145" s="56">
        <v>9993</v>
      </c>
      <c r="N145" s="56">
        <v>8512100240</v>
      </c>
      <c r="O145" s="56">
        <v>1805456224</v>
      </c>
      <c r="P145" s="83">
        <v>8222</v>
      </c>
      <c r="Q145" s="105">
        <v>0.82277594316021219</v>
      </c>
      <c r="R145" s="56">
        <v>219588.44855266358</v>
      </c>
      <c r="S145" s="143"/>
      <c r="T145" s="144"/>
      <c r="U145" s="144"/>
      <c r="V145" s="144"/>
      <c r="W145" s="144"/>
      <c r="X145" s="144"/>
      <c r="Y145" s="144"/>
      <c r="Z145" s="144"/>
      <c r="AA145" s="143"/>
      <c r="AB145" s="143"/>
    </row>
    <row r="146" spans="2:28">
      <c r="B146" s="20"/>
      <c r="C146" s="20"/>
      <c r="D146" s="20"/>
      <c r="E146" s="20"/>
      <c r="F146" s="20"/>
      <c r="G146" s="20"/>
      <c r="H146" s="20"/>
      <c r="I146" s="20"/>
      <c r="J146" s="143"/>
      <c r="K146" s="124">
        <v>61</v>
      </c>
      <c r="L146" s="26" t="s">
        <v>16</v>
      </c>
      <c r="M146" s="56">
        <v>8783</v>
      </c>
      <c r="N146" s="56">
        <v>7191813080</v>
      </c>
      <c r="O146" s="56">
        <v>1516415923</v>
      </c>
      <c r="P146" s="83">
        <v>7201</v>
      </c>
      <c r="Q146" s="105">
        <v>0.81987931230786748</v>
      </c>
      <c r="R146" s="56">
        <v>210584.07485071517</v>
      </c>
      <c r="S146" s="143"/>
      <c r="T146" s="144"/>
      <c r="U146" s="144"/>
      <c r="V146" s="144"/>
      <c r="W146" s="144"/>
      <c r="X146" s="144"/>
      <c r="Y146" s="144"/>
      <c r="Z146" s="144"/>
      <c r="AA146" s="143"/>
      <c r="AB146" s="143"/>
    </row>
    <row r="147" spans="2:28">
      <c r="B147" s="20"/>
      <c r="C147" s="20"/>
      <c r="D147" s="20"/>
      <c r="E147" s="20"/>
      <c r="F147" s="20"/>
      <c r="G147" s="20"/>
      <c r="H147" s="20"/>
      <c r="I147" s="20"/>
      <c r="J147" s="143"/>
      <c r="K147" s="124">
        <v>62</v>
      </c>
      <c r="L147" s="26" t="s">
        <v>17</v>
      </c>
      <c r="M147" s="56">
        <v>12953</v>
      </c>
      <c r="N147" s="56">
        <v>9619391140</v>
      </c>
      <c r="O147" s="97">
        <v>1957499744</v>
      </c>
      <c r="P147" s="83">
        <v>10592</v>
      </c>
      <c r="Q147" s="105">
        <v>0.81772562340770483</v>
      </c>
      <c r="R147" s="56">
        <v>184809.2658610272</v>
      </c>
      <c r="S147" s="143"/>
      <c r="T147" s="144"/>
      <c r="U147" s="144"/>
      <c r="V147" s="144"/>
      <c r="W147" s="144"/>
      <c r="X147" s="144"/>
      <c r="Y147" s="144"/>
      <c r="Z147" s="144"/>
      <c r="AA147" s="143"/>
      <c r="AB147" s="143"/>
    </row>
    <row r="148" spans="2:28">
      <c r="B148" s="20"/>
      <c r="C148" s="20"/>
      <c r="D148" s="20"/>
      <c r="E148" s="20"/>
      <c r="F148" s="20"/>
      <c r="G148" s="20"/>
      <c r="H148" s="20"/>
      <c r="I148" s="20"/>
      <c r="J148" s="143"/>
      <c r="K148" s="124">
        <v>63</v>
      </c>
      <c r="L148" s="26" t="s">
        <v>26</v>
      </c>
      <c r="M148" s="56">
        <v>9425</v>
      </c>
      <c r="N148" s="56">
        <v>7665473690</v>
      </c>
      <c r="O148" s="97">
        <v>1507307043</v>
      </c>
      <c r="P148" s="83">
        <v>7729</v>
      </c>
      <c r="Q148" s="105">
        <v>0.82005305039787801</v>
      </c>
      <c r="R148" s="56">
        <v>195019.6717557252</v>
      </c>
      <c r="S148" s="143"/>
      <c r="T148" s="144"/>
      <c r="U148" s="144"/>
      <c r="V148" s="144"/>
      <c r="W148" s="144"/>
      <c r="X148" s="144"/>
      <c r="Y148" s="144"/>
      <c r="Z148" s="144"/>
      <c r="AA148" s="143"/>
      <c r="AB148" s="143"/>
    </row>
    <row r="149" spans="2:28">
      <c r="B149" s="20"/>
      <c r="C149" s="20"/>
      <c r="D149" s="20"/>
      <c r="E149" s="20"/>
      <c r="F149" s="20"/>
      <c r="G149" s="20"/>
      <c r="H149" s="20"/>
      <c r="I149" s="20"/>
      <c r="J149" s="143"/>
      <c r="K149" s="124">
        <v>64</v>
      </c>
      <c r="L149" s="26" t="s">
        <v>45</v>
      </c>
      <c r="M149" s="56">
        <v>9877</v>
      </c>
      <c r="N149" s="56">
        <v>8667433250</v>
      </c>
      <c r="O149" s="97">
        <v>1708072900</v>
      </c>
      <c r="P149" s="83">
        <v>8198</v>
      </c>
      <c r="Q149" s="105">
        <v>0.83000911207856631</v>
      </c>
      <c r="R149" s="56">
        <v>208352.39082703099</v>
      </c>
      <c r="S149" s="143"/>
      <c r="T149" s="144"/>
      <c r="U149" s="144"/>
      <c r="V149" s="144"/>
      <c r="W149" s="144"/>
      <c r="X149" s="144"/>
      <c r="Y149" s="144"/>
      <c r="Z149" s="144"/>
      <c r="AA149" s="143"/>
      <c r="AB149" s="143"/>
    </row>
    <row r="150" spans="2:28">
      <c r="B150" s="20"/>
      <c r="C150" s="20"/>
      <c r="D150" s="20"/>
      <c r="E150" s="20"/>
      <c r="F150" s="20"/>
      <c r="G150" s="20"/>
      <c r="H150" s="20"/>
      <c r="I150" s="20"/>
      <c r="J150" s="143"/>
      <c r="K150" s="124">
        <v>65</v>
      </c>
      <c r="L150" s="26" t="s">
        <v>10</v>
      </c>
      <c r="M150" s="56">
        <v>4881</v>
      </c>
      <c r="N150" s="56">
        <v>3937834810</v>
      </c>
      <c r="O150" s="97">
        <v>718627031</v>
      </c>
      <c r="P150" s="83">
        <v>3955</v>
      </c>
      <c r="Q150" s="105">
        <v>0.81028477770948582</v>
      </c>
      <c r="R150" s="56">
        <v>181700.89279393174</v>
      </c>
      <c r="S150" s="143"/>
      <c r="T150" s="144"/>
      <c r="U150" s="144"/>
      <c r="V150" s="144"/>
      <c r="W150" s="144"/>
      <c r="X150" s="144"/>
      <c r="Y150" s="144"/>
      <c r="Z150" s="144"/>
      <c r="AA150" s="143"/>
      <c r="AB150" s="143"/>
    </row>
    <row r="151" spans="2:28">
      <c r="B151" s="20"/>
      <c r="C151" s="20"/>
      <c r="D151" s="20"/>
      <c r="E151" s="20"/>
      <c r="F151" s="20"/>
      <c r="G151" s="20"/>
      <c r="H151" s="20"/>
      <c r="I151" s="20"/>
      <c r="J151" s="143"/>
      <c r="K151" s="124">
        <v>66</v>
      </c>
      <c r="L151" s="26" t="s">
        <v>5</v>
      </c>
      <c r="M151" s="56">
        <v>5005</v>
      </c>
      <c r="N151" s="56">
        <v>3564617570</v>
      </c>
      <c r="O151" s="97">
        <v>642402169</v>
      </c>
      <c r="P151" s="83">
        <v>3941</v>
      </c>
      <c r="Q151" s="105">
        <v>0.78741258741258746</v>
      </c>
      <c r="R151" s="56">
        <v>163004.86399391017</v>
      </c>
      <c r="S151" s="143"/>
      <c r="T151" s="144"/>
      <c r="U151" s="144"/>
      <c r="V151" s="144"/>
      <c r="W151" s="144"/>
      <c r="X151" s="144"/>
      <c r="Y151" s="144"/>
      <c r="Z151" s="144"/>
      <c r="AA151" s="143"/>
      <c r="AB151" s="143"/>
    </row>
    <row r="152" spans="2:28">
      <c r="B152" s="20"/>
      <c r="C152" s="20"/>
      <c r="D152" s="20"/>
      <c r="E152" s="20"/>
      <c r="F152" s="20"/>
      <c r="G152" s="20"/>
      <c r="H152" s="20"/>
      <c r="I152" s="20"/>
      <c r="J152" s="143"/>
      <c r="K152" s="124">
        <v>67</v>
      </c>
      <c r="L152" s="26" t="s">
        <v>6</v>
      </c>
      <c r="M152" s="56">
        <v>2177</v>
      </c>
      <c r="N152" s="56">
        <v>1926502560</v>
      </c>
      <c r="O152" s="97">
        <v>447720234</v>
      </c>
      <c r="P152" s="83">
        <v>1726</v>
      </c>
      <c r="Q152" s="105">
        <v>0.79283417547083146</v>
      </c>
      <c r="R152" s="56">
        <v>259397.58632676708</v>
      </c>
      <c r="S152" s="143"/>
      <c r="T152" s="144"/>
      <c r="U152" s="144"/>
      <c r="V152" s="144"/>
      <c r="W152" s="144"/>
      <c r="X152" s="144"/>
      <c r="Y152" s="144"/>
      <c r="Z152" s="144"/>
      <c r="AA152" s="143"/>
      <c r="AB152" s="143"/>
    </row>
    <row r="153" spans="2:28">
      <c r="B153" s="20"/>
      <c r="C153" s="20"/>
      <c r="D153" s="20"/>
      <c r="E153" s="20"/>
      <c r="F153" s="20"/>
      <c r="G153" s="20"/>
      <c r="H153" s="20"/>
      <c r="I153" s="20"/>
      <c r="J153" s="143"/>
      <c r="K153" s="124">
        <v>68</v>
      </c>
      <c r="L153" s="26" t="s">
        <v>46</v>
      </c>
      <c r="M153" s="56">
        <v>2923</v>
      </c>
      <c r="N153" s="56">
        <v>2511629030</v>
      </c>
      <c r="O153" s="97">
        <v>519301923</v>
      </c>
      <c r="P153" s="83">
        <v>2359</v>
      </c>
      <c r="Q153" s="105">
        <v>0.80704755388299687</v>
      </c>
      <c r="R153" s="56">
        <v>220136.46587537092</v>
      </c>
      <c r="S153" s="143"/>
      <c r="T153" s="144"/>
      <c r="U153" s="144"/>
      <c r="V153" s="144"/>
      <c r="W153" s="144"/>
      <c r="X153" s="144"/>
      <c r="Y153" s="144"/>
      <c r="Z153" s="144"/>
      <c r="AA153" s="143"/>
      <c r="AB153" s="143"/>
    </row>
    <row r="154" spans="2:28">
      <c r="B154" s="20"/>
      <c r="C154" s="20"/>
      <c r="D154" s="20"/>
      <c r="E154" s="20"/>
      <c r="F154" s="20"/>
      <c r="G154" s="20"/>
      <c r="H154" s="20"/>
      <c r="I154" s="20"/>
      <c r="J154" s="143"/>
      <c r="K154" s="124">
        <v>69</v>
      </c>
      <c r="L154" s="26" t="s">
        <v>47</v>
      </c>
      <c r="M154" s="56">
        <v>6841</v>
      </c>
      <c r="N154" s="56">
        <v>5619950840</v>
      </c>
      <c r="O154" s="97">
        <v>1071889410</v>
      </c>
      <c r="P154" s="83">
        <v>5599</v>
      </c>
      <c r="Q154" s="105">
        <v>0.81844759538079226</v>
      </c>
      <c r="R154" s="56">
        <v>191443.00946597607</v>
      </c>
      <c r="S154" s="143"/>
      <c r="T154" s="144"/>
      <c r="U154" s="144"/>
      <c r="V154" s="144"/>
      <c r="W154" s="144"/>
      <c r="X154" s="144"/>
      <c r="Y154" s="144"/>
      <c r="Z154" s="144"/>
      <c r="AA154" s="143"/>
      <c r="AB154" s="143"/>
    </row>
    <row r="155" spans="2:28">
      <c r="B155" s="20"/>
      <c r="C155" s="20"/>
      <c r="D155" s="20"/>
      <c r="E155" s="20"/>
      <c r="F155" s="20"/>
      <c r="G155" s="20"/>
      <c r="H155" s="20"/>
      <c r="I155" s="20"/>
      <c r="J155" s="143"/>
      <c r="K155" s="124">
        <v>70</v>
      </c>
      <c r="L155" s="26" t="s">
        <v>48</v>
      </c>
      <c r="M155" s="56">
        <v>1191</v>
      </c>
      <c r="N155" s="56">
        <v>1005060950</v>
      </c>
      <c r="O155" s="97">
        <v>193076416</v>
      </c>
      <c r="P155" s="83">
        <v>1028</v>
      </c>
      <c r="Q155" s="105">
        <v>0.86314021830394627</v>
      </c>
      <c r="R155" s="56">
        <v>187817.52529182879</v>
      </c>
      <c r="S155" s="143"/>
      <c r="T155" s="144"/>
      <c r="U155" s="144"/>
      <c r="V155" s="144"/>
      <c r="W155" s="144"/>
      <c r="X155" s="144"/>
      <c r="Y155" s="144"/>
      <c r="Z155" s="144"/>
      <c r="AA155" s="143"/>
      <c r="AB155" s="143"/>
    </row>
    <row r="156" spans="2:28">
      <c r="B156" s="20"/>
      <c r="C156" s="20"/>
      <c r="D156" s="20"/>
      <c r="E156" s="20"/>
      <c r="F156" s="20"/>
      <c r="G156" s="20"/>
      <c r="H156" s="20"/>
      <c r="I156" s="20"/>
      <c r="J156" s="143"/>
      <c r="K156" s="124">
        <v>71</v>
      </c>
      <c r="L156" s="26" t="s">
        <v>49</v>
      </c>
      <c r="M156" s="56">
        <v>3573</v>
      </c>
      <c r="N156" s="56">
        <v>3288852570</v>
      </c>
      <c r="O156" s="97">
        <v>598135680</v>
      </c>
      <c r="P156" s="83">
        <v>2910</v>
      </c>
      <c r="Q156" s="105">
        <v>0.8144416456759026</v>
      </c>
      <c r="R156" s="56">
        <v>205544.90721649484</v>
      </c>
      <c r="S156" s="143"/>
      <c r="T156" s="144"/>
      <c r="U156" s="144"/>
      <c r="V156" s="144"/>
      <c r="W156" s="144"/>
      <c r="X156" s="144"/>
      <c r="Y156" s="144"/>
      <c r="Z156" s="144"/>
      <c r="AA156" s="143"/>
      <c r="AB156" s="143"/>
    </row>
    <row r="157" spans="2:28">
      <c r="B157" s="20"/>
      <c r="C157" s="20"/>
      <c r="D157" s="20"/>
      <c r="E157" s="20"/>
      <c r="F157" s="20"/>
      <c r="G157" s="20"/>
      <c r="H157" s="20"/>
      <c r="I157" s="20"/>
      <c r="J157" s="143"/>
      <c r="K157" s="124">
        <v>72</v>
      </c>
      <c r="L157" s="26" t="s">
        <v>27</v>
      </c>
      <c r="M157" s="56">
        <v>2211</v>
      </c>
      <c r="N157" s="56">
        <v>1576833670</v>
      </c>
      <c r="O157" s="97">
        <v>296894634</v>
      </c>
      <c r="P157" s="83">
        <v>1834</v>
      </c>
      <c r="Q157" s="105">
        <v>0.82948891904115785</v>
      </c>
      <c r="R157" s="56">
        <v>161883.66085059979</v>
      </c>
      <c r="S157" s="143"/>
      <c r="T157" s="144"/>
      <c r="U157" s="144"/>
      <c r="V157" s="144"/>
      <c r="W157" s="144"/>
      <c r="X157" s="144"/>
      <c r="Y157" s="144"/>
      <c r="Z157" s="144"/>
      <c r="AA157" s="143"/>
      <c r="AB157" s="143"/>
    </row>
    <row r="158" spans="2:28">
      <c r="B158" s="20"/>
      <c r="C158" s="20"/>
      <c r="D158" s="20"/>
      <c r="E158" s="20"/>
      <c r="F158" s="20"/>
      <c r="G158" s="20"/>
      <c r="H158" s="20"/>
      <c r="I158" s="20"/>
      <c r="J158" s="143"/>
      <c r="K158" s="124">
        <v>73</v>
      </c>
      <c r="L158" s="26" t="s">
        <v>28</v>
      </c>
      <c r="M158" s="56">
        <v>3021</v>
      </c>
      <c r="N158" s="56">
        <v>2235534850</v>
      </c>
      <c r="O158" s="97">
        <v>453088014</v>
      </c>
      <c r="P158" s="83">
        <v>2481</v>
      </c>
      <c r="Q158" s="105">
        <v>0.82125124131082428</v>
      </c>
      <c r="R158" s="56">
        <v>182623.1414752116</v>
      </c>
      <c r="S158" s="143"/>
      <c r="T158" s="144"/>
      <c r="U158" s="144"/>
      <c r="V158" s="144"/>
      <c r="W158" s="144"/>
      <c r="X158" s="144"/>
      <c r="Y158" s="144"/>
      <c r="Z158" s="144"/>
      <c r="AA158" s="143"/>
      <c r="AB158" s="143"/>
    </row>
    <row r="159" spans="2:28">
      <c r="B159" s="20"/>
      <c r="C159" s="20"/>
      <c r="D159" s="20"/>
      <c r="E159" s="20"/>
      <c r="F159" s="20"/>
      <c r="G159" s="20"/>
      <c r="H159" s="20"/>
      <c r="I159" s="20"/>
      <c r="J159" s="143"/>
      <c r="K159" s="124">
        <v>74</v>
      </c>
      <c r="L159" s="26" t="s">
        <v>29</v>
      </c>
      <c r="M159" s="56">
        <v>1391</v>
      </c>
      <c r="N159" s="56">
        <v>1156498640</v>
      </c>
      <c r="O159" s="56">
        <v>246413848</v>
      </c>
      <c r="P159" s="83">
        <v>1095</v>
      </c>
      <c r="Q159" s="105">
        <v>0.78720345075485265</v>
      </c>
      <c r="R159" s="56">
        <v>225035.47762557078</v>
      </c>
      <c r="S159" s="143"/>
      <c r="T159" s="144"/>
      <c r="U159" s="144"/>
      <c r="V159" s="144"/>
      <c r="W159" s="144"/>
      <c r="X159" s="144"/>
      <c r="Y159" s="144"/>
      <c r="Z159" s="144"/>
      <c r="AA159" s="143"/>
      <c r="AB159" s="143"/>
    </row>
    <row r="160" spans="2:28">
      <c r="B160" s="20"/>
      <c r="C160" s="20"/>
      <c r="D160" s="20"/>
      <c r="E160" s="20"/>
      <c r="F160" s="20"/>
      <c r="G160" s="20"/>
      <c r="H160" s="20"/>
      <c r="I160" s="20"/>
      <c r="J160" s="143"/>
      <c r="K160" s="193" t="s">
        <v>0</v>
      </c>
      <c r="L160" s="194"/>
      <c r="M160" s="98">
        <v>1303145</v>
      </c>
      <c r="N160" s="98">
        <v>1102716876000</v>
      </c>
      <c r="O160" s="98">
        <v>222789353245</v>
      </c>
      <c r="P160" s="98">
        <v>1089974</v>
      </c>
      <c r="Q160" s="107">
        <v>0.83641805017860638</v>
      </c>
      <c r="R160" s="98">
        <v>204398.77762680576</v>
      </c>
      <c r="S160" s="143"/>
      <c r="T160" s="144"/>
      <c r="U160" s="144"/>
      <c r="V160" s="144"/>
      <c r="W160" s="144"/>
      <c r="X160" s="144"/>
      <c r="Y160" s="144"/>
      <c r="Z160" s="144"/>
      <c r="AA160" s="143"/>
      <c r="AB160" s="143"/>
    </row>
  </sheetData>
  <mergeCells count="23">
    <mergeCell ref="Z3:Z4"/>
    <mergeCell ref="K160:L160"/>
    <mergeCell ref="T3:V3"/>
    <mergeCell ref="W3:Y3"/>
    <mergeCell ref="K84:K85"/>
    <mergeCell ref="L84:L85"/>
    <mergeCell ref="M84:M85"/>
    <mergeCell ref="N84:N85"/>
    <mergeCell ref="O84:O85"/>
    <mergeCell ref="P84:P85"/>
    <mergeCell ref="Q84:Q85"/>
    <mergeCell ref="R84:R85"/>
    <mergeCell ref="O3:R3"/>
    <mergeCell ref="K3:N3"/>
    <mergeCell ref="B79:C79"/>
    <mergeCell ref="B3:B4"/>
    <mergeCell ref="C3:C4"/>
    <mergeCell ref="I3:I4"/>
    <mergeCell ref="D3:D4"/>
    <mergeCell ref="E3:E4"/>
    <mergeCell ref="F3:F4"/>
    <mergeCell ref="G3:G4"/>
    <mergeCell ref="H3:H4"/>
  </mergeCells>
  <phoneticPr fontId="3"/>
  <pageMargins left="0.47244094488188981" right="0.43307086614173229" top="0.74803149606299213" bottom="0.74803149606299213" header="0.31496062992125984" footer="0.31496062992125984"/>
  <pageSetup paperSize="8" scale="74" fitToHeight="0" orientation="landscape" r:id="rId1"/>
  <headerFooter>
    <oddHeader>&amp;R&amp;"ＭＳ 明朝,標準"&amp;12 2-4.生活習慣病に係る医療費等の状況</oddHeader>
  </headerFooter>
  <ignoredErrors>
    <ignoredError sqref="H5:I78" emptyCellReference="1"/>
    <ignoredError sqref="K5:K78 M5 Q5 M6 Q6 M7 Q7 M8 Q8 M9 Q9 M10 Q10 M11 Q11 M12 Q12 M13 Q13 M14 Q14 M15 Q15 M16 Q16 M17 Q17 M18 Q18 M19 Q19 M20 Q20 M21 Q21 M22 Q22 M23 Q23 M24 Q24 M25 Q25 M26 Q26 M27 Q27 M28 Q28 M29 Q29 M30 Q30 M31 Q31 M32 Q32 M33 Q33 M34 Q34 M35 Q35 M36 Q36 M37 Q37 M38 Q38 M39 Q39 M40 Q40 M41 Q41 M42 Q42 M43 Q43 M44 Q44 M45 Q45 M46 Q46 M47 Q47 M48 Q48 M49 Q49 M50 Q50 M51 Q51 M52 Q52 M53 Q53 M54 Q54 M55 Q55 M56 Q56 M57 Q57 M58 Q58 M59 Q59 M60 Q60 M61 Q61 M62 Q62 M63 Q63 M64 Q64 M65 Q65 M66 Q66 M67 Q67 M68 Q68 M69 Q69 M70 Q70 M71 Q71 M72 Q72 M73 Q73 M74 Q74 M75 Q75 M76 Q76 M77 Q77 M78 Q78 O5 O6 O7 O8 O9 O10 O11 O12 O13 O14 O15 O16 O17 O18 O19 O20 O21 O22 O23 O24 O25 O26 O27 O28 O29 O30 O31 O32 O33 O34 O35 O36 O37 O38 O39 O40 O41 O42 O43 O44 O45 O46 O47 O48 O49 O50 O51 O52 O53 O54 O55 O56 O57 O58 O59 O60 O61 O62 O63 O64 O65 O66 O67 O68 O69 O70 O71 O72 O73 O74 O75 O76 O77 O78" evalError="1"/>
    <ignoredError sqref="L5:L78 P5:P78" evalError="1" emptyCellReferenc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1:M79"/>
  <sheetViews>
    <sheetView showGridLines="0" zoomScaleNormal="100" zoomScaleSheetLayoutView="100" workbookViewId="0"/>
  </sheetViews>
  <sheetFormatPr defaultColWidth="9" defaultRowHeight="13.5"/>
  <cols>
    <col min="1" max="1" width="4.625" style="2" customWidth="1"/>
    <col min="2" max="9" width="15.375" style="2" customWidth="1"/>
    <col min="10" max="12" width="20.625" style="2" customWidth="1"/>
    <col min="13" max="13" width="5.625" style="19" customWidth="1"/>
    <col min="14" max="16384" width="9" style="2"/>
  </cols>
  <sheetData>
    <row r="1" spans="2:13" ht="16.5" customHeight="1">
      <c r="B1" s="27" t="s">
        <v>117</v>
      </c>
      <c r="C1" s="27"/>
      <c r="D1" s="27"/>
      <c r="E1" s="27"/>
      <c r="F1" s="27"/>
      <c r="G1" s="27"/>
      <c r="H1" s="27"/>
      <c r="I1" s="27"/>
      <c r="J1" s="20" t="s">
        <v>205</v>
      </c>
      <c r="K1" s="27"/>
      <c r="L1" s="27"/>
      <c r="M1" s="27"/>
    </row>
    <row r="2" spans="2:13" ht="16.5" customHeight="1">
      <c r="B2" s="27" t="s">
        <v>204</v>
      </c>
      <c r="C2" s="20"/>
      <c r="D2" s="20"/>
      <c r="E2" s="20"/>
      <c r="F2" s="20"/>
      <c r="G2" s="20"/>
      <c r="H2" s="20"/>
      <c r="I2" s="20"/>
      <c r="J2" s="20" t="s">
        <v>206</v>
      </c>
      <c r="K2" s="20"/>
      <c r="L2" s="20"/>
      <c r="M2" s="27"/>
    </row>
    <row r="3" spans="2:13">
      <c r="B3" s="20"/>
      <c r="C3" s="20"/>
      <c r="D3" s="20"/>
      <c r="E3" s="20"/>
      <c r="F3" s="20"/>
      <c r="G3" s="20"/>
      <c r="H3" s="20"/>
      <c r="I3" s="20"/>
      <c r="J3" s="20"/>
      <c r="K3" s="20"/>
      <c r="L3" s="20"/>
      <c r="M3" s="27"/>
    </row>
    <row r="4" spans="2:13">
      <c r="B4" s="20"/>
      <c r="C4" s="20"/>
      <c r="D4" s="20"/>
      <c r="E4" s="20"/>
      <c r="F4" s="20"/>
      <c r="G4" s="20"/>
      <c r="H4" s="20"/>
      <c r="I4" s="20"/>
      <c r="J4" s="20"/>
      <c r="K4" s="20"/>
      <c r="L4" s="20"/>
      <c r="M4" s="27"/>
    </row>
    <row r="5" spans="2:13">
      <c r="B5" s="20"/>
      <c r="C5" s="20"/>
      <c r="D5" s="20"/>
      <c r="E5" s="20"/>
      <c r="F5" s="20"/>
      <c r="G5" s="20"/>
      <c r="H5" s="20"/>
      <c r="I5" s="20"/>
      <c r="J5" s="20"/>
      <c r="K5" s="20"/>
      <c r="L5" s="20"/>
      <c r="M5" s="27"/>
    </row>
    <row r="6" spans="2:13">
      <c r="B6" s="20"/>
      <c r="C6" s="20"/>
      <c r="D6" s="20"/>
      <c r="E6" s="20"/>
      <c r="F6" s="20"/>
      <c r="G6" s="20"/>
      <c r="H6" s="20"/>
      <c r="I6" s="20"/>
      <c r="J6" s="20"/>
      <c r="K6" s="20"/>
      <c r="L6" s="20"/>
      <c r="M6" s="27"/>
    </row>
    <row r="7" spans="2:13">
      <c r="B7" s="20"/>
      <c r="C7" s="20"/>
      <c r="D7" s="20"/>
      <c r="E7" s="20"/>
      <c r="F7" s="20"/>
      <c r="G7" s="20"/>
      <c r="H7" s="20"/>
      <c r="I7" s="20"/>
      <c r="J7" s="20"/>
      <c r="K7" s="20"/>
      <c r="L7" s="20"/>
      <c r="M7" s="27"/>
    </row>
    <row r="8" spans="2:13">
      <c r="B8" s="20"/>
      <c r="C8" s="20"/>
      <c r="D8" s="20"/>
      <c r="E8" s="20"/>
      <c r="F8" s="20"/>
      <c r="G8" s="20"/>
      <c r="H8" s="20"/>
      <c r="I8" s="20"/>
      <c r="J8" s="20"/>
      <c r="K8" s="20"/>
      <c r="L8" s="20"/>
      <c r="M8" s="27"/>
    </row>
    <row r="9" spans="2:13">
      <c r="B9" s="20"/>
      <c r="C9" s="20"/>
      <c r="D9" s="20"/>
      <c r="E9" s="20"/>
      <c r="F9" s="20"/>
      <c r="G9" s="20"/>
      <c r="H9" s="20"/>
      <c r="I9" s="20"/>
      <c r="J9" s="20"/>
      <c r="K9" s="20"/>
      <c r="L9" s="20"/>
      <c r="M9" s="27"/>
    </row>
    <row r="10" spans="2:13">
      <c r="B10" s="20"/>
      <c r="C10" s="20"/>
      <c r="D10" s="20"/>
      <c r="E10" s="20"/>
      <c r="F10" s="20"/>
      <c r="G10" s="20"/>
      <c r="H10" s="20"/>
      <c r="I10" s="20"/>
      <c r="J10" s="20"/>
      <c r="K10" s="20"/>
      <c r="L10" s="20"/>
      <c r="M10" s="27"/>
    </row>
    <row r="11" spans="2:13">
      <c r="B11" s="20"/>
      <c r="C11" s="20"/>
      <c r="D11" s="20"/>
      <c r="E11" s="20"/>
      <c r="F11" s="20"/>
      <c r="G11" s="20"/>
      <c r="H11" s="20"/>
      <c r="I11" s="20"/>
      <c r="J11" s="20"/>
      <c r="K11" s="20"/>
      <c r="L11" s="20"/>
      <c r="M11" s="27"/>
    </row>
    <row r="12" spans="2:13">
      <c r="B12" s="20"/>
      <c r="C12" s="20"/>
      <c r="D12" s="20"/>
      <c r="E12" s="20"/>
      <c r="F12" s="20"/>
      <c r="G12" s="20"/>
      <c r="H12" s="20"/>
      <c r="I12" s="20"/>
      <c r="J12" s="20"/>
      <c r="K12" s="20"/>
      <c r="L12" s="20"/>
      <c r="M12" s="27"/>
    </row>
    <row r="13" spans="2:13">
      <c r="B13" s="20"/>
      <c r="C13" s="20"/>
      <c r="D13" s="20"/>
      <c r="E13" s="20"/>
      <c r="F13" s="20"/>
      <c r="G13" s="20"/>
      <c r="H13" s="20"/>
      <c r="I13" s="20"/>
      <c r="J13" s="20"/>
      <c r="K13" s="20"/>
      <c r="L13" s="20"/>
      <c r="M13" s="27"/>
    </row>
    <row r="14" spans="2:13">
      <c r="B14" s="20"/>
      <c r="C14" s="20"/>
      <c r="D14" s="20"/>
      <c r="E14" s="20"/>
      <c r="F14" s="20"/>
      <c r="G14" s="20"/>
      <c r="H14" s="20"/>
      <c r="I14" s="20"/>
      <c r="J14" s="20"/>
      <c r="K14" s="20"/>
      <c r="L14" s="20"/>
      <c r="M14" s="27"/>
    </row>
    <row r="15" spans="2:13">
      <c r="B15" s="20"/>
      <c r="C15" s="20"/>
      <c r="D15" s="20"/>
      <c r="E15" s="20"/>
      <c r="F15" s="20"/>
      <c r="G15" s="20"/>
      <c r="H15" s="20"/>
      <c r="I15" s="20"/>
      <c r="J15" s="20"/>
      <c r="K15" s="20"/>
      <c r="L15" s="20"/>
      <c r="M15" s="27"/>
    </row>
    <row r="16" spans="2:13">
      <c r="B16" s="20"/>
      <c r="C16" s="20"/>
      <c r="D16" s="20"/>
      <c r="E16" s="20"/>
      <c r="F16" s="20"/>
      <c r="G16" s="20"/>
      <c r="H16" s="20"/>
      <c r="I16" s="20"/>
      <c r="J16" s="20"/>
      <c r="K16" s="20"/>
      <c r="L16" s="20"/>
      <c r="M16" s="27"/>
    </row>
    <row r="17" spans="2:13">
      <c r="B17" s="20"/>
      <c r="C17" s="20"/>
      <c r="D17" s="20"/>
      <c r="E17" s="20"/>
      <c r="F17" s="20"/>
      <c r="G17" s="20"/>
      <c r="H17" s="20"/>
      <c r="I17" s="20"/>
      <c r="J17" s="20"/>
      <c r="K17" s="20"/>
      <c r="L17" s="20"/>
      <c r="M17" s="27"/>
    </row>
    <row r="18" spans="2:13">
      <c r="B18" s="20"/>
      <c r="C18" s="20"/>
      <c r="D18" s="20"/>
      <c r="E18" s="20"/>
      <c r="F18" s="20"/>
      <c r="G18" s="20"/>
      <c r="H18" s="20"/>
      <c r="I18" s="20"/>
      <c r="J18" s="20"/>
      <c r="K18" s="20"/>
      <c r="L18" s="20"/>
      <c r="M18" s="27"/>
    </row>
    <row r="19" spans="2:13">
      <c r="B19" s="20"/>
      <c r="C19" s="20"/>
      <c r="D19" s="20"/>
      <c r="E19" s="20"/>
      <c r="F19" s="20"/>
      <c r="G19" s="20"/>
      <c r="H19" s="20"/>
      <c r="I19" s="20"/>
      <c r="J19" s="20"/>
      <c r="K19" s="20"/>
      <c r="L19" s="20"/>
      <c r="M19" s="27"/>
    </row>
    <row r="20" spans="2:13">
      <c r="B20" s="20"/>
      <c r="C20" s="20"/>
      <c r="D20" s="20"/>
      <c r="E20" s="20"/>
      <c r="F20" s="20"/>
      <c r="G20" s="20"/>
      <c r="H20" s="20"/>
      <c r="I20" s="20"/>
      <c r="J20" s="20"/>
      <c r="K20" s="20"/>
      <c r="L20" s="20"/>
      <c r="M20" s="27"/>
    </row>
    <row r="21" spans="2:13">
      <c r="B21" s="20"/>
      <c r="C21" s="20"/>
      <c r="D21" s="20"/>
      <c r="E21" s="20"/>
      <c r="F21" s="20"/>
      <c r="G21" s="20"/>
      <c r="H21" s="20"/>
      <c r="I21" s="20"/>
      <c r="J21" s="20"/>
      <c r="K21" s="20"/>
      <c r="L21" s="20"/>
      <c r="M21" s="27"/>
    </row>
    <row r="22" spans="2:13">
      <c r="B22" s="20"/>
      <c r="C22" s="20"/>
      <c r="D22" s="20"/>
      <c r="E22" s="20"/>
      <c r="F22" s="20"/>
      <c r="G22" s="20"/>
      <c r="H22" s="20"/>
      <c r="I22" s="20"/>
      <c r="J22" s="20"/>
      <c r="K22" s="20"/>
      <c r="L22" s="20"/>
      <c r="M22" s="27"/>
    </row>
    <row r="23" spans="2:13">
      <c r="B23" s="20"/>
      <c r="C23" s="20"/>
      <c r="D23" s="20"/>
      <c r="E23" s="20"/>
      <c r="F23" s="20"/>
      <c r="G23" s="20"/>
      <c r="H23" s="20"/>
      <c r="I23" s="20"/>
      <c r="J23" s="20"/>
      <c r="K23" s="20"/>
      <c r="L23" s="20"/>
      <c r="M23" s="27"/>
    </row>
    <row r="24" spans="2:13">
      <c r="B24" s="20"/>
      <c r="C24" s="20"/>
      <c r="D24" s="20"/>
      <c r="E24" s="20"/>
      <c r="F24" s="20"/>
      <c r="G24" s="20"/>
      <c r="H24" s="20"/>
      <c r="I24" s="20"/>
      <c r="J24" s="20"/>
      <c r="K24" s="20"/>
      <c r="L24" s="20"/>
      <c r="M24" s="27"/>
    </row>
    <row r="25" spans="2:13">
      <c r="B25" s="20"/>
      <c r="C25" s="20"/>
      <c r="D25" s="20"/>
      <c r="E25" s="20"/>
      <c r="F25" s="20"/>
      <c r="G25" s="20"/>
      <c r="H25" s="20"/>
      <c r="I25" s="20"/>
      <c r="J25" s="20"/>
      <c r="K25" s="20"/>
      <c r="L25" s="20"/>
      <c r="M25" s="27"/>
    </row>
    <row r="26" spans="2:13">
      <c r="B26" s="20"/>
      <c r="C26" s="20"/>
      <c r="D26" s="20"/>
      <c r="E26" s="20"/>
      <c r="F26" s="20"/>
      <c r="G26" s="20"/>
      <c r="H26" s="20"/>
      <c r="I26" s="20"/>
      <c r="J26" s="20"/>
      <c r="K26" s="20"/>
      <c r="L26" s="20"/>
      <c r="M26" s="27"/>
    </row>
    <row r="27" spans="2:13">
      <c r="B27" s="20"/>
      <c r="C27" s="20"/>
      <c r="D27" s="20"/>
      <c r="E27" s="20"/>
      <c r="F27" s="20"/>
      <c r="G27" s="20"/>
      <c r="H27" s="20"/>
      <c r="I27" s="20"/>
      <c r="J27" s="20"/>
      <c r="K27" s="20"/>
      <c r="L27" s="20"/>
      <c r="M27" s="27"/>
    </row>
    <row r="28" spans="2:13">
      <c r="B28" s="20"/>
      <c r="C28" s="20"/>
      <c r="D28" s="20"/>
      <c r="E28" s="20"/>
      <c r="F28" s="20"/>
      <c r="G28" s="20"/>
      <c r="H28" s="20"/>
      <c r="I28" s="20"/>
      <c r="J28" s="20"/>
      <c r="K28" s="20"/>
      <c r="L28" s="20"/>
      <c r="M28" s="27"/>
    </row>
    <row r="29" spans="2:13">
      <c r="B29" s="20"/>
      <c r="C29" s="20"/>
      <c r="D29" s="20"/>
      <c r="E29" s="20"/>
      <c r="F29" s="20"/>
      <c r="G29" s="20"/>
      <c r="H29" s="20"/>
      <c r="I29" s="20"/>
      <c r="J29" s="20"/>
      <c r="K29" s="20"/>
      <c r="L29" s="20"/>
      <c r="M29" s="27"/>
    </row>
    <row r="30" spans="2:13">
      <c r="B30" s="20"/>
      <c r="C30" s="20"/>
      <c r="D30" s="20"/>
      <c r="E30" s="20"/>
      <c r="F30" s="20"/>
      <c r="G30" s="20"/>
      <c r="H30" s="20"/>
      <c r="I30" s="20"/>
      <c r="J30" s="20"/>
      <c r="K30" s="20"/>
      <c r="L30" s="20"/>
      <c r="M30" s="27"/>
    </row>
    <row r="31" spans="2:13">
      <c r="B31" s="20"/>
      <c r="C31" s="20"/>
      <c r="D31" s="20"/>
      <c r="E31" s="20"/>
      <c r="F31" s="20"/>
      <c r="G31" s="20"/>
      <c r="H31" s="20"/>
      <c r="I31" s="20"/>
      <c r="J31" s="20"/>
      <c r="K31" s="20"/>
      <c r="L31" s="20"/>
      <c r="M31" s="27"/>
    </row>
    <row r="32" spans="2:13">
      <c r="B32" s="20"/>
      <c r="C32" s="20"/>
      <c r="D32" s="20"/>
      <c r="E32" s="20"/>
      <c r="F32" s="20"/>
      <c r="G32" s="20"/>
      <c r="H32" s="20"/>
      <c r="I32" s="20"/>
      <c r="J32" s="20"/>
      <c r="K32" s="20"/>
      <c r="L32" s="20"/>
      <c r="M32" s="27"/>
    </row>
    <row r="33" spans="2:13">
      <c r="B33" s="20"/>
      <c r="C33" s="20"/>
      <c r="D33" s="20"/>
      <c r="E33" s="20"/>
      <c r="F33" s="20"/>
      <c r="G33" s="20"/>
      <c r="H33" s="20"/>
      <c r="I33" s="20"/>
      <c r="J33" s="20"/>
      <c r="K33" s="20"/>
      <c r="L33" s="20"/>
      <c r="M33" s="27"/>
    </row>
    <row r="34" spans="2:13">
      <c r="B34" s="20"/>
      <c r="C34" s="20"/>
      <c r="D34" s="20"/>
      <c r="E34" s="20"/>
      <c r="F34" s="20"/>
      <c r="G34" s="20"/>
      <c r="H34" s="20"/>
      <c r="I34" s="20"/>
      <c r="J34" s="20"/>
      <c r="K34" s="20"/>
      <c r="L34" s="20"/>
      <c r="M34" s="27"/>
    </row>
    <row r="35" spans="2:13">
      <c r="B35" s="20"/>
      <c r="C35" s="20"/>
      <c r="D35" s="20"/>
      <c r="E35" s="20"/>
      <c r="F35" s="20"/>
      <c r="G35" s="20"/>
      <c r="H35" s="20"/>
      <c r="I35" s="20"/>
      <c r="J35" s="20"/>
      <c r="K35" s="20"/>
      <c r="L35" s="20"/>
      <c r="M35" s="27"/>
    </row>
    <row r="36" spans="2:13">
      <c r="B36" s="20"/>
      <c r="C36" s="20"/>
      <c r="D36" s="20"/>
      <c r="E36" s="20"/>
      <c r="F36" s="20"/>
      <c r="G36" s="20"/>
      <c r="H36" s="20"/>
      <c r="I36" s="20"/>
      <c r="J36" s="20"/>
      <c r="K36" s="20"/>
      <c r="L36" s="20"/>
      <c r="M36" s="27"/>
    </row>
    <row r="37" spans="2:13">
      <c r="B37" s="20"/>
      <c r="C37" s="20"/>
      <c r="D37" s="20"/>
      <c r="E37" s="20"/>
      <c r="F37" s="20"/>
      <c r="G37" s="20"/>
      <c r="H37" s="20"/>
      <c r="I37" s="20"/>
      <c r="J37" s="20"/>
      <c r="K37" s="20"/>
      <c r="L37" s="20"/>
      <c r="M37" s="27"/>
    </row>
    <row r="38" spans="2:13">
      <c r="B38" s="20"/>
      <c r="C38" s="20"/>
      <c r="D38" s="20"/>
      <c r="E38" s="20"/>
      <c r="F38" s="20"/>
      <c r="G38" s="20"/>
      <c r="H38" s="20"/>
      <c r="I38" s="20"/>
      <c r="J38" s="20"/>
      <c r="K38" s="20"/>
      <c r="L38" s="20"/>
      <c r="M38" s="27"/>
    </row>
    <row r="39" spans="2:13">
      <c r="B39" s="20"/>
      <c r="C39" s="20"/>
      <c r="D39" s="20"/>
      <c r="E39" s="20"/>
      <c r="F39" s="20"/>
      <c r="G39" s="20"/>
      <c r="H39" s="20"/>
      <c r="I39" s="20"/>
      <c r="J39" s="20"/>
      <c r="K39" s="20"/>
      <c r="L39" s="20"/>
      <c r="M39" s="27"/>
    </row>
    <row r="40" spans="2:13">
      <c r="B40" s="20"/>
      <c r="C40" s="20"/>
      <c r="D40" s="20"/>
      <c r="E40" s="20"/>
      <c r="F40" s="20"/>
      <c r="G40" s="20"/>
      <c r="H40" s="20"/>
      <c r="I40" s="20"/>
      <c r="J40" s="20"/>
      <c r="K40" s="20"/>
      <c r="L40" s="20"/>
      <c r="M40" s="27"/>
    </row>
    <row r="41" spans="2:13">
      <c r="B41" s="20"/>
      <c r="C41" s="20"/>
      <c r="D41" s="20"/>
      <c r="E41" s="20"/>
      <c r="F41" s="20"/>
      <c r="G41" s="20"/>
      <c r="H41" s="20"/>
      <c r="I41" s="20"/>
      <c r="J41" s="20"/>
      <c r="K41" s="20"/>
      <c r="L41" s="20"/>
      <c r="M41" s="27"/>
    </row>
    <row r="42" spans="2:13">
      <c r="B42" s="20"/>
      <c r="C42" s="20"/>
      <c r="D42" s="20"/>
      <c r="E42" s="20"/>
      <c r="F42" s="20"/>
      <c r="G42" s="20"/>
      <c r="H42" s="20"/>
      <c r="I42" s="20"/>
      <c r="J42" s="20"/>
      <c r="K42" s="20"/>
      <c r="L42" s="20"/>
      <c r="M42" s="27"/>
    </row>
    <row r="43" spans="2:13">
      <c r="B43" s="20"/>
      <c r="C43" s="20"/>
      <c r="D43" s="20"/>
      <c r="E43" s="20"/>
      <c r="F43" s="20"/>
      <c r="G43" s="20"/>
      <c r="H43" s="20"/>
      <c r="I43" s="20"/>
      <c r="J43" s="20"/>
      <c r="K43" s="20"/>
      <c r="L43" s="20"/>
      <c r="M43" s="27"/>
    </row>
    <row r="44" spans="2:13">
      <c r="B44" s="20"/>
      <c r="C44" s="20"/>
      <c r="D44" s="20"/>
      <c r="E44" s="20"/>
      <c r="F44" s="20"/>
      <c r="G44" s="20"/>
      <c r="H44" s="20"/>
      <c r="I44" s="20"/>
      <c r="J44" s="20"/>
      <c r="K44" s="20"/>
      <c r="L44" s="20"/>
      <c r="M44" s="27"/>
    </row>
    <row r="45" spans="2:13">
      <c r="B45" s="20"/>
      <c r="C45" s="20"/>
      <c r="D45" s="20"/>
      <c r="E45" s="20"/>
      <c r="F45" s="20"/>
      <c r="G45" s="20"/>
      <c r="H45" s="20"/>
      <c r="I45" s="20"/>
      <c r="J45" s="20"/>
      <c r="K45" s="20"/>
      <c r="L45" s="20"/>
      <c r="M45" s="27"/>
    </row>
    <row r="46" spans="2:13">
      <c r="B46" s="20"/>
      <c r="C46" s="20"/>
      <c r="D46" s="20"/>
      <c r="E46" s="20"/>
      <c r="F46" s="20"/>
      <c r="G46" s="20"/>
      <c r="H46" s="20"/>
      <c r="I46" s="20"/>
      <c r="J46" s="20"/>
      <c r="K46" s="20"/>
      <c r="L46" s="20"/>
      <c r="M46" s="27"/>
    </row>
    <row r="47" spans="2:13">
      <c r="B47" s="20"/>
      <c r="C47" s="20"/>
      <c r="D47" s="20"/>
      <c r="E47" s="20"/>
      <c r="F47" s="20"/>
      <c r="G47" s="20"/>
      <c r="H47" s="20"/>
      <c r="I47" s="20"/>
      <c r="J47" s="20"/>
      <c r="K47" s="20"/>
      <c r="L47" s="20"/>
      <c r="M47" s="27"/>
    </row>
    <row r="48" spans="2:13">
      <c r="B48" s="20"/>
      <c r="C48" s="20"/>
      <c r="D48" s="20"/>
      <c r="E48" s="20"/>
      <c r="F48" s="20"/>
      <c r="G48" s="20"/>
      <c r="H48" s="20"/>
      <c r="I48" s="20"/>
      <c r="J48" s="20"/>
      <c r="K48" s="20"/>
      <c r="L48" s="20"/>
      <c r="M48" s="27"/>
    </row>
    <row r="49" spans="2:13">
      <c r="B49" s="20"/>
      <c r="C49" s="20"/>
      <c r="D49" s="20"/>
      <c r="E49" s="20"/>
      <c r="F49" s="20"/>
      <c r="G49" s="20"/>
      <c r="H49" s="20"/>
      <c r="I49" s="20"/>
      <c r="J49" s="20"/>
      <c r="K49" s="20"/>
      <c r="L49" s="20"/>
      <c r="M49" s="27"/>
    </row>
    <row r="50" spans="2:13">
      <c r="B50" s="20"/>
      <c r="C50" s="20"/>
      <c r="D50" s="20"/>
      <c r="E50" s="20"/>
      <c r="F50" s="20"/>
      <c r="G50" s="20"/>
      <c r="H50" s="20"/>
      <c r="I50" s="20"/>
      <c r="J50" s="20"/>
      <c r="K50" s="20"/>
      <c r="L50" s="20"/>
      <c r="M50" s="27"/>
    </row>
    <row r="51" spans="2:13">
      <c r="B51" s="20"/>
      <c r="C51" s="20"/>
      <c r="D51" s="20"/>
      <c r="E51" s="20"/>
      <c r="F51" s="20"/>
      <c r="G51" s="20"/>
      <c r="H51" s="20"/>
      <c r="I51" s="20"/>
      <c r="J51" s="20"/>
      <c r="K51" s="20"/>
      <c r="L51" s="20"/>
      <c r="M51" s="27"/>
    </row>
    <row r="52" spans="2:13">
      <c r="B52" s="20"/>
      <c r="C52" s="20"/>
      <c r="D52" s="20"/>
      <c r="E52" s="20"/>
      <c r="F52" s="20"/>
      <c r="G52" s="20"/>
      <c r="H52" s="20"/>
      <c r="I52" s="20"/>
      <c r="J52" s="20"/>
      <c r="K52" s="20"/>
      <c r="L52" s="20"/>
      <c r="M52" s="27"/>
    </row>
    <row r="53" spans="2:13">
      <c r="B53" s="20"/>
      <c r="C53" s="20"/>
      <c r="D53" s="20"/>
      <c r="E53" s="20"/>
      <c r="F53" s="20"/>
      <c r="G53" s="20"/>
      <c r="H53" s="20"/>
      <c r="I53" s="20"/>
      <c r="J53" s="20"/>
      <c r="K53" s="20"/>
      <c r="L53" s="20"/>
      <c r="M53" s="27"/>
    </row>
    <row r="54" spans="2:13">
      <c r="B54" s="20"/>
      <c r="C54" s="20"/>
      <c r="D54" s="20"/>
      <c r="E54" s="20"/>
      <c r="F54" s="20"/>
      <c r="G54" s="20"/>
      <c r="H54" s="20"/>
      <c r="I54" s="20"/>
      <c r="J54" s="20"/>
      <c r="K54" s="20"/>
      <c r="L54" s="20"/>
      <c r="M54" s="27"/>
    </row>
    <row r="55" spans="2:13">
      <c r="B55" s="20"/>
      <c r="C55" s="20"/>
      <c r="D55" s="20"/>
      <c r="E55" s="20"/>
      <c r="F55" s="20"/>
      <c r="G55" s="20"/>
      <c r="H55" s="20"/>
      <c r="I55" s="20"/>
      <c r="J55" s="20"/>
      <c r="K55" s="20"/>
      <c r="L55" s="20"/>
      <c r="M55" s="27"/>
    </row>
    <row r="56" spans="2:13">
      <c r="B56" s="20"/>
      <c r="C56" s="20"/>
      <c r="D56" s="20"/>
      <c r="E56" s="20"/>
      <c r="F56" s="20"/>
      <c r="G56" s="20"/>
      <c r="H56" s="20"/>
      <c r="I56" s="20"/>
      <c r="J56" s="20"/>
      <c r="K56" s="20"/>
      <c r="L56" s="20"/>
      <c r="M56" s="27"/>
    </row>
    <row r="57" spans="2:13">
      <c r="B57" s="20"/>
      <c r="C57" s="20"/>
      <c r="D57" s="20"/>
      <c r="E57" s="20"/>
      <c r="F57" s="20"/>
      <c r="G57" s="20"/>
      <c r="H57" s="20"/>
      <c r="I57" s="20"/>
      <c r="J57" s="20"/>
      <c r="K57" s="20"/>
      <c r="L57" s="20"/>
      <c r="M57" s="27"/>
    </row>
    <row r="58" spans="2:13">
      <c r="B58" s="20"/>
      <c r="C58" s="20"/>
      <c r="D58" s="20"/>
      <c r="E58" s="20"/>
      <c r="F58" s="20"/>
      <c r="G58" s="20"/>
      <c r="H58" s="20"/>
      <c r="I58" s="20"/>
      <c r="J58" s="20"/>
      <c r="K58" s="20"/>
      <c r="L58" s="20"/>
      <c r="M58" s="27"/>
    </row>
    <row r="59" spans="2:13">
      <c r="B59" s="20"/>
      <c r="C59" s="20"/>
      <c r="D59" s="20"/>
      <c r="E59" s="20"/>
      <c r="F59" s="20"/>
      <c r="G59" s="20"/>
      <c r="H59" s="20"/>
      <c r="I59" s="20"/>
      <c r="J59" s="20"/>
      <c r="K59" s="20"/>
      <c r="L59" s="20"/>
      <c r="M59" s="27"/>
    </row>
    <row r="60" spans="2:13">
      <c r="B60" s="20"/>
      <c r="C60" s="20"/>
      <c r="D60" s="20"/>
      <c r="E60" s="20"/>
      <c r="F60" s="20"/>
      <c r="G60" s="20"/>
      <c r="H60" s="20"/>
      <c r="I60" s="20"/>
      <c r="J60" s="20"/>
      <c r="K60" s="20"/>
      <c r="L60" s="20"/>
      <c r="M60" s="27"/>
    </row>
    <row r="61" spans="2:13">
      <c r="B61" s="20"/>
      <c r="C61" s="20"/>
      <c r="D61" s="20"/>
      <c r="E61" s="20"/>
      <c r="F61" s="20"/>
      <c r="G61" s="20"/>
      <c r="H61" s="20"/>
      <c r="I61" s="20"/>
      <c r="J61" s="20"/>
      <c r="K61" s="20"/>
      <c r="L61" s="20"/>
      <c r="M61" s="27"/>
    </row>
    <row r="62" spans="2:13">
      <c r="B62" s="20"/>
      <c r="C62" s="20"/>
      <c r="D62" s="20"/>
      <c r="E62" s="20"/>
      <c r="F62" s="20"/>
      <c r="G62" s="20"/>
      <c r="H62" s="20"/>
      <c r="I62" s="20"/>
      <c r="J62" s="20"/>
      <c r="K62" s="20"/>
      <c r="L62" s="20"/>
      <c r="M62" s="27"/>
    </row>
    <row r="63" spans="2:13">
      <c r="B63" s="20"/>
      <c r="C63" s="20"/>
      <c r="D63" s="20"/>
      <c r="E63" s="20"/>
      <c r="F63" s="20"/>
      <c r="G63" s="20"/>
      <c r="H63" s="20"/>
      <c r="I63" s="20"/>
      <c r="J63" s="20"/>
      <c r="K63" s="20"/>
      <c r="L63" s="20"/>
      <c r="M63" s="27"/>
    </row>
    <row r="64" spans="2:13">
      <c r="B64" s="20"/>
      <c r="C64" s="20"/>
      <c r="D64" s="20"/>
      <c r="E64" s="20"/>
      <c r="F64" s="20"/>
      <c r="G64" s="20"/>
      <c r="H64" s="20"/>
      <c r="I64" s="20"/>
      <c r="J64" s="20"/>
      <c r="K64" s="20"/>
      <c r="L64" s="20"/>
      <c r="M64" s="27"/>
    </row>
    <row r="65" spans="2:13">
      <c r="B65" s="20"/>
      <c r="C65" s="20"/>
      <c r="D65" s="20"/>
      <c r="E65" s="20"/>
      <c r="F65" s="20"/>
      <c r="G65" s="20"/>
      <c r="H65" s="20"/>
      <c r="I65" s="20"/>
      <c r="J65" s="20"/>
      <c r="K65" s="20"/>
      <c r="L65" s="20"/>
      <c r="M65" s="27"/>
    </row>
    <row r="66" spans="2:13">
      <c r="B66" s="20"/>
      <c r="C66" s="20"/>
      <c r="D66" s="20"/>
      <c r="E66" s="20"/>
      <c r="F66" s="20"/>
      <c r="G66" s="20"/>
      <c r="H66" s="20"/>
      <c r="I66" s="20"/>
      <c r="J66" s="20"/>
      <c r="K66" s="20"/>
      <c r="L66" s="20"/>
      <c r="M66" s="27"/>
    </row>
    <row r="67" spans="2:13">
      <c r="B67" s="20"/>
      <c r="C67" s="20"/>
      <c r="D67" s="20"/>
      <c r="E67" s="20"/>
      <c r="F67" s="20"/>
      <c r="G67" s="20"/>
      <c r="H67" s="20"/>
      <c r="I67" s="20"/>
      <c r="J67" s="20"/>
      <c r="K67" s="20"/>
      <c r="L67" s="20"/>
      <c r="M67" s="27"/>
    </row>
    <row r="68" spans="2:13">
      <c r="B68" s="20"/>
      <c r="C68" s="20"/>
      <c r="D68" s="20"/>
      <c r="E68" s="20"/>
      <c r="F68" s="20"/>
      <c r="G68" s="20"/>
      <c r="H68" s="20"/>
      <c r="I68" s="20"/>
      <c r="J68" s="20"/>
      <c r="K68" s="20"/>
      <c r="L68" s="20"/>
      <c r="M68" s="27"/>
    </row>
    <row r="69" spans="2:13">
      <c r="B69" s="20"/>
      <c r="C69" s="20"/>
      <c r="D69" s="20"/>
      <c r="E69" s="20"/>
      <c r="F69" s="20"/>
      <c r="G69" s="20"/>
      <c r="H69" s="20"/>
      <c r="I69" s="20"/>
      <c r="J69" s="20"/>
      <c r="K69" s="20"/>
      <c r="L69" s="20"/>
      <c r="M69" s="27"/>
    </row>
    <row r="70" spans="2:13">
      <c r="B70" s="20"/>
      <c r="C70" s="20"/>
      <c r="D70" s="20"/>
      <c r="E70" s="20"/>
      <c r="F70" s="20"/>
      <c r="G70" s="20"/>
      <c r="H70" s="20"/>
      <c r="I70" s="20"/>
      <c r="J70" s="20"/>
      <c r="K70" s="20"/>
      <c r="L70" s="20"/>
      <c r="M70" s="27"/>
    </row>
    <row r="71" spans="2:13">
      <c r="B71" s="20"/>
      <c r="C71" s="20"/>
      <c r="D71" s="20"/>
      <c r="E71" s="20"/>
      <c r="F71" s="20"/>
      <c r="G71" s="20"/>
      <c r="H71" s="20"/>
      <c r="I71" s="20"/>
      <c r="J71" s="20"/>
      <c r="K71" s="20"/>
      <c r="L71" s="20"/>
      <c r="M71" s="27"/>
    </row>
    <row r="72" spans="2:13">
      <c r="B72" s="20"/>
      <c r="C72" s="20"/>
      <c r="D72" s="20"/>
      <c r="E72" s="20"/>
      <c r="F72" s="20"/>
      <c r="G72" s="20"/>
      <c r="H72" s="20"/>
      <c r="I72" s="20"/>
      <c r="J72" s="20"/>
      <c r="K72" s="20"/>
      <c r="L72" s="20"/>
      <c r="M72" s="27"/>
    </row>
    <row r="73" spans="2:13">
      <c r="B73" s="20"/>
      <c r="C73" s="20"/>
      <c r="D73" s="20"/>
      <c r="E73" s="20"/>
      <c r="F73" s="20"/>
      <c r="G73" s="20"/>
      <c r="H73" s="20"/>
      <c r="I73" s="20"/>
      <c r="J73" s="20"/>
      <c r="K73" s="20"/>
      <c r="L73" s="20"/>
      <c r="M73" s="27"/>
    </row>
    <row r="74" spans="2:13">
      <c r="B74" s="20"/>
      <c r="C74" s="20"/>
      <c r="D74" s="20"/>
      <c r="E74" s="20"/>
      <c r="F74" s="20"/>
      <c r="G74" s="20"/>
      <c r="H74" s="20"/>
      <c r="I74" s="20"/>
      <c r="J74" s="20"/>
      <c r="K74" s="20"/>
      <c r="L74" s="20"/>
      <c r="M74" s="27"/>
    </row>
    <row r="75" spans="2:13">
      <c r="B75" s="20"/>
      <c r="C75" s="20"/>
      <c r="D75" s="20"/>
      <c r="E75" s="20"/>
      <c r="F75" s="20"/>
      <c r="G75" s="20"/>
      <c r="H75" s="20"/>
      <c r="I75" s="20"/>
      <c r="J75" s="20"/>
      <c r="K75" s="20"/>
      <c r="L75" s="20"/>
      <c r="M75" s="27"/>
    </row>
    <row r="76" spans="2:13">
      <c r="B76" s="20"/>
      <c r="C76" s="20"/>
      <c r="D76" s="20"/>
      <c r="E76" s="20"/>
      <c r="F76" s="20"/>
      <c r="G76" s="20"/>
      <c r="H76" s="20"/>
      <c r="I76" s="20"/>
      <c r="J76" s="20"/>
      <c r="K76" s="20"/>
      <c r="L76" s="20"/>
      <c r="M76" s="27"/>
    </row>
    <row r="77" spans="2:13">
      <c r="B77" s="20"/>
      <c r="C77" s="20"/>
      <c r="D77" s="20"/>
      <c r="E77" s="20"/>
      <c r="F77" s="20"/>
      <c r="G77" s="20"/>
      <c r="H77" s="20"/>
      <c r="I77" s="20"/>
      <c r="J77" s="20"/>
      <c r="K77" s="20"/>
      <c r="L77" s="20"/>
      <c r="M77" s="27"/>
    </row>
    <row r="78" spans="2:13" ht="13.5" customHeight="1">
      <c r="C78" s="20"/>
      <c r="D78" s="20"/>
      <c r="E78" s="20"/>
      <c r="F78" s="20"/>
      <c r="G78" s="20"/>
      <c r="H78" s="20"/>
      <c r="I78" s="20"/>
      <c r="J78" s="20"/>
      <c r="K78" s="20"/>
      <c r="L78" s="20"/>
      <c r="M78" s="27"/>
    </row>
    <row r="79" spans="2:13" ht="13.5" customHeight="1">
      <c r="C79" s="20"/>
      <c r="D79" s="20"/>
      <c r="E79" s="20"/>
      <c r="F79" s="20"/>
      <c r="G79" s="20"/>
      <c r="H79" s="20"/>
      <c r="I79" s="20"/>
      <c r="J79" s="20"/>
      <c r="K79" s="20"/>
      <c r="L79" s="20"/>
      <c r="M79" s="27"/>
    </row>
  </sheetData>
  <phoneticPr fontId="3"/>
  <pageMargins left="0.39370078740157483" right="0.19685039370078741" top="0.47244094488188981" bottom="0.39370078740157483" header="0.31496062992125984" footer="0.19685039370078741"/>
  <pageSetup paperSize="8" scale="75" fitToHeight="0" orientation="landscape" r:id="rId1"/>
  <headerFooter>
    <oddHeader>&amp;R&amp;"ＭＳ 明朝,標準"&amp;12 2-4.生活習慣病に係る医療費等の状況</oddHeader>
  </headerFooter>
  <rowBreaks count="1" manualBreakCount="1">
    <brk id="77"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O84"/>
  <sheetViews>
    <sheetView showGridLines="0" zoomScaleNormal="100" zoomScaleSheetLayoutView="100" workbookViewId="0"/>
  </sheetViews>
  <sheetFormatPr defaultColWidth="9" defaultRowHeight="13.5"/>
  <cols>
    <col min="1" max="1" width="4.625" style="16" customWidth="1"/>
    <col min="2" max="2" width="2.125" style="16" customWidth="1"/>
    <col min="3" max="3" width="8.375" style="16" customWidth="1"/>
    <col min="4" max="4" width="11.625" style="16" customWidth="1"/>
    <col min="5" max="5" width="5.5" style="16" bestFit="1" customWidth="1"/>
    <col min="6" max="6" width="11.625" style="16" customWidth="1"/>
    <col min="7" max="7" width="5.5" style="16" customWidth="1"/>
    <col min="8" max="15" width="8.875" style="16" customWidth="1"/>
    <col min="16" max="16384" width="9" style="2"/>
  </cols>
  <sheetData>
    <row r="1" spans="1:15" ht="16.5" customHeight="1">
      <c r="A1" s="143"/>
      <c r="B1" s="143" t="s">
        <v>207</v>
      </c>
      <c r="C1" s="143"/>
      <c r="D1" s="143"/>
      <c r="E1" s="143"/>
      <c r="F1" s="143"/>
      <c r="G1" s="143"/>
      <c r="H1" s="143"/>
      <c r="I1" s="143"/>
      <c r="J1" s="143"/>
      <c r="K1" s="143"/>
      <c r="L1" s="143"/>
      <c r="M1" s="143"/>
      <c r="N1" s="143"/>
      <c r="O1" s="143"/>
    </row>
    <row r="2" spans="1:15" ht="16.5" customHeight="1">
      <c r="A2" s="143"/>
      <c r="B2" s="143" t="s">
        <v>206</v>
      </c>
      <c r="C2" s="143"/>
      <c r="D2" s="143"/>
      <c r="E2" s="143"/>
      <c r="F2" s="143"/>
      <c r="G2" s="143"/>
      <c r="H2" s="143"/>
      <c r="I2" s="143"/>
      <c r="J2" s="143"/>
      <c r="K2" s="143"/>
      <c r="L2" s="143"/>
      <c r="M2" s="143"/>
      <c r="N2" s="143"/>
      <c r="O2" s="143"/>
    </row>
    <row r="3" spans="1:15">
      <c r="A3" s="143"/>
      <c r="B3" s="143"/>
      <c r="C3" s="143"/>
      <c r="D3" s="143"/>
      <c r="E3" s="143"/>
      <c r="F3" s="143"/>
      <c r="G3" s="143"/>
      <c r="H3" s="143"/>
      <c r="I3" s="143"/>
      <c r="J3" s="143"/>
      <c r="K3" s="143"/>
      <c r="L3" s="143"/>
      <c r="M3" s="143"/>
      <c r="N3" s="143"/>
      <c r="O3" s="143"/>
    </row>
    <row r="4" spans="1:15" ht="13.5" customHeight="1">
      <c r="A4" s="143"/>
      <c r="B4" s="149"/>
      <c r="C4" s="150"/>
      <c r="D4" s="150"/>
      <c r="E4" s="150"/>
      <c r="F4" s="150"/>
      <c r="G4" s="151"/>
      <c r="H4" s="143"/>
      <c r="I4" s="143"/>
      <c r="J4" s="143"/>
      <c r="K4" s="143"/>
      <c r="L4" s="143"/>
      <c r="M4" s="143"/>
      <c r="N4" s="143"/>
      <c r="O4" s="143"/>
    </row>
    <row r="5" spans="1:15" ht="13.5" customHeight="1">
      <c r="A5" s="143"/>
      <c r="B5" s="152"/>
      <c r="C5" s="40"/>
      <c r="D5" s="153">
        <v>0.82900000000000007</v>
      </c>
      <c r="E5" s="28" t="s">
        <v>251</v>
      </c>
      <c r="F5" s="154">
        <v>0.85399999999999998</v>
      </c>
      <c r="G5" s="155" t="s">
        <v>252</v>
      </c>
      <c r="H5" s="143"/>
      <c r="I5" s="143"/>
      <c r="J5" s="143"/>
      <c r="K5" s="143"/>
      <c r="L5" s="143"/>
      <c r="M5" s="143"/>
      <c r="N5" s="143"/>
      <c r="O5" s="143"/>
    </row>
    <row r="6" spans="1:15">
      <c r="A6" s="143"/>
      <c r="B6" s="152"/>
      <c r="C6" s="143"/>
      <c r="D6" s="153"/>
      <c r="E6" s="28"/>
      <c r="F6" s="154"/>
      <c r="G6" s="155"/>
      <c r="H6" s="143"/>
      <c r="I6" s="143"/>
      <c r="J6" s="143"/>
      <c r="K6" s="143"/>
      <c r="L6" s="143"/>
      <c r="M6" s="143"/>
      <c r="N6" s="143"/>
      <c r="O6" s="143"/>
    </row>
    <row r="7" spans="1:15">
      <c r="A7" s="143"/>
      <c r="B7" s="152"/>
      <c r="C7" s="41"/>
      <c r="D7" s="153">
        <v>0.80200000000000005</v>
      </c>
      <c r="E7" s="28" t="s">
        <v>251</v>
      </c>
      <c r="F7" s="154">
        <v>0.82900000000000007</v>
      </c>
      <c r="G7" s="155" t="s">
        <v>253</v>
      </c>
      <c r="H7" s="143"/>
      <c r="I7" s="143"/>
      <c r="J7" s="143"/>
      <c r="K7" s="143"/>
      <c r="L7" s="143"/>
      <c r="M7" s="143"/>
      <c r="N7" s="143"/>
      <c r="O7" s="143"/>
    </row>
    <row r="8" spans="1:15">
      <c r="A8" s="143"/>
      <c r="B8" s="152"/>
      <c r="C8" s="143"/>
      <c r="D8" s="153"/>
      <c r="E8" s="28"/>
      <c r="F8" s="154"/>
      <c r="G8" s="155"/>
      <c r="H8" s="143"/>
      <c r="I8" s="143"/>
      <c r="J8" s="143"/>
      <c r="K8" s="143"/>
      <c r="L8" s="143"/>
      <c r="M8" s="143"/>
      <c r="N8" s="143"/>
      <c r="O8" s="143"/>
    </row>
    <row r="9" spans="1:15">
      <c r="A9" s="143"/>
      <c r="B9" s="152"/>
      <c r="C9" s="42"/>
      <c r="D9" s="153">
        <v>0.77500000000000002</v>
      </c>
      <c r="E9" s="28" t="s">
        <v>251</v>
      </c>
      <c r="F9" s="154">
        <v>0.80200000000000005</v>
      </c>
      <c r="G9" s="155" t="s">
        <v>253</v>
      </c>
      <c r="H9" s="143"/>
      <c r="I9" s="143"/>
      <c r="J9" s="143"/>
      <c r="K9" s="143"/>
      <c r="L9" s="143"/>
      <c r="M9" s="143"/>
      <c r="N9" s="143"/>
      <c r="O9" s="143"/>
    </row>
    <row r="10" spans="1:15">
      <c r="A10" s="143"/>
      <c r="B10" s="152"/>
      <c r="C10" s="143"/>
      <c r="D10" s="153"/>
      <c r="E10" s="28"/>
      <c r="F10" s="154"/>
      <c r="G10" s="155"/>
      <c r="H10" s="143"/>
      <c r="I10" s="143"/>
      <c r="J10" s="143"/>
      <c r="K10" s="143"/>
      <c r="L10" s="143"/>
      <c r="M10" s="143"/>
      <c r="N10" s="143"/>
      <c r="O10" s="143"/>
    </row>
    <row r="11" spans="1:15">
      <c r="A11" s="143"/>
      <c r="B11" s="152"/>
      <c r="C11" s="43"/>
      <c r="D11" s="153">
        <v>0.748</v>
      </c>
      <c r="E11" s="28" t="s">
        <v>251</v>
      </c>
      <c r="F11" s="154">
        <v>0.77500000000000002</v>
      </c>
      <c r="G11" s="155" t="s">
        <v>253</v>
      </c>
      <c r="H11" s="143"/>
      <c r="I11" s="143"/>
      <c r="J11" s="143"/>
      <c r="K11" s="143"/>
      <c r="L11" s="143"/>
      <c r="M11" s="143"/>
      <c r="N11" s="143"/>
      <c r="O11" s="143"/>
    </row>
    <row r="12" spans="1:15">
      <c r="A12" s="143"/>
      <c r="B12" s="152"/>
      <c r="C12" s="143"/>
      <c r="D12" s="153"/>
      <c r="E12" s="28"/>
      <c r="F12" s="154"/>
      <c r="G12" s="155"/>
      <c r="H12" s="143"/>
      <c r="I12" s="143"/>
      <c r="J12" s="143"/>
      <c r="K12" s="143"/>
      <c r="L12" s="143"/>
      <c r="M12" s="143"/>
      <c r="N12" s="143"/>
      <c r="O12" s="143"/>
    </row>
    <row r="13" spans="1:15">
      <c r="A13" s="143"/>
      <c r="B13" s="152"/>
      <c r="C13" s="44"/>
      <c r="D13" s="153">
        <v>0.72099999999999997</v>
      </c>
      <c r="E13" s="28" t="s">
        <v>251</v>
      </c>
      <c r="F13" s="154">
        <v>0.748</v>
      </c>
      <c r="G13" s="155" t="s">
        <v>253</v>
      </c>
      <c r="H13" s="143"/>
      <c r="I13" s="143"/>
      <c r="J13" s="143"/>
      <c r="K13" s="143"/>
      <c r="L13" s="143"/>
      <c r="M13" s="143"/>
      <c r="N13" s="143"/>
      <c r="O13" s="143"/>
    </row>
    <row r="14" spans="1:15">
      <c r="A14" s="143"/>
      <c r="B14" s="156"/>
      <c r="C14" s="157"/>
      <c r="D14" s="157"/>
      <c r="E14" s="157"/>
      <c r="F14" s="157"/>
      <c r="G14" s="158"/>
      <c r="H14" s="143"/>
      <c r="I14" s="143"/>
      <c r="J14" s="143"/>
      <c r="K14" s="143"/>
      <c r="L14" s="143"/>
      <c r="M14" s="143"/>
      <c r="N14" s="143"/>
      <c r="O14" s="143"/>
    </row>
    <row r="15" spans="1:15">
      <c r="A15" s="143"/>
      <c r="B15" s="143"/>
      <c r="C15" s="143"/>
      <c r="D15" s="143"/>
      <c r="E15" s="143"/>
      <c r="F15" s="143"/>
      <c r="G15" s="143"/>
      <c r="H15" s="143"/>
      <c r="I15" s="143"/>
      <c r="J15" s="143"/>
      <c r="K15" s="143"/>
      <c r="L15" s="143"/>
      <c r="M15" s="143"/>
      <c r="N15" s="143"/>
      <c r="O15" s="143"/>
    </row>
    <row r="16" spans="1:15">
      <c r="A16" s="143"/>
      <c r="B16" s="149"/>
      <c r="C16" s="150"/>
      <c r="D16" s="150"/>
      <c r="E16" s="150"/>
      <c r="F16" s="150"/>
      <c r="G16" s="150"/>
      <c r="H16" s="150"/>
      <c r="I16" s="150"/>
      <c r="J16" s="150"/>
      <c r="K16" s="150"/>
      <c r="L16" s="150"/>
      <c r="M16" s="150"/>
      <c r="N16" s="150"/>
      <c r="O16" s="151"/>
    </row>
    <row r="17" spans="1:15">
      <c r="A17" s="143"/>
      <c r="B17" s="152"/>
      <c r="C17" s="143"/>
      <c r="D17" s="143"/>
      <c r="E17" s="143"/>
      <c r="F17" s="143"/>
      <c r="G17" s="143"/>
      <c r="H17" s="143"/>
      <c r="I17" s="143"/>
      <c r="J17" s="143"/>
      <c r="K17" s="143"/>
      <c r="L17" s="143"/>
      <c r="M17" s="143"/>
      <c r="N17" s="143"/>
      <c r="O17" s="159"/>
    </row>
    <row r="18" spans="1:15">
      <c r="A18" s="143"/>
      <c r="B18" s="152"/>
      <c r="C18" s="143"/>
      <c r="D18" s="143"/>
      <c r="E18" s="143"/>
      <c r="F18" s="143"/>
      <c r="G18" s="143"/>
      <c r="H18" s="143"/>
      <c r="I18" s="143"/>
      <c r="J18" s="143"/>
      <c r="K18" s="143"/>
      <c r="L18" s="143"/>
      <c r="M18" s="143"/>
      <c r="N18" s="143"/>
      <c r="O18" s="159"/>
    </row>
    <row r="19" spans="1:15">
      <c r="A19" s="143"/>
      <c r="B19" s="152"/>
      <c r="C19" s="143"/>
      <c r="D19" s="143"/>
      <c r="E19" s="143"/>
      <c r="F19" s="143"/>
      <c r="G19" s="143"/>
      <c r="H19" s="143"/>
      <c r="I19" s="143"/>
      <c r="J19" s="143"/>
      <c r="K19" s="143"/>
      <c r="L19" s="143"/>
      <c r="M19" s="143"/>
      <c r="N19" s="143"/>
      <c r="O19" s="159"/>
    </row>
    <row r="20" spans="1:15">
      <c r="A20" s="143"/>
      <c r="B20" s="152"/>
      <c r="C20" s="143"/>
      <c r="D20" s="143"/>
      <c r="E20" s="143"/>
      <c r="F20" s="143"/>
      <c r="G20" s="143"/>
      <c r="H20" s="143"/>
      <c r="I20" s="143"/>
      <c r="J20" s="143"/>
      <c r="K20" s="143"/>
      <c r="L20" s="143"/>
      <c r="M20" s="143"/>
      <c r="N20" s="143"/>
      <c r="O20" s="159"/>
    </row>
    <row r="21" spans="1:15">
      <c r="A21" s="143"/>
      <c r="B21" s="152"/>
      <c r="C21" s="143"/>
      <c r="D21" s="143"/>
      <c r="E21" s="143"/>
      <c r="F21" s="143"/>
      <c r="G21" s="143"/>
      <c r="H21" s="143"/>
      <c r="I21" s="143"/>
      <c r="J21" s="143"/>
      <c r="K21" s="143"/>
      <c r="L21" s="143"/>
      <c r="M21" s="143"/>
      <c r="N21" s="143"/>
      <c r="O21" s="159"/>
    </row>
    <row r="22" spans="1:15">
      <c r="A22" s="143"/>
      <c r="B22" s="152"/>
      <c r="C22" s="143"/>
      <c r="D22" s="143"/>
      <c r="E22" s="143"/>
      <c r="F22" s="143"/>
      <c r="G22" s="143"/>
      <c r="H22" s="143"/>
      <c r="I22" s="143"/>
      <c r="J22" s="143"/>
      <c r="K22" s="143"/>
      <c r="L22" s="143"/>
      <c r="M22" s="143"/>
      <c r="N22" s="143"/>
      <c r="O22" s="159"/>
    </row>
    <row r="23" spans="1:15">
      <c r="A23" s="143"/>
      <c r="B23" s="152"/>
      <c r="C23" s="143"/>
      <c r="D23" s="143"/>
      <c r="E23" s="143"/>
      <c r="F23" s="143"/>
      <c r="G23" s="143"/>
      <c r="H23" s="143"/>
      <c r="I23" s="143"/>
      <c r="J23" s="143"/>
      <c r="K23" s="143"/>
      <c r="L23" s="143"/>
      <c r="M23" s="143"/>
      <c r="N23" s="143"/>
      <c r="O23" s="159"/>
    </row>
    <row r="24" spans="1:15">
      <c r="A24" s="143"/>
      <c r="B24" s="152"/>
      <c r="C24" s="143"/>
      <c r="D24" s="143"/>
      <c r="E24" s="143"/>
      <c r="F24" s="143"/>
      <c r="G24" s="143"/>
      <c r="H24" s="143"/>
      <c r="I24" s="143"/>
      <c r="J24" s="143"/>
      <c r="K24" s="143"/>
      <c r="L24" s="143"/>
      <c r="M24" s="143"/>
      <c r="N24" s="143"/>
      <c r="O24" s="159"/>
    </row>
    <row r="25" spans="1:15">
      <c r="A25" s="143"/>
      <c r="B25" s="152"/>
      <c r="C25" s="143"/>
      <c r="D25" s="143"/>
      <c r="E25" s="143"/>
      <c r="F25" s="143"/>
      <c r="G25" s="143"/>
      <c r="H25" s="143"/>
      <c r="I25" s="143"/>
      <c r="J25" s="143"/>
      <c r="K25" s="143"/>
      <c r="L25" s="143"/>
      <c r="M25" s="143"/>
      <c r="N25" s="143"/>
      <c r="O25" s="159"/>
    </row>
    <row r="26" spans="1:15">
      <c r="A26" s="143"/>
      <c r="B26" s="152"/>
      <c r="C26" s="143"/>
      <c r="D26" s="143"/>
      <c r="E26" s="143"/>
      <c r="F26" s="143"/>
      <c r="G26" s="143"/>
      <c r="H26" s="143"/>
      <c r="I26" s="143"/>
      <c r="J26" s="143"/>
      <c r="K26" s="143"/>
      <c r="L26" s="143"/>
      <c r="M26" s="143"/>
      <c r="N26" s="143"/>
      <c r="O26" s="159"/>
    </row>
    <row r="27" spans="1:15">
      <c r="A27" s="143"/>
      <c r="B27" s="152"/>
      <c r="C27" s="143"/>
      <c r="D27" s="143"/>
      <c r="E27" s="143"/>
      <c r="F27" s="143"/>
      <c r="G27" s="143"/>
      <c r="H27" s="143"/>
      <c r="I27" s="143"/>
      <c r="J27" s="143"/>
      <c r="K27" s="143"/>
      <c r="L27" s="143"/>
      <c r="M27" s="143"/>
      <c r="N27" s="143"/>
      <c r="O27" s="159"/>
    </row>
    <row r="28" spans="1:15">
      <c r="A28" s="143"/>
      <c r="B28" s="152"/>
      <c r="C28" s="143"/>
      <c r="D28" s="143"/>
      <c r="E28" s="143"/>
      <c r="F28" s="143"/>
      <c r="G28" s="143"/>
      <c r="H28" s="143"/>
      <c r="I28" s="143"/>
      <c r="J28" s="143"/>
      <c r="K28" s="143"/>
      <c r="L28" s="143"/>
      <c r="M28" s="143"/>
      <c r="N28" s="143"/>
      <c r="O28" s="159"/>
    </row>
    <row r="29" spans="1:15">
      <c r="A29" s="143"/>
      <c r="B29" s="152"/>
      <c r="C29" s="143"/>
      <c r="D29" s="143"/>
      <c r="E29" s="143"/>
      <c r="F29" s="143"/>
      <c r="G29" s="143"/>
      <c r="H29" s="143"/>
      <c r="I29" s="143"/>
      <c r="J29" s="143"/>
      <c r="K29" s="143"/>
      <c r="L29" s="143"/>
      <c r="M29" s="143"/>
      <c r="N29" s="143"/>
      <c r="O29" s="159"/>
    </row>
    <row r="30" spans="1:15">
      <c r="A30" s="143"/>
      <c r="B30" s="152"/>
      <c r="C30" s="143"/>
      <c r="D30" s="143"/>
      <c r="E30" s="143"/>
      <c r="F30" s="143"/>
      <c r="G30" s="143"/>
      <c r="H30" s="143"/>
      <c r="I30" s="143"/>
      <c r="J30" s="143"/>
      <c r="K30" s="143"/>
      <c r="L30" s="143"/>
      <c r="M30" s="143"/>
      <c r="N30" s="143"/>
      <c r="O30" s="159"/>
    </row>
    <row r="31" spans="1:15">
      <c r="A31" s="143"/>
      <c r="B31" s="152"/>
      <c r="C31" s="143"/>
      <c r="D31" s="143"/>
      <c r="E31" s="143"/>
      <c r="F31" s="143"/>
      <c r="G31" s="143"/>
      <c r="H31" s="143"/>
      <c r="I31" s="143"/>
      <c r="J31" s="143"/>
      <c r="K31" s="143"/>
      <c r="L31" s="143"/>
      <c r="M31" s="143"/>
      <c r="N31" s="143"/>
      <c r="O31" s="159"/>
    </row>
    <row r="32" spans="1:15">
      <c r="A32" s="143"/>
      <c r="B32" s="152"/>
      <c r="C32" s="143"/>
      <c r="D32" s="143"/>
      <c r="E32" s="143"/>
      <c r="F32" s="143"/>
      <c r="G32" s="143"/>
      <c r="H32" s="143"/>
      <c r="I32" s="143"/>
      <c r="J32" s="143"/>
      <c r="K32" s="143"/>
      <c r="L32" s="143"/>
      <c r="M32" s="143"/>
      <c r="N32" s="143"/>
      <c r="O32" s="159"/>
    </row>
    <row r="33" spans="1:15">
      <c r="A33" s="143"/>
      <c r="B33" s="152"/>
      <c r="C33" s="143"/>
      <c r="D33" s="143"/>
      <c r="E33" s="143"/>
      <c r="F33" s="143"/>
      <c r="G33" s="143"/>
      <c r="H33" s="143"/>
      <c r="I33" s="143"/>
      <c r="J33" s="143"/>
      <c r="K33" s="143"/>
      <c r="L33" s="143"/>
      <c r="M33" s="143"/>
      <c r="N33" s="143"/>
      <c r="O33" s="159"/>
    </row>
    <row r="34" spans="1:15">
      <c r="A34" s="143"/>
      <c r="B34" s="152"/>
      <c r="C34" s="143"/>
      <c r="D34" s="143"/>
      <c r="E34" s="143"/>
      <c r="F34" s="143"/>
      <c r="G34" s="143"/>
      <c r="H34" s="143"/>
      <c r="I34" s="143"/>
      <c r="J34" s="143"/>
      <c r="K34" s="143"/>
      <c r="L34" s="143"/>
      <c r="M34" s="143"/>
      <c r="N34" s="143"/>
      <c r="O34" s="159"/>
    </row>
    <row r="35" spans="1:15">
      <c r="A35" s="143"/>
      <c r="B35" s="152"/>
      <c r="C35" s="143"/>
      <c r="D35" s="143"/>
      <c r="E35" s="143"/>
      <c r="F35" s="143"/>
      <c r="G35" s="143"/>
      <c r="H35" s="143"/>
      <c r="I35" s="143"/>
      <c r="J35" s="143"/>
      <c r="K35" s="143"/>
      <c r="L35" s="143"/>
      <c r="M35" s="143"/>
      <c r="N35" s="143"/>
      <c r="O35" s="159"/>
    </row>
    <row r="36" spans="1:15">
      <c r="A36" s="143"/>
      <c r="B36" s="152"/>
      <c r="C36" s="143"/>
      <c r="D36" s="143"/>
      <c r="E36" s="143"/>
      <c r="F36" s="143"/>
      <c r="G36" s="143"/>
      <c r="H36" s="143"/>
      <c r="I36" s="143"/>
      <c r="J36" s="143"/>
      <c r="K36" s="143"/>
      <c r="L36" s="143"/>
      <c r="M36" s="143"/>
      <c r="N36" s="143"/>
      <c r="O36" s="159"/>
    </row>
    <row r="37" spans="1:15">
      <c r="A37" s="143"/>
      <c r="B37" s="152"/>
      <c r="C37" s="143"/>
      <c r="D37" s="143"/>
      <c r="E37" s="143"/>
      <c r="F37" s="143"/>
      <c r="G37" s="143"/>
      <c r="H37" s="143"/>
      <c r="I37" s="143"/>
      <c r="J37" s="143"/>
      <c r="K37" s="143"/>
      <c r="L37" s="143"/>
      <c r="M37" s="143"/>
      <c r="N37" s="143"/>
      <c r="O37" s="159"/>
    </row>
    <row r="38" spans="1:15">
      <c r="A38" s="143"/>
      <c r="B38" s="152"/>
      <c r="C38" s="143"/>
      <c r="D38" s="143"/>
      <c r="E38" s="143"/>
      <c r="F38" s="143"/>
      <c r="G38" s="143"/>
      <c r="H38" s="143"/>
      <c r="I38" s="143"/>
      <c r="J38" s="143"/>
      <c r="K38" s="143"/>
      <c r="L38" s="143"/>
      <c r="M38" s="143"/>
      <c r="N38" s="143"/>
      <c r="O38" s="159"/>
    </row>
    <row r="39" spans="1:15">
      <c r="A39" s="143"/>
      <c r="B39" s="152"/>
      <c r="C39" s="143"/>
      <c r="D39" s="143"/>
      <c r="E39" s="143"/>
      <c r="F39" s="143"/>
      <c r="G39" s="143"/>
      <c r="H39" s="143"/>
      <c r="I39" s="143"/>
      <c r="J39" s="143"/>
      <c r="K39" s="143"/>
      <c r="L39" s="143"/>
      <c r="M39" s="143"/>
      <c r="N39" s="143"/>
      <c r="O39" s="159"/>
    </row>
    <row r="40" spans="1:15">
      <c r="A40" s="143"/>
      <c r="B40" s="152"/>
      <c r="C40" s="143"/>
      <c r="D40" s="143"/>
      <c r="E40" s="143"/>
      <c r="F40" s="143"/>
      <c r="G40" s="143"/>
      <c r="H40" s="143"/>
      <c r="I40" s="143"/>
      <c r="J40" s="143"/>
      <c r="K40" s="143"/>
      <c r="L40" s="143"/>
      <c r="M40" s="143"/>
      <c r="N40" s="143"/>
      <c r="O40" s="159"/>
    </row>
    <row r="41" spans="1:15">
      <c r="A41" s="143"/>
      <c r="B41" s="152"/>
      <c r="C41" s="143"/>
      <c r="D41" s="143"/>
      <c r="E41" s="143"/>
      <c r="F41" s="143"/>
      <c r="G41" s="143"/>
      <c r="H41" s="143"/>
      <c r="I41" s="143"/>
      <c r="J41" s="143"/>
      <c r="K41" s="143"/>
      <c r="L41" s="143"/>
      <c r="M41" s="143"/>
      <c r="N41" s="143"/>
      <c r="O41" s="159"/>
    </row>
    <row r="42" spans="1:15">
      <c r="A42" s="143"/>
      <c r="B42" s="152"/>
      <c r="C42" s="143"/>
      <c r="D42" s="143"/>
      <c r="E42" s="143"/>
      <c r="F42" s="143"/>
      <c r="G42" s="143"/>
      <c r="H42" s="143"/>
      <c r="I42" s="143"/>
      <c r="J42" s="143"/>
      <c r="K42" s="143"/>
      <c r="L42" s="143"/>
      <c r="M42" s="143"/>
      <c r="N42" s="143"/>
      <c r="O42" s="159"/>
    </row>
    <row r="43" spans="1:15">
      <c r="A43" s="143"/>
      <c r="B43" s="152"/>
      <c r="C43" s="143"/>
      <c r="D43" s="143"/>
      <c r="E43" s="143"/>
      <c r="F43" s="143"/>
      <c r="G43" s="143"/>
      <c r="H43" s="143"/>
      <c r="I43" s="143"/>
      <c r="J43" s="143"/>
      <c r="K43" s="143"/>
      <c r="L43" s="143"/>
      <c r="M43" s="143"/>
      <c r="N43" s="143"/>
      <c r="O43" s="159"/>
    </row>
    <row r="44" spans="1:15">
      <c r="A44" s="143"/>
      <c r="B44" s="152"/>
      <c r="C44" s="143"/>
      <c r="D44" s="143"/>
      <c r="E44" s="143"/>
      <c r="F44" s="143"/>
      <c r="G44" s="143"/>
      <c r="H44" s="143"/>
      <c r="I44" s="143"/>
      <c r="J44" s="143"/>
      <c r="K44" s="143"/>
      <c r="L44" s="143"/>
      <c r="M44" s="143"/>
      <c r="N44" s="143"/>
      <c r="O44" s="159"/>
    </row>
    <row r="45" spans="1:15">
      <c r="A45" s="143"/>
      <c r="B45" s="152"/>
      <c r="C45" s="143"/>
      <c r="D45" s="143"/>
      <c r="E45" s="143"/>
      <c r="F45" s="143"/>
      <c r="G45" s="143"/>
      <c r="H45" s="143"/>
      <c r="I45" s="143"/>
      <c r="J45" s="143"/>
      <c r="K45" s="143"/>
      <c r="L45" s="143"/>
      <c r="M45" s="143"/>
      <c r="N45" s="143"/>
      <c r="O45" s="159"/>
    </row>
    <row r="46" spans="1:15">
      <c r="A46" s="143"/>
      <c r="B46" s="152"/>
      <c r="C46" s="143"/>
      <c r="D46" s="143"/>
      <c r="E46" s="143"/>
      <c r="F46" s="143"/>
      <c r="G46" s="143"/>
      <c r="H46" s="143"/>
      <c r="I46" s="143"/>
      <c r="J46" s="143"/>
      <c r="K46" s="143"/>
      <c r="L46" s="143"/>
      <c r="M46" s="143"/>
      <c r="N46" s="143"/>
      <c r="O46" s="159"/>
    </row>
    <row r="47" spans="1:15">
      <c r="A47" s="143"/>
      <c r="B47" s="152"/>
      <c r="C47" s="143"/>
      <c r="D47" s="143"/>
      <c r="E47" s="143"/>
      <c r="F47" s="143"/>
      <c r="G47" s="143"/>
      <c r="H47" s="143"/>
      <c r="I47" s="143"/>
      <c r="J47" s="143"/>
      <c r="K47" s="143"/>
      <c r="L47" s="143"/>
      <c r="M47" s="143"/>
      <c r="N47" s="143"/>
      <c r="O47" s="159"/>
    </row>
    <row r="48" spans="1:15">
      <c r="A48" s="143"/>
      <c r="B48" s="152"/>
      <c r="C48" s="143"/>
      <c r="D48" s="143"/>
      <c r="E48" s="143"/>
      <c r="F48" s="143"/>
      <c r="G48" s="143"/>
      <c r="H48" s="143"/>
      <c r="I48" s="143"/>
      <c r="J48" s="143"/>
      <c r="K48" s="143"/>
      <c r="L48" s="143"/>
      <c r="M48" s="143"/>
      <c r="N48" s="143"/>
      <c r="O48" s="159"/>
    </row>
    <row r="49" spans="1:15">
      <c r="A49" s="143"/>
      <c r="B49" s="152"/>
      <c r="C49" s="143"/>
      <c r="D49" s="143"/>
      <c r="E49" s="143"/>
      <c r="F49" s="143"/>
      <c r="G49" s="143"/>
      <c r="H49" s="143"/>
      <c r="I49" s="143"/>
      <c r="J49" s="143"/>
      <c r="K49" s="143"/>
      <c r="L49" s="143"/>
      <c r="M49" s="143"/>
      <c r="N49" s="143"/>
      <c r="O49" s="159"/>
    </row>
    <row r="50" spans="1:15">
      <c r="A50" s="143"/>
      <c r="B50" s="152"/>
      <c r="C50" s="143"/>
      <c r="D50" s="143"/>
      <c r="E50" s="143"/>
      <c r="F50" s="143"/>
      <c r="G50" s="143"/>
      <c r="H50" s="143"/>
      <c r="I50" s="143"/>
      <c r="J50" s="143"/>
      <c r="K50" s="143"/>
      <c r="L50" s="143"/>
      <c r="M50" s="143"/>
      <c r="N50" s="143"/>
      <c r="O50" s="159"/>
    </row>
    <row r="51" spans="1:15">
      <c r="A51" s="143"/>
      <c r="B51" s="152"/>
      <c r="C51" s="143"/>
      <c r="D51" s="143"/>
      <c r="E51" s="143"/>
      <c r="F51" s="143"/>
      <c r="G51" s="143"/>
      <c r="H51" s="143"/>
      <c r="I51" s="143"/>
      <c r="J51" s="143"/>
      <c r="K51" s="143"/>
      <c r="L51" s="143"/>
      <c r="M51" s="143"/>
      <c r="N51" s="143"/>
      <c r="O51" s="159"/>
    </row>
    <row r="52" spans="1:15">
      <c r="A52" s="143"/>
      <c r="B52" s="152"/>
      <c r="C52" s="143"/>
      <c r="D52" s="143"/>
      <c r="E52" s="143"/>
      <c r="F52" s="143"/>
      <c r="G52" s="143"/>
      <c r="H52" s="143"/>
      <c r="I52" s="143"/>
      <c r="J52" s="143"/>
      <c r="K52" s="143"/>
      <c r="L52" s="143"/>
      <c r="M52" s="143"/>
      <c r="N52" s="143"/>
      <c r="O52" s="159"/>
    </row>
    <row r="53" spans="1:15">
      <c r="A53" s="143"/>
      <c r="B53" s="152"/>
      <c r="C53" s="143"/>
      <c r="D53" s="143"/>
      <c r="E53" s="143"/>
      <c r="F53" s="143"/>
      <c r="G53" s="143"/>
      <c r="H53" s="143"/>
      <c r="I53" s="143"/>
      <c r="J53" s="143"/>
      <c r="K53" s="143"/>
      <c r="L53" s="143"/>
      <c r="M53" s="143"/>
      <c r="N53" s="143"/>
      <c r="O53" s="159"/>
    </row>
    <row r="54" spans="1:15">
      <c r="A54" s="143"/>
      <c r="B54" s="152"/>
      <c r="C54" s="143"/>
      <c r="D54" s="143"/>
      <c r="E54" s="143"/>
      <c r="F54" s="143"/>
      <c r="G54" s="143"/>
      <c r="H54" s="143"/>
      <c r="I54" s="143"/>
      <c r="J54" s="143"/>
      <c r="K54" s="143"/>
      <c r="L54" s="143"/>
      <c r="M54" s="143"/>
      <c r="N54" s="143"/>
      <c r="O54" s="159"/>
    </row>
    <row r="55" spans="1:15">
      <c r="A55" s="143"/>
      <c r="B55" s="152"/>
      <c r="C55" s="143"/>
      <c r="D55" s="143"/>
      <c r="E55" s="143"/>
      <c r="F55" s="143"/>
      <c r="G55" s="143"/>
      <c r="H55" s="143"/>
      <c r="I55" s="143"/>
      <c r="J55" s="143"/>
      <c r="K55" s="143"/>
      <c r="L55" s="143"/>
      <c r="M55" s="143"/>
      <c r="N55" s="143"/>
      <c r="O55" s="159"/>
    </row>
    <row r="56" spans="1:15">
      <c r="A56" s="143"/>
      <c r="B56" s="152"/>
      <c r="C56" s="143"/>
      <c r="D56" s="143"/>
      <c r="E56" s="143"/>
      <c r="F56" s="143"/>
      <c r="G56" s="143"/>
      <c r="H56" s="143"/>
      <c r="I56" s="143"/>
      <c r="J56" s="143"/>
      <c r="K56" s="143"/>
      <c r="L56" s="143"/>
      <c r="M56" s="143"/>
      <c r="N56" s="143"/>
      <c r="O56" s="159"/>
    </row>
    <row r="57" spans="1:15">
      <c r="A57" s="143"/>
      <c r="B57" s="152"/>
      <c r="C57" s="143"/>
      <c r="D57" s="143"/>
      <c r="E57" s="143"/>
      <c r="F57" s="143"/>
      <c r="G57" s="143"/>
      <c r="H57" s="143"/>
      <c r="I57" s="143"/>
      <c r="J57" s="143"/>
      <c r="K57" s="143"/>
      <c r="L57" s="143"/>
      <c r="M57" s="143"/>
      <c r="N57" s="143"/>
      <c r="O57" s="159"/>
    </row>
    <row r="58" spans="1:15">
      <c r="A58" s="143"/>
      <c r="B58" s="152"/>
      <c r="C58" s="143"/>
      <c r="D58" s="143"/>
      <c r="E58" s="143"/>
      <c r="F58" s="143"/>
      <c r="G58" s="143"/>
      <c r="H58" s="143"/>
      <c r="I58" s="143"/>
      <c r="J58" s="143"/>
      <c r="K58" s="143"/>
      <c r="L58" s="143"/>
      <c r="M58" s="143"/>
      <c r="N58" s="143"/>
      <c r="O58" s="159"/>
    </row>
    <row r="59" spans="1:15">
      <c r="A59" s="143"/>
      <c r="B59" s="152"/>
      <c r="C59" s="143"/>
      <c r="D59" s="143"/>
      <c r="E59" s="143"/>
      <c r="F59" s="143"/>
      <c r="G59" s="143"/>
      <c r="H59" s="143"/>
      <c r="I59" s="143"/>
      <c r="J59" s="143"/>
      <c r="K59" s="143"/>
      <c r="L59" s="143"/>
      <c r="M59" s="143"/>
      <c r="N59" s="143"/>
      <c r="O59" s="159"/>
    </row>
    <row r="60" spans="1:15">
      <c r="A60" s="143"/>
      <c r="B60" s="152"/>
      <c r="C60" s="143"/>
      <c r="D60" s="143"/>
      <c r="E60" s="143"/>
      <c r="F60" s="143"/>
      <c r="G60" s="143"/>
      <c r="H60" s="143"/>
      <c r="I60" s="143"/>
      <c r="J60" s="143"/>
      <c r="K60" s="143"/>
      <c r="L60" s="143"/>
      <c r="M60" s="143"/>
      <c r="N60" s="143"/>
      <c r="O60" s="159"/>
    </row>
    <row r="61" spans="1:15">
      <c r="A61" s="143"/>
      <c r="B61" s="152"/>
      <c r="C61" s="143"/>
      <c r="D61" s="143"/>
      <c r="E61" s="143"/>
      <c r="F61" s="143"/>
      <c r="G61" s="143"/>
      <c r="H61" s="143"/>
      <c r="I61" s="143"/>
      <c r="J61" s="143"/>
      <c r="K61" s="143"/>
      <c r="L61" s="143"/>
      <c r="M61" s="143"/>
      <c r="N61" s="143"/>
      <c r="O61" s="159"/>
    </row>
    <row r="62" spans="1:15">
      <c r="A62" s="143"/>
      <c r="B62" s="152"/>
      <c r="C62" s="143"/>
      <c r="D62" s="143"/>
      <c r="E62" s="143"/>
      <c r="F62" s="143"/>
      <c r="G62" s="143"/>
      <c r="H62" s="143"/>
      <c r="I62" s="143"/>
      <c r="J62" s="143"/>
      <c r="K62" s="143"/>
      <c r="L62" s="143"/>
      <c r="M62" s="143"/>
      <c r="N62" s="143"/>
      <c r="O62" s="159"/>
    </row>
    <row r="63" spans="1:15">
      <c r="A63" s="143"/>
      <c r="B63" s="152"/>
      <c r="C63" s="143"/>
      <c r="D63" s="143"/>
      <c r="E63" s="143"/>
      <c r="F63" s="143"/>
      <c r="G63" s="143"/>
      <c r="H63" s="143"/>
      <c r="I63" s="143"/>
      <c r="J63" s="143"/>
      <c r="K63" s="143"/>
      <c r="L63" s="143"/>
      <c r="M63" s="143"/>
      <c r="N63" s="143"/>
      <c r="O63" s="159"/>
    </row>
    <row r="64" spans="1:15">
      <c r="A64" s="143"/>
      <c r="B64" s="152"/>
      <c r="C64" s="143"/>
      <c r="D64" s="143"/>
      <c r="E64" s="143"/>
      <c r="F64" s="143"/>
      <c r="G64" s="143"/>
      <c r="H64" s="143"/>
      <c r="I64" s="143"/>
      <c r="J64" s="143"/>
      <c r="K64" s="143"/>
      <c r="L64" s="143"/>
      <c r="M64" s="143"/>
      <c r="N64" s="143"/>
      <c r="O64" s="159"/>
    </row>
    <row r="65" spans="1:15">
      <c r="A65" s="143"/>
      <c r="B65" s="152"/>
      <c r="C65" s="143"/>
      <c r="D65" s="143"/>
      <c r="E65" s="143"/>
      <c r="F65" s="143"/>
      <c r="G65" s="143"/>
      <c r="H65" s="143"/>
      <c r="I65" s="143"/>
      <c r="J65" s="143"/>
      <c r="K65" s="143"/>
      <c r="L65" s="143"/>
      <c r="M65" s="143"/>
      <c r="N65" s="143"/>
      <c r="O65" s="159"/>
    </row>
    <row r="66" spans="1:15">
      <c r="A66" s="143"/>
      <c r="B66" s="152"/>
      <c r="C66" s="143"/>
      <c r="D66" s="143"/>
      <c r="E66" s="143"/>
      <c r="F66" s="143"/>
      <c r="G66" s="143"/>
      <c r="H66" s="143"/>
      <c r="I66" s="143"/>
      <c r="J66" s="143"/>
      <c r="K66" s="143"/>
      <c r="L66" s="143"/>
      <c r="M66" s="143"/>
      <c r="N66" s="143"/>
      <c r="O66" s="159"/>
    </row>
    <row r="67" spans="1:15">
      <c r="A67" s="143"/>
      <c r="B67" s="152"/>
      <c r="C67" s="143"/>
      <c r="D67" s="143"/>
      <c r="E67" s="143"/>
      <c r="F67" s="143"/>
      <c r="G67" s="143"/>
      <c r="H67" s="143"/>
      <c r="I67" s="143"/>
      <c r="J67" s="143"/>
      <c r="K67" s="143"/>
      <c r="L67" s="143"/>
      <c r="M67" s="143"/>
      <c r="N67" s="143"/>
      <c r="O67" s="159"/>
    </row>
    <row r="68" spans="1:15">
      <c r="A68" s="143"/>
      <c r="B68" s="152"/>
      <c r="C68" s="143"/>
      <c r="D68" s="143"/>
      <c r="E68" s="143"/>
      <c r="F68" s="143"/>
      <c r="G68" s="143"/>
      <c r="H68" s="143"/>
      <c r="I68" s="143"/>
      <c r="J68" s="143"/>
      <c r="K68" s="143"/>
      <c r="L68" s="143"/>
      <c r="M68" s="143"/>
      <c r="N68" s="143"/>
      <c r="O68" s="159"/>
    </row>
    <row r="69" spans="1:15">
      <c r="A69" s="143"/>
      <c r="B69" s="152"/>
      <c r="C69" s="143"/>
      <c r="D69" s="143"/>
      <c r="E69" s="143"/>
      <c r="F69" s="143"/>
      <c r="G69" s="143"/>
      <c r="H69" s="143"/>
      <c r="I69" s="143"/>
      <c r="J69" s="143"/>
      <c r="K69" s="143"/>
      <c r="L69" s="143"/>
      <c r="M69" s="143"/>
      <c r="N69" s="143"/>
      <c r="O69" s="159"/>
    </row>
    <row r="70" spans="1:15">
      <c r="A70" s="143"/>
      <c r="B70" s="152"/>
      <c r="C70" s="143"/>
      <c r="D70" s="143"/>
      <c r="E70" s="143"/>
      <c r="F70" s="143"/>
      <c r="G70" s="143"/>
      <c r="H70" s="143"/>
      <c r="I70" s="143"/>
      <c r="J70" s="143"/>
      <c r="K70" s="143"/>
      <c r="L70" s="143"/>
      <c r="M70" s="143"/>
      <c r="N70" s="143"/>
      <c r="O70" s="159"/>
    </row>
    <row r="71" spans="1:15">
      <c r="A71" s="143"/>
      <c r="B71" s="152"/>
      <c r="C71" s="143"/>
      <c r="D71" s="143"/>
      <c r="E71" s="143"/>
      <c r="F71" s="143"/>
      <c r="G71" s="143"/>
      <c r="H71" s="143"/>
      <c r="I71" s="143"/>
      <c r="J71" s="143"/>
      <c r="K71" s="143"/>
      <c r="L71" s="143"/>
      <c r="M71" s="143"/>
      <c r="N71" s="143"/>
      <c r="O71" s="159"/>
    </row>
    <row r="72" spans="1:15">
      <c r="A72" s="143"/>
      <c r="B72" s="152"/>
      <c r="C72" s="143"/>
      <c r="D72" s="143"/>
      <c r="E72" s="143"/>
      <c r="F72" s="143"/>
      <c r="G72" s="143"/>
      <c r="H72" s="143"/>
      <c r="I72" s="143"/>
      <c r="J72" s="143"/>
      <c r="K72" s="143"/>
      <c r="L72" s="143"/>
      <c r="M72" s="143"/>
      <c r="N72" s="143"/>
      <c r="O72" s="159"/>
    </row>
    <row r="73" spans="1:15">
      <c r="A73" s="143"/>
      <c r="B73" s="152"/>
      <c r="C73" s="143"/>
      <c r="D73" s="143"/>
      <c r="E73" s="143"/>
      <c r="F73" s="143"/>
      <c r="G73" s="143"/>
      <c r="H73" s="143"/>
      <c r="I73" s="143"/>
      <c r="J73" s="143"/>
      <c r="K73" s="143"/>
      <c r="L73" s="143"/>
      <c r="M73" s="143"/>
      <c r="N73" s="143"/>
      <c r="O73" s="159"/>
    </row>
    <row r="74" spans="1:15">
      <c r="A74" s="143"/>
      <c r="B74" s="152"/>
      <c r="C74" s="143"/>
      <c r="D74" s="143"/>
      <c r="E74" s="143"/>
      <c r="F74" s="143"/>
      <c r="G74" s="143"/>
      <c r="H74" s="143"/>
      <c r="I74" s="143"/>
      <c r="J74" s="143"/>
      <c r="K74" s="143"/>
      <c r="L74" s="143"/>
      <c r="M74" s="143"/>
      <c r="N74" s="143"/>
      <c r="O74" s="159"/>
    </row>
    <row r="75" spans="1:15">
      <c r="A75" s="143"/>
      <c r="B75" s="152"/>
      <c r="C75" s="143"/>
      <c r="D75" s="143"/>
      <c r="E75" s="143"/>
      <c r="F75" s="143"/>
      <c r="G75" s="143"/>
      <c r="H75" s="143"/>
      <c r="I75" s="143"/>
      <c r="J75" s="143"/>
      <c r="K75" s="143"/>
      <c r="L75" s="143"/>
      <c r="M75" s="143"/>
      <c r="N75" s="143"/>
      <c r="O75" s="159"/>
    </row>
    <row r="76" spans="1:15">
      <c r="A76" s="143"/>
      <c r="B76" s="152"/>
      <c r="C76" s="143"/>
      <c r="D76" s="143"/>
      <c r="E76" s="143"/>
      <c r="F76" s="143"/>
      <c r="G76" s="143"/>
      <c r="H76" s="143"/>
      <c r="I76" s="143"/>
      <c r="J76" s="143"/>
      <c r="K76" s="143"/>
      <c r="L76" s="143"/>
      <c r="M76" s="143"/>
      <c r="N76" s="143"/>
      <c r="O76" s="159"/>
    </row>
    <row r="77" spans="1:15">
      <c r="A77" s="143"/>
      <c r="B77" s="152"/>
      <c r="C77" s="143"/>
      <c r="D77" s="143"/>
      <c r="E77" s="143"/>
      <c r="F77" s="143"/>
      <c r="G77" s="143"/>
      <c r="H77" s="143"/>
      <c r="I77" s="143"/>
      <c r="J77" s="143"/>
      <c r="K77" s="143"/>
      <c r="L77" s="143"/>
      <c r="M77" s="143"/>
      <c r="N77" s="143"/>
      <c r="O77" s="159"/>
    </row>
    <row r="78" spans="1:15">
      <c r="A78" s="143"/>
      <c r="B78" s="152"/>
      <c r="C78" s="143"/>
      <c r="D78" s="143"/>
      <c r="E78" s="143"/>
      <c r="F78" s="143"/>
      <c r="G78" s="143"/>
      <c r="H78" s="143"/>
      <c r="I78" s="143"/>
      <c r="J78" s="143"/>
      <c r="K78" s="143"/>
      <c r="L78" s="143"/>
      <c r="M78" s="143"/>
      <c r="N78" s="143"/>
      <c r="O78" s="159"/>
    </row>
    <row r="79" spans="1:15">
      <c r="A79" s="143"/>
      <c r="B79" s="152"/>
      <c r="C79" s="143"/>
      <c r="D79" s="143"/>
      <c r="E79" s="143"/>
      <c r="F79" s="143"/>
      <c r="G79" s="143"/>
      <c r="H79" s="143"/>
      <c r="I79" s="143"/>
      <c r="J79" s="143"/>
      <c r="K79" s="143"/>
      <c r="L79" s="143"/>
      <c r="M79" s="143"/>
      <c r="N79" s="143"/>
      <c r="O79" s="159"/>
    </row>
    <row r="80" spans="1:15">
      <c r="A80" s="143"/>
      <c r="B80" s="152"/>
      <c r="C80" s="143"/>
      <c r="D80" s="143"/>
      <c r="E80" s="143"/>
      <c r="F80" s="143"/>
      <c r="G80" s="143"/>
      <c r="H80" s="143"/>
      <c r="I80" s="143"/>
      <c r="J80" s="143"/>
      <c r="K80" s="143"/>
      <c r="L80" s="143"/>
      <c r="M80" s="143"/>
      <c r="N80" s="143"/>
      <c r="O80" s="159"/>
    </row>
    <row r="81" spans="1:15">
      <c r="A81" s="143"/>
      <c r="B81" s="152"/>
      <c r="C81" s="143"/>
      <c r="D81" s="143"/>
      <c r="E81" s="143"/>
      <c r="F81" s="143"/>
      <c r="G81" s="143"/>
      <c r="H81" s="143"/>
      <c r="I81" s="143"/>
      <c r="J81" s="143"/>
      <c r="K81" s="143"/>
      <c r="L81" s="143"/>
      <c r="M81" s="143"/>
      <c r="N81" s="143"/>
      <c r="O81" s="159"/>
    </row>
    <row r="82" spans="1:15">
      <c r="A82" s="143"/>
      <c r="B82" s="152"/>
      <c r="C82" s="143"/>
      <c r="D82" s="143"/>
      <c r="E82" s="143"/>
      <c r="F82" s="143"/>
      <c r="G82" s="143"/>
      <c r="H82" s="143"/>
      <c r="I82" s="143"/>
      <c r="J82" s="143"/>
      <c r="K82" s="143"/>
      <c r="L82" s="143"/>
      <c r="M82" s="143"/>
      <c r="N82" s="143"/>
      <c r="O82" s="159"/>
    </row>
    <row r="83" spans="1:15">
      <c r="A83" s="143"/>
      <c r="B83" s="152"/>
      <c r="C83" s="143"/>
      <c r="D83" s="143"/>
      <c r="E83" s="143"/>
      <c r="F83" s="143"/>
      <c r="G83" s="143"/>
      <c r="H83" s="143"/>
      <c r="I83" s="143"/>
      <c r="J83" s="143"/>
      <c r="K83" s="143"/>
      <c r="L83" s="143"/>
      <c r="M83" s="143"/>
      <c r="N83" s="143"/>
      <c r="O83" s="159"/>
    </row>
    <row r="84" spans="1:15">
      <c r="A84" s="143"/>
      <c r="B84" s="156"/>
      <c r="C84" s="157"/>
      <c r="D84" s="157"/>
      <c r="E84" s="157"/>
      <c r="F84" s="157"/>
      <c r="G84" s="157"/>
      <c r="H84" s="157"/>
      <c r="I84" s="157"/>
      <c r="J84" s="157"/>
      <c r="K84" s="157"/>
      <c r="L84" s="157"/>
      <c r="M84" s="157"/>
      <c r="N84" s="157"/>
      <c r="O84" s="160"/>
    </row>
  </sheetData>
  <phoneticPr fontId="3"/>
  <pageMargins left="0.47244094488188981" right="0.23622047244094491" top="0.43307086614173229" bottom="0.31496062992125984" header="0.31496062992125984" footer="0.19685039370078741"/>
  <pageSetup paperSize="8" scale="75" orientation="landscape" r:id="rId1"/>
  <headerFooter>
    <oddHeader>&amp;R&amp;"ＭＳ 明朝,標準"&amp;12 2-4.生活習慣病に係る医療費等の状況</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B1:M79"/>
  <sheetViews>
    <sheetView showGridLines="0" zoomScaleNormal="100" zoomScaleSheetLayoutView="100" workbookViewId="0"/>
  </sheetViews>
  <sheetFormatPr defaultColWidth="9" defaultRowHeight="13.5"/>
  <cols>
    <col min="1" max="1" width="4.625" style="2" customWidth="1"/>
    <col min="2" max="9" width="15.375" style="2" customWidth="1"/>
    <col min="10" max="12" width="20.625" style="2" customWidth="1"/>
    <col min="13" max="13" width="5.625" style="19" customWidth="1"/>
    <col min="14" max="16384" width="9" style="2"/>
  </cols>
  <sheetData>
    <row r="1" spans="2:13" ht="16.5" customHeight="1">
      <c r="B1" s="20" t="s">
        <v>208</v>
      </c>
      <c r="C1" s="27"/>
      <c r="D1" s="27"/>
      <c r="E1" s="27"/>
      <c r="F1" s="27"/>
      <c r="G1" s="27"/>
      <c r="H1" s="27"/>
      <c r="I1" s="27"/>
      <c r="J1" s="20" t="s">
        <v>236</v>
      </c>
      <c r="K1" s="27"/>
      <c r="L1" s="27"/>
      <c r="M1" s="27"/>
    </row>
    <row r="2" spans="2:13" ht="16.5" customHeight="1">
      <c r="B2" s="20" t="s">
        <v>209</v>
      </c>
      <c r="C2" s="20"/>
      <c r="D2" s="20"/>
      <c r="E2" s="20"/>
      <c r="F2" s="20"/>
      <c r="G2" s="20"/>
      <c r="H2" s="20"/>
      <c r="I2" s="20"/>
      <c r="J2" s="20" t="s">
        <v>206</v>
      </c>
      <c r="K2" s="20"/>
      <c r="L2" s="20"/>
      <c r="M2" s="27"/>
    </row>
    <row r="3" spans="2:13">
      <c r="B3" s="20"/>
      <c r="C3" s="20"/>
      <c r="D3" s="20"/>
      <c r="E3" s="20"/>
      <c r="F3" s="20"/>
      <c r="G3" s="20"/>
      <c r="H3" s="20"/>
      <c r="I3" s="20"/>
      <c r="J3" s="20"/>
      <c r="K3" s="20"/>
      <c r="L3" s="20"/>
      <c r="M3" s="27"/>
    </row>
    <row r="4" spans="2:13">
      <c r="B4" s="20"/>
      <c r="C4" s="20"/>
      <c r="D4" s="20"/>
      <c r="E4" s="20"/>
      <c r="F4" s="20"/>
      <c r="G4" s="20"/>
      <c r="H4" s="20"/>
      <c r="I4" s="20"/>
      <c r="J4" s="20"/>
      <c r="K4" s="20"/>
      <c r="L4" s="20"/>
      <c r="M4" s="27"/>
    </row>
    <row r="5" spans="2:13">
      <c r="B5" s="20"/>
      <c r="C5" s="20"/>
      <c r="D5" s="20"/>
      <c r="E5" s="20"/>
      <c r="F5" s="20"/>
      <c r="G5" s="20"/>
      <c r="H5" s="20"/>
      <c r="I5" s="20"/>
      <c r="J5" s="20"/>
      <c r="K5" s="20"/>
      <c r="L5" s="20"/>
      <c r="M5" s="27"/>
    </row>
    <row r="6" spans="2:13">
      <c r="B6" s="20"/>
      <c r="C6" s="20"/>
      <c r="D6" s="20"/>
      <c r="E6" s="20"/>
      <c r="F6" s="20"/>
      <c r="G6" s="20"/>
      <c r="H6" s="20"/>
      <c r="I6" s="20"/>
      <c r="J6" s="20"/>
      <c r="K6" s="20"/>
      <c r="L6" s="20"/>
      <c r="M6" s="27"/>
    </row>
    <row r="7" spans="2:13">
      <c r="B7" s="20"/>
      <c r="C7" s="20"/>
      <c r="D7" s="20"/>
      <c r="E7" s="20"/>
      <c r="F7" s="20"/>
      <c r="G7" s="20"/>
      <c r="H7" s="20"/>
      <c r="I7" s="20"/>
      <c r="J7" s="20"/>
      <c r="K7" s="20"/>
      <c r="L7" s="20"/>
      <c r="M7" s="27"/>
    </row>
    <row r="8" spans="2:13">
      <c r="B8" s="20"/>
      <c r="C8" s="20"/>
      <c r="D8" s="20"/>
      <c r="E8" s="20"/>
      <c r="F8" s="20"/>
      <c r="G8" s="20"/>
      <c r="H8" s="20"/>
      <c r="I8" s="20"/>
      <c r="J8" s="20"/>
      <c r="K8" s="20"/>
      <c r="L8" s="20"/>
      <c r="M8" s="27"/>
    </row>
    <row r="9" spans="2:13">
      <c r="B9" s="20"/>
      <c r="C9" s="20"/>
      <c r="D9" s="20"/>
      <c r="E9" s="20"/>
      <c r="F9" s="20"/>
      <c r="G9" s="20"/>
      <c r="H9" s="20"/>
      <c r="I9" s="20"/>
      <c r="J9" s="20"/>
      <c r="K9" s="20"/>
      <c r="L9" s="20"/>
      <c r="M9" s="27"/>
    </row>
    <row r="10" spans="2:13">
      <c r="B10" s="20"/>
      <c r="C10" s="20"/>
      <c r="D10" s="20"/>
      <c r="E10" s="20"/>
      <c r="F10" s="20"/>
      <c r="G10" s="20"/>
      <c r="H10" s="20"/>
      <c r="I10" s="20"/>
      <c r="J10" s="20"/>
      <c r="K10" s="20"/>
      <c r="L10" s="20"/>
      <c r="M10" s="27"/>
    </row>
    <row r="11" spans="2:13">
      <c r="B11" s="20"/>
      <c r="C11" s="20"/>
      <c r="D11" s="20"/>
      <c r="E11" s="20"/>
      <c r="F11" s="20"/>
      <c r="G11" s="20"/>
      <c r="H11" s="20"/>
      <c r="I11" s="20"/>
      <c r="J11" s="20"/>
      <c r="K11" s="20"/>
      <c r="L11" s="20"/>
      <c r="M11" s="27"/>
    </row>
    <row r="12" spans="2:13">
      <c r="B12" s="20"/>
      <c r="C12" s="20"/>
      <c r="D12" s="20"/>
      <c r="E12" s="20"/>
      <c r="F12" s="20"/>
      <c r="G12" s="20"/>
      <c r="H12" s="20"/>
      <c r="I12" s="20"/>
      <c r="J12" s="20"/>
      <c r="K12" s="20"/>
      <c r="L12" s="20"/>
      <c r="M12" s="27"/>
    </row>
    <row r="13" spans="2:13">
      <c r="B13" s="20"/>
      <c r="C13" s="20"/>
      <c r="D13" s="20"/>
      <c r="E13" s="20"/>
      <c r="F13" s="20"/>
      <c r="G13" s="20"/>
      <c r="H13" s="20"/>
      <c r="I13" s="20"/>
      <c r="J13" s="20"/>
      <c r="K13" s="20"/>
      <c r="L13" s="20"/>
      <c r="M13" s="27"/>
    </row>
    <row r="14" spans="2:13">
      <c r="B14" s="20"/>
      <c r="C14" s="20"/>
      <c r="D14" s="20"/>
      <c r="E14" s="20"/>
      <c r="F14" s="20"/>
      <c r="G14" s="20"/>
      <c r="H14" s="20"/>
      <c r="I14" s="20"/>
      <c r="J14" s="20"/>
      <c r="K14" s="20"/>
      <c r="L14" s="20"/>
      <c r="M14" s="27"/>
    </row>
    <row r="15" spans="2:13">
      <c r="B15" s="20"/>
      <c r="C15" s="20"/>
      <c r="D15" s="20"/>
      <c r="E15" s="20"/>
      <c r="F15" s="20"/>
      <c r="G15" s="20"/>
      <c r="H15" s="20"/>
      <c r="I15" s="20"/>
      <c r="J15" s="20"/>
      <c r="K15" s="20"/>
      <c r="L15" s="20"/>
      <c r="M15" s="27"/>
    </row>
    <row r="16" spans="2:13">
      <c r="B16" s="20"/>
      <c r="C16" s="20"/>
      <c r="D16" s="20"/>
      <c r="E16" s="20"/>
      <c r="F16" s="20"/>
      <c r="G16" s="20"/>
      <c r="H16" s="20"/>
      <c r="I16" s="20"/>
      <c r="J16" s="20"/>
      <c r="K16" s="20"/>
      <c r="L16" s="20"/>
      <c r="M16" s="27"/>
    </row>
    <row r="17" spans="2:13">
      <c r="B17" s="20"/>
      <c r="C17" s="20"/>
      <c r="D17" s="20"/>
      <c r="E17" s="20"/>
      <c r="F17" s="20"/>
      <c r="G17" s="20"/>
      <c r="H17" s="20"/>
      <c r="I17" s="20"/>
      <c r="J17" s="20"/>
      <c r="K17" s="20"/>
      <c r="L17" s="20"/>
      <c r="M17" s="27"/>
    </row>
    <row r="18" spans="2:13">
      <c r="B18" s="20"/>
      <c r="C18" s="20"/>
      <c r="D18" s="20"/>
      <c r="E18" s="20"/>
      <c r="F18" s="20"/>
      <c r="G18" s="20"/>
      <c r="H18" s="20"/>
      <c r="I18" s="20"/>
      <c r="J18" s="20"/>
      <c r="K18" s="20"/>
      <c r="L18" s="20"/>
      <c r="M18" s="27"/>
    </row>
    <row r="19" spans="2:13">
      <c r="B19" s="20"/>
      <c r="C19" s="20"/>
      <c r="D19" s="20"/>
      <c r="E19" s="20"/>
      <c r="F19" s="20"/>
      <c r="G19" s="20"/>
      <c r="H19" s="20"/>
      <c r="I19" s="20"/>
      <c r="J19" s="20"/>
      <c r="K19" s="20"/>
      <c r="L19" s="20"/>
      <c r="M19" s="27"/>
    </row>
    <row r="20" spans="2:13">
      <c r="B20" s="20"/>
      <c r="C20" s="20"/>
      <c r="D20" s="20"/>
      <c r="E20" s="20"/>
      <c r="F20" s="20"/>
      <c r="G20" s="20"/>
      <c r="H20" s="20"/>
      <c r="I20" s="20"/>
      <c r="J20" s="20"/>
      <c r="K20" s="20"/>
      <c r="L20" s="20"/>
      <c r="M20" s="27"/>
    </row>
    <row r="21" spans="2:13">
      <c r="B21" s="20"/>
      <c r="C21" s="20"/>
      <c r="D21" s="20"/>
      <c r="E21" s="20"/>
      <c r="F21" s="20"/>
      <c r="G21" s="20"/>
      <c r="H21" s="20"/>
      <c r="I21" s="20"/>
      <c r="J21" s="20"/>
      <c r="K21" s="20"/>
      <c r="L21" s="20"/>
      <c r="M21" s="27"/>
    </row>
    <row r="22" spans="2:13">
      <c r="B22" s="20"/>
      <c r="C22" s="20"/>
      <c r="D22" s="20"/>
      <c r="E22" s="20"/>
      <c r="F22" s="20"/>
      <c r="G22" s="20"/>
      <c r="H22" s="20"/>
      <c r="I22" s="20"/>
      <c r="J22" s="20"/>
      <c r="K22" s="20"/>
      <c r="L22" s="20"/>
      <c r="M22" s="27"/>
    </row>
    <row r="23" spans="2:13">
      <c r="B23" s="20"/>
      <c r="C23" s="20"/>
      <c r="D23" s="20"/>
      <c r="E23" s="20"/>
      <c r="F23" s="20"/>
      <c r="G23" s="20"/>
      <c r="H23" s="20"/>
      <c r="I23" s="20"/>
      <c r="J23" s="20"/>
      <c r="K23" s="20"/>
      <c r="L23" s="20"/>
      <c r="M23" s="27"/>
    </row>
    <row r="24" spans="2:13">
      <c r="B24" s="20"/>
      <c r="C24" s="20"/>
      <c r="D24" s="20"/>
      <c r="E24" s="20"/>
      <c r="F24" s="20"/>
      <c r="G24" s="20"/>
      <c r="H24" s="20"/>
      <c r="I24" s="20"/>
      <c r="J24" s="20"/>
      <c r="K24" s="20"/>
      <c r="L24" s="20"/>
      <c r="M24" s="27"/>
    </row>
    <row r="25" spans="2:13">
      <c r="B25" s="20"/>
      <c r="C25" s="20"/>
      <c r="D25" s="20"/>
      <c r="E25" s="20"/>
      <c r="F25" s="20"/>
      <c r="G25" s="20"/>
      <c r="H25" s="20"/>
      <c r="I25" s="20"/>
      <c r="J25" s="20"/>
      <c r="K25" s="20"/>
      <c r="L25" s="20"/>
      <c r="M25" s="27"/>
    </row>
    <row r="26" spans="2:13">
      <c r="B26" s="20"/>
      <c r="C26" s="20"/>
      <c r="D26" s="20"/>
      <c r="E26" s="20"/>
      <c r="F26" s="20"/>
      <c r="G26" s="20"/>
      <c r="H26" s="20"/>
      <c r="I26" s="20"/>
      <c r="J26" s="20"/>
      <c r="K26" s="20"/>
      <c r="L26" s="20"/>
      <c r="M26" s="27"/>
    </row>
    <row r="27" spans="2:13">
      <c r="B27" s="20"/>
      <c r="C27" s="20"/>
      <c r="D27" s="20"/>
      <c r="E27" s="20"/>
      <c r="F27" s="20"/>
      <c r="G27" s="20"/>
      <c r="H27" s="20"/>
      <c r="I27" s="20"/>
      <c r="J27" s="20"/>
      <c r="K27" s="20"/>
      <c r="L27" s="20"/>
      <c r="M27" s="27"/>
    </row>
    <row r="28" spans="2:13">
      <c r="B28" s="20"/>
      <c r="C28" s="20"/>
      <c r="D28" s="20"/>
      <c r="E28" s="20"/>
      <c r="F28" s="20"/>
      <c r="G28" s="20"/>
      <c r="H28" s="20"/>
      <c r="I28" s="20"/>
      <c r="J28" s="20"/>
      <c r="K28" s="20"/>
      <c r="L28" s="20"/>
      <c r="M28" s="27"/>
    </row>
    <row r="29" spans="2:13">
      <c r="B29" s="20"/>
      <c r="C29" s="20"/>
      <c r="D29" s="20"/>
      <c r="E29" s="20"/>
      <c r="F29" s="20"/>
      <c r="G29" s="20"/>
      <c r="H29" s="20"/>
      <c r="I29" s="20"/>
      <c r="J29" s="20"/>
      <c r="K29" s="20"/>
      <c r="L29" s="20"/>
      <c r="M29" s="27"/>
    </row>
    <row r="30" spans="2:13">
      <c r="B30" s="20"/>
      <c r="C30" s="20"/>
      <c r="D30" s="20"/>
      <c r="E30" s="20"/>
      <c r="F30" s="20"/>
      <c r="G30" s="20"/>
      <c r="H30" s="20"/>
      <c r="I30" s="20"/>
      <c r="J30" s="20"/>
      <c r="K30" s="20"/>
      <c r="L30" s="20"/>
      <c r="M30" s="27"/>
    </row>
    <row r="31" spans="2:13">
      <c r="B31" s="20"/>
      <c r="C31" s="20"/>
      <c r="D31" s="20"/>
      <c r="E31" s="20"/>
      <c r="F31" s="20"/>
      <c r="G31" s="20"/>
      <c r="H31" s="20"/>
      <c r="I31" s="20"/>
      <c r="J31" s="20"/>
      <c r="K31" s="20"/>
      <c r="L31" s="20"/>
      <c r="M31" s="27"/>
    </row>
    <row r="32" spans="2:13">
      <c r="B32" s="20"/>
      <c r="C32" s="20"/>
      <c r="D32" s="20"/>
      <c r="E32" s="20"/>
      <c r="F32" s="20"/>
      <c r="G32" s="20"/>
      <c r="H32" s="20"/>
      <c r="I32" s="20"/>
      <c r="J32" s="20"/>
      <c r="K32" s="20"/>
      <c r="L32" s="20"/>
      <c r="M32" s="27"/>
    </row>
    <row r="33" spans="2:13">
      <c r="B33" s="20"/>
      <c r="C33" s="20"/>
      <c r="D33" s="20"/>
      <c r="E33" s="20"/>
      <c r="F33" s="20"/>
      <c r="G33" s="20"/>
      <c r="H33" s="20"/>
      <c r="I33" s="20"/>
      <c r="J33" s="20"/>
      <c r="K33" s="20"/>
      <c r="L33" s="20"/>
      <c r="M33" s="27"/>
    </row>
    <row r="34" spans="2:13">
      <c r="B34" s="20"/>
      <c r="C34" s="20"/>
      <c r="D34" s="20"/>
      <c r="E34" s="20"/>
      <c r="F34" s="20"/>
      <c r="G34" s="20"/>
      <c r="H34" s="20"/>
      <c r="I34" s="20"/>
      <c r="J34" s="20"/>
      <c r="K34" s="20"/>
      <c r="L34" s="20"/>
      <c r="M34" s="27"/>
    </row>
    <row r="35" spans="2:13">
      <c r="B35" s="20"/>
      <c r="C35" s="20"/>
      <c r="D35" s="20"/>
      <c r="E35" s="20"/>
      <c r="F35" s="20"/>
      <c r="G35" s="20"/>
      <c r="H35" s="20"/>
      <c r="I35" s="20"/>
      <c r="J35" s="20"/>
      <c r="K35" s="20"/>
      <c r="L35" s="20"/>
      <c r="M35" s="27"/>
    </row>
    <row r="36" spans="2:13">
      <c r="B36" s="20"/>
      <c r="C36" s="20"/>
      <c r="D36" s="20"/>
      <c r="E36" s="20"/>
      <c r="F36" s="20"/>
      <c r="G36" s="20"/>
      <c r="H36" s="20"/>
      <c r="I36" s="20"/>
      <c r="J36" s="20"/>
      <c r="K36" s="20"/>
      <c r="L36" s="20"/>
      <c r="M36" s="27"/>
    </row>
    <row r="37" spans="2:13">
      <c r="B37" s="20"/>
      <c r="C37" s="20"/>
      <c r="D37" s="20"/>
      <c r="E37" s="20"/>
      <c r="F37" s="20"/>
      <c r="G37" s="20"/>
      <c r="H37" s="20"/>
      <c r="I37" s="20"/>
      <c r="J37" s="20"/>
      <c r="K37" s="20"/>
      <c r="L37" s="20"/>
      <c r="M37" s="27"/>
    </row>
    <row r="38" spans="2:13">
      <c r="B38" s="20"/>
      <c r="C38" s="20"/>
      <c r="D38" s="20"/>
      <c r="E38" s="20"/>
      <c r="F38" s="20"/>
      <c r="G38" s="20"/>
      <c r="H38" s="20"/>
      <c r="I38" s="20"/>
      <c r="J38" s="20"/>
      <c r="K38" s="20"/>
      <c r="L38" s="20"/>
      <c r="M38" s="27"/>
    </row>
    <row r="39" spans="2:13">
      <c r="B39" s="20"/>
      <c r="C39" s="20"/>
      <c r="D39" s="20"/>
      <c r="E39" s="20"/>
      <c r="F39" s="20"/>
      <c r="G39" s="20"/>
      <c r="H39" s="20"/>
      <c r="I39" s="20"/>
      <c r="J39" s="20"/>
      <c r="K39" s="20"/>
      <c r="L39" s="20"/>
      <c r="M39" s="27"/>
    </row>
    <row r="40" spans="2:13">
      <c r="B40" s="20"/>
      <c r="C40" s="20"/>
      <c r="D40" s="20"/>
      <c r="E40" s="20"/>
      <c r="F40" s="20"/>
      <c r="G40" s="20"/>
      <c r="H40" s="20"/>
      <c r="I40" s="20"/>
      <c r="J40" s="20"/>
      <c r="K40" s="20"/>
      <c r="L40" s="20"/>
      <c r="M40" s="27"/>
    </row>
    <row r="41" spans="2:13">
      <c r="B41" s="20"/>
      <c r="C41" s="20"/>
      <c r="D41" s="20"/>
      <c r="E41" s="20"/>
      <c r="F41" s="20"/>
      <c r="G41" s="20"/>
      <c r="H41" s="20"/>
      <c r="I41" s="20"/>
      <c r="J41" s="20"/>
      <c r="K41" s="20"/>
      <c r="L41" s="20"/>
      <c r="M41" s="27"/>
    </row>
    <row r="42" spans="2:13">
      <c r="B42" s="20"/>
      <c r="C42" s="20"/>
      <c r="D42" s="20"/>
      <c r="E42" s="20"/>
      <c r="F42" s="20"/>
      <c r="G42" s="20"/>
      <c r="H42" s="20"/>
      <c r="I42" s="20"/>
      <c r="J42" s="20"/>
      <c r="K42" s="20"/>
      <c r="L42" s="20"/>
      <c r="M42" s="27"/>
    </row>
    <row r="43" spans="2:13">
      <c r="B43" s="20"/>
      <c r="C43" s="20"/>
      <c r="D43" s="20"/>
      <c r="E43" s="20"/>
      <c r="F43" s="20"/>
      <c r="G43" s="20"/>
      <c r="H43" s="20"/>
      <c r="I43" s="20"/>
      <c r="J43" s="20"/>
      <c r="K43" s="20"/>
      <c r="L43" s="20"/>
      <c r="M43" s="27"/>
    </row>
    <row r="44" spans="2:13">
      <c r="B44" s="20"/>
      <c r="C44" s="20"/>
      <c r="D44" s="20"/>
      <c r="E44" s="20"/>
      <c r="F44" s="20"/>
      <c r="G44" s="20"/>
      <c r="H44" s="20"/>
      <c r="I44" s="20"/>
      <c r="J44" s="20"/>
      <c r="K44" s="20"/>
      <c r="L44" s="20"/>
      <c r="M44" s="27"/>
    </row>
    <row r="45" spans="2:13">
      <c r="B45" s="20"/>
      <c r="C45" s="20"/>
      <c r="D45" s="20"/>
      <c r="E45" s="20"/>
      <c r="F45" s="20"/>
      <c r="G45" s="20"/>
      <c r="H45" s="20"/>
      <c r="I45" s="20"/>
      <c r="J45" s="20"/>
      <c r="K45" s="20"/>
      <c r="L45" s="20"/>
      <c r="M45" s="27"/>
    </row>
    <row r="46" spans="2:13">
      <c r="B46" s="20"/>
      <c r="C46" s="20"/>
      <c r="D46" s="20"/>
      <c r="E46" s="20"/>
      <c r="F46" s="20"/>
      <c r="G46" s="20"/>
      <c r="H46" s="20"/>
      <c r="I46" s="20"/>
      <c r="J46" s="20"/>
      <c r="K46" s="20"/>
      <c r="L46" s="20"/>
      <c r="M46" s="27"/>
    </row>
    <row r="47" spans="2:13">
      <c r="B47" s="20"/>
      <c r="C47" s="20"/>
      <c r="D47" s="20"/>
      <c r="E47" s="20"/>
      <c r="F47" s="20"/>
      <c r="G47" s="20"/>
      <c r="H47" s="20"/>
      <c r="I47" s="20"/>
      <c r="J47" s="20"/>
      <c r="K47" s="20"/>
      <c r="L47" s="20"/>
      <c r="M47" s="27"/>
    </row>
    <row r="48" spans="2:13">
      <c r="B48" s="20"/>
      <c r="C48" s="20"/>
      <c r="D48" s="20"/>
      <c r="E48" s="20"/>
      <c r="F48" s="20"/>
      <c r="G48" s="20"/>
      <c r="H48" s="20"/>
      <c r="I48" s="20"/>
      <c r="J48" s="20"/>
      <c r="K48" s="20"/>
      <c r="L48" s="20"/>
      <c r="M48" s="27"/>
    </row>
    <row r="49" spans="2:13">
      <c r="B49" s="20"/>
      <c r="C49" s="20"/>
      <c r="D49" s="20"/>
      <c r="E49" s="20"/>
      <c r="F49" s="20"/>
      <c r="G49" s="20"/>
      <c r="H49" s="20"/>
      <c r="I49" s="20"/>
      <c r="J49" s="20"/>
      <c r="K49" s="20"/>
      <c r="L49" s="20"/>
      <c r="M49" s="27"/>
    </row>
    <row r="50" spans="2:13">
      <c r="B50" s="20"/>
      <c r="C50" s="20"/>
      <c r="D50" s="20"/>
      <c r="E50" s="20"/>
      <c r="F50" s="20"/>
      <c r="G50" s="20"/>
      <c r="H50" s="20"/>
      <c r="I50" s="20"/>
      <c r="J50" s="20"/>
      <c r="K50" s="20"/>
      <c r="L50" s="20"/>
      <c r="M50" s="27"/>
    </row>
    <row r="51" spans="2:13">
      <c r="B51" s="20"/>
      <c r="C51" s="20"/>
      <c r="D51" s="20"/>
      <c r="E51" s="20"/>
      <c r="F51" s="20"/>
      <c r="G51" s="20"/>
      <c r="H51" s="20"/>
      <c r="I51" s="20"/>
      <c r="J51" s="20"/>
      <c r="K51" s="20"/>
      <c r="L51" s="20"/>
      <c r="M51" s="27"/>
    </row>
    <row r="52" spans="2:13">
      <c r="B52" s="20"/>
      <c r="C52" s="20"/>
      <c r="D52" s="20"/>
      <c r="E52" s="20"/>
      <c r="F52" s="20"/>
      <c r="G52" s="20"/>
      <c r="H52" s="20"/>
      <c r="I52" s="20"/>
      <c r="J52" s="20"/>
      <c r="K52" s="20"/>
      <c r="L52" s="20"/>
      <c r="M52" s="27"/>
    </row>
    <row r="53" spans="2:13">
      <c r="B53" s="20"/>
      <c r="C53" s="20"/>
      <c r="D53" s="20"/>
      <c r="E53" s="20"/>
      <c r="F53" s="20"/>
      <c r="G53" s="20"/>
      <c r="H53" s="20"/>
      <c r="I53" s="20"/>
      <c r="J53" s="20"/>
      <c r="K53" s="20"/>
      <c r="L53" s="20"/>
      <c r="M53" s="27"/>
    </row>
    <row r="54" spans="2:13">
      <c r="B54" s="20"/>
      <c r="C54" s="20"/>
      <c r="D54" s="20"/>
      <c r="E54" s="20"/>
      <c r="F54" s="20"/>
      <c r="G54" s="20"/>
      <c r="H54" s="20"/>
      <c r="I54" s="20"/>
      <c r="J54" s="20"/>
      <c r="K54" s="20"/>
      <c r="L54" s="20"/>
      <c r="M54" s="27"/>
    </row>
    <row r="55" spans="2:13">
      <c r="B55" s="20"/>
      <c r="C55" s="20"/>
      <c r="D55" s="20"/>
      <c r="E55" s="20"/>
      <c r="F55" s="20"/>
      <c r="G55" s="20"/>
      <c r="H55" s="20"/>
      <c r="I55" s="20"/>
      <c r="J55" s="20"/>
      <c r="K55" s="20"/>
      <c r="L55" s="20"/>
      <c r="M55" s="27"/>
    </row>
    <row r="56" spans="2:13">
      <c r="B56" s="20"/>
      <c r="C56" s="20"/>
      <c r="D56" s="20"/>
      <c r="E56" s="20"/>
      <c r="F56" s="20"/>
      <c r="G56" s="20"/>
      <c r="H56" s="20"/>
      <c r="I56" s="20"/>
      <c r="J56" s="20"/>
      <c r="K56" s="20"/>
      <c r="L56" s="20"/>
      <c r="M56" s="27"/>
    </row>
    <row r="57" spans="2:13">
      <c r="B57" s="20"/>
      <c r="C57" s="20"/>
      <c r="D57" s="20"/>
      <c r="E57" s="20"/>
      <c r="F57" s="20"/>
      <c r="G57" s="20"/>
      <c r="H57" s="20"/>
      <c r="I57" s="20"/>
      <c r="J57" s="20"/>
      <c r="K57" s="20"/>
      <c r="L57" s="20"/>
      <c r="M57" s="27"/>
    </row>
    <row r="58" spans="2:13">
      <c r="B58" s="20"/>
      <c r="C58" s="20"/>
      <c r="D58" s="20"/>
      <c r="E58" s="20"/>
      <c r="F58" s="20"/>
      <c r="G58" s="20"/>
      <c r="H58" s="20"/>
      <c r="I58" s="20"/>
      <c r="J58" s="20"/>
      <c r="K58" s="20"/>
      <c r="L58" s="20"/>
      <c r="M58" s="27"/>
    </row>
    <row r="59" spans="2:13">
      <c r="B59" s="20"/>
      <c r="C59" s="20"/>
      <c r="D59" s="20"/>
      <c r="E59" s="20"/>
      <c r="F59" s="20"/>
      <c r="G59" s="20"/>
      <c r="H59" s="20"/>
      <c r="I59" s="20"/>
      <c r="J59" s="20"/>
      <c r="K59" s="20"/>
      <c r="L59" s="20"/>
      <c r="M59" s="27"/>
    </row>
    <row r="60" spans="2:13">
      <c r="B60" s="20"/>
      <c r="C60" s="20"/>
      <c r="D60" s="20"/>
      <c r="E60" s="20"/>
      <c r="F60" s="20"/>
      <c r="G60" s="20"/>
      <c r="H60" s="20"/>
      <c r="I60" s="20"/>
      <c r="J60" s="20"/>
      <c r="K60" s="20"/>
      <c r="L60" s="20"/>
      <c r="M60" s="27"/>
    </row>
    <row r="61" spans="2:13">
      <c r="B61" s="20"/>
      <c r="C61" s="20"/>
      <c r="D61" s="20"/>
      <c r="E61" s="20"/>
      <c r="F61" s="20"/>
      <c r="G61" s="20"/>
      <c r="H61" s="20"/>
      <c r="I61" s="20"/>
      <c r="J61" s="20"/>
      <c r="K61" s="20"/>
      <c r="L61" s="20"/>
      <c r="M61" s="27"/>
    </row>
    <row r="62" spans="2:13">
      <c r="B62" s="20"/>
      <c r="C62" s="20"/>
      <c r="D62" s="20"/>
      <c r="E62" s="20"/>
      <c r="F62" s="20"/>
      <c r="G62" s="20"/>
      <c r="H62" s="20"/>
      <c r="I62" s="20"/>
      <c r="J62" s="20"/>
      <c r="K62" s="20"/>
      <c r="L62" s="20"/>
      <c r="M62" s="27"/>
    </row>
    <row r="63" spans="2:13">
      <c r="B63" s="20"/>
      <c r="C63" s="20"/>
      <c r="D63" s="20"/>
      <c r="E63" s="20"/>
      <c r="F63" s="20"/>
      <c r="G63" s="20"/>
      <c r="H63" s="20"/>
      <c r="I63" s="20"/>
      <c r="J63" s="20"/>
      <c r="K63" s="20"/>
      <c r="L63" s="20"/>
      <c r="M63" s="27"/>
    </row>
    <row r="64" spans="2:13">
      <c r="B64" s="20"/>
      <c r="C64" s="20"/>
      <c r="D64" s="20"/>
      <c r="E64" s="20"/>
      <c r="F64" s="20"/>
      <c r="G64" s="20"/>
      <c r="H64" s="20"/>
      <c r="I64" s="20"/>
      <c r="J64" s="20"/>
      <c r="K64" s="20"/>
      <c r="L64" s="20"/>
      <c r="M64" s="27"/>
    </row>
    <row r="65" spans="2:13">
      <c r="B65" s="20"/>
      <c r="C65" s="20"/>
      <c r="D65" s="20"/>
      <c r="E65" s="20"/>
      <c r="F65" s="20"/>
      <c r="G65" s="20"/>
      <c r="H65" s="20"/>
      <c r="I65" s="20"/>
      <c r="J65" s="20"/>
      <c r="K65" s="20"/>
      <c r="L65" s="20"/>
      <c r="M65" s="27"/>
    </row>
    <row r="66" spans="2:13">
      <c r="B66" s="20"/>
      <c r="C66" s="20"/>
      <c r="D66" s="20"/>
      <c r="E66" s="20"/>
      <c r="F66" s="20"/>
      <c r="G66" s="20"/>
      <c r="H66" s="20"/>
      <c r="I66" s="20"/>
      <c r="J66" s="20"/>
      <c r="K66" s="20"/>
      <c r="L66" s="20"/>
      <c r="M66" s="27"/>
    </row>
    <row r="67" spans="2:13">
      <c r="B67" s="20"/>
      <c r="C67" s="20"/>
      <c r="D67" s="20"/>
      <c r="E67" s="20"/>
      <c r="F67" s="20"/>
      <c r="G67" s="20"/>
      <c r="H67" s="20"/>
      <c r="I67" s="20"/>
      <c r="J67" s="20"/>
      <c r="K67" s="20"/>
      <c r="L67" s="20"/>
      <c r="M67" s="27"/>
    </row>
    <row r="68" spans="2:13">
      <c r="B68" s="20"/>
      <c r="C68" s="20"/>
      <c r="D68" s="20"/>
      <c r="E68" s="20"/>
      <c r="F68" s="20"/>
      <c r="G68" s="20"/>
      <c r="H68" s="20"/>
      <c r="I68" s="20"/>
      <c r="J68" s="20"/>
      <c r="K68" s="20"/>
      <c r="L68" s="20"/>
      <c r="M68" s="27"/>
    </row>
    <row r="69" spans="2:13">
      <c r="B69" s="20"/>
      <c r="C69" s="20"/>
      <c r="D69" s="20"/>
      <c r="E69" s="20"/>
      <c r="F69" s="20"/>
      <c r="G69" s="20"/>
      <c r="H69" s="20"/>
      <c r="I69" s="20"/>
      <c r="J69" s="20"/>
      <c r="K69" s="20"/>
      <c r="L69" s="20"/>
      <c r="M69" s="27"/>
    </row>
    <row r="70" spans="2:13">
      <c r="B70" s="20"/>
      <c r="C70" s="20"/>
      <c r="D70" s="20"/>
      <c r="E70" s="20"/>
      <c r="F70" s="20"/>
      <c r="G70" s="20"/>
      <c r="H70" s="20"/>
      <c r="I70" s="20"/>
      <c r="J70" s="20"/>
      <c r="K70" s="20"/>
      <c r="L70" s="20"/>
      <c r="M70" s="27"/>
    </row>
    <row r="71" spans="2:13">
      <c r="B71" s="20"/>
      <c r="C71" s="20"/>
      <c r="D71" s="20"/>
      <c r="E71" s="20"/>
      <c r="F71" s="20"/>
      <c r="G71" s="20"/>
      <c r="H71" s="20"/>
      <c r="I71" s="20"/>
      <c r="J71" s="20"/>
      <c r="K71" s="20"/>
      <c r="L71" s="20"/>
      <c r="M71" s="27"/>
    </row>
    <row r="72" spans="2:13">
      <c r="B72" s="20"/>
      <c r="C72" s="20"/>
      <c r="D72" s="20"/>
      <c r="E72" s="20"/>
      <c r="F72" s="20"/>
      <c r="G72" s="20"/>
      <c r="H72" s="20"/>
      <c r="I72" s="20"/>
      <c r="J72" s="20"/>
      <c r="K72" s="20"/>
      <c r="L72" s="20"/>
      <c r="M72" s="27"/>
    </row>
    <row r="73" spans="2:13">
      <c r="B73" s="20"/>
      <c r="C73" s="20"/>
      <c r="D73" s="20"/>
      <c r="E73" s="20"/>
      <c r="F73" s="20"/>
      <c r="G73" s="20"/>
      <c r="H73" s="20"/>
      <c r="I73" s="20"/>
      <c r="J73" s="20"/>
      <c r="K73" s="20"/>
      <c r="L73" s="20"/>
      <c r="M73" s="27"/>
    </row>
    <row r="74" spans="2:13">
      <c r="B74" s="20"/>
      <c r="C74" s="20"/>
      <c r="D74" s="20"/>
      <c r="E74" s="20"/>
      <c r="F74" s="20"/>
      <c r="G74" s="20"/>
      <c r="H74" s="20"/>
      <c r="I74" s="20"/>
      <c r="J74" s="20"/>
      <c r="K74" s="20"/>
      <c r="L74" s="20"/>
      <c r="M74" s="27"/>
    </row>
    <row r="75" spans="2:13">
      <c r="B75" s="20"/>
      <c r="C75" s="20"/>
      <c r="D75" s="20"/>
      <c r="E75" s="20"/>
      <c r="F75" s="20"/>
      <c r="G75" s="20"/>
      <c r="H75" s="20"/>
      <c r="I75" s="20"/>
      <c r="J75" s="20"/>
      <c r="K75" s="20"/>
      <c r="L75" s="20"/>
      <c r="M75" s="27"/>
    </row>
    <row r="76" spans="2:13">
      <c r="B76" s="20"/>
      <c r="C76" s="20"/>
      <c r="D76" s="20"/>
      <c r="E76" s="20"/>
      <c r="F76" s="20"/>
      <c r="G76" s="20"/>
      <c r="H76" s="20"/>
      <c r="I76" s="20"/>
      <c r="J76" s="20"/>
      <c r="K76" s="20"/>
      <c r="L76" s="20"/>
      <c r="M76" s="27"/>
    </row>
    <row r="77" spans="2:13">
      <c r="B77" s="20"/>
      <c r="C77" s="20"/>
      <c r="D77" s="20"/>
      <c r="E77" s="20"/>
      <c r="F77" s="20"/>
      <c r="G77" s="20"/>
      <c r="H77" s="20"/>
      <c r="I77" s="20"/>
      <c r="J77" s="20"/>
      <c r="K77" s="20"/>
      <c r="L77" s="20"/>
      <c r="M77" s="27"/>
    </row>
    <row r="78" spans="2:13" ht="13.5" customHeight="1">
      <c r="C78" s="20"/>
      <c r="D78" s="20"/>
      <c r="E78" s="20"/>
      <c r="F78" s="20"/>
      <c r="G78" s="20"/>
      <c r="H78" s="20"/>
      <c r="I78" s="20"/>
      <c r="J78" s="20"/>
      <c r="K78" s="20"/>
      <c r="L78" s="20"/>
      <c r="M78" s="27"/>
    </row>
    <row r="79" spans="2:13" ht="13.5" customHeight="1">
      <c r="C79" s="20"/>
      <c r="D79" s="20"/>
      <c r="E79" s="20"/>
      <c r="F79" s="20"/>
      <c r="G79" s="20"/>
      <c r="H79" s="20"/>
      <c r="I79" s="20"/>
      <c r="J79" s="20"/>
      <c r="K79" s="20"/>
      <c r="L79" s="20"/>
      <c r="M79" s="27"/>
    </row>
  </sheetData>
  <phoneticPr fontId="3"/>
  <pageMargins left="0.39370078740157483" right="0.19685039370078741" top="0.47244094488188981" bottom="0.39370078740157483" header="0.31496062992125984" footer="0.19685039370078741"/>
  <pageSetup paperSize="8" scale="75" fitToHeight="0" orientation="landscape" r:id="rId1"/>
  <headerFooter>
    <oddHeader>&amp;R&amp;"ＭＳ 明朝,標準"&amp;12 2-4.生活習慣病に係る医療費等の状況</oddHeader>
  </headerFooter>
  <rowBreaks count="1" manualBreakCount="1">
    <brk id="77"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O84"/>
  <sheetViews>
    <sheetView showGridLines="0" zoomScaleNormal="100" zoomScaleSheetLayoutView="100" workbookViewId="0"/>
  </sheetViews>
  <sheetFormatPr defaultColWidth="9" defaultRowHeight="13.5"/>
  <cols>
    <col min="1" max="1" width="4.625" style="16" customWidth="1"/>
    <col min="2" max="2" width="2.125" style="16" customWidth="1"/>
    <col min="3" max="3" width="8.375" style="16" customWidth="1"/>
    <col min="4" max="4" width="11.625" style="16" customWidth="1"/>
    <col min="5" max="5" width="5.5" style="16" bestFit="1" customWidth="1"/>
    <col min="6" max="6" width="11.625" style="16" customWidth="1"/>
    <col min="7" max="7" width="5.5" style="16" customWidth="1"/>
    <col min="8" max="15" width="8.875" style="16" customWidth="1"/>
    <col min="16" max="16384" width="9" style="2"/>
  </cols>
  <sheetData>
    <row r="1" spans="1:15" ht="16.5" customHeight="1">
      <c r="A1" s="143"/>
      <c r="B1" s="143" t="s">
        <v>202</v>
      </c>
      <c r="C1" s="143"/>
      <c r="D1" s="143"/>
      <c r="E1" s="143"/>
      <c r="F1" s="143"/>
      <c r="G1" s="143"/>
      <c r="H1" s="143"/>
      <c r="I1" s="143"/>
      <c r="J1" s="143"/>
      <c r="K1" s="143"/>
      <c r="L1" s="143"/>
      <c r="M1" s="143"/>
      <c r="N1" s="143"/>
      <c r="O1" s="143"/>
    </row>
    <row r="2" spans="1:15" ht="16.5" customHeight="1">
      <c r="A2" s="143"/>
      <c r="B2" s="143" t="s">
        <v>206</v>
      </c>
      <c r="C2" s="143"/>
      <c r="D2" s="143"/>
      <c r="E2" s="143"/>
      <c r="F2" s="143"/>
      <c r="G2" s="143"/>
      <c r="H2" s="143"/>
      <c r="I2" s="143"/>
      <c r="J2" s="143"/>
      <c r="K2" s="143"/>
      <c r="L2" s="143"/>
      <c r="M2" s="143"/>
      <c r="N2" s="143"/>
      <c r="O2" s="143"/>
    </row>
    <row r="3" spans="1:15">
      <c r="A3" s="143"/>
      <c r="B3" s="143"/>
      <c r="C3" s="143"/>
      <c r="D3" s="143"/>
      <c r="E3" s="143"/>
      <c r="F3" s="143"/>
      <c r="G3" s="143"/>
      <c r="H3" s="143"/>
      <c r="I3" s="143"/>
      <c r="J3" s="143"/>
      <c r="K3" s="143"/>
      <c r="L3" s="143"/>
      <c r="M3" s="143"/>
      <c r="N3" s="143"/>
      <c r="O3" s="143"/>
    </row>
    <row r="4" spans="1:15" ht="13.5" customHeight="1">
      <c r="A4" s="143"/>
      <c r="B4" s="149"/>
      <c r="C4" s="150"/>
      <c r="D4" s="150"/>
      <c r="E4" s="150"/>
      <c r="F4" s="150"/>
      <c r="G4" s="151"/>
      <c r="H4" s="143"/>
      <c r="I4" s="143"/>
      <c r="J4" s="143"/>
      <c r="K4" s="143"/>
      <c r="L4" s="143"/>
      <c r="M4" s="143"/>
      <c r="N4" s="143"/>
      <c r="O4" s="143"/>
    </row>
    <row r="5" spans="1:15" ht="13.5" customHeight="1">
      <c r="A5" s="143"/>
      <c r="B5" s="152"/>
      <c r="C5" s="40"/>
      <c r="D5" s="161">
        <v>210880</v>
      </c>
      <c r="E5" s="28" t="s">
        <v>251</v>
      </c>
      <c r="F5" s="161">
        <v>224500</v>
      </c>
      <c r="G5" s="155" t="s">
        <v>252</v>
      </c>
      <c r="H5" s="143"/>
      <c r="I5" s="143"/>
      <c r="J5" s="143"/>
      <c r="K5" s="143"/>
      <c r="L5" s="143"/>
      <c r="M5" s="143"/>
      <c r="N5" s="143"/>
      <c r="O5" s="143"/>
    </row>
    <row r="6" spans="1:15">
      <c r="A6" s="143"/>
      <c r="B6" s="152"/>
      <c r="C6" s="143"/>
      <c r="D6" s="161"/>
      <c r="E6" s="28"/>
      <c r="F6" s="161"/>
      <c r="G6" s="155"/>
      <c r="H6" s="143"/>
      <c r="I6" s="143"/>
      <c r="J6" s="143"/>
      <c r="K6" s="143"/>
      <c r="L6" s="143"/>
      <c r="M6" s="143"/>
      <c r="N6" s="143"/>
      <c r="O6" s="143"/>
    </row>
    <row r="7" spans="1:15">
      <c r="A7" s="143"/>
      <c r="B7" s="152"/>
      <c r="C7" s="41"/>
      <c r="D7" s="161">
        <v>197260</v>
      </c>
      <c r="E7" s="28" t="s">
        <v>251</v>
      </c>
      <c r="F7" s="161">
        <v>210880</v>
      </c>
      <c r="G7" s="155" t="s">
        <v>253</v>
      </c>
      <c r="H7" s="143"/>
      <c r="I7" s="143"/>
      <c r="J7" s="143"/>
      <c r="K7" s="143"/>
      <c r="L7" s="143"/>
      <c r="M7" s="143"/>
      <c r="N7" s="143"/>
      <c r="O7" s="143"/>
    </row>
    <row r="8" spans="1:15">
      <c r="A8" s="143"/>
      <c r="B8" s="152"/>
      <c r="C8" s="143"/>
      <c r="D8" s="161"/>
      <c r="E8" s="28"/>
      <c r="F8" s="161"/>
      <c r="G8" s="155"/>
      <c r="H8" s="143"/>
      <c r="I8" s="143"/>
      <c r="J8" s="143"/>
      <c r="K8" s="143"/>
      <c r="L8" s="143"/>
      <c r="M8" s="143"/>
      <c r="N8" s="143"/>
      <c r="O8" s="143"/>
    </row>
    <row r="9" spans="1:15">
      <c r="A9" s="143"/>
      <c r="B9" s="152"/>
      <c r="C9" s="42"/>
      <c r="D9" s="161">
        <v>183640</v>
      </c>
      <c r="E9" s="28" t="s">
        <v>251</v>
      </c>
      <c r="F9" s="161">
        <v>197260</v>
      </c>
      <c r="G9" s="155" t="s">
        <v>253</v>
      </c>
      <c r="H9" s="143"/>
      <c r="I9" s="143"/>
      <c r="J9" s="143"/>
      <c r="K9" s="143"/>
      <c r="L9" s="143"/>
      <c r="M9" s="143"/>
      <c r="N9" s="143"/>
      <c r="O9" s="143"/>
    </row>
    <row r="10" spans="1:15">
      <c r="A10" s="143"/>
      <c r="B10" s="152"/>
      <c r="C10" s="143"/>
      <c r="D10" s="161"/>
      <c r="E10" s="28"/>
      <c r="F10" s="161"/>
      <c r="G10" s="155"/>
      <c r="H10" s="143"/>
      <c r="I10" s="143"/>
      <c r="J10" s="143"/>
      <c r="K10" s="143"/>
      <c r="L10" s="143"/>
      <c r="M10" s="143"/>
      <c r="N10" s="143"/>
      <c r="O10" s="143"/>
    </row>
    <row r="11" spans="1:15">
      <c r="A11" s="143"/>
      <c r="B11" s="152"/>
      <c r="C11" s="43"/>
      <c r="D11" s="161">
        <v>170020</v>
      </c>
      <c r="E11" s="28" t="s">
        <v>251</v>
      </c>
      <c r="F11" s="161">
        <v>183640</v>
      </c>
      <c r="G11" s="155" t="s">
        <v>253</v>
      </c>
      <c r="H11" s="143"/>
      <c r="I11" s="143"/>
      <c r="J11" s="143"/>
      <c r="K11" s="143"/>
      <c r="L11" s="143"/>
      <c r="M11" s="143"/>
      <c r="N11" s="143"/>
      <c r="O11" s="143"/>
    </row>
    <row r="12" spans="1:15">
      <c r="A12" s="143"/>
      <c r="B12" s="152"/>
      <c r="C12" s="143"/>
      <c r="D12" s="161"/>
      <c r="E12" s="28"/>
      <c r="F12" s="161"/>
      <c r="G12" s="155"/>
      <c r="H12" s="143"/>
      <c r="I12" s="143"/>
      <c r="J12" s="143"/>
      <c r="K12" s="143"/>
      <c r="L12" s="143"/>
      <c r="M12" s="143"/>
      <c r="N12" s="143"/>
      <c r="O12" s="143"/>
    </row>
    <row r="13" spans="1:15">
      <c r="A13" s="143"/>
      <c r="B13" s="152"/>
      <c r="C13" s="44"/>
      <c r="D13" s="161">
        <v>156400</v>
      </c>
      <c r="E13" s="28" t="s">
        <v>251</v>
      </c>
      <c r="F13" s="161">
        <v>170020</v>
      </c>
      <c r="G13" s="155" t="s">
        <v>253</v>
      </c>
      <c r="H13" s="143"/>
      <c r="I13" s="143"/>
      <c r="J13" s="143"/>
      <c r="K13" s="143"/>
      <c r="L13" s="143"/>
      <c r="M13" s="143"/>
      <c r="N13" s="143"/>
      <c r="O13" s="143"/>
    </row>
    <row r="14" spans="1:15">
      <c r="A14" s="143"/>
      <c r="B14" s="156"/>
      <c r="C14" s="157"/>
      <c r="D14" s="157"/>
      <c r="E14" s="157"/>
      <c r="F14" s="157"/>
      <c r="G14" s="160"/>
      <c r="H14" s="143"/>
      <c r="I14" s="143"/>
      <c r="J14" s="143"/>
      <c r="K14" s="143"/>
      <c r="L14" s="143"/>
      <c r="M14" s="143"/>
      <c r="N14" s="143"/>
      <c r="O14" s="143"/>
    </row>
    <row r="15" spans="1:15">
      <c r="A15" s="143"/>
      <c r="B15" s="143"/>
      <c r="C15" s="143"/>
      <c r="D15" s="143"/>
      <c r="E15" s="143"/>
      <c r="F15" s="143"/>
      <c r="G15" s="143"/>
      <c r="H15" s="143"/>
      <c r="I15" s="143"/>
      <c r="J15" s="143"/>
      <c r="K15" s="143"/>
      <c r="L15" s="143"/>
      <c r="M15" s="143"/>
      <c r="N15" s="143"/>
      <c r="O15" s="143"/>
    </row>
    <row r="16" spans="1:15">
      <c r="A16" s="143"/>
      <c r="B16" s="149"/>
      <c r="C16" s="150"/>
      <c r="D16" s="150"/>
      <c r="E16" s="150"/>
      <c r="F16" s="150"/>
      <c r="G16" s="150"/>
      <c r="H16" s="150"/>
      <c r="I16" s="150"/>
      <c r="J16" s="150"/>
      <c r="K16" s="150"/>
      <c r="L16" s="150"/>
      <c r="M16" s="150"/>
      <c r="N16" s="150"/>
      <c r="O16" s="151"/>
    </row>
    <row r="17" spans="1:15">
      <c r="A17" s="143"/>
      <c r="B17" s="152"/>
      <c r="C17" s="143"/>
      <c r="D17" s="143"/>
      <c r="E17" s="143"/>
      <c r="F17" s="143"/>
      <c r="G17" s="143"/>
      <c r="H17" s="143"/>
      <c r="I17" s="143"/>
      <c r="J17" s="143"/>
      <c r="K17" s="143"/>
      <c r="L17" s="143"/>
      <c r="M17" s="143"/>
      <c r="N17" s="143"/>
      <c r="O17" s="159"/>
    </row>
    <row r="18" spans="1:15">
      <c r="A18" s="143"/>
      <c r="B18" s="152"/>
      <c r="C18" s="143"/>
      <c r="D18" s="143"/>
      <c r="E18" s="143"/>
      <c r="F18" s="143"/>
      <c r="G18" s="143"/>
      <c r="H18" s="143"/>
      <c r="I18" s="143"/>
      <c r="J18" s="143"/>
      <c r="K18" s="143"/>
      <c r="L18" s="143"/>
      <c r="M18" s="143"/>
      <c r="N18" s="143"/>
      <c r="O18" s="159"/>
    </row>
    <row r="19" spans="1:15">
      <c r="A19" s="143"/>
      <c r="B19" s="152"/>
      <c r="C19" s="143"/>
      <c r="D19" s="143"/>
      <c r="E19" s="143"/>
      <c r="F19" s="143"/>
      <c r="G19" s="143"/>
      <c r="H19" s="143"/>
      <c r="I19" s="143"/>
      <c r="J19" s="143"/>
      <c r="K19" s="143"/>
      <c r="L19" s="143"/>
      <c r="M19" s="143"/>
      <c r="N19" s="143"/>
      <c r="O19" s="159"/>
    </row>
    <row r="20" spans="1:15">
      <c r="A20" s="143"/>
      <c r="B20" s="152"/>
      <c r="C20" s="143"/>
      <c r="D20" s="143"/>
      <c r="E20" s="143"/>
      <c r="F20" s="143"/>
      <c r="G20" s="143"/>
      <c r="H20" s="143"/>
      <c r="I20" s="143"/>
      <c r="J20" s="143"/>
      <c r="K20" s="143"/>
      <c r="L20" s="143"/>
      <c r="M20" s="143"/>
      <c r="N20" s="143"/>
      <c r="O20" s="159"/>
    </row>
    <row r="21" spans="1:15">
      <c r="A21" s="143"/>
      <c r="B21" s="152"/>
      <c r="C21" s="143"/>
      <c r="D21" s="143"/>
      <c r="E21" s="143"/>
      <c r="F21" s="143"/>
      <c r="G21" s="143"/>
      <c r="H21" s="143"/>
      <c r="I21" s="143"/>
      <c r="J21" s="143"/>
      <c r="K21" s="143"/>
      <c r="L21" s="143"/>
      <c r="M21" s="143"/>
      <c r="N21" s="143"/>
      <c r="O21" s="159"/>
    </row>
    <row r="22" spans="1:15">
      <c r="A22" s="143"/>
      <c r="B22" s="152"/>
      <c r="C22" s="143"/>
      <c r="D22" s="143"/>
      <c r="E22" s="143"/>
      <c r="F22" s="143"/>
      <c r="G22" s="143"/>
      <c r="H22" s="143"/>
      <c r="I22" s="143"/>
      <c r="J22" s="143"/>
      <c r="K22" s="143"/>
      <c r="L22" s="143"/>
      <c r="M22" s="143"/>
      <c r="N22" s="143"/>
      <c r="O22" s="159"/>
    </row>
    <row r="23" spans="1:15">
      <c r="A23" s="143"/>
      <c r="B23" s="152"/>
      <c r="C23" s="143"/>
      <c r="D23" s="143"/>
      <c r="E23" s="143"/>
      <c r="F23" s="143"/>
      <c r="G23" s="143"/>
      <c r="H23" s="143"/>
      <c r="I23" s="143"/>
      <c r="J23" s="143"/>
      <c r="K23" s="143"/>
      <c r="L23" s="143"/>
      <c r="M23" s="143"/>
      <c r="N23" s="143"/>
      <c r="O23" s="159"/>
    </row>
    <row r="24" spans="1:15">
      <c r="A24" s="143"/>
      <c r="B24" s="152"/>
      <c r="C24" s="143"/>
      <c r="D24" s="143"/>
      <c r="E24" s="143"/>
      <c r="F24" s="143"/>
      <c r="G24" s="143"/>
      <c r="H24" s="143"/>
      <c r="I24" s="143"/>
      <c r="J24" s="143"/>
      <c r="K24" s="143"/>
      <c r="L24" s="143"/>
      <c r="M24" s="143"/>
      <c r="N24" s="143"/>
      <c r="O24" s="159"/>
    </row>
    <row r="25" spans="1:15">
      <c r="A25" s="143"/>
      <c r="B25" s="152"/>
      <c r="C25" s="143"/>
      <c r="D25" s="143"/>
      <c r="E25" s="143"/>
      <c r="F25" s="143"/>
      <c r="G25" s="143"/>
      <c r="H25" s="143"/>
      <c r="I25" s="143"/>
      <c r="J25" s="143"/>
      <c r="K25" s="143"/>
      <c r="L25" s="143"/>
      <c r="M25" s="143"/>
      <c r="N25" s="143"/>
      <c r="O25" s="159"/>
    </row>
    <row r="26" spans="1:15">
      <c r="A26" s="143"/>
      <c r="B26" s="152"/>
      <c r="C26" s="143"/>
      <c r="D26" s="143"/>
      <c r="E26" s="143"/>
      <c r="F26" s="143"/>
      <c r="G26" s="143"/>
      <c r="H26" s="143"/>
      <c r="I26" s="143"/>
      <c r="J26" s="143"/>
      <c r="K26" s="143"/>
      <c r="L26" s="143"/>
      <c r="M26" s="143"/>
      <c r="N26" s="143"/>
      <c r="O26" s="159"/>
    </row>
    <row r="27" spans="1:15">
      <c r="A27" s="143"/>
      <c r="B27" s="152"/>
      <c r="C27" s="143"/>
      <c r="D27" s="143"/>
      <c r="E27" s="143"/>
      <c r="F27" s="143"/>
      <c r="G27" s="143"/>
      <c r="H27" s="143"/>
      <c r="I27" s="143"/>
      <c r="J27" s="143"/>
      <c r="K27" s="143"/>
      <c r="L27" s="143"/>
      <c r="M27" s="143"/>
      <c r="N27" s="143"/>
      <c r="O27" s="159"/>
    </row>
    <row r="28" spans="1:15">
      <c r="A28" s="143"/>
      <c r="B28" s="152"/>
      <c r="C28" s="143"/>
      <c r="D28" s="143"/>
      <c r="E28" s="143"/>
      <c r="F28" s="143"/>
      <c r="G28" s="143"/>
      <c r="H28" s="143"/>
      <c r="I28" s="143"/>
      <c r="J28" s="143"/>
      <c r="K28" s="143"/>
      <c r="L28" s="143"/>
      <c r="M28" s="143"/>
      <c r="N28" s="143"/>
      <c r="O28" s="159"/>
    </row>
    <row r="29" spans="1:15">
      <c r="A29" s="143"/>
      <c r="B29" s="152"/>
      <c r="C29" s="143"/>
      <c r="D29" s="143"/>
      <c r="E29" s="143"/>
      <c r="F29" s="143"/>
      <c r="G29" s="143"/>
      <c r="H29" s="143"/>
      <c r="I29" s="143"/>
      <c r="J29" s="143"/>
      <c r="K29" s="143"/>
      <c r="L29" s="143"/>
      <c r="M29" s="143"/>
      <c r="N29" s="143"/>
      <c r="O29" s="159"/>
    </row>
    <row r="30" spans="1:15">
      <c r="A30" s="143"/>
      <c r="B30" s="152"/>
      <c r="C30" s="143"/>
      <c r="D30" s="143"/>
      <c r="E30" s="143"/>
      <c r="F30" s="143"/>
      <c r="G30" s="143"/>
      <c r="H30" s="143"/>
      <c r="I30" s="143"/>
      <c r="J30" s="143"/>
      <c r="K30" s="143"/>
      <c r="L30" s="143"/>
      <c r="M30" s="143"/>
      <c r="N30" s="143"/>
      <c r="O30" s="159"/>
    </row>
    <row r="31" spans="1:15">
      <c r="A31" s="143"/>
      <c r="B31" s="152"/>
      <c r="C31" s="143"/>
      <c r="D31" s="143"/>
      <c r="E31" s="143"/>
      <c r="F31" s="143"/>
      <c r="G31" s="143"/>
      <c r="H31" s="143"/>
      <c r="I31" s="143"/>
      <c r="J31" s="143"/>
      <c r="K31" s="143"/>
      <c r="L31" s="143"/>
      <c r="M31" s="143"/>
      <c r="N31" s="143"/>
      <c r="O31" s="159"/>
    </row>
    <row r="32" spans="1:15">
      <c r="A32" s="143"/>
      <c r="B32" s="152"/>
      <c r="C32" s="143"/>
      <c r="D32" s="143"/>
      <c r="E32" s="143"/>
      <c r="F32" s="143"/>
      <c r="G32" s="143"/>
      <c r="H32" s="143"/>
      <c r="I32" s="143"/>
      <c r="J32" s="143"/>
      <c r="K32" s="143"/>
      <c r="L32" s="143"/>
      <c r="M32" s="143"/>
      <c r="N32" s="143"/>
      <c r="O32" s="159"/>
    </row>
    <row r="33" spans="1:15">
      <c r="A33" s="143"/>
      <c r="B33" s="152"/>
      <c r="C33" s="143"/>
      <c r="D33" s="143"/>
      <c r="E33" s="143"/>
      <c r="F33" s="143"/>
      <c r="G33" s="143"/>
      <c r="H33" s="143"/>
      <c r="I33" s="143"/>
      <c r="J33" s="143"/>
      <c r="K33" s="143"/>
      <c r="L33" s="143"/>
      <c r="M33" s="143"/>
      <c r="N33" s="143"/>
      <c r="O33" s="159"/>
    </row>
    <row r="34" spans="1:15">
      <c r="A34" s="143"/>
      <c r="B34" s="152"/>
      <c r="C34" s="143"/>
      <c r="D34" s="143"/>
      <c r="E34" s="143"/>
      <c r="F34" s="143"/>
      <c r="G34" s="143"/>
      <c r="H34" s="143"/>
      <c r="I34" s="143"/>
      <c r="J34" s="143"/>
      <c r="K34" s="143"/>
      <c r="L34" s="143"/>
      <c r="M34" s="143"/>
      <c r="N34" s="143"/>
      <c r="O34" s="159"/>
    </row>
    <row r="35" spans="1:15">
      <c r="A35" s="143"/>
      <c r="B35" s="152"/>
      <c r="C35" s="143"/>
      <c r="D35" s="143"/>
      <c r="E35" s="143"/>
      <c r="F35" s="143"/>
      <c r="G35" s="143"/>
      <c r="H35" s="143"/>
      <c r="I35" s="143"/>
      <c r="J35" s="143"/>
      <c r="K35" s="143"/>
      <c r="L35" s="143"/>
      <c r="M35" s="143"/>
      <c r="N35" s="143"/>
      <c r="O35" s="159"/>
    </row>
    <row r="36" spans="1:15">
      <c r="A36" s="143"/>
      <c r="B36" s="152"/>
      <c r="C36" s="143"/>
      <c r="D36" s="143"/>
      <c r="E36" s="143"/>
      <c r="F36" s="143"/>
      <c r="G36" s="143"/>
      <c r="H36" s="143"/>
      <c r="I36" s="143"/>
      <c r="J36" s="143"/>
      <c r="K36" s="143"/>
      <c r="L36" s="143"/>
      <c r="M36" s="143"/>
      <c r="N36" s="143"/>
      <c r="O36" s="159"/>
    </row>
    <row r="37" spans="1:15">
      <c r="A37" s="143"/>
      <c r="B37" s="152"/>
      <c r="C37" s="143"/>
      <c r="D37" s="143"/>
      <c r="E37" s="143"/>
      <c r="F37" s="143"/>
      <c r="G37" s="143"/>
      <c r="H37" s="143"/>
      <c r="I37" s="143"/>
      <c r="J37" s="143"/>
      <c r="K37" s="143"/>
      <c r="L37" s="143"/>
      <c r="M37" s="143"/>
      <c r="N37" s="143"/>
      <c r="O37" s="159"/>
    </row>
    <row r="38" spans="1:15">
      <c r="A38" s="143"/>
      <c r="B38" s="152"/>
      <c r="C38" s="143"/>
      <c r="D38" s="143"/>
      <c r="E38" s="143"/>
      <c r="F38" s="143"/>
      <c r="G38" s="143"/>
      <c r="H38" s="143"/>
      <c r="I38" s="143"/>
      <c r="J38" s="143"/>
      <c r="K38" s="143"/>
      <c r="L38" s="143"/>
      <c r="M38" s="143"/>
      <c r="N38" s="143"/>
      <c r="O38" s="159"/>
    </row>
    <row r="39" spans="1:15">
      <c r="A39" s="143"/>
      <c r="B39" s="152"/>
      <c r="C39" s="143"/>
      <c r="D39" s="143"/>
      <c r="E39" s="143"/>
      <c r="F39" s="143"/>
      <c r="G39" s="143"/>
      <c r="H39" s="143"/>
      <c r="I39" s="143"/>
      <c r="J39" s="143"/>
      <c r="K39" s="143"/>
      <c r="L39" s="143"/>
      <c r="M39" s="143"/>
      <c r="N39" s="143"/>
      <c r="O39" s="159"/>
    </row>
    <row r="40" spans="1:15">
      <c r="A40" s="143"/>
      <c r="B40" s="152"/>
      <c r="C40" s="143"/>
      <c r="D40" s="143"/>
      <c r="E40" s="143"/>
      <c r="F40" s="143"/>
      <c r="G40" s="143"/>
      <c r="H40" s="143"/>
      <c r="I40" s="143"/>
      <c r="J40" s="143"/>
      <c r="K40" s="143"/>
      <c r="L40" s="143"/>
      <c r="M40" s="143"/>
      <c r="N40" s="143"/>
      <c r="O40" s="159"/>
    </row>
    <row r="41" spans="1:15">
      <c r="A41" s="143"/>
      <c r="B41" s="152"/>
      <c r="C41" s="143"/>
      <c r="D41" s="143"/>
      <c r="E41" s="143"/>
      <c r="F41" s="143"/>
      <c r="G41" s="143"/>
      <c r="H41" s="143"/>
      <c r="I41" s="143"/>
      <c r="J41" s="143"/>
      <c r="K41" s="143"/>
      <c r="L41" s="143"/>
      <c r="M41" s="143"/>
      <c r="N41" s="143"/>
      <c r="O41" s="159"/>
    </row>
    <row r="42" spans="1:15">
      <c r="A42" s="143"/>
      <c r="B42" s="152"/>
      <c r="C42" s="143"/>
      <c r="D42" s="143"/>
      <c r="E42" s="143"/>
      <c r="F42" s="143"/>
      <c r="G42" s="143"/>
      <c r="H42" s="143"/>
      <c r="I42" s="143"/>
      <c r="J42" s="143"/>
      <c r="K42" s="143"/>
      <c r="L42" s="143"/>
      <c r="M42" s="143"/>
      <c r="N42" s="143"/>
      <c r="O42" s="159"/>
    </row>
    <row r="43" spans="1:15">
      <c r="A43" s="143"/>
      <c r="B43" s="152"/>
      <c r="C43" s="143"/>
      <c r="D43" s="143"/>
      <c r="E43" s="143"/>
      <c r="F43" s="143"/>
      <c r="G43" s="143"/>
      <c r="H43" s="143"/>
      <c r="I43" s="143"/>
      <c r="J43" s="143"/>
      <c r="K43" s="143"/>
      <c r="L43" s="143"/>
      <c r="M43" s="143"/>
      <c r="N43" s="143"/>
      <c r="O43" s="159"/>
    </row>
    <row r="44" spans="1:15">
      <c r="A44" s="143"/>
      <c r="B44" s="152"/>
      <c r="C44" s="143"/>
      <c r="D44" s="143"/>
      <c r="E44" s="143"/>
      <c r="F44" s="143"/>
      <c r="G44" s="143"/>
      <c r="H44" s="143"/>
      <c r="I44" s="143"/>
      <c r="J44" s="143"/>
      <c r="K44" s="143"/>
      <c r="L44" s="143"/>
      <c r="M44" s="143"/>
      <c r="N44" s="143"/>
      <c r="O44" s="159"/>
    </row>
    <row r="45" spans="1:15">
      <c r="A45" s="143"/>
      <c r="B45" s="152"/>
      <c r="C45" s="143"/>
      <c r="D45" s="143"/>
      <c r="E45" s="143"/>
      <c r="F45" s="143"/>
      <c r="G45" s="143"/>
      <c r="H45" s="143"/>
      <c r="I45" s="143"/>
      <c r="J45" s="143"/>
      <c r="K45" s="143"/>
      <c r="L45" s="143"/>
      <c r="M45" s="143"/>
      <c r="N45" s="143"/>
      <c r="O45" s="159"/>
    </row>
    <row r="46" spans="1:15">
      <c r="A46" s="143"/>
      <c r="B46" s="152"/>
      <c r="C46" s="143"/>
      <c r="D46" s="143"/>
      <c r="E46" s="143"/>
      <c r="F46" s="143"/>
      <c r="G46" s="143"/>
      <c r="H46" s="143"/>
      <c r="I46" s="143"/>
      <c r="J46" s="143"/>
      <c r="K46" s="143"/>
      <c r="L46" s="143"/>
      <c r="M46" s="143"/>
      <c r="N46" s="143"/>
      <c r="O46" s="159"/>
    </row>
    <row r="47" spans="1:15">
      <c r="A47" s="143"/>
      <c r="B47" s="152"/>
      <c r="C47" s="143"/>
      <c r="D47" s="143"/>
      <c r="E47" s="143"/>
      <c r="F47" s="143"/>
      <c r="G47" s="143"/>
      <c r="H47" s="143"/>
      <c r="I47" s="143"/>
      <c r="J47" s="143"/>
      <c r="K47" s="143"/>
      <c r="L47" s="143"/>
      <c r="M47" s="143"/>
      <c r="N47" s="143"/>
      <c r="O47" s="159"/>
    </row>
    <row r="48" spans="1:15">
      <c r="A48" s="143"/>
      <c r="B48" s="152"/>
      <c r="C48" s="143"/>
      <c r="D48" s="143"/>
      <c r="E48" s="143"/>
      <c r="F48" s="143"/>
      <c r="G48" s="143"/>
      <c r="H48" s="143"/>
      <c r="I48" s="143"/>
      <c r="J48" s="143"/>
      <c r="K48" s="143"/>
      <c r="L48" s="143"/>
      <c r="M48" s="143"/>
      <c r="N48" s="143"/>
      <c r="O48" s="159"/>
    </row>
    <row r="49" spans="1:15">
      <c r="A49" s="143"/>
      <c r="B49" s="152"/>
      <c r="C49" s="143"/>
      <c r="D49" s="143"/>
      <c r="E49" s="143"/>
      <c r="F49" s="143"/>
      <c r="G49" s="143"/>
      <c r="H49" s="143"/>
      <c r="I49" s="143"/>
      <c r="J49" s="143"/>
      <c r="K49" s="143"/>
      <c r="L49" s="143"/>
      <c r="M49" s="143"/>
      <c r="N49" s="143"/>
      <c r="O49" s="159"/>
    </row>
    <row r="50" spans="1:15">
      <c r="A50" s="143"/>
      <c r="B50" s="152"/>
      <c r="C50" s="143"/>
      <c r="D50" s="143"/>
      <c r="E50" s="143"/>
      <c r="F50" s="143"/>
      <c r="G50" s="143"/>
      <c r="H50" s="143"/>
      <c r="I50" s="143"/>
      <c r="J50" s="143"/>
      <c r="K50" s="143"/>
      <c r="L50" s="143"/>
      <c r="M50" s="143"/>
      <c r="N50" s="143"/>
      <c r="O50" s="159"/>
    </row>
    <row r="51" spans="1:15">
      <c r="A51" s="143"/>
      <c r="B51" s="152"/>
      <c r="C51" s="143"/>
      <c r="D51" s="143"/>
      <c r="E51" s="143"/>
      <c r="F51" s="143"/>
      <c r="G51" s="143"/>
      <c r="H51" s="143"/>
      <c r="I51" s="143"/>
      <c r="J51" s="143"/>
      <c r="K51" s="143"/>
      <c r="L51" s="143"/>
      <c r="M51" s="143"/>
      <c r="N51" s="143"/>
      <c r="O51" s="159"/>
    </row>
    <row r="52" spans="1:15">
      <c r="A52" s="143"/>
      <c r="B52" s="152"/>
      <c r="C52" s="143"/>
      <c r="D52" s="143"/>
      <c r="E52" s="143"/>
      <c r="F52" s="143"/>
      <c r="G52" s="143"/>
      <c r="H52" s="143"/>
      <c r="I52" s="143"/>
      <c r="J52" s="143"/>
      <c r="K52" s="143"/>
      <c r="L52" s="143"/>
      <c r="M52" s="143"/>
      <c r="N52" s="143"/>
      <c r="O52" s="159"/>
    </row>
    <row r="53" spans="1:15">
      <c r="A53" s="143"/>
      <c r="B53" s="152"/>
      <c r="C53" s="143"/>
      <c r="D53" s="143"/>
      <c r="E53" s="143"/>
      <c r="F53" s="143"/>
      <c r="G53" s="143"/>
      <c r="H53" s="143"/>
      <c r="I53" s="143"/>
      <c r="J53" s="143"/>
      <c r="K53" s="143"/>
      <c r="L53" s="143"/>
      <c r="M53" s="143"/>
      <c r="N53" s="143"/>
      <c r="O53" s="159"/>
    </row>
    <row r="54" spans="1:15">
      <c r="A54" s="143"/>
      <c r="B54" s="152"/>
      <c r="C54" s="143"/>
      <c r="D54" s="143"/>
      <c r="E54" s="143"/>
      <c r="F54" s="143"/>
      <c r="G54" s="143"/>
      <c r="H54" s="143"/>
      <c r="I54" s="143"/>
      <c r="J54" s="143"/>
      <c r="K54" s="143"/>
      <c r="L54" s="143"/>
      <c r="M54" s="143"/>
      <c r="N54" s="143"/>
      <c r="O54" s="159"/>
    </row>
    <row r="55" spans="1:15">
      <c r="A55" s="143"/>
      <c r="B55" s="152"/>
      <c r="C55" s="143"/>
      <c r="D55" s="143"/>
      <c r="E55" s="143"/>
      <c r="F55" s="143"/>
      <c r="G55" s="143"/>
      <c r="H55" s="143"/>
      <c r="I55" s="143"/>
      <c r="J55" s="143"/>
      <c r="K55" s="143"/>
      <c r="L55" s="143"/>
      <c r="M55" s="143"/>
      <c r="N55" s="143"/>
      <c r="O55" s="159"/>
    </row>
    <row r="56" spans="1:15">
      <c r="A56" s="143"/>
      <c r="B56" s="152"/>
      <c r="C56" s="143"/>
      <c r="D56" s="143"/>
      <c r="E56" s="143"/>
      <c r="F56" s="143"/>
      <c r="G56" s="143"/>
      <c r="H56" s="143"/>
      <c r="I56" s="143"/>
      <c r="J56" s="143"/>
      <c r="K56" s="143"/>
      <c r="L56" s="143"/>
      <c r="M56" s="143"/>
      <c r="N56" s="143"/>
      <c r="O56" s="159"/>
    </row>
    <row r="57" spans="1:15">
      <c r="A57" s="143"/>
      <c r="B57" s="152"/>
      <c r="C57" s="143"/>
      <c r="D57" s="143"/>
      <c r="E57" s="143"/>
      <c r="F57" s="143"/>
      <c r="G57" s="143"/>
      <c r="H57" s="143"/>
      <c r="I57" s="143"/>
      <c r="J57" s="143"/>
      <c r="K57" s="143"/>
      <c r="L57" s="143"/>
      <c r="M57" s="143"/>
      <c r="N57" s="143"/>
      <c r="O57" s="159"/>
    </row>
    <row r="58" spans="1:15">
      <c r="A58" s="143"/>
      <c r="B58" s="152"/>
      <c r="C58" s="143"/>
      <c r="D58" s="143"/>
      <c r="E58" s="143"/>
      <c r="F58" s="143"/>
      <c r="G58" s="143"/>
      <c r="H58" s="143"/>
      <c r="I58" s="143"/>
      <c r="J58" s="143"/>
      <c r="K58" s="143"/>
      <c r="L58" s="143"/>
      <c r="M58" s="143"/>
      <c r="N58" s="143"/>
      <c r="O58" s="159"/>
    </row>
    <row r="59" spans="1:15">
      <c r="A59" s="143"/>
      <c r="B59" s="152"/>
      <c r="C59" s="143"/>
      <c r="D59" s="143"/>
      <c r="E59" s="143"/>
      <c r="F59" s="143"/>
      <c r="G59" s="143"/>
      <c r="H59" s="143"/>
      <c r="I59" s="143"/>
      <c r="J59" s="143"/>
      <c r="K59" s="143"/>
      <c r="L59" s="143"/>
      <c r="M59" s="143"/>
      <c r="N59" s="143"/>
      <c r="O59" s="159"/>
    </row>
    <row r="60" spans="1:15">
      <c r="A60" s="143"/>
      <c r="B60" s="152"/>
      <c r="C60" s="143"/>
      <c r="D60" s="143"/>
      <c r="E60" s="143"/>
      <c r="F60" s="143"/>
      <c r="G60" s="143"/>
      <c r="H60" s="143"/>
      <c r="I60" s="143"/>
      <c r="J60" s="143"/>
      <c r="K60" s="143"/>
      <c r="L60" s="143"/>
      <c r="M60" s="143"/>
      <c r="N60" s="143"/>
      <c r="O60" s="159"/>
    </row>
    <row r="61" spans="1:15">
      <c r="A61" s="143"/>
      <c r="B61" s="152"/>
      <c r="C61" s="143"/>
      <c r="D61" s="143"/>
      <c r="E61" s="143"/>
      <c r="F61" s="143"/>
      <c r="G61" s="143"/>
      <c r="H61" s="143"/>
      <c r="I61" s="143"/>
      <c r="J61" s="143"/>
      <c r="K61" s="143"/>
      <c r="L61" s="143"/>
      <c r="M61" s="143"/>
      <c r="N61" s="143"/>
      <c r="O61" s="159"/>
    </row>
    <row r="62" spans="1:15">
      <c r="A62" s="143"/>
      <c r="B62" s="152"/>
      <c r="C62" s="143"/>
      <c r="D62" s="143"/>
      <c r="E62" s="143"/>
      <c r="F62" s="143"/>
      <c r="G62" s="143"/>
      <c r="H62" s="143"/>
      <c r="I62" s="143"/>
      <c r="J62" s="143"/>
      <c r="K62" s="143"/>
      <c r="L62" s="143"/>
      <c r="M62" s="143"/>
      <c r="N62" s="143"/>
      <c r="O62" s="159"/>
    </row>
    <row r="63" spans="1:15">
      <c r="A63" s="143"/>
      <c r="B63" s="152"/>
      <c r="C63" s="143"/>
      <c r="D63" s="143"/>
      <c r="E63" s="143"/>
      <c r="F63" s="143"/>
      <c r="G63" s="143"/>
      <c r="H63" s="143"/>
      <c r="I63" s="143"/>
      <c r="J63" s="143"/>
      <c r="K63" s="143"/>
      <c r="L63" s="143"/>
      <c r="M63" s="143"/>
      <c r="N63" s="143"/>
      <c r="O63" s="159"/>
    </row>
    <row r="64" spans="1:15">
      <c r="A64" s="143"/>
      <c r="B64" s="152"/>
      <c r="C64" s="143"/>
      <c r="D64" s="143"/>
      <c r="E64" s="143"/>
      <c r="F64" s="143"/>
      <c r="G64" s="143"/>
      <c r="H64" s="143"/>
      <c r="I64" s="143"/>
      <c r="J64" s="143"/>
      <c r="K64" s="143"/>
      <c r="L64" s="143"/>
      <c r="M64" s="143"/>
      <c r="N64" s="143"/>
      <c r="O64" s="159"/>
    </row>
    <row r="65" spans="1:15">
      <c r="A65" s="143"/>
      <c r="B65" s="152"/>
      <c r="C65" s="143"/>
      <c r="D65" s="143"/>
      <c r="E65" s="143"/>
      <c r="F65" s="143"/>
      <c r="G65" s="143"/>
      <c r="H65" s="143"/>
      <c r="I65" s="143"/>
      <c r="J65" s="143"/>
      <c r="K65" s="143"/>
      <c r="L65" s="143"/>
      <c r="M65" s="143"/>
      <c r="N65" s="143"/>
      <c r="O65" s="159"/>
    </row>
    <row r="66" spans="1:15">
      <c r="A66" s="143"/>
      <c r="B66" s="152"/>
      <c r="C66" s="143"/>
      <c r="D66" s="143"/>
      <c r="E66" s="143"/>
      <c r="F66" s="143"/>
      <c r="G66" s="143"/>
      <c r="H66" s="143"/>
      <c r="I66" s="143"/>
      <c r="J66" s="143"/>
      <c r="K66" s="143"/>
      <c r="L66" s="143"/>
      <c r="M66" s="143"/>
      <c r="N66" s="143"/>
      <c r="O66" s="159"/>
    </row>
    <row r="67" spans="1:15">
      <c r="A67" s="143"/>
      <c r="B67" s="152"/>
      <c r="C67" s="143"/>
      <c r="D67" s="143"/>
      <c r="E67" s="143"/>
      <c r="F67" s="143"/>
      <c r="G67" s="143"/>
      <c r="H67" s="143"/>
      <c r="I67" s="143"/>
      <c r="J67" s="143"/>
      <c r="K67" s="143"/>
      <c r="L67" s="143"/>
      <c r="M67" s="143"/>
      <c r="N67" s="143"/>
      <c r="O67" s="159"/>
    </row>
    <row r="68" spans="1:15">
      <c r="A68" s="143"/>
      <c r="B68" s="152"/>
      <c r="C68" s="143"/>
      <c r="D68" s="143"/>
      <c r="E68" s="143"/>
      <c r="F68" s="143"/>
      <c r="G68" s="143"/>
      <c r="H68" s="143"/>
      <c r="I68" s="143"/>
      <c r="J68" s="143"/>
      <c r="K68" s="143"/>
      <c r="L68" s="143"/>
      <c r="M68" s="143"/>
      <c r="N68" s="143"/>
      <c r="O68" s="159"/>
    </row>
    <row r="69" spans="1:15">
      <c r="A69" s="143"/>
      <c r="B69" s="152"/>
      <c r="C69" s="143"/>
      <c r="D69" s="143"/>
      <c r="E69" s="143"/>
      <c r="F69" s="143"/>
      <c r="G69" s="143"/>
      <c r="H69" s="143"/>
      <c r="I69" s="143"/>
      <c r="J69" s="143"/>
      <c r="K69" s="143"/>
      <c r="L69" s="143"/>
      <c r="M69" s="143"/>
      <c r="N69" s="143"/>
      <c r="O69" s="159"/>
    </row>
    <row r="70" spans="1:15">
      <c r="A70" s="143"/>
      <c r="B70" s="152"/>
      <c r="C70" s="143"/>
      <c r="D70" s="143"/>
      <c r="E70" s="143"/>
      <c r="F70" s="143"/>
      <c r="G70" s="143"/>
      <c r="H70" s="143"/>
      <c r="I70" s="143"/>
      <c r="J70" s="143"/>
      <c r="K70" s="143"/>
      <c r="L70" s="143"/>
      <c r="M70" s="143"/>
      <c r="N70" s="143"/>
      <c r="O70" s="159"/>
    </row>
    <row r="71" spans="1:15">
      <c r="A71" s="143"/>
      <c r="B71" s="152"/>
      <c r="C71" s="143"/>
      <c r="D71" s="143"/>
      <c r="E71" s="143"/>
      <c r="F71" s="143"/>
      <c r="G71" s="143"/>
      <c r="H71" s="143"/>
      <c r="I71" s="143"/>
      <c r="J71" s="143"/>
      <c r="K71" s="143"/>
      <c r="L71" s="143"/>
      <c r="M71" s="143"/>
      <c r="N71" s="143"/>
      <c r="O71" s="159"/>
    </row>
    <row r="72" spans="1:15">
      <c r="A72" s="143"/>
      <c r="B72" s="152"/>
      <c r="C72" s="143"/>
      <c r="D72" s="143"/>
      <c r="E72" s="143"/>
      <c r="F72" s="143"/>
      <c r="G72" s="143"/>
      <c r="H72" s="143"/>
      <c r="I72" s="143"/>
      <c r="J72" s="143"/>
      <c r="K72" s="143"/>
      <c r="L72" s="143"/>
      <c r="M72" s="143"/>
      <c r="N72" s="143"/>
      <c r="O72" s="159"/>
    </row>
    <row r="73" spans="1:15">
      <c r="A73" s="143"/>
      <c r="B73" s="152"/>
      <c r="C73" s="143"/>
      <c r="D73" s="143"/>
      <c r="E73" s="143"/>
      <c r="F73" s="143"/>
      <c r="G73" s="143"/>
      <c r="H73" s="143"/>
      <c r="I73" s="143"/>
      <c r="J73" s="143"/>
      <c r="K73" s="143"/>
      <c r="L73" s="143"/>
      <c r="M73" s="143"/>
      <c r="N73" s="143"/>
      <c r="O73" s="159"/>
    </row>
    <row r="74" spans="1:15">
      <c r="A74" s="143"/>
      <c r="B74" s="152"/>
      <c r="C74" s="143"/>
      <c r="D74" s="143"/>
      <c r="E74" s="143"/>
      <c r="F74" s="143"/>
      <c r="G74" s="143"/>
      <c r="H74" s="143"/>
      <c r="I74" s="143"/>
      <c r="J74" s="143"/>
      <c r="K74" s="143"/>
      <c r="L74" s="143"/>
      <c r="M74" s="143"/>
      <c r="N74" s="143"/>
      <c r="O74" s="159"/>
    </row>
    <row r="75" spans="1:15">
      <c r="A75" s="143"/>
      <c r="B75" s="152"/>
      <c r="C75" s="143"/>
      <c r="D75" s="143"/>
      <c r="E75" s="143"/>
      <c r="F75" s="143"/>
      <c r="G75" s="143"/>
      <c r="H75" s="143"/>
      <c r="I75" s="143"/>
      <c r="J75" s="143"/>
      <c r="K75" s="143"/>
      <c r="L75" s="143"/>
      <c r="M75" s="143"/>
      <c r="N75" s="143"/>
      <c r="O75" s="159"/>
    </row>
    <row r="76" spans="1:15">
      <c r="A76" s="143"/>
      <c r="B76" s="152"/>
      <c r="C76" s="143"/>
      <c r="D76" s="143"/>
      <c r="E76" s="143"/>
      <c r="F76" s="143"/>
      <c r="G76" s="143"/>
      <c r="H76" s="143"/>
      <c r="I76" s="143"/>
      <c r="J76" s="143"/>
      <c r="K76" s="143"/>
      <c r="L76" s="143"/>
      <c r="M76" s="143"/>
      <c r="N76" s="143"/>
      <c r="O76" s="159"/>
    </row>
    <row r="77" spans="1:15">
      <c r="A77" s="143"/>
      <c r="B77" s="152"/>
      <c r="C77" s="143"/>
      <c r="D77" s="143"/>
      <c r="E77" s="143"/>
      <c r="F77" s="143"/>
      <c r="G77" s="143"/>
      <c r="H77" s="143"/>
      <c r="I77" s="143"/>
      <c r="J77" s="143"/>
      <c r="K77" s="143"/>
      <c r="L77" s="143"/>
      <c r="M77" s="143"/>
      <c r="N77" s="143"/>
      <c r="O77" s="159"/>
    </row>
    <row r="78" spans="1:15">
      <c r="A78" s="143"/>
      <c r="B78" s="152"/>
      <c r="C78" s="143"/>
      <c r="D78" s="143"/>
      <c r="E78" s="143"/>
      <c r="F78" s="143"/>
      <c r="G78" s="143"/>
      <c r="H78" s="143"/>
      <c r="I78" s="143"/>
      <c r="J78" s="143"/>
      <c r="K78" s="143"/>
      <c r="L78" s="143"/>
      <c r="M78" s="143"/>
      <c r="N78" s="143"/>
      <c r="O78" s="159"/>
    </row>
    <row r="79" spans="1:15">
      <c r="A79" s="143"/>
      <c r="B79" s="152"/>
      <c r="C79" s="143"/>
      <c r="D79" s="143"/>
      <c r="E79" s="143"/>
      <c r="F79" s="143"/>
      <c r="G79" s="143"/>
      <c r="H79" s="143"/>
      <c r="I79" s="143"/>
      <c r="J79" s="143"/>
      <c r="K79" s="143"/>
      <c r="L79" s="143"/>
      <c r="M79" s="143"/>
      <c r="N79" s="143"/>
      <c r="O79" s="159"/>
    </row>
    <row r="80" spans="1:15">
      <c r="A80" s="143"/>
      <c r="B80" s="152"/>
      <c r="C80" s="143"/>
      <c r="D80" s="143"/>
      <c r="E80" s="143"/>
      <c r="F80" s="143"/>
      <c r="G80" s="143"/>
      <c r="H80" s="143"/>
      <c r="I80" s="143"/>
      <c r="J80" s="143"/>
      <c r="K80" s="143"/>
      <c r="L80" s="143"/>
      <c r="M80" s="143"/>
      <c r="N80" s="143"/>
      <c r="O80" s="159"/>
    </row>
    <row r="81" spans="1:15">
      <c r="A81" s="143"/>
      <c r="B81" s="152"/>
      <c r="C81" s="143"/>
      <c r="D81" s="143"/>
      <c r="E81" s="143"/>
      <c r="F81" s="143"/>
      <c r="G81" s="143"/>
      <c r="H81" s="143"/>
      <c r="I81" s="143"/>
      <c r="J81" s="143"/>
      <c r="K81" s="143"/>
      <c r="L81" s="143"/>
      <c r="M81" s="143"/>
      <c r="N81" s="143"/>
      <c r="O81" s="159"/>
    </row>
    <row r="82" spans="1:15">
      <c r="A82" s="143"/>
      <c r="B82" s="152"/>
      <c r="C82" s="143"/>
      <c r="D82" s="143"/>
      <c r="E82" s="143"/>
      <c r="F82" s="143"/>
      <c r="G82" s="143"/>
      <c r="H82" s="143"/>
      <c r="I82" s="143"/>
      <c r="J82" s="143"/>
      <c r="K82" s="143"/>
      <c r="L82" s="143"/>
      <c r="M82" s="143"/>
      <c r="N82" s="143"/>
      <c r="O82" s="159"/>
    </row>
    <row r="83" spans="1:15">
      <c r="A83" s="143"/>
      <c r="B83" s="152"/>
      <c r="C83" s="143"/>
      <c r="D83" s="143"/>
      <c r="E83" s="143"/>
      <c r="F83" s="143"/>
      <c r="G83" s="143"/>
      <c r="H83" s="143"/>
      <c r="I83" s="143"/>
      <c r="J83" s="143"/>
      <c r="K83" s="143"/>
      <c r="L83" s="143"/>
      <c r="M83" s="143"/>
      <c r="N83" s="143"/>
      <c r="O83" s="159"/>
    </row>
    <row r="84" spans="1:15">
      <c r="A84" s="143"/>
      <c r="B84" s="156"/>
      <c r="C84" s="157"/>
      <c r="D84" s="157"/>
      <c r="E84" s="157"/>
      <c r="F84" s="157"/>
      <c r="G84" s="157"/>
      <c r="H84" s="157"/>
      <c r="I84" s="157"/>
      <c r="J84" s="157"/>
      <c r="K84" s="157"/>
      <c r="L84" s="157"/>
      <c r="M84" s="157"/>
      <c r="N84" s="157"/>
      <c r="O84" s="160"/>
    </row>
  </sheetData>
  <phoneticPr fontId="3"/>
  <pageMargins left="0.47244094488188981" right="0.23622047244094491" top="0.43307086614173229" bottom="0.31496062992125984" header="0.31496062992125984" footer="0.19685039370078741"/>
  <pageSetup paperSize="8" scale="75" orientation="landscape" r:id="rId1"/>
  <headerFooter>
    <oddHeader>&amp;R&amp;"ＭＳ 明朝,標準"&amp;12 2-4.生活習慣病に係る医療費等の状況</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B1:R162"/>
  <sheetViews>
    <sheetView showGridLines="0" zoomScaleNormal="100" zoomScaleSheetLayoutView="100" workbookViewId="0"/>
  </sheetViews>
  <sheetFormatPr defaultColWidth="9" defaultRowHeight="13.5"/>
  <cols>
    <col min="1" max="1" width="4.625" style="19" customWidth="1"/>
    <col min="2" max="2" width="3.25" style="19" customWidth="1"/>
    <col min="3" max="3" width="18.75" style="19" customWidth="1"/>
    <col min="4" max="5" width="20.625" style="19" customWidth="1"/>
    <col min="6" max="6" width="20.625" style="28" customWidth="1"/>
    <col min="7" max="7" width="20.625" style="32" customWidth="1"/>
    <col min="8" max="8" width="18.75" style="19" customWidth="1"/>
    <col min="9" max="11" width="20.625" style="19" customWidth="1"/>
    <col min="12" max="12" width="10.25" style="32" customWidth="1"/>
    <col min="13" max="17" width="20.625" style="29" customWidth="1"/>
    <col min="18" max="18" width="9" style="33"/>
    <col min="19" max="16384" width="9" style="19"/>
  </cols>
  <sheetData>
    <row r="1" spans="2:18" ht="16.5" customHeight="1">
      <c r="B1" s="27" t="s">
        <v>210</v>
      </c>
      <c r="C1" s="27"/>
      <c r="D1" s="27"/>
      <c r="E1" s="27"/>
      <c r="H1" s="27"/>
      <c r="I1" s="27"/>
      <c r="J1" s="27"/>
      <c r="K1" s="27"/>
      <c r="R1" s="29"/>
    </row>
    <row r="2" spans="2:18" ht="16.5" customHeight="1">
      <c r="B2" s="27" t="s">
        <v>209</v>
      </c>
      <c r="C2" s="27"/>
      <c r="D2" s="27"/>
      <c r="E2" s="27"/>
      <c r="H2" s="29" t="s">
        <v>92</v>
      </c>
      <c r="I2" s="27"/>
      <c r="J2" s="27"/>
      <c r="K2" s="27"/>
      <c r="M2" s="27"/>
      <c r="N2" s="30"/>
      <c r="O2" s="28"/>
      <c r="P2" s="28"/>
      <c r="Q2" s="28"/>
      <c r="R2" s="29"/>
    </row>
    <row r="3" spans="2:18" s="33" customFormat="1" ht="16.5" customHeight="1">
      <c r="B3" s="211"/>
      <c r="C3" s="213" t="s">
        <v>133</v>
      </c>
      <c r="D3" s="215" t="s">
        <v>134</v>
      </c>
      <c r="E3" s="215" t="s">
        <v>135</v>
      </c>
      <c r="F3" s="34"/>
      <c r="G3" s="35"/>
      <c r="H3" s="217" t="s">
        <v>133</v>
      </c>
      <c r="I3" s="218" t="s">
        <v>137</v>
      </c>
      <c r="J3" s="218"/>
      <c r="K3" s="218"/>
      <c r="L3" s="35"/>
      <c r="M3" s="206" t="s">
        <v>136</v>
      </c>
      <c r="N3" s="208" t="s">
        <v>137</v>
      </c>
      <c r="O3" s="209"/>
      <c r="P3" s="210"/>
      <c r="Q3" s="191"/>
      <c r="R3" s="29"/>
    </row>
    <row r="4" spans="2:18" s="33" customFormat="1" ht="18" customHeight="1">
      <c r="B4" s="212"/>
      <c r="C4" s="214"/>
      <c r="D4" s="216"/>
      <c r="E4" s="216"/>
      <c r="F4" s="34"/>
      <c r="G4" s="35"/>
      <c r="H4" s="217"/>
      <c r="I4" s="125" t="s">
        <v>244</v>
      </c>
      <c r="J4" s="125" t="s">
        <v>245</v>
      </c>
      <c r="K4" s="125" t="s">
        <v>190</v>
      </c>
      <c r="L4" s="35"/>
      <c r="M4" s="207"/>
      <c r="N4" s="125" t="s">
        <v>244</v>
      </c>
      <c r="O4" s="125" t="s">
        <v>245</v>
      </c>
      <c r="P4" s="125" t="s">
        <v>164</v>
      </c>
      <c r="Q4" s="192"/>
      <c r="R4" s="29"/>
    </row>
    <row r="5" spans="2:18" s="33" customFormat="1" ht="13.5" customHeight="1">
      <c r="B5" s="129">
        <v>1</v>
      </c>
      <c r="C5" s="25" t="s">
        <v>50</v>
      </c>
      <c r="D5" s="99">
        <v>169057.96127389334</v>
      </c>
      <c r="E5" s="99">
        <v>166503.96768849774</v>
      </c>
      <c r="F5" s="38"/>
      <c r="G5" s="39"/>
      <c r="H5" s="25" t="s">
        <v>50</v>
      </c>
      <c r="I5" s="73">
        <f>E5</f>
        <v>166503.96768849774</v>
      </c>
      <c r="J5" s="73">
        <f>K88</f>
        <v>173763.8483854286</v>
      </c>
      <c r="K5" s="73">
        <f>ROUND(I5,0)-ROUND(J5,0)</f>
        <v>-7260</v>
      </c>
      <c r="L5" s="39"/>
      <c r="M5" s="56">
        <f t="shared" ref="M5:M68" si="0">$D$79</f>
        <v>164322.61632550898</v>
      </c>
      <c r="N5" s="56">
        <f t="shared" ref="N5:N68" si="1">$E$79</f>
        <v>164322.61632550898</v>
      </c>
      <c r="O5" s="56">
        <f>$K$162</f>
        <v>170962.82704150345</v>
      </c>
      <c r="P5" s="73">
        <f>ROUND(N5,0)-ROUND(O5,0)</f>
        <v>-6640</v>
      </c>
      <c r="Q5" s="64">
        <v>0</v>
      </c>
      <c r="R5" s="29"/>
    </row>
    <row r="6" spans="2:18" s="33" customFormat="1" ht="13.5" customHeight="1">
      <c r="B6" s="124">
        <v>2</v>
      </c>
      <c r="C6" s="25" t="s">
        <v>93</v>
      </c>
      <c r="D6" s="99">
        <v>157858.78322871178</v>
      </c>
      <c r="E6" s="99">
        <v>166257.07367032612</v>
      </c>
      <c r="F6" s="38"/>
      <c r="G6" s="39"/>
      <c r="H6" s="25" t="s">
        <v>93</v>
      </c>
      <c r="I6" s="73">
        <f t="shared" ref="I6:I69" si="2">E6</f>
        <v>166257.07367032612</v>
      </c>
      <c r="J6" s="73">
        <f t="shared" ref="J6:J69" si="3">K89</f>
        <v>173730.02304535281</v>
      </c>
      <c r="K6" s="73">
        <f t="shared" ref="K6:K69" si="4">ROUND(I6,0)-ROUND(J6,0)</f>
        <v>-7473</v>
      </c>
      <c r="L6" s="39"/>
      <c r="M6" s="56">
        <f t="shared" si="0"/>
        <v>164322.61632550898</v>
      </c>
      <c r="N6" s="56">
        <f t="shared" si="1"/>
        <v>164322.61632550898</v>
      </c>
      <c r="O6" s="56">
        <f t="shared" ref="O6:O69" si="5">$K$162</f>
        <v>170962.82704150345</v>
      </c>
      <c r="P6" s="73">
        <f t="shared" ref="P6:P69" si="6">ROUND(N6,0)-ROUND(O6,0)</f>
        <v>-6640</v>
      </c>
      <c r="Q6" s="64">
        <v>0</v>
      </c>
      <c r="R6" s="29"/>
    </row>
    <row r="7" spans="2:18" s="33" customFormat="1" ht="13.5" customHeight="1">
      <c r="B7" s="124">
        <v>3</v>
      </c>
      <c r="C7" s="25" t="s">
        <v>94</v>
      </c>
      <c r="D7" s="99">
        <v>171259.46679561574</v>
      </c>
      <c r="E7" s="99">
        <v>166494.15993655921</v>
      </c>
      <c r="F7" s="38"/>
      <c r="G7" s="39"/>
      <c r="H7" s="25" t="s">
        <v>94</v>
      </c>
      <c r="I7" s="73">
        <f t="shared" si="2"/>
        <v>166494.15993655921</v>
      </c>
      <c r="J7" s="73">
        <f t="shared" si="3"/>
        <v>175438.66397953051</v>
      </c>
      <c r="K7" s="73">
        <f t="shared" si="4"/>
        <v>-8945</v>
      </c>
      <c r="L7" s="39"/>
      <c r="M7" s="56">
        <f t="shared" si="0"/>
        <v>164322.61632550898</v>
      </c>
      <c r="N7" s="56">
        <f t="shared" si="1"/>
        <v>164322.61632550898</v>
      </c>
      <c r="O7" s="56">
        <f t="shared" si="5"/>
        <v>170962.82704150345</v>
      </c>
      <c r="P7" s="73">
        <f t="shared" si="6"/>
        <v>-6640</v>
      </c>
      <c r="Q7" s="64">
        <v>0</v>
      </c>
      <c r="R7" s="29"/>
    </row>
    <row r="8" spans="2:18" s="33" customFormat="1" ht="13.5" customHeight="1">
      <c r="B8" s="124">
        <v>4</v>
      </c>
      <c r="C8" s="25" t="s">
        <v>95</v>
      </c>
      <c r="D8" s="99">
        <v>174402.06743405276</v>
      </c>
      <c r="E8" s="99">
        <v>166676.72452905323</v>
      </c>
      <c r="F8" s="38"/>
      <c r="G8" s="39"/>
      <c r="H8" s="25" t="s">
        <v>95</v>
      </c>
      <c r="I8" s="73">
        <f t="shared" si="2"/>
        <v>166676.72452905323</v>
      </c>
      <c r="J8" s="73">
        <f t="shared" si="3"/>
        <v>174108.24944721418</v>
      </c>
      <c r="K8" s="73">
        <f t="shared" si="4"/>
        <v>-7431</v>
      </c>
      <c r="L8" s="39"/>
      <c r="M8" s="56">
        <f t="shared" si="0"/>
        <v>164322.61632550898</v>
      </c>
      <c r="N8" s="56">
        <f t="shared" si="1"/>
        <v>164322.61632550898</v>
      </c>
      <c r="O8" s="56">
        <f t="shared" si="5"/>
        <v>170962.82704150345</v>
      </c>
      <c r="P8" s="73">
        <f t="shared" si="6"/>
        <v>-6640</v>
      </c>
      <c r="Q8" s="64">
        <v>0</v>
      </c>
      <c r="R8" s="29"/>
    </row>
    <row r="9" spans="2:18" s="33" customFormat="1" ht="13.5" customHeight="1">
      <c r="B9" s="124">
        <v>5</v>
      </c>
      <c r="C9" s="25" t="s">
        <v>96</v>
      </c>
      <c r="D9" s="99">
        <v>153142.12847965737</v>
      </c>
      <c r="E9" s="99">
        <v>165727.38395583941</v>
      </c>
      <c r="F9" s="38"/>
      <c r="G9" s="39"/>
      <c r="H9" s="25" t="s">
        <v>96</v>
      </c>
      <c r="I9" s="73">
        <f t="shared" si="2"/>
        <v>165727.38395583941</v>
      </c>
      <c r="J9" s="73">
        <f t="shared" si="3"/>
        <v>172642.15417395375</v>
      </c>
      <c r="K9" s="73">
        <f t="shared" si="4"/>
        <v>-6915</v>
      </c>
      <c r="L9" s="39"/>
      <c r="M9" s="56">
        <f t="shared" si="0"/>
        <v>164322.61632550898</v>
      </c>
      <c r="N9" s="56">
        <f t="shared" si="1"/>
        <v>164322.61632550898</v>
      </c>
      <c r="O9" s="56">
        <f t="shared" si="5"/>
        <v>170962.82704150345</v>
      </c>
      <c r="P9" s="73">
        <f t="shared" si="6"/>
        <v>-6640</v>
      </c>
      <c r="Q9" s="64">
        <v>0</v>
      </c>
      <c r="R9" s="29"/>
    </row>
    <row r="10" spans="2:18" s="33" customFormat="1" ht="13.5" customHeight="1">
      <c r="B10" s="124">
        <v>6</v>
      </c>
      <c r="C10" s="25" t="s">
        <v>97</v>
      </c>
      <c r="D10" s="99">
        <v>172243.15860341318</v>
      </c>
      <c r="E10" s="99">
        <v>167445.46392860575</v>
      </c>
      <c r="F10" s="38"/>
      <c r="G10" s="39"/>
      <c r="H10" s="25" t="s">
        <v>97</v>
      </c>
      <c r="I10" s="73">
        <f t="shared" si="2"/>
        <v>167445.46392860575</v>
      </c>
      <c r="J10" s="73">
        <f t="shared" si="3"/>
        <v>174866.13515255586</v>
      </c>
      <c r="K10" s="73">
        <f t="shared" si="4"/>
        <v>-7421</v>
      </c>
      <c r="L10" s="39"/>
      <c r="M10" s="56">
        <f t="shared" si="0"/>
        <v>164322.61632550898</v>
      </c>
      <c r="N10" s="56">
        <f t="shared" si="1"/>
        <v>164322.61632550898</v>
      </c>
      <c r="O10" s="56">
        <f t="shared" si="5"/>
        <v>170962.82704150345</v>
      </c>
      <c r="P10" s="73">
        <f t="shared" si="6"/>
        <v>-6640</v>
      </c>
      <c r="Q10" s="64">
        <v>0</v>
      </c>
      <c r="R10" s="29"/>
    </row>
    <row r="11" spans="2:18" s="33" customFormat="1" ht="13.5" customHeight="1">
      <c r="B11" s="124">
        <v>7</v>
      </c>
      <c r="C11" s="25" t="s">
        <v>98</v>
      </c>
      <c r="D11" s="99">
        <v>177673.85360321062</v>
      </c>
      <c r="E11" s="99">
        <v>167374.1818276025</v>
      </c>
      <c r="F11" s="38"/>
      <c r="G11" s="39"/>
      <c r="H11" s="25" t="s">
        <v>98</v>
      </c>
      <c r="I11" s="73">
        <f t="shared" si="2"/>
        <v>167374.1818276025</v>
      </c>
      <c r="J11" s="73">
        <f t="shared" si="3"/>
        <v>174624.35552836576</v>
      </c>
      <c r="K11" s="73">
        <f t="shared" si="4"/>
        <v>-7250</v>
      </c>
      <c r="L11" s="39"/>
      <c r="M11" s="56">
        <f t="shared" si="0"/>
        <v>164322.61632550898</v>
      </c>
      <c r="N11" s="56">
        <f t="shared" si="1"/>
        <v>164322.61632550898</v>
      </c>
      <c r="O11" s="56">
        <f t="shared" si="5"/>
        <v>170962.82704150345</v>
      </c>
      <c r="P11" s="73">
        <f t="shared" si="6"/>
        <v>-6640</v>
      </c>
      <c r="Q11" s="64">
        <v>0</v>
      </c>
      <c r="R11" s="29"/>
    </row>
    <row r="12" spans="2:18" s="33" customFormat="1" ht="13.5" customHeight="1">
      <c r="B12" s="124">
        <v>8</v>
      </c>
      <c r="C12" s="25" t="s">
        <v>51</v>
      </c>
      <c r="D12" s="99">
        <v>149431.90183727033</v>
      </c>
      <c r="E12" s="99">
        <v>166165.89008909502</v>
      </c>
      <c r="F12" s="38"/>
      <c r="G12" s="39"/>
      <c r="H12" s="25" t="s">
        <v>51</v>
      </c>
      <c r="I12" s="73">
        <f t="shared" si="2"/>
        <v>166165.89008909502</v>
      </c>
      <c r="J12" s="73">
        <f t="shared" si="3"/>
        <v>174246.31346762611</v>
      </c>
      <c r="K12" s="73">
        <f t="shared" si="4"/>
        <v>-8080</v>
      </c>
      <c r="L12" s="39"/>
      <c r="M12" s="56">
        <f t="shared" si="0"/>
        <v>164322.61632550898</v>
      </c>
      <c r="N12" s="56">
        <f t="shared" si="1"/>
        <v>164322.61632550898</v>
      </c>
      <c r="O12" s="56">
        <f t="shared" si="5"/>
        <v>170962.82704150345</v>
      </c>
      <c r="P12" s="73">
        <f t="shared" si="6"/>
        <v>-6640</v>
      </c>
      <c r="Q12" s="64">
        <v>0</v>
      </c>
      <c r="R12" s="29"/>
    </row>
    <row r="13" spans="2:18" s="33" customFormat="1" ht="13.5" customHeight="1">
      <c r="B13" s="124">
        <v>9</v>
      </c>
      <c r="C13" s="25" t="s">
        <v>99</v>
      </c>
      <c r="D13" s="99">
        <v>156291.42919284679</v>
      </c>
      <c r="E13" s="99">
        <v>165979.41536846626</v>
      </c>
      <c r="F13" s="38"/>
      <c r="G13" s="39"/>
      <c r="H13" s="25" t="s">
        <v>99</v>
      </c>
      <c r="I13" s="73">
        <f t="shared" si="2"/>
        <v>165979.41536846626</v>
      </c>
      <c r="J13" s="73">
        <f t="shared" si="3"/>
        <v>173209.12924133573</v>
      </c>
      <c r="K13" s="73">
        <f t="shared" si="4"/>
        <v>-7230</v>
      </c>
      <c r="L13" s="39"/>
      <c r="M13" s="56">
        <f t="shared" si="0"/>
        <v>164322.61632550898</v>
      </c>
      <c r="N13" s="56">
        <f t="shared" si="1"/>
        <v>164322.61632550898</v>
      </c>
      <c r="O13" s="56">
        <f t="shared" si="5"/>
        <v>170962.82704150345</v>
      </c>
      <c r="P13" s="73">
        <f t="shared" si="6"/>
        <v>-6640</v>
      </c>
      <c r="Q13" s="64">
        <v>0</v>
      </c>
      <c r="R13" s="29"/>
    </row>
    <row r="14" spans="2:18" s="33" customFormat="1" ht="13.5" customHeight="1">
      <c r="B14" s="124">
        <v>10</v>
      </c>
      <c r="C14" s="25" t="s">
        <v>52</v>
      </c>
      <c r="D14" s="99">
        <v>157480.36780875362</v>
      </c>
      <c r="E14" s="99">
        <v>165443.85135293962</v>
      </c>
      <c r="F14" s="38"/>
      <c r="G14" s="39"/>
      <c r="H14" s="25" t="s">
        <v>52</v>
      </c>
      <c r="I14" s="73">
        <f t="shared" si="2"/>
        <v>165443.85135293962</v>
      </c>
      <c r="J14" s="73">
        <f t="shared" si="3"/>
        <v>172278.88231018616</v>
      </c>
      <c r="K14" s="73">
        <f t="shared" si="4"/>
        <v>-6835</v>
      </c>
      <c r="L14" s="39"/>
      <c r="M14" s="56">
        <f t="shared" si="0"/>
        <v>164322.61632550898</v>
      </c>
      <c r="N14" s="56">
        <f t="shared" si="1"/>
        <v>164322.61632550898</v>
      </c>
      <c r="O14" s="56">
        <f t="shared" si="5"/>
        <v>170962.82704150345</v>
      </c>
      <c r="P14" s="73">
        <f t="shared" si="6"/>
        <v>-6640</v>
      </c>
      <c r="Q14" s="64">
        <v>0</v>
      </c>
      <c r="R14" s="29"/>
    </row>
    <row r="15" spans="2:18" s="33" customFormat="1" ht="13.5" customHeight="1">
      <c r="B15" s="124">
        <v>11</v>
      </c>
      <c r="C15" s="25" t="s">
        <v>53</v>
      </c>
      <c r="D15" s="99">
        <v>168378.96798305717</v>
      </c>
      <c r="E15" s="99">
        <v>166496.82868896765</v>
      </c>
      <c r="F15" s="38"/>
      <c r="G15" s="39"/>
      <c r="H15" s="25" t="s">
        <v>53</v>
      </c>
      <c r="I15" s="73">
        <f t="shared" si="2"/>
        <v>166496.82868896765</v>
      </c>
      <c r="J15" s="73">
        <f t="shared" si="3"/>
        <v>173812.42840245788</v>
      </c>
      <c r="K15" s="73">
        <f t="shared" si="4"/>
        <v>-7315</v>
      </c>
      <c r="L15" s="39"/>
      <c r="M15" s="56">
        <f t="shared" si="0"/>
        <v>164322.61632550898</v>
      </c>
      <c r="N15" s="56">
        <f t="shared" si="1"/>
        <v>164322.61632550898</v>
      </c>
      <c r="O15" s="56">
        <f t="shared" si="5"/>
        <v>170962.82704150345</v>
      </c>
      <c r="P15" s="73">
        <f t="shared" si="6"/>
        <v>-6640</v>
      </c>
      <c r="Q15" s="64">
        <v>0</v>
      </c>
      <c r="R15" s="29"/>
    </row>
    <row r="16" spans="2:18" s="33" customFormat="1" ht="13.5" customHeight="1">
      <c r="B16" s="124">
        <v>12</v>
      </c>
      <c r="C16" s="25" t="s">
        <v>100</v>
      </c>
      <c r="D16" s="99">
        <v>159317.68580375783</v>
      </c>
      <c r="E16" s="99">
        <v>167115.45387773728</v>
      </c>
      <c r="F16" s="38"/>
      <c r="G16" s="39"/>
      <c r="H16" s="25" t="s">
        <v>100</v>
      </c>
      <c r="I16" s="73">
        <f t="shared" si="2"/>
        <v>167115.45387773728</v>
      </c>
      <c r="J16" s="73">
        <f t="shared" si="3"/>
        <v>174374.08745911508</v>
      </c>
      <c r="K16" s="73">
        <f t="shared" si="4"/>
        <v>-7259</v>
      </c>
      <c r="L16" s="39"/>
      <c r="M16" s="56">
        <f t="shared" si="0"/>
        <v>164322.61632550898</v>
      </c>
      <c r="N16" s="56">
        <f t="shared" si="1"/>
        <v>164322.61632550898</v>
      </c>
      <c r="O16" s="56">
        <f t="shared" si="5"/>
        <v>170962.82704150345</v>
      </c>
      <c r="P16" s="73">
        <f t="shared" si="6"/>
        <v>-6640</v>
      </c>
      <c r="Q16" s="64">
        <v>0</v>
      </c>
      <c r="R16" s="29"/>
    </row>
    <row r="17" spans="2:18" s="33" customFormat="1" ht="13.5" customHeight="1">
      <c r="B17" s="124">
        <v>13</v>
      </c>
      <c r="C17" s="25" t="s">
        <v>101</v>
      </c>
      <c r="D17" s="99">
        <v>169186.411830775</v>
      </c>
      <c r="E17" s="99">
        <v>167845.08914311026</v>
      </c>
      <c r="F17" s="38"/>
      <c r="G17" s="39"/>
      <c r="H17" s="25" t="s">
        <v>101</v>
      </c>
      <c r="I17" s="73">
        <f t="shared" si="2"/>
        <v>167845.08914311026</v>
      </c>
      <c r="J17" s="73">
        <f t="shared" si="3"/>
        <v>174974.2695639116</v>
      </c>
      <c r="K17" s="73">
        <f t="shared" si="4"/>
        <v>-7129</v>
      </c>
      <c r="L17" s="39"/>
      <c r="M17" s="56">
        <f t="shared" si="0"/>
        <v>164322.61632550898</v>
      </c>
      <c r="N17" s="56">
        <f t="shared" si="1"/>
        <v>164322.61632550898</v>
      </c>
      <c r="O17" s="56">
        <f t="shared" si="5"/>
        <v>170962.82704150345</v>
      </c>
      <c r="P17" s="73">
        <f t="shared" si="6"/>
        <v>-6640</v>
      </c>
      <c r="Q17" s="64">
        <v>0</v>
      </c>
      <c r="R17" s="29"/>
    </row>
    <row r="18" spans="2:18" s="33" customFormat="1" ht="13.5" customHeight="1">
      <c r="B18" s="124">
        <v>14</v>
      </c>
      <c r="C18" s="25" t="s">
        <v>102</v>
      </c>
      <c r="D18" s="99">
        <v>160185.20104518905</v>
      </c>
      <c r="E18" s="99">
        <v>166891.96495791824</v>
      </c>
      <c r="F18" s="38"/>
      <c r="G18" s="39"/>
      <c r="H18" s="25" t="s">
        <v>102</v>
      </c>
      <c r="I18" s="73">
        <f t="shared" si="2"/>
        <v>166891.96495791824</v>
      </c>
      <c r="J18" s="73">
        <f t="shared" si="3"/>
        <v>173690.99026860367</v>
      </c>
      <c r="K18" s="73">
        <f t="shared" si="4"/>
        <v>-6799</v>
      </c>
      <c r="L18" s="39"/>
      <c r="M18" s="56">
        <f t="shared" si="0"/>
        <v>164322.61632550898</v>
      </c>
      <c r="N18" s="56">
        <f t="shared" si="1"/>
        <v>164322.61632550898</v>
      </c>
      <c r="O18" s="56">
        <f t="shared" si="5"/>
        <v>170962.82704150345</v>
      </c>
      <c r="P18" s="73">
        <f t="shared" si="6"/>
        <v>-6640</v>
      </c>
      <c r="Q18" s="64">
        <v>0</v>
      </c>
      <c r="R18" s="29"/>
    </row>
    <row r="19" spans="2:18" s="33" customFormat="1" ht="13.5" customHeight="1">
      <c r="B19" s="124">
        <v>15</v>
      </c>
      <c r="C19" s="25" t="s">
        <v>103</v>
      </c>
      <c r="D19" s="99">
        <v>159282.8105052941</v>
      </c>
      <c r="E19" s="99">
        <v>167257.9542119914</v>
      </c>
      <c r="F19" s="38"/>
      <c r="G19" s="39"/>
      <c r="H19" s="25" t="s">
        <v>103</v>
      </c>
      <c r="I19" s="73">
        <f t="shared" si="2"/>
        <v>167257.9542119914</v>
      </c>
      <c r="J19" s="73">
        <f t="shared" si="3"/>
        <v>174242.49387848115</v>
      </c>
      <c r="K19" s="73">
        <f t="shared" si="4"/>
        <v>-6984</v>
      </c>
      <c r="L19" s="39"/>
      <c r="M19" s="56">
        <f t="shared" si="0"/>
        <v>164322.61632550898</v>
      </c>
      <c r="N19" s="56">
        <f t="shared" si="1"/>
        <v>164322.61632550898</v>
      </c>
      <c r="O19" s="56">
        <f t="shared" si="5"/>
        <v>170962.82704150345</v>
      </c>
      <c r="P19" s="73">
        <f t="shared" si="6"/>
        <v>-6640</v>
      </c>
      <c r="Q19" s="64">
        <v>0</v>
      </c>
      <c r="R19" s="29"/>
    </row>
    <row r="20" spans="2:18" s="33" customFormat="1" ht="13.5" customHeight="1">
      <c r="B20" s="124">
        <v>16</v>
      </c>
      <c r="C20" s="25" t="s">
        <v>54</v>
      </c>
      <c r="D20" s="99">
        <v>147580.27132620563</v>
      </c>
      <c r="E20" s="99">
        <v>166799.77232522806</v>
      </c>
      <c r="F20" s="38"/>
      <c r="G20" s="39"/>
      <c r="H20" s="25" t="s">
        <v>54</v>
      </c>
      <c r="I20" s="73">
        <f t="shared" si="2"/>
        <v>166799.77232522806</v>
      </c>
      <c r="J20" s="73">
        <f t="shared" si="3"/>
        <v>174450.89978850982</v>
      </c>
      <c r="K20" s="73">
        <f t="shared" si="4"/>
        <v>-7651</v>
      </c>
      <c r="L20" s="39"/>
      <c r="M20" s="56">
        <f t="shared" si="0"/>
        <v>164322.61632550898</v>
      </c>
      <c r="N20" s="56">
        <f t="shared" si="1"/>
        <v>164322.61632550898</v>
      </c>
      <c r="O20" s="56">
        <f t="shared" si="5"/>
        <v>170962.82704150345</v>
      </c>
      <c r="P20" s="73">
        <f t="shared" si="6"/>
        <v>-6640</v>
      </c>
      <c r="Q20" s="64">
        <v>0</v>
      </c>
      <c r="R20" s="29"/>
    </row>
    <row r="21" spans="2:18" s="33" customFormat="1" ht="13.5" customHeight="1">
      <c r="B21" s="124">
        <v>17</v>
      </c>
      <c r="C21" s="25" t="s">
        <v>104</v>
      </c>
      <c r="D21" s="99">
        <v>167575.54494742755</v>
      </c>
      <c r="E21" s="99">
        <v>167615.18508832128</v>
      </c>
      <c r="F21" s="38"/>
      <c r="G21" s="39"/>
      <c r="H21" s="25" t="s">
        <v>104</v>
      </c>
      <c r="I21" s="73">
        <f t="shared" si="2"/>
        <v>167615.18508832128</v>
      </c>
      <c r="J21" s="73">
        <f t="shared" si="3"/>
        <v>175159.35366429412</v>
      </c>
      <c r="K21" s="73">
        <f t="shared" si="4"/>
        <v>-7544</v>
      </c>
      <c r="L21" s="39"/>
      <c r="M21" s="56">
        <f t="shared" si="0"/>
        <v>164322.61632550898</v>
      </c>
      <c r="N21" s="56">
        <f t="shared" si="1"/>
        <v>164322.61632550898</v>
      </c>
      <c r="O21" s="56">
        <f t="shared" si="5"/>
        <v>170962.82704150345</v>
      </c>
      <c r="P21" s="73">
        <f t="shared" si="6"/>
        <v>-6640</v>
      </c>
      <c r="Q21" s="64">
        <v>0</v>
      </c>
      <c r="R21" s="29"/>
    </row>
    <row r="22" spans="2:18" s="33" customFormat="1" ht="13.5" customHeight="1">
      <c r="B22" s="124">
        <v>18</v>
      </c>
      <c r="C22" s="25" t="s">
        <v>55</v>
      </c>
      <c r="D22" s="99">
        <v>163905.74573394086</v>
      </c>
      <c r="E22" s="99">
        <v>166809.06447109845</v>
      </c>
      <c r="F22" s="38"/>
      <c r="G22" s="39"/>
      <c r="H22" s="25" t="s">
        <v>55</v>
      </c>
      <c r="I22" s="73">
        <f t="shared" si="2"/>
        <v>166809.06447109845</v>
      </c>
      <c r="J22" s="73">
        <f t="shared" si="3"/>
        <v>173547.80296568209</v>
      </c>
      <c r="K22" s="73">
        <f t="shared" si="4"/>
        <v>-6739</v>
      </c>
      <c r="L22" s="39"/>
      <c r="M22" s="56">
        <f t="shared" si="0"/>
        <v>164322.61632550898</v>
      </c>
      <c r="N22" s="56">
        <f t="shared" si="1"/>
        <v>164322.61632550898</v>
      </c>
      <c r="O22" s="56">
        <f t="shared" si="5"/>
        <v>170962.82704150345</v>
      </c>
      <c r="P22" s="73">
        <f t="shared" si="6"/>
        <v>-6640</v>
      </c>
      <c r="Q22" s="64">
        <v>0</v>
      </c>
      <c r="R22" s="29"/>
    </row>
    <row r="23" spans="2:18" s="33" customFormat="1" ht="13.5" customHeight="1">
      <c r="B23" s="124">
        <v>19</v>
      </c>
      <c r="C23" s="25" t="s">
        <v>105</v>
      </c>
      <c r="D23" s="99">
        <v>154776.23690805116</v>
      </c>
      <c r="E23" s="99">
        <v>168705.00366217759</v>
      </c>
      <c r="F23" s="38"/>
      <c r="G23" s="39"/>
      <c r="H23" s="25" t="s">
        <v>105</v>
      </c>
      <c r="I23" s="73">
        <f t="shared" si="2"/>
        <v>168705.00366217759</v>
      </c>
      <c r="J23" s="73">
        <f t="shared" si="3"/>
        <v>176535.66365102265</v>
      </c>
      <c r="K23" s="73">
        <f t="shared" si="4"/>
        <v>-7831</v>
      </c>
      <c r="L23" s="39"/>
      <c r="M23" s="56">
        <f t="shared" si="0"/>
        <v>164322.61632550898</v>
      </c>
      <c r="N23" s="56">
        <f t="shared" si="1"/>
        <v>164322.61632550898</v>
      </c>
      <c r="O23" s="56">
        <f t="shared" si="5"/>
        <v>170962.82704150345</v>
      </c>
      <c r="P23" s="73">
        <f t="shared" si="6"/>
        <v>-6640</v>
      </c>
      <c r="Q23" s="64">
        <v>0</v>
      </c>
      <c r="R23" s="29"/>
    </row>
    <row r="24" spans="2:18" s="33" customFormat="1" ht="13.5" customHeight="1">
      <c r="B24" s="124">
        <v>20</v>
      </c>
      <c r="C24" s="25" t="s">
        <v>106</v>
      </c>
      <c r="D24" s="99">
        <v>167836.85193746322</v>
      </c>
      <c r="E24" s="99">
        <v>165550.29989872489</v>
      </c>
      <c r="F24" s="38"/>
      <c r="G24" s="39"/>
      <c r="H24" s="25" t="s">
        <v>106</v>
      </c>
      <c r="I24" s="73">
        <f t="shared" si="2"/>
        <v>165550.29989872489</v>
      </c>
      <c r="J24" s="73">
        <f t="shared" si="3"/>
        <v>172814.07762851915</v>
      </c>
      <c r="K24" s="73">
        <f t="shared" si="4"/>
        <v>-7264</v>
      </c>
      <c r="L24" s="39"/>
      <c r="M24" s="56">
        <f t="shared" si="0"/>
        <v>164322.61632550898</v>
      </c>
      <c r="N24" s="56">
        <f t="shared" si="1"/>
        <v>164322.61632550898</v>
      </c>
      <c r="O24" s="56">
        <f t="shared" si="5"/>
        <v>170962.82704150345</v>
      </c>
      <c r="P24" s="73">
        <f t="shared" si="6"/>
        <v>-6640</v>
      </c>
      <c r="Q24" s="64">
        <v>0</v>
      </c>
      <c r="R24" s="29"/>
    </row>
    <row r="25" spans="2:18" s="33" customFormat="1" ht="13.5" customHeight="1">
      <c r="B25" s="124">
        <v>21</v>
      </c>
      <c r="C25" s="25" t="s">
        <v>107</v>
      </c>
      <c r="D25" s="99">
        <v>166529.65970892378</v>
      </c>
      <c r="E25" s="99">
        <v>167589.03561996808</v>
      </c>
      <c r="F25" s="38"/>
      <c r="G25" s="39"/>
      <c r="H25" s="25" t="s">
        <v>107</v>
      </c>
      <c r="I25" s="73">
        <f t="shared" si="2"/>
        <v>167589.03561996808</v>
      </c>
      <c r="J25" s="73">
        <f t="shared" si="3"/>
        <v>174107.47814022133</v>
      </c>
      <c r="K25" s="73">
        <f t="shared" si="4"/>
        <v>-6518</v>
      </c>
      <c r="L25" s="39"/>
      <c r="M25" s="56">
        <f t="shared" si="0"/>
        <v>164322.61632550898</v>
      </c>
      <c r="N25" s="56">
        <f t="shared" si="1"/>
        <v>164322.61632550898</v>
      </c>
      <c r="O25" s="56">
        <f t="shared" si="5"/>
        <v>170962.82704150345</v>
      </c>
      <c r="P25" s="73">
        <f t="shared" si="6"/>
        <v>-6640</v>
      </c>
      <c r="Q25" s="64">
        <v>0</v>
      </c>
      <c r="R25" s="29"/>
    </row>
    <row r="26" spans="2:18" s="33" customFormat="1" ht="13.5" customHeight="1">
      <c r="B26" s="124">
        <v>22</v>
      </c>
      <c r="C26" s="25" t="s">
        <v>56</v>
      </c>
      <c r="D26" s="99">
        <v>171845.51790162653</v>
      </c>
      <c r="E26" s="99">
        <v>165363.87704447028</v>
      </c>
      <c r="F26" s="38"/>
      <c r="G26" s="39"/>
      <c r="H26" s="25" t="s">
        <v>56</v>
      </c>
      <c r="I26" s="73">
        <f t="shared" si="2"/>
        <v>165363.87704447028</v>
      </c>
      <c r="J26" s="73">
        <f t="shared" si="3"/>
        <v>173245.36749357131</v>
      </c>
      <c r="K26" s="73">
        <f t="shared" si="4"/>
        <v>-7881</v>
      </c>
      <c r="L26" s="39"/>
      <c r="M26" s="56">
        <f t="shared" si="0"/>
        <v>164322.61632550898</v>
      </c>
      <c r="N26" s="56">
        <f t="shared" si="1"/>
        <v>164322.61632550898</v>
      </c>
      <c r="O26" s="56">
        <f t="shared" si="5"/>
        <v>170962.82704150345</v>
      </c>
      <c r="P26" s="73">
        <f t="shared" si="6"/>
        <v>-6640</v>
      </c>
      <c r="Q26" s="64">
        <v>0</v>
      </c>
      <c r="R26" s="29"/>
    </row>
    <row r="27" spans="2:18" s="33" customFormat="1" ht="13.5" customHeight="1">
      <c r="B27" s="124">
        <v>23</v>
      </c>
      <c r="C27" s="25" t="s">
        <v>108</v>
      </c>
      <c r="D27" s="99">
        <v>168458.02107420322</v>
      </c>
      <c r="E27" s="99">
        <v>167657.72838948309</v>
      </c>
      <c r="F27" s="38"/>
      <c r="G27" s="39"/>
      <c r="H27" s="25" t="s">
        <v>108</v>
      </c>
      <c r="I27" s="73">
        <f t="shared" si="2"/>
        <v>167657.72838948309</v>
      </c>
      <c r="J27" s="73">
        <f t="shared" si="3"/>
        <v>174374.91786967163</v>
      </c>
      <c r="K27" s="73">
        <f t="shared" si="4"/>
        <v>-6717</v>
      </c>
      <c r="L27" s="39"/>
      <c r="M27" s="56">
        <f t="shared" si="0"/>
        <v>164322.61632550898</v>
      </c>
      <c r="N27" s="56">
        <f t="shared" si="1"/>
        <v>164322.61632550898</v>
      </c>
      <c r="O27" s="56">
        <f t="shared" si="5"/>
        <v>170962.82704150345</v>
      </c>
      <c r="P27" s="73">
        <f t="shared" si="6"/>
        <v>-6640</v>
      </c>
      <c r="Q27" s="64">
        <v>0</v>
      </c>
      <c r="R27" s="29"/>
    </row>
    <row r="28" spans="2:18" s="33" customFormat="1" ht="13.5" customHeight="1">
      <c r="B28" s="124">
        <v>24</v>
      </c>
      <c r="C28" s="25" t="s">
        <v>109</v>
      </c>
      <c r="D28" s="99">
        <v>153067.7279901187</v>
      </c>
      <c r="E28" s="99">
        <v>166027.39580409319</v>
      </c>
      <c r="F28" s="38"/>
      <c r="G28" s="39"/>
      <c r="H28" s="25" t="s">
        <v>109</v>
      </c>
      <c r="I28" s="73">
        <f t="shared" si="2"/>
        <v>166027.39580409319</v>
      </c>
      <c r="J28" s="73">
        <f t="shared" si="3"/>
        <v>173515.12363696238</v>
      </c>
      <c r="K28" s="73">
        <f t="shared" si="4"/>
        <v>-7488</v>
      </c>
      <c r="L28" s="39"/>
      <c r="M28" s="56">
        <f t="shared" si="0"/>
        <v>164322.61632550898</v>
      </c>
      <c r="N28" s="56">
        <f t="shared" si="1"/>
        <v>164322.61632550898</v>
      </c>
      <c r="O28" s="56">
        <f t="shared" si="5"/>
        <v>170962.82704150345</v>
      </c>
      <c r="P28" s="73">
        <f t="shared" si="6"/>
        <v>-6640</v>
      </c>
      <c r="Q28" s="64">
        <v>0</v>
      </c>
      <c r="R28" s="29"/>
    </row>
    <row r="29" spans="2:18" s="33" customFormat="1" ht="13.5" customHeight="1">
      <c r="B29" s="124">
        <v>25</v>
      </c>
      <c r="C29" s="25" t="s">
        <v>110</v>
      </c>
      <c r="D29" s="99">
        <v>145495.05266825965</v>
      </c>
      <c r="E29" s="99">
        <v>165759.47087155218</v>
      </c>
      <c r="F29" s="38"/>
      <c r="G29" s="39"/>
      <c r="H29" s="25" t="s">
        <v>110</v>
      </c>
      <c r="I29" s="73">
        <f t="shared" si="2"/>
        <v>165759.47087155218</v>
      </c>
      <c r="J29" s="73">
        <f t="shared" si="3"/>
        <v>172615.72816324572</v>
      </c>
      <c r="K29" s="73">
        <f t="shared" si="4"/>
        <v>-6857</v>
      </c>
      <c r="L29" s="39"/>
      <c r="M29" s="56">
        <f t="shared" si="0"/>
        <v>164322.61632550898</v>
      </c>
      <c r="N29" s="56">
        <f t="shared" si="1"/>
        <v>164322.61632550898</v>
      </c>
      <c r="O29" s="56">
        <f t="shared" si="5"/>
        <v>170962.82704150345</v>
      </c>
      <c r="P29" s="73">
        <f t="shared" si="6"/>
        <v>-6640</v>
      </c>
      <c r="Q29" s="64">
        <v>0</v>
      </c>
      <c r="R29" s="29"/>
    </row>
    <row r="30" spans="2:18" s="33" customFormat="1" ht="13.5" customHeight="1">
      <c r="B30" s="124">
        <v>26</v>
      </c>
      <c r="C30" s="25" t="s">
        <v>30</v>
      </c>
      <c r="D30" s="99">
        <v>160557.82531308974</v>
      </c>
      <c r="E30" s="99">
        <v>165573.51103106237</v>
      </c>
      <c r="F30" s="38"/>
      <c r="G30" s="39"/>
      <c r="H30" s="25" t="s">
        <v>30</v>
      </c>
      <c r="I30" s="73">
        <f t="shared" si="2"/>
        <v>165573.51103106237</v>
      </c>
      <c r="J30" s="73">
        <f t="shared" si="3"/>
        <v>172677.17523581692</v>
      </c>
      <c r="K30" s="73">
        <f t="shared" si="4"/>
        <v>-7103</v>
      </c>
      <c r="L30" s="39"/>
      <c r="M30" s="56">
        <f t="shared" si="0"/>
        <v>164322.61632550898</v>
      </c>
      <c r="N30" s="56">
        <f t="shared" si="1"/>
        <v>164322.61632550898</v>
      </c>
      <c r="O30" s="56">
        <f t="shared" si="5"/>
        <v>170962.82704150345</v>
      </c>
      <c r="P30" s="73">
        <f t="shared" si="6"/>
        <v>-6640</v>
      </c>
      <c r="Q30" s="64">
        <v>0</v>
      </c>
      <c r="R30" s="29"/>
    </row>
    <row r="31" spans="2:18" s="33" customFormat="1" ht="13.5" customHeight="1">
      <c r="B31" s="124">
        <v>27</v>
      </c>
      <c r="C31" s="25" t="s">
        <v>31</v>
      </c>
      <c r="D31" s="99">
        <v>152620.00700451495</v>
      </c>
      <c r="E31" s="99">
        <v>166827.71387795729</v>
      </c>
      <c r="F31" s="38"/>
      <c r="G31" s="39"/>
      <c r="H31" s="25" t="s">
        <v>31</v>
      </c>
      <c r="I31" s="73">
        <f t="shared" si="2"/>
        <v>166827.71387795729</v>
      </c>
      <c r="J31" s="73">
        <f t="shared" si="3"/>
        <v>174341.82751749954</v>
      </c>
      <c r="K31" s="73">
        <f t="shared" si="4"/>
        <v>-7514</v>
      </c>
      <c r="L31" s="39"/>
      <c r="M31" s="56">
        <f t="shared" si="0"/>
        <v>164322.61632550898</v>
      </c>
      <c r="N31" s="56">
        <f t="shared" si="1"/>
        <v>164322.61632550898</v>
      </c>
      <c r="O31" s="56">
        <f t="shared" si="5"/>
        <v>170962.82704150345</v>
      </c>
      <c r="P31" s="73">
        <f t="shared" si="6"/>
        <v>-6640</v>
      </c>
      <c r="Q31" s="64">
        <v>0</v>
      </c>
      <c r="R31" s="29"/>
    </row>
    <row r="32" spans="2:18" s="33" customFormat="1" ht="13.5" customHeight="1">
      <c r="B32" s="124">
        <v>28</v>
      </c>
      <c r="C32" s="25" t="s">
        <v>32</v>
      </c>
      <c r="D32" s="99">
        <v>162381.61029634875</v>
      </c>
      <c r="E32" s="99">
        <v>165752.19640125468</v>
      </c>
      <c r="F32" s="38"/>
      <c r="G32" s="39"/>
      <c r="H32" s="25" t="s">
        <v>32</v>
      </c>
      <c r="I32" s="73">
        <f t="shared" si="2"/>
        <v>165752.19640125468</v>
      </c>
      <c r="J32" s="73">
        <f t="shared" si="3"/>
        <v>172438.20845297156</v>
      </c>
      <c r="K32" s="73">
        <f t="shared" si="4"/>
        <v>-6686</v>
      </c>
      <c r="L32" s="39"/>
      <c r="M32" s="56">
        <f t="shared" si="0"/>
        <v>164322.61632550898</v>
      </c>
      <c r="N32" s="56">
        <f t="shared" si="1"/>
        <v>164322.61632550898</v>
      </c>
      <c r="O32" s="56">
        <f t="shared" si="5"/>
        <v>170962.82704150345</v>
      </c>
      <c r="P32" s="73">
        <f t="shared" si="6"/>
        <v>-6640</v>
      </c>
      <c r="Q32" s="64">
        <v>0</v>
      </c>
      <c r="R32" s="29"/>
    </row>
    <row r="33" spans="2:18" s="33" customFormat="1" ht="13.5" customHeight="1">
      <c r="B33" s="124">
        <v>29</v>
      </c>
      <c r="C33" s="25" t="s">
        <v>33</v>
      </c>
      <c r="D33" s="99">
        <v>154337.59342654803</v>
      </c>
      <c r="E33" s="99">
        <v>166104.75666690152</v>
      </c>
      <c r="F33" s="38"/>
      <c r="G33" s="39"/>
      <c r="H33" s="25" t="s">
        <v>33</v>
      </c>
      <c r="I33" s="73">
        <f t="shared" si="2"/>
        <v>166104.75666690152</v>
      </c>
      <c r="J33" s="73">
        <f t="shared" si="3"/>
        <v>172846.00057602784</v>
      </c>
      <c r="K33" s="73">
        <f t="shared" si="4"/>
        <v>-6741</v>
      </c>
      <c r="L33" s="39"/>
      <c r="M33" s="56">
        <f t="shared" si="0"/>
        <v>164322.61632550898</v>
      </c>
      <c r="N33" s="56">
        <f t="shared" si="1"/>
        <v>164322.61632550898</v>
      </c>
      <c r="O33" s="56">
        <f t="shared" si="5"/>
        <v>170962.82704150345</v>
      </c>
      <c r="P33" s="73">
        <f t="shared" si="6"/>
        <v>-6640</v>
      </c>
      <c r="Q33" s="64">
        <v>0</v>
      </c>
      <c r="R33" s="29"/>
    </row>
    <row r="34" spans="2:18" s="33" customFormat="1" ht="13.5" customHeight="1">
      <c r="B34" s="124">
        <v>30</v>
      </c>
      <c r="C34" s="25" t="s">
        <v>34</v>
      </c>
      <c r="D34" s="99">
        <v>155915.18344346882</v>
      </c>
      <c r="E34" s="99">
        <v>165750.48687389473</v>
      </c>
      <c r="F34" s="38"/>
      <c r="G34" s="39"/>
      <c r="H34" s="25" t="s">
        <v>34</v>
      </c>
      <c r="I34" s="73">
        <f t="shared" si="2"/>
        <v>165750.48687389473</v>
      </c>
      <c r="J34" s="73">
        <f t="shared" si="3"/>
        <v>172477.13526288897</v>
      </c>
      <c r="K34" s="73">
        <f t="shared" si="4"/>
        <v>-6727</v>
      </c>
      <c r="L34" s="39"/>
      <c r="M34" s="56">
        <f t="shared" si="0"/>
        <v>164322.61632550898</v>
      </c>
      <c r="N34" s="56">
        <f t="shared" si="1"/>
        <v>164322.61632550898</v>
      </c>
      <c r="O34" s="56">
        <f t="shared" si="5"/>
        <v>170962.82704150345</v>
      </c>
      <c r="P34" s="73">
        <f t="shared" si="6"/>
        <v>-6640</v>
      </c>
      <c r="Q34" s="64">
        <v>0</v>
      </c>
      <c r="R34" s="29"/>
    </row>
    <row r="35" spans="2:18" s="33" customFormat="1" ht="13.5" customHeight="1">
      <c r="B35" s="124">
        <v>31</v>
      </c>
      <c r="C35" s="25" t="s">
        <v>35</v>
      </c>
      <c r="D35" s="99">
        <v>151343.10393854656</v>
      </c>
      <c r="E35" s="99">
        <v>165783.0380933065</v>
      </c>
      <c r="F35" s="38"/>
      <c r="G35" s="39"/>
      <c r="H35" s="25" t="s">
        <v>35</v>
      </c>
      <c r="I35" s="73">
        <f t="shared" si="2"/>
        <v>165783.0380933065</v>
      </c>
      <c r="J35" s="73">
        <f t="shared" si="3"/>
        <v>173292.0953995926</v>
      </c>
      <c r="K35" s="73">
        <f t="shared" si="4"/>
        <v>-7509</v>
      </c>
      <c r="L35" s="39"/>
      <c r="M35" s="56">
        <f t="shared" si="0"/>
        <v>164322.61632550898</v>
      </c>
      <c r="N35" s="56">
        <f t="shared" si="1"/>
        <v>164322.61632550898</v>
      </c>
      <c r="O35" s="56">
        <f t="shared" si="5"/>
        <v>170962.82704150345</v>
      </c>
      <c r="P35" s="73">
        <f t="shared" si="6"/>
        <v>-6640</v>
      </c>
      <c r="Q35" s="64">
        <v>0</v>
      </c>
      <c r="R35" s="29"/>
    </row>
    <row r="36" spans="2:18" s="33" customFormat="1" ht="13.5" customHeight="1">
      <c r="B36" s="124">
        <v>32</v>
      </c>
      <c r="C36" s="25" t="s">
        <v>36</v>
      </c>
      <c r="D36" s="99">
        <v>163182.2465110585</v>
      </c>
      <c r="E36" s="99">
        <v>166093.26176520443</v>
      </c>
      <c r="F36" s="38"/>
      <c r="G36" s="39"/>
      <c r="H36" s="25" t="s">
        <v>36</v>
      </c>
      <c r="I36" s="73">
        <f t="shared" si="2"/>
        <v>166093.26176520443</v>
      </c>
      <c r="J36" s="73">
        <f t="shared" si="3"/>
        <v>173003.54308446194</v>
      </c>
      <c r="K36" s="73">
        <f t="shared" si="4"/>
        <v>-6911</v>
      </c>
      <c r="L36" s="39"/>
      <c r="M36" s="56">
        <f t="shared" si="0"/>
        <v>164322.61632550898</v>
      </c>
      <c r="N36" s="56">
        <f t="shared" si="1"/>
        <v>164322.61632550898</v>
      </c>
      <c r="O36" s="56">
        <f t="shared" si="5"/>
        <v>170962.82704150345</v>
      </c>
      <c r="P36" s="73">
        <f t="shared" si="6"/>
        <v>-6640</v>
      </c>
      <c r="Q36" s="64">
        <v>0</v>
      </c>
      <c r="R36" s="29"/>
    </row>
    <row r="37" spans="2:18" s="33" customFormat="1" ht="13.5" customHeight="1">
      <c r="B37" s="124">
        <v>33</v>
      </c>
      <c r="C37" s="25" t="s">
        <v>37</v>
      </c>
      <c r="D37" s="99">
        <v>161117.44238596491</v>
      </c>
      <c r="E37" s="99">
        <v>163546.388982</v>
      </c>
      <c r="F37" s="38"/>
      <c r="G37" s="39"/>
      <c r="H37" s="25" t="s">
        <v>37</v>
      </c>
      <c r="I37" s="73">
        <f t="shared" si="2"/>
        <v>163546.388982</v>
      </c>
      <c r="J37" s="73">
        <f t="shared" si="3"/>
        <v>171249.03762365118</v>
      </c>
      <c r="K37" s="73">
        <f t="shared" si="4"/>
        <v>-7703</v>
      </c>
      <c r="L37" s="39"/>
      <c r="M37" s="56">
        <f t="shared" si="0"/>
        <v>164322.61632550898</v>
      </c>
      <c r="N37" s="56">
        <f t="shared" si="1"/>
        <v>164322.61632550898</v>
      </c>
      <c r="O37" s="56">
        <f t="shared" si="5"/>
        <v>170962.82704150345</v>
      </c>
      <c r="P37" s="73">
        <f t="shared" si="6"/>
        <v>-6640</v>
      </c>
      <c r="Q37" s="64">
        <v>0</v>
      </c>
      <c r="R37" s="29"/>
    </row>
    <row r="38" spans="2:18" s="33" customFormat="1" ht="13.5" customHeight="1">
      <c r="B38" s="124">
        <v>34</v>
      </c>
      <c r="C38" s="25" t="s">
        <v>38</v>
      </c>
      <c r="D38" s="99">
        <v>168569.6463728901</v>
      </c>
      <c r="E38" s="99">
        <v>166305.51688893954</v>
      </c>
      <c r="F38" s="38"/>
      <c r="G38" s="39"/>
      <c r="H38" s="25" t="s">
        <v>38</v>
      </c>
      <c r="I38" s="73">
        <f t="shared" si="2"/>
        <v>166305.51688893954</v>
      </c>
      <c r="J38" s="73">
        <f t="shared" si="3"/>
        <v>173472.06579830256</v>
      </c>
      <c r="K38" s="73">
        <f t="shared" si="4"/>
        <v>-7166</v>
      </c>
      <c r="L38" s="39"/>
      <c r="M38" s="56">
        <f t="shared" si="0"/>
        <v>164322.61632550898</v>
      </c>
      <c r="N38" s="56">
        <f t="shared" si="1"/>
        <v>164322.61632550898</v>
      </c>
      <c r="O38" s="56">
        <f t="shared" si="5"/>
        <v>170962.82704150345</v>
      </c>
      <c r="P38" s="73">
        <f t="shared" si="6"/>
        <v>-6640</v>
      </c>
      <c r="Q38" s="64">
        <v>0</v>
      </c>
      <c r="R38" s="29"/>
    </row>
    <row r="39" spans="2:18" s="33" customFormat="1" ht="13.5" customHeight="1">
      <c r="B39" s="124">
        <v>35</v>
      </c>
      <c r="C39" s="25" t="s">
        <v>1</v>
      </c>
      <c r="D39" s="99">
        <v>158176.62988552675</v>
      </c>
      <c r="E39" s="99">
        <v>162635.86090856272</v>
      </c>
      <c r="F39" s="38"/>
      <c r="G39" s="39"/>
      <c r="H39" s="25" t="s">
        <v>1</v>
      </c>
      <c r="I39" s="73">
        <f t="shared" si="2"/>
        <v>162635.86090856272</v>
      </c>
      <c r="J39" s="73">
        <f t="shared" si="3"/>
        <v>168400.63087159055</v>
      </c>
      <c r="K39" s="73">
        <f t="shared" si="4"/>
        <v>-5765</v>
      </c>
      <c r="L39" s="39"/>
      <c r="M39" s="56">
        <f t="shared" si="0"/>
        <v>164322.61632550898</v>
      </c>
      <c r="N39" s="56">
        <f t="shared" si="1"/>
        <v>164322.61632550898</v>
      </c>
      <c r="O39" s="56">
        <f t="shared" si="5"/>
        <v>170962.82704150345</v>
      </c>
      <c r="P39" s="73">
        <f t="shared" si="6"/>
        <v>-6640</v>
      </c>
      <c r="Q39" s="64">
        <v>0</v>
      </c>
      <c r="R39" s="29"/>
    </row>
    <row r="40" spans="2:18" s="33" customFormat="1" ht="13.5" customHeight="1">
      <c r="B40" s="124">
        <v>36</v>
      </c>
      <c r="C40" s="25" t="s">
        <v>2</v>
      </c>
      <c r="D40" s="99">
        <v>163311.53726761043</v>
      </c>
      <c r="E40" s="99">
        <v>164297.73570977029</v>
      </c>
      <c r="F40" s="38"/>
      <c r="G40" s="39"/>
      <c r="H40" s="25" t="s">
        <v>2</v>
      </c>
      <c r="I40" s="73">
        <f t="shared" si="2"/>
        <v>164297.73570977029</v>
      </c>
      <c r="J40" s="73">
        <f t="shared" si="3"/>
        <v>170506.12425129622</v>
      </c>
      <c r="K40" s="73">
        <f t="shared" si="4"/>
        <v>-6208</v>
      </c>
      <c r="L40" s="39"/>
      <c r="M40" s="56">
        <f t="shared" si="0"/>
        <v>164322.61632550898</v>
      </c>
      <c r="N40" s="56">
        <f t="shared" si="1"/>
        <v>164322.61632550898</v>
      </c>
      <c r="O40" s="56">
        <f t="shared" si="5"/>
        <v>170962.82704150345</v>
      </c>
      <c r="P40" s="73">
        <f t="shared" si="6"/>
        <v>-6640</v>
      </c>
      <c r="Q40" s="64">
        <v>0</v>
      </c>
      <c r="R40" s="29"/>
    </row>
    <row r="41" spans="2:18" s="33" customFormat="1" ht="13.5" customHeight="1">
      <c r="B41" s="124">
        <v>37</v>
      </c>
      <c r="C41" s="25" t="s">
        <v>3</v>
      </c>
      <c r="D41" s="99">
        <v>153535.89737302976</v>
      </c>
      <c r="E41" s="99">
        <v>162796.93932581271</v>
      </c>
      <c r="F41" s="38"/>
      <c r="G41" s="39"/>
      <c r="H41" s="25" t="s">
        <v>3</v>
      </c>
      <c r="I41" s="73">
        <f t="shared" si="2"/>
        <v>162796.93932581271</v>
      </c>
      <c r="J41" s="73">
        <f t="shared" si="3"/>
        <v>169000.06682392134</v>
      </c>
      <c r="K41" s="73">
        <f t="shared" si="4"/>
        <v>-6203</v>
      </c>
      <c r="L41" s="39"/>
      <c r="M41" s="56">
        <f t="shared" si="0"/>
        <v>164322.61632550898</v>
      </c>
      <c r="N41" s="56">
        <f t="shared" si="1"/>
        <v>164322.61632550898</v>
      </c>
      <c r="O41" s="56">
        <f t="shared" si="5"/>
        <v>170962.82704150345</v>
      </c>
      <c r="P41" s="73">
        <f t="shared" si="6"/>
        <v>-6640</v>
      </c>
      <c r="Q41" s="64">
        <v>0</v>
      </c>
      <c r="R41" s="29"/>
    </row>
    <row r="42" spans="2:18" s="33" customFormat="1" ht="13.5" customHeight="1">
      <c r="B42" s="124">
        <v>38</v>
      </c>
      <c r="C42" s="26" t="s">
        <v>39</v>
      </c>
      <c r="D42" s="99">
        <v>167704.29718769286</v>
      </c>
      <c r="E42" s="99">
        <v>164291.59736217844</v>
      </c>
      <c r="F42" s="38"/>
      <c r="G42" s="39"/>
      <c r="H42" s="26" t="s">
        <v>39</v>
      </c>
      <c r="I42" s="73">
        <f t="shared" si="2"/>
        <v>164291.59736217844</v>
      </c>
      <c r="J42" s="73">
        <f t="shared" si="3"/>
        <v>171082.58143401705</v>
      </c>
      <c r="K42" s="73">
        <f t="shared" si="4"/>
        <v>-6791</v>
      </c>
      <c r="L42" s="39"/>
      <c r="M42" s="56">
        <f t="shared" si="0"/>
        <v>164322.61632550898</v>
      </c>
      <c r="N42" s="56">
        <f t="shared" si="1"/>
        <v>164322.61632550898</v>
      </c>
      <c r="O42" s="56">
        <f t="shared" si="5"/>
        <v>170962.82704150345</v>
      </c>
      <c r="P42" s="73">
        <f t="shared" si="6"/>
        <v>-6640</v>
      </c>
      <c r="Q42" s="64">
        <v>0</v>
      </c>
      <c r="R42" s="29"/>
    </row>
    <row r="43" spans="2:18" s="33" customFormat="1" ht="13.5" customHeight="1">
      <c r="B43" s="124">
        <v>39</v>
      </c>
      <c r="C43" s="26" t="s">
        <v>7</v>
      </c>
      <c r="D43" s="99">
        <v>150870.78105352726</v>
      </c>
      <c r="E43" s="99">
        <v>162833.80634756628</v>
      </c>
      <c r="F43" s="38"/>
      <c r="G43" s="39"/>
      <c r="H43" s="26" t="s">
        <v>7</v>
      </c>
      <c r="I43" s="73">
        <f t="shared" si="2"/>
        <v>162833.80634756628</v>
      </c>
      <c r="J43" s="73">
        <f t="shared" si="3"/>
        <v>168479.37390841442</v>
      </c>
      <c r="K43" s="73">
        <f t="shared" si="4"/>
        <v>-5645</v>
      </c>
      <c r="L43" s="39"/>
      <c r="M43" s="56">
        <f t="shared" si="0"/>
        <v>164322.61632550898</v>
      </c>
      <c r="N43" s="56">
        <f t="shared" si="1"/>
        <v>164322.61632550898</v>
      </c>
      <c r="O43" s="56">
        <f t="shared" si="5"/>
        <v>170962.82704150345</v>
      </c>
      <c r="P43" s="73">
        <f t="shared" si="6"/>
        <v>-6640</v>
      </c>
      <c r="Q43" s="64">
        <v>0</v>
      </c>
      <c r="R43" s="29"/>
    </row>
    <row r="44" spans="2:18" s="33" customFormat="1" ht="13.5" customHeight="1">
      <c r="B44" s="124">
        <v>40</v>
      </c>
      <c r="C44" s="26" t="s">
        <v>40</v>
      </c>
      <c r="D44" s="99">
        <v>166234.64623569712</v>
      </c>
      <c r="E44" s="99">
        <v>167881.34841094451</v>
      </c>
      <c r="F44" s="38"/>
      <c r="G44" s="39"/>
      <c r="H44" s="26" t="s">
        <v>40</v>
      </c>
      <c r="I44" s="73">
        <f t="shared" si="2"/>
        <v>167881.34841094451</v>
      </c>
      <c r="J44" s="73">
        <f t="shared" si="3"/>
        <v>175498.88765217838</v>
      </c>
      <c r="K44" s="73">
        <f t="shared" si="4"/>
        <v>-7618</v>
      </c>
      <c r="L44" s="39"/>
      <c r="M44" s="56">
        <f t="shared" si="0"/>
        <v>164322.61632550898</v>
      </c>
      <c r="N44" s="56">
        <f t="shared" si="1"/>
        <v>164322.61632550898</v>
      </c>
      <c r="O44" s="56">
        <f t="shared" si="5"/>
        <v>170962.82704150345</v>
      </c>
      <c r="P44" s="73">
        <f t="shared" si="6"/>
        <v>-6640</v>
      </c>
      <c r="Q44" s="64">
        <v>0</v>
      </c>
      <c r="R44" s="29"/>
    </row>
    <row r="45" spans="2:18" s="33" customFormat="1" ht="13.5" customHeight="1">
      <c r="B45" s="124">
        <v>41</v>
      </c>
      <c r="C45" s="26" t="s">
        <v>11</v>
      </c>
      <c r="D45" s="99">
        <v>162648.83136573617</v>
      </c>
      <c r="E45" s="99">
        <v>164151.52073417854</v>
      </c>
      <c r="F45" s="38"/>
      <c r="G45" s="39"/>
      <c r="H45" s="26" t="s">
        <v>11</v>
      </c>
      <c r="I45" s="73">
        <f t="shared" si="2"/>
        <v>164151.52073417854</v>
      </c>
      <c r="J45" s="73">
        <f t="shared" si="3"/>
        <v>170390.63842099521</v>
      </c>
      <c r="K45" s="73">
        <f t="shared" si="4"/>
        <v>-6239</v>
      </c>
      <c r="L45" s="39"/>
      <c r="M45" s="56">
        <f t="shared" si="0"/>
        <v>164322.61632550898</v>
      </c>
      <c r="N45" s="56">
        <f t="shared" si="1"/>
        <v>164322.61632550898</v>
      </c>
      <c r="O45" s="56">
        <f t="shared" si="5"/>
        <v>170962.82704150345</v>
      </c>
      <c r="P45" s="73">
        <f t="shared" si="6"/>
        <v>-6640</v>
      </c>
      <c r="Q45" s="64">
        <v>0</v>
      </c>
      <c r="R45" s="29"/>
    </row>
    <row r="46" spans="2:18" s="33" customFormat="1" ht="13.5" customHeight="1">
      <c r="B46" s="124">
        <v>42</v>
      </c>
      <c r="C46" s="26" t="s">
        <v>12</v>
      </c>
      <c r="D46" s="99">
        <v>153818.89914798207</v>
      </c>
      <c r="E46" s="99">
        <v>163508.68968218236</v>
      </c>
      <c r="F46" s="38"/>
      <c r="G46" s="39"/>
      <c r="H46" s="26" t="s">
        <v>12</v>
      </c>
      <c r="I46" s="73">
        <f t="shared" si="2"/>
        <v>163508.68968218236</v>
      </c>
      <c r="J46" s="73">
        <f t="shared" si="3"/>
        <v>169960.19388151128</v>
      </c>
      <c r="K46" s="73">
        <f t="shared" si="4"/>
        <v>-6451</v>
      </c>
      <c r="L46" s="39"/>
      <c r="M46" s="56">
        <f t="shared" si="0"/>
        <v>164322.61632550898</v>
      </c>
      <c r="N46" s="56">
        <f t="shared" si="1"/>
        <v>164322.61632550898</v>
      </c>
      <c r="O46" s="56">
        <f t="shared" si="5"/>
        <v>170962.82704150345</v>
      </c>
      <c r="P46" s="73">
        <f t="shared" si="6"/>
        <v>-6640</v>
      </c>
      <c r="Q46" s="64">
        <v>0</v>
      </c>
      <c r="R46" s="29"/>
    </row>
    <row r="47" spans="2:18" s="33" customFormat="1" ht="13.5" customHeight="1">
      <c r="B47" s="124">
        <v>43</v>
      </c>
      <c r="C47" s="26" t="s">
        <v>8</v>
      </c>
      <c r="D47" s="99">
        <v>150297.69161647561</v>
      </c>
      <c r="E47" s="99">
        <v>163666.27342050735</v>
      </c>
      <c r="F47" s="38"/>
      <c r="G47" s="39"/>
      <c r="H47" s="26" t="s">
        <v>8</v>
      </c>
      <c r="I47" s="73">
        <f t="shared" si="2"/>
        <v>163666.27342050735</v>
      </c>
      <c r="J47" s="73">
        <f t="shared" si="3"/>
        <v>170060.38610730699</v>
      </c>
      <c r="K47" s="73">
        <f t="shared" si="4"/>
        <v>-6394</v>
      </c>
      <c r="L47" s="39"/>
      <c r="M47" s="56">
        <f t="shared" si="0"/>
        <v>164322.61632550898</v>
      </c>
      <c r="N47" s="56">
        <f t="shared" si="1"/>
        <v>164322.61632550898</v>
      </c>
      <c r="O47" s="56">
        <f t="shared" si="5"/>
        <v>170962.82704150345</v>
      </c>
      <c r="P47" s="73">
        <f t="shared" si="6"/>
        <v>-6640</v>
      </c>
      <c r="Q47" s="64">
        <v>0</v>
      </c>
      <c r="R47" s="29"/>
    </row>
    <row r="48" spans="2:18" s="33" customFormat="1" ht="13.5" customHeight="1">
      <c r="B48" s="124">
        <v>44</v>
      </c>
      <c r="C48" s="26" t="s">
        <v>18</v>
      </c>
      <c r="D48" s="99">
        <v>154744.29942405573</v>
      </c>
      <c r="E48" s="99">
        <v>162798.33767888718</v>
      </c>
      <c r="F48" s="38"/>
      <c r="G48" s="39"/>
      <c r="H48" s="26" t="s">
        <v>18</v>
      </c>
      <c r="I48" s="73">
        <f t="shared" si="2"/>
        <v>162798.33767888718</v>
      </c>
      <c r="J48" s="73">
        <f t="shared" si="3"/>
        <v>168438.06342891138</v>
      </c>
      <c r="K48" s="73">
        <f t="shared" si="4"/>
        <v>-5640</v>
      </c>
      <c r="L48" s="39"/>
      <c r="M48" s="56">
        <f t="shared" si="0"/>
        <v>164322.61632550898</v>
      </c>
      <c r="N48" s="56">
        <f t="shared" si="1"/>
        <v>164322.61632550898</v>
      </c>
      <c r="O48" s="56">
        <f t="shared" si="5"/>
        <v>170962.82704150345</v>
      </c>
      <c r="P48" s="73">
        <f t="shared" si="6"/>
        <v>-6640</v>
      </c>
      <c r="Q48" s="64">
        <v>0</v>
      </c>
      <c r="R48" s="29"/>
    </row>
    <row r="49" spans="2:18" s="33" customFormat="1" ht="13.5" customHeight="1">
      <c r="B49" s="124">
        <v>45</v>
      </c>
      <c r="C49" s="26" t="s">
        <v>41</v>
      </c>
      <c r="D49" s="99">
        <v>167973.95587016133</v>
      </c>
      <c r="E49" s="99">
        <v>168143.94984112238</v>
      </c>
      <c r="F49" s="38"/>
      <c r="G49" s="39"/>
      <c r="H49" s="26" t="s">
        <v>41</v>
      </c>
      <c r="I49" s="73">
        <f t="shared" si="2"/>
        <v>168143.94984112238</v>
      </c>
      <c r="J49" s="73">
        <f t="shared" si="3"/>
        <v>175902.19328250538</v>
      </c>
      <c r="K49" s="73">
        <f t="shared" si="4"/>
        <v>-7758</v>
      </c>
      <c r="L49" s="39"/>
      <c r="M49" s="56">
        <f t="shared" si="0"/>
        <v>164322.61632550898</v>
      </c>
      <c r="N49" s="56">
        <f t="shared" si="1"/>
        <v>164322.61632550898</v>
      </c>
      <c r="O49" s="56">
        <f t="shared" si="5"/>
        <v>170962.82704150345</v>
      </c>
      <c r="P49" s="73">
        <f t="shared" si="6"/>
        <v>-6640</v>
      </c>
      <c r="Q49" s="64">
        <v>0</v>
      </c>
      <c r="R49" s="29"/>
    </row>
    <row r="50" spans="2:18" s="33" customFormat="1" ht="13.5" customHeight="1">
      <c r="B50" s="124">
        <v>46</v>
      </c>
      <c r="C50" s="26" t="s">
        <v>21</v>
      </c>
      <c r="D50" s="99">
        <v>153198.59354998759</v>
      </c>
      <c r="E50" s="99">
        <v>165956.55462168396</v>
      </c>
      <c r="F50" s="38"/>
      <c r="G50" s="39"/>
      <c r="H50" s="26" t="s">
        <v>21</v>
      </c>
      <c r="I50" s="73">
        <f t="shared" si="2"/>
        <v>165956.55462168396</v>
      </c>
      <c r="J50" s="73">
        <f t="shared" si="3"/>
        <v>173389.40214882826</v>
      </c>
      <c r="K50" s="73">
        <f t="shared" si="4"/>
        <v>-7432</v>
      </c>
      <c r="L50" s="39"/>
      <c r="M50" s="56">
        <f t="shared" si="0"/>
        <v>164322.61632550898</v>
      </c>
      <c r="N50" s="56">
        <f t="shared" si="1"/>
        <v>164322.61632550898</v>
      </c>
      <c r="O50" s="56">
        <f t="shared" si="5"/>
        <v>170962.82704150345</v>
      </c>
      <c r="P50" s="73">
        <f t="shared" si="6"/>
        <v>-6640</v>
      </c>
      <c r="Q50" s="64">
        <v>0</v>
      </c>
      <c r="R50" s="29"/>
    </row>
    <row r="51" spans="2:18" s="33" customFormat="1" ht="13.5" customHeight="1">
      <c r="B51" s="124">
        <v>47</v>
      </c>
      <c r="C51" s="26" t="s">
        <v>13</v>
      </c>
      <c r="D51" s="99">
        <v>158795.56625030615</v>
      </c>
      <c r="E51" s="99">
        <v>163163.16896301127</v>
      </c>
      <c r="F51" s="38"/>
      <c r="G51" s="39"/>
      <c r="H51" s="26" t="s">
        <v>13</v>
      </c>
      <c r="I51" s="73">
        <f t="shared" si="2"/>
        <v>163163.16896301127</v>
      </c>
      <c r="J51" s="73">
        <f t="shared" si="3"/>
        <v>169086.4707882932</v>
      </c>
      <c r="K51" s="73">
        <f t="shared" si="4"/>
        <v>-5923</v>
      </c>
      <c r="L51" s="39"/>
      <c r="M51" s="56">
        <f t="shared" si="0"/>
        <v>164322.61632550898</v>
      </c>
      <c r="N51" s="56">
        <f t="shared" si="1"/>
        <v>164322.61632550898</v>
      </c>
      <c r="O51" s="56">
        <f t="shared" si="5"/>
        <v>170962.82704150345</v>
      </c>
      <c r="P51" s="73">
        <f t="shared" si="6"/>
        <v>-6640</v>
      </c>
      <c r="Q51" s="64">
        <v>0</v>
      </c>
      <c r="R51" s="29"/>
    </row>
    <row r="52" spans="2:18" s="33" customFormat="1" ht="13.5" customHeight="1">
      <c r="B52" s="124">
        <v>48</v>
      </c>
      <c r="C52" s="26" t="s">
        <v>22</v>
      </c>
      <c r="D52" s="99">
        <v>146348.27733430645</v>
      </c>
      <c r="E52" s="99">
        <v>162661.16563114079</v>
      </c>
      <c r="F52" s="38"/>
      <c r="G52" s="39"/>
      <c r="H52" s="26" t="s">
        <v>22</v>
      </c>
      <c r="I52" s="73">
        <f t="shared" si="2"/>
        <v>162661.16563114079</v>
      </c>
      <c r="J52" s="73">
        <f t="shared" si="3"/>
        <v>169149.83966486633</v>
      </c>
      <c r="K52" s="73">
        <f t="shared" si="4"/>
        <v>-6489</v>
      </c>
      <c r="L52" s="39"/>
      <c r="M52" s="56">
        <f t="shared" si="0"/>
        <v>164322.61632550898</v>
      </c>
      <c r="N52" s="56">
        <f t="shared" si="1"/>
        <v>164322.61632550898</v>
      </c>
      <c r="O52" s="56">
        <f t="shared" si="5"/>
        <v>170962.82704150345</v>
      </c>
      <c r="P52" s="73">
        <f t="shared" si="6"/>
        <v>-6640</v>
      </c>
      <c r="Q52" s="64">
        <v>0</v>
      </c>
      <c r="R52" s="29"/>
    </row>
    <row r="53" spans="2:18" s="33" customFormat="1" ht="13.5" customHeight="1">
      <c r="B53" s="124">
        <v>49</v>
      </c>
      <c r="C53" s="26" t="s">
        <v>23</v>
      </c>
      <c r="D53" s="99">
        <v>144716.8231326619</v>
      </c>
      <c r="E53" s="99">
        <v>162729.52312422913</v>
      </c>
      <c r="F53" s="38"/>
      <c r="G53" s="39"/>
      <c r="H53" s="26" t="s">
        <v>23</v>
      </c>
      <c r="I53" s="73">
        <f t="shared" si="2"/>
        <v>162729.52312422913</v>
      </c>
      <c r="J53" s="73">
        <f t="shared" si="3"/>
        <v>168274.84042785523</v>
      </c>
      <c r="K53" s="73">
        <f t="shared" si="4"/>
        <v>-5545</v>
      </c>
      <c r="L53" s="39"/>
      <c r="M53" s="56">
        <f t="shared" si="0"/>
        <v>164322.61632550898</v>
      </c>
      <c r="N53" s="56">
        <f t="shared" si="1"/>
        <v>164322.61632550898</v>
      </c>
      <c r="O53" s="56">
        <f t="shared" si="5"/>
        <v>170962.82704150345</v>
      </c>
      <c r="P53" s="73">
        <f t="shared" si="6"/>
        <v>-6640</v>
      </c>
      <c r="Q53" s="64">
        <v>0</v>
      </c>
      <c r="R53" s="29"/>
    </row>
    <row r="54" spans="2:18" s="33" customFormat="1" ht="13.5" customHeight="1">
      <c r="B54" s="124">
        <v>50</v>
      </c>
      <c r="C54" s="26" t="s">
        <v>14</v>
      </c>
      <c r="D54" s="99">
        <v>167448.48051034761</v>
      </c>
      <c r="E54" s="99">
        <v>163982.86979329967</v>
      </c>
      <c r="F54" s="38"/>
      <c r="G54" s="39"/>
      <c r="H54" s="26" t="s">
        <v>14</v>
      </c>
      <c r="I54" s="73">
        <f t="shared" si="2"/>
        <v>163982.86979329967</v>
      </c>
      <c r="J54" s="73">
        <f t="shared" si="3"/>
        <v>170593.7180727144</v>
      </c>
      <c r="K54" s="73">
        <f t="shared" si="4"/>
        <v>-6611</v>
      </c>
      <c r="L54" s="39"/>
      <c r="M54" s="56">
        <f t="shared" si="0"/>
        <v>164322.61632550898</v>
      </c>
      <c r="N54" s="56">
        <f t="shared" si="1"/>
        <v>164322.61632550898</v>
      </c>
      <c r="O54" s="56">
        <f t="shared" si="5"/>
        <v>170962.82704150345</v>
      </c>
      <c r="P54" s="73">
        <f t="shared" si="6"/>
        <v>-6640</v>
      </c>
      <c r="Q54" s="64">
        <v>0</v>
      </c>
      <c r="R54" s="29"/>
    </row>
    <row r="55" spans="2:18" s="33" customFormat="1" ht="13.5" customHeight="1">
      <c r="B55" s="124">
        <v>51</v>
      </c>
      <c r="C55" s="26" t="s">
        <v>42</v>
      </c>
      <c r="D55" s="99">
        <v>159792.70715109145</v>
      </c>
      <c r="E55" s="99">
        <v>163635.39755006472</v>
      </c>
      <c r="F55" s="38"/>
      <c r="G55" s="39"/>
      <c r="H55" s="26" t="s">
        <v>42</v>
      </c>
      <c r="I55" s="73">
        <f t="shared" si="2"/>
        <v>163635.39755006472</v>
      </c>
      <c r="J55" s="73">
        <f t="shared" si="3"/>
        <v>170891.26287418624</v>
      </c>
      <c r="K55" s="73">
        <f t="shared" si="4"/>
        <v>-7256</v>
      </c>
      <c r="L55" s="39"/>
      <c r="M55" s="56">
        <f t="shared" si="0"/>
        <v>164322.61632550898</v>
      </c>
      <c r="N55" s="56">
        <f t="shared" si="1"/>
        <v>164322.61632550898</v>
      </c>
      <c r="O55" s="56">
        <f t="shared" si="5"/>
        <v>170962.82704150345</v>
      </c>
      <c r="P55" s="73">
        <f t="shared" si="6"/>
        <v>-6640</v>
      </c>
      <c r="Q55" s="64">
        <v>0</v>
      </c>
      <c r="R55" s="29"/>
    </row>
    <row r="56" spans="2:18" s="33" customFormat="1" ht="13.5" customHeight="1">
      <c r="B56" s="124">
        <v>52</v>
      </c>
      <c r="C56" s="26" t="s">
        <v>4</v>
      </c>
      <c r="D56" s="99">
        <v>148080.77930495542</v>
      </c>
      <c r="E56" s="99">
        <v>161453.7083000924</v>
      </c>
      <c r="F56" s="38"/>
      <c r="G56" s="39"/>
      <c r="H56" s="26" t="s">
        <v>4</v>
      </c>
      <c r="I56" s="73">
        <f t="shared" si="2"/>
        <v>161453.7083000924</v>
      </c>
      <c r="J56" s="73">
        <f t="shared" si="3"/>
        <v>167306.10557883632</v>
      </c>
      <c r="K56" s="73">
        <f t="shared" si="4"/>
        <v>-5852</v>
      </c>
      <c r="L56" s="39"/>
      <c r="M56" s="56">
        <f t="shared" si="0"/>
        <v>164322.61632550898</v>
      </c>
      <c r="N56" s="56">
        <f t="shared" si="1"/>
        <v>164322.61632550898</v>
      </c>
      <c r="O56" s="56">
        <f t="shared" si="5"/>
        <v>170962.82704150345</v>
      </c>
      <c r="P56" s="73">
        <f t="shared" si="6"/>
        <v>-6640</v>
      </c>
      <c r="Q56" s="64">
        <v>0</v>
      </c>
      <c r="R56" s="29"/>
    </row>
    <row r="57" spans="2:18" s="33" customFormat="1" ht="13.5" customHeight="1">
      <c r="B57" s="124">
        <v>53</v>
      </c>
      <c r="C57" s="26" t="s">
        <v>19</v>
      </c>
      <c r="D57" s="99">
        <v>147035.06978673968</v>
      </c>
      <c r="E57" s="99">
        <v>165159.57959664593</v>
      </c>
      <c r="F57" s="38"/>
      <c r="G57" s="39"/>
      <c r="H57" s="26" t="s">
        <v>19</v>
      </c>
      <c r="I57" s="73">
        <f t="shared" si="2"/>
        <v>165159.57959664593</v>
      </c>
      <c r="J57" s="73">
        <f t="shared" si="3"/>
        <v>171470.71366313426</v>
      </c>
      <c r="K57" s="73">
        <f t="shared" si="4"/>
        <v>-6311</v>
      </c>
      <c r="L57" s="39"/>
      <c r="M57" s="56">
        <f t="shared" si="0"/>
        <v>164322.61632550898</v>
      </c>
      <c r="N57" s="56">
        <f t="shared" si="1"/>
        <v>164322.61632550898</v>
      </c>
      <c r="O57" s="56">
        <f t="shared" si="5"/>
        <v>170962.82704150345</v>
      </c>
      <c r="P57" s="73">
        <f t="shared" si="6"/>
        <v>-6640</v>
      </c>
      <c r="Q57" s="64">
        <v>0</v>
      </c>
      <c r="R57" s="29"/>
    </row>
    <row r="58" spans="2:18" s="33" customFormat="1" ht="13.5" customHeight="1">
      <c r="B58" s="124">
        <v>54</v>
      </c>
      <c r="C58" s="26" t="s">
        <v>24</v>
      </c>
      <c r="D58" s="99">
        <v>143212.54044190174</v>
      </c>
      <c r="E58" s="99">
        <v>164991.76091572896</v>
      </c>
      <c r="F58" s="38"/>
      <c r="G58" s="39"/>
      <c r="H58" s="26" t="s">
        <v>24</v>
      </c>
      <c r="I58" s="73">
        <f t="shared" si="2"/>
        <v>164991.76091572896</v>
      </c>
      <c r="J58" s="73">
        <f t="shared" si="3"/>
        <v>172240.68507055694</v>
      </c>
      <c r="K58" s="73">
        <f t="shared" si="4"/>
        <v>-7249</v>
      </c>
      <c r="L58" s="39"/>
      <c r="M58" s="56">
        <f t="shared" si="0"/>
        <v>164322.61632550898</v>
      </c>
      <c r="N58" s="56">
        <f t="shared" si="1"/>
        <v>164322.61632550898</v>
      </c>
      <c r="O58" s="56">
        <f t="shared" si="5"/>
        <v>170962.82704150345</v>
      </c>
      <c r="P58" s="73">
        <f t="shared" si="6"/>
        <v>-6640</v>
      </c>
      <c r="Q58" s="64">
        <v>0</v>
      </c>
      <c r="R58" s="29"/>
    </row>
    <row r="59" spans="2:18" s="33" customFormat="1" ht="13.5" customHeight="1">
      <c r="B59" s="124">
        <v>55</v>
      </c>
      <c r="C59" s="26" t="s">
        <v>15</v>
      </c>
      <c r="D59" s="99">
        <v>165611.17457080528</v>
      </c>
      <c r="E59" s="99">
        <v>164237.6533580921</v>
      </c>
      <c r="F59" s="38"/>
      <c r="G59" s="39"/>
      <c r="H59" s="26" t="s">
        <v>15</v>
      </c>
      <c r="I59" s="73">
        <f t="shared" si="2"/>
        <v>164237.6533580921</v>
      </c>
      <c r="J59" s="73">
        <f t="shared" si="3"/>
        <v>170139.12877769661</v>
      </c>
      <c r="K59" s="73">
        <f t="shared" si="4"/>
        <v>-5901</v>
      </c>
      <c r="L59" s="39"/>
      <c r="M59" s="56">
        <f t="shared" si="0"/>
        <v>164322.61632550898</v>
      </c>
      <c r="N59" s="56">
        <f t="shared" si="1"/>
        <v>164322.61632550898</v>
      </c>
      <c r="O59" s="56">
        <f t="shared" si="5"/>
        <v>170962.82704150345</v>
      </c>
      <c r="P59" s="73">
        <f t="shared" si="6"/>
        <v>-6640</v>
      </c>
      <c r="Q59" s="64">
        <v>0</v>
      </c>
      <c r="R59" s="29"/>
    </row>
    <row r="60" spans="2:18" s="33" customFormat="1" ht="13.5" customHeight="1">
      <c r="B60" s="124">
        <v>56</v>
      </c>
      <c r="C60" s="26" t="s">
        <v>9</v>
      </c>
      <c r="D60" s="99">
        <v>168549.09312342195</v>
      </c>
      <c r="E60" s="99">
        <v>162459.10584708303</v>
      </c>
      <c r="F60" s="38"/>
      <c r="G60" s="39"/>
      <c r="H60" s="26" t="s">
        <v>9</v>
      </c>
      <c r="I60" s="73">
        <f t="shared" si="2"/>
        <v>162459.10584708303</v>
      </c>
      <c r="J60" s="73">
        <f t="shared" si="3"/>
        <v>168095.99502703885</v>
      </c>
      <c r="K60" s="73">
        <f t="shared" si="4"/>
        <v>-5637</v>
      </c>
      <c r="L60" s="39"/>
      <c r="M60" s="56">
        <f t="shared" si="0"/>
        <v>164322.61632550898</v>
      </c>
      <c r="N60" s="56">
        <f t="shared" si="1"/>
        <v>164322.61632550898</v>
      </c>
      <c r="O60" s="56">
        <f t="shared" si="5"/>
        <v>170962.82704150345</v>
      </c>
      <c r="P60" s="73">
        <f t="shared" si="6"/>
        <v>-6640</v>
      </c>
      <c r="Q60" s="64">
        <v>0</v>
      </c>
      <c r="R60" s="29"/>
    </row>
    <row r="61" spans="2:18" s="33" customFormat="1" ht="13.5" customHeight="1">
      <c r="B61" s="124">
        <v>57</v>
      </c>
      <c r="C61" s="26" t="s">
        <v>43</v>
      </c>
      <c r="D61" s="99">
        <v>154616.13670411985</v>
      </c>
      <c r="E61" s="99">
        <v>165069.47173378902</v>
      </c>
      <c r="F61" s="38"/>
      <c r="G61" s="39"/>
      <c r="H61" s="26" t="s">
        <v>43</v>
      </c>
      <c r="I61" s="73">
        <f t="shared" si="2"/>
        <v>165069.47173378902</v>
      </c>
      <c r="J61" s="73">
        <f t="shared" si="3"/>
        <v>172074.78170029496</v>
      </c>
      <c r="K61" s="73">
        <f t="shared" si="4"/>
        <v>-7006</v>
      </c>
      <c r="L61" s="39"/>
      <c r="M61" s="56">
        <f t="shared" si="0"/>
        <v>164322.61632550898</v>
      </c>
      <c r="N61" s="56">
        <f t="shared" si="1"/>
        <v>164322.61632550898</v>
      </c>
      <c r="O61" s="56">
        <f t="shared" si="5"/>
        <v>170962.82704150345</v>
      </c>
      <c r="P61" s="73">
        <f t="shared" si="6"/>
        <v>-6640</v>
      </c>
      <c r="Q61" s="64">
        <v>0</v>
      </c>
      <c r="R61" s="29"/>
    </row>
    <row r="62" spans="2:18" s="33" customFormat="1" ht="13.5" customHeight="1">
      <c r="B62" s="124">
        <v>58</v>
      </c>
      <c r="C62" s="26" t="s">
        <v>25</v>
      </c>
      <c r="D62" s="99">
        <v>152214.19418946619</v>
      </c>
      <c r="E62" s="99">
        <v>164132.63964196594</v>
      </c>
      <c r="F62" s="38"/>
      <c r="G62" s="39"/>
      <c r="H62" s="26" t="s">
        <v>25</v>
      </c>
      <c r="I62" s="73">
        <f t="shared" si="2"/>
        <v>164132.63964196594</v>
      </c>
      <c r="J62" s="73">
        <f t="shared" si="3"/>
        <v>170199.62257365105</v>
      </c>
      <c r="K62" s="73">
        <f t="shared" si="4"/>
        <v>-6067</v>
      </c>
      <c r="L62" s="39"/>
      <c r="M62" s="56">
        <f t="shared" si="0"/>
        <v>164322.61632550898</v>
      </c>
      <c r="N62" s="56">
        <f t="shared" si="1"/>
        <v>164322.61632550898</v>
      </c>
      <c r="O62" s="56">
        <f t="shared" si="5"/>
        <v>170962.82704150345</v>
      </c>
      <c r="P62" s="73">
        <f t="shared" si="6"/>
        <v>-6640</v>
      </c>
      <c r="Q62" s="64">
        <v>0</v>
      </c>
      <c r="R62" s="29"/>
    </row>
    <row r="63" spans="2:18" s="33" customFormat="1" ht="13.5" customHeight="1">
      <c r="B63" s="124">
        <v>59</v>
      </c>
      <c r="C63" s="26" t="s">
        <v>20</v>
      </c>
      <c r="D63" s="99">
        <v>159596.18060355046</v>
      </c>
      <c r="E63" s="99">
        <v>162533.0446770743</v>
      </c>
      <c r="F63" s="38"/>
      <c r="G63" s="39"/>
      <c r="H63" s="26" t="s">
        <v>20</v>
      </c>
      <c r="I63" s="73">
        <f t="shared" si="2"/>
        <v>162533.0446770743</v>
      </c>
      <c r="J63" s="73">
        <f t="shared" si="3"/>
        <v>168215.36156660653</v>
      </c>
      <c r="K63" s="73">
        <f t="shared" si="4"/>
        <v>-5682</v>
      </c>
      <c r="L63" s="39"/>
      <c r="M63" s="56">
        <f t="shared" si="0"/>
        <v>164322.61632550898</v>
      </c>
      <c r="N63" s="56">
        <f t="shared" si="1"/>
        <v>164322.61632550898</v>
      </c>
      <c r="O63" s="56">
        <f t="shared" si="5"/>
        <v>170962.82704150345</v>
      </c>
      <c r="P63" s="73">
        <f t="shared" si="6"/>
        <v>-6640</v>
      </c>
      <c r="Q63" s="64">
        <v>0</v>
      </c>
      <c r="R63" s="29"/>
    </row>
    <row r="64" spans="2:18" s="33" customFormat="1" ht="13.5" customHeight="1">
      <c r="B64" s="124">
        <v>60</v>
      </c>
      <c r="C64" s="26" t="s">
        <v>44</v>
      </c>
      <c r="D64" s="99">
        <v>163729.34383574605</v>
      </c>
      <c r="E64" s="99">
        <v>164089.10316652287</v>
      </c>
      <c r="F64" s="38"/>
      <c r="G64" s="39"/>
      <c r="H64" s="26" t="s">
        <v>44</v>
      </c>
      <c r="I64" s="73">
        <f t="shared" si="2"/>
        <v>164089.10316652287</v>
      </c>
      <c r="J64" s="73">
        <f t="shared" si="3"/>
        <v>170702.15255124189</v>
      </c>
      <c r="K64" s="73">
        <f t="shared" si="4"/>
        <v>-6613</v>
      </c>
      <c r="L64" s="39"/>
      <c r="M64" s="56">
        <f t="shared" si="0"/>
        <v>164322.61632550898</v>
      </c>
      <c r="N64" s="56">
        <f t="shared" si="1"/>
        <v>164322.61632550898</v>
      </c>
      <c r="O64" s="56">
        <f t="shared" si="5"/>
        <v>170962.82704150345</v>
      </c>
      <c r="P64" s="73">
        <f t="shared" si="6"/>
        <v>-6640</v>
      </c>
      <c r="Q64" s="64">
        <v>0</v>
      </c>
      <c r="R64" s="29"/>
    </row>
    <row r="65" spans="2:18" s="33" customFormat="1" ht="13.5" customHeight="1">
      <c r="B65" s="124">
        <v>61</v>
      </c>
      <c r="C65" s="26" t="s">
        <v>16</v>
      </c>
      <c r="D65" s="99">
        <v>165330.88177021642</v>
      </c>
      <c r="E65" s="99">
        <v>161123.45718163345</v>
      </c>
      <c r="F65" s="38"/>
      <c r="G65" s="39"/>
      <c r="H65" s="26" t="s">
        <v>16</v>
      </c>
      <c r="I65" s="73">
        <f t="shared" si="2"/>
        <v>161123.45718163345</v>
      </c>
      <c r="J65" s="73">
        <f t="shared" si="3"/>
        <v>166414.08108536719</v>
      </c>
      <c r="K65" s="73">
        <f t="shared" si="4"/>
        <v>-5291</v>
      </c>
      <c r="L65" s="39"/>
      <c r="M65" s="56">
        <f t="shared" si="0"/>
        <v>164322.61632550898</v>
      </c>
      <c r="N65" s="56">
        <f t="shared" si="1"/>
        <v>164322.61632550898</v>
      </c>
      <c r="O65" s="56">
        <f t="shared" si="5"/>
        <v>170962.82704150345</v>
      </c>
      <c r="P65" s="73">
        <f t="shared" si="6"/>
        <v>-6640</v>
      </c>
      <c r="Q65" s="64">
        <v>0</v>
      </c>
      <c r="R65" s="29"/>
    </row>
    <row r="66" spans="2:18" s="33" customFormat="1" ht="13.5" customHeight="1">
      <c r="B66" s="124">
        <v>62</v>
      </c>
      <c r="C66" s="26" t="s">
        <v>17</v>
      </c>
      <c r="D66" s="99">
        <v>144527.72639437858</v>
      </c>
      <c r="E66" s="99">
        <v>162811.81327981775</v>
      </c>
      <c r="F66" s="38"/>
      <c r="G66" s="39"/>
      <c r="H66" s="26" t="s">
        <v>17</v>
      </c>
      <c r="I66" s="73">
        <f t="shared" si="2"/>
        <v>162811.81327981775</v>
      </c>
      <c r="J66" s="73">
        <f t="shared" si="3"/>
        <v>168217.77539525746</v>
      </c>
      <c r="K66" s="73">
        <f t="shared" si="4"/>
        <v>-5406</v>
      </c>
      <c r="L66" s="39"/>
      <c r="M66" s="56">
        <f t="shared" si="0"/>
        <v>164322.61632550898</v>
      </c>
      <c r="N66" s="56">
        <f t="shared" si="1"/>
        <v>164322.61632550898</v>
      </c>
      <c r="O66" s="56">
        <f t="shared" si="5"/>
        <v>170962.82704150345</v>
      </c>
      <c r="P66" s="73">
        <f t="shared" si="6"/>
        <v>-6640</v>
      </c>
      <c r="Q66" s="64">
        <v>0</v>
      </c>
      <c r="R66" s="29"/>
    </row>
    <row r="67" spans="2:18" s="33" customFormat="1" ht="13.5" customHeight="1">
      <c r="B67" s="124">
        <v>63</v>
      </c>
      <c r="C67" s="26" t="s">
        <v>26</v>
      </c>
      <c r="D67" s="99">
        <v>148195.38789892278</v>
      </c>
      <c r="E67" s="99">
        <v>162311.34001982684</v>
      </c>
      <c r="F67" s="38"/>
      <c r="G67" s="39"/>
      <c r="H67" s="26" t="s">
        <v>26</v>
      </c>
      <c r="I67" s="73">
        <f t="shared" si="2"/>
        <v>162311.34001982684</v>
      </c>
      <c r="J67" s="73">
        <f t="shared" si="3"/>
        <v>167756.86122041271</v>
      </c>
      <c r="K67" s="73">
        <f t="shared" si="4"/>
        <v>-5446</v>
      </c>
      <c r="L67" s="39"/>
      <c r="M67" s="56">
        <f t="shared" si="0"/>
        <v>164322.61632550898</v>
      </c>
      <c r="N67" s="56">
        <f t="shared" si="1"/>
        <v>164322.61632550898</v>
      </c>
      <c r="O67" s="56">
        <f t="shared" si="5"/>
        <v>170962.82704150345</v>
      </c>
      <c r="P67" s="73">
        <f t="shared" si="6"/>
        <v>-6640</v>
      </c>
      <c r="Q67" s="64">
        <v>0</v>
      </c>
      <c r="R67" s="29"/>
    </row>
    <row r="68" spans="2:18" s="33" customFormat="1" ht="13.5" customHeight="1">
      <c r="B68" s="124">
        <v>64</v>
      </c>
      <c r="C68" s="26" t="s">
        <v>45</v>
      </c>
      <c r="D68" s="99">
        <v>161573.26832298137</v>
      </c>
      <c r="E68" s="99">
        <v>167362.83352162733</v>
      </c>
      <c r="F68" s="38"/>
      <c r="G68" s="39"/>
      <c r="H68" s="26" t="s">
        <v>45</v>
      </c>
      <c r="I68" s="73">
        <f t="shared" si="2"/>
        <v>167362.83352162733</v>
      </c>
      <c r="J68" s="73">
        <f t="shared" si="3"/>
        <v>175688.78778812088</v>
      </c>
      <c r="K68" s="73">
        <f t="shared" si="4"/>
        <v>-8326</v>
      </c>
      <c r="L68" s="39"/>
      <c r="M68" s="56">
        <f t="shared" si="0"/>
        <v>164322.61632550898</v>
      </c>
      <c r="N68" s="56">
        <f t="shared" si="1"/>
        <v>164322.61632550898</v>
      </c>
      <c r="O68" s="56">
        <f t="shared" si="5"/>
        <v>170962.82704150345</v>
      </c>
      <c r="P68" s="73">
        <f t="shared" si="6"/>
        <v>-6640</v>
      </c>
      <c r="Q68" s="64">
        <v>0</v>
      </c>
      <c r="R68" s="29"/>
    </row>
    <row r="69" spans="2:18" s="33" customFormat="1" ht="13.5" customHeight="1">
      <c r="B69" s="124">
        <v>65</v>
      </c>
      <c r="C69" s="26" t="s">
        <v>10</v>
      </c>
      <c r="D69" s="99">
        <v>141314.71628620755</v>
      </c>
      <c r="E69" s="99">
        <v>162729.48097802975</v>
      </c>
      <c r="F69" s="38"/>
      <c r="G69" s="39"/>
      <c r="H69" s="26" t="s">
        <v>10</v>
      </c>
      <c r="I69" s="73">
        <f t="shared" si="2"/>
        <v>162729.48097802975</v>
      </c>
      <c r="J69" s="73">
        <f t="shared" si="3"/>
        <v>169263.83123240585</v>
      </c>
      <c r="K69" s="73">
        <f t="shared" si="4"/>
        <v>-6535</v>
      </c>
      <c r="L69" s="39"/>
      <c r="M69" s="56">
        <f t="shared" ref="M69:M78" si="7">$D$79</f>
        <v>164322.61632550898</v>
      </c>
      <c r="N69" s="56">
        <f t="shared" ref="N69:N78" si="8">$E$79</f>
        <v>164322.61632550898</v>
      </c>
      <c r="O69" s="56">
        <f t="shared" si="5"/>
        <v>170962.82704150345</v>
      </c>
      <c r="P69" s="73">
        <f t="shared" si="6"/>
        <v>-6640</v>
      </c>
      <c r="Q69" s="64">
        <v>0</v>
      </c>
      <c r="R69" s="29"/>
    </row>
    <row r="70" spans="2:18" s="33" customFormat="1" ht="13.5" customHeight="1">
      <c r="B70" s="124">
        <v>66</v>
      </c>
      <c r="C70" s="26" t="s">
        <v>5</v>
      </c>
      <c r="D70" s="99">
        <v>139811.39764661936</v>
      </c>
      <c r="E70" s="99">
        <v>161190.02404191726</v>
      </c>
      <c r="F70" s="38"/>
      <c r="G70" s="39"/>
      <c r="H70" s="26" t="s">
        <v>5</v>
      </c>
      <c r="I70" s="73">
        <f t="shared" ref="I70:I78" si="9">E70</f>
        <v>161190.02404191726</v>
      </c>
      <c r="J70" s="73">
        <f t="shared" ref="J70:J78" si="10">K153</f>
        <v>166932.94987317463</v>
      </c>
      <c r="K70" s="73">
        <f t="shared" ref="K70:K78" si="11">ROUND(I70,0)-ROUND(J70,0)</f>
        <v>-5743</v>
      </c>
      <c r="L70" s="39"/>
      <c r="M70" s="56">
        <f t="shared" si="7"/>
        <v>164322.61632550898</v>
      </c>
      <c r="N70" s="56">
        <f t="shared" si="8"/>
        <v>164322.61632550898</v>
      </c>
      <c r="O70" s="56">
        <f t="shared" ref="O70:O78" si="12">$K$162</f>
        <v>170962.82704150345</v>
      </c>
      <c r="P70" s="73">
        <f t="shared" ref="P70:P78" si="13">ROUND(N70,0)-ROUND(O70,0)</f>
        <v>-6640</v>
      </c>
      <c r="Q70" s="64">
        <v>0</v>
      </c>
      <c r="R70" s="29"/>
    </row>
    <row r="71" spans="2:18" s="33" customFormat="1" ht="13.5" customHeight="1">
      <c r="B71" s="124">
        <v>67</v>
      </c>
      <c r="C71" s="26" t="s">
        <v>6</v>
      </c>
      <c r="D71" s="99">
        <v>178365.26435773785</v>
      </c>
      <c r="E71" s="99">
        <v>168082.85877933801</v>
      </c>
      <c r="F71" s="38"/>
      <c r="G71" s="39"/>
      <c r="H71" s="26" t="s">
        <v>6</v>
      </c>
      <c r="I71" s="73">
        <f t="shared" si="9"/>
        <v>168082.85877933801</v>
      </c>
      <c r="J71" s="73">
        <f t="shared" si="10"/>
        <v>178360.48827897426</v>
      </c>
      <c r="K71" s="73">
        <f t="shared" si="11"/>
        <v>-10277</v>
      </c>
      <c r="L71" s="39"/>
      <c r="M71" s="56">
        <f t="shared" si="7"/>
        <v>164322.61632550898</v>
      </c>
      <c r="N71" s="56">
        <f t="shared" si="8"/>
        <v>164322.61632550898</v>
      </c>
      <c r="O71" s="56">
        <f t="shared" si="12"/>
        <v>170962.82704150345</v>
      </c>
      <c r="P71" s="73">
        <f t="shared" si="13"/>
        <v>-6640</v>
      </c>
      <c r="Q71" s="64">
        <v>0</v>
      </c>
      <c r="R71" s="29"/>
    </row>
    <row r="72" spans="2:18" s="33" customFormat="1" ht="13.5" customHeight="1">
      <c r="B72" s="124">
        <v>68</v>
      </c>
      <c r="C72" s="26" t="s">
        <v>46</v>
      </c>
      <c r="D72" s="99">
        <v>180857.58975195824</v>
      </c>
      <c r="E72" s="99">
        <v>168347.51180340047</v>
      </c>
      <c r="F72" s="38"/>
      <c r="G72" s="39"/>
      <c r="H72" s="26" t="s">
        <v>46</v>
      </c>
      <c r="I72" s="73">
        <f t="shared" si="9"/>
        <v>168347.51180340047</v>
      </c>
      <c r="J72" s="73">
        <f t="shared" si="10"/>
        <v>175304.4569570958</v>
      </c>
      <c r="K72" s="73">
        <f t="shared" si="11"/>
        <v>-6956</v>
      </c>
      <c r="L72" s="39"/>
      <c r="M72" s="56">
        <f t="shared" si="7"/>
        <v>164322.61632550898</v>
      </c>
      <c r="N72" s="56">
        <f t="shared" si="8"/>
        <v>164322.61632550898</v>
      </c>
      <c r="O72" s="56">
        <f t="shared" si="12"/>
        <v>170962.82704150345</v>
      </c>
      <c r="P72" s="73">
        <f t="shared" si="13"/>
        <v>-6640</v>
      </c>
      <c r="Q72" s="64">
        <v>0</v>
      </c>
      <c r="R72" s="29"/>
    </row>
    <row r="73" spans="2:18" s="33" customFormat="1" ht="13.5" customHeight="1">
      <c r="B73" s="124">
        <v>69</v>
      </c>
      <c r="C73" s="26" t="s">
        <v>47</v>
      </c>
      <c r="D73" s="99">
        <v>152118.32675289313</v>
      </c>
      <c r="E73" s="99">
        <v>163833.7394231096</v>
      </c>
      <c r="F73" s="38"/>
      <c r="G73" s="39"/>
      <c r="H73" s="26" t="s">
        <v>47</v>
      </c>
      <c r="I73" s="73">
        <f t="shared" si="9"/>
        <v>163833.7394231096</v>
      </c>
      <c r="J73" s="73">
        <f t="shared" si="10"/>
        <v>170100.66803670223</v>
      </c>
      <c r="K73" s="73">
        <f t="shared" si="11"/>
        <v>-6267</v>
      </c>
      <c r="L73" s="39"/>
      <c r="M73" s="56">
        <f t="shared" si="7"/>
        <v>164322.61632550898</v>
      </c>
      <c r="N73" s="56">
        <f t="shared" si="8"/>
        <v>164322.61632550898</v>
      </c>
      <c r="O73" s="56">
        <f t="shared" si="12"/>
        <v>170962.82704150345</v>
      </c>
      <c r="P73" s="73">
        <f t="shared" si="13"/>
        <v>-6640</v>
      </c>
      <c r="Q73" s="64">
        <v>0</v>
      </c>
      <c r="R73" s="29"/>
    </row>
    <row r="74" spans="2:18" s="33" customFormat="1" ht="13.5" customHeight="1">
      <c r="B74" s="124">
        <v>70</v>
      </c>
      <c r="C74" s="26" t="s">
        <v>48</v>
      </c>
      <c r="D74" s="99">
        <v>164295.44651539708</v>
      </c>
      <c r="E74" s="99">
        <v>165337.90767540925</v>
      </c>
      <c r="F74" s="38"/>
      <c r="G74" s="39"/>
      <c r="H74" s="26" t="s">
        <v>48</v>
      </c>
      <c r="I74" s="73">
        <f t="shared" si="9"/>
        <v>165337.90767540925</v>
      </c>
      <c r="J74" s="73">
        <f t="shared" si="10"/>
        <v>172392.8613994089</v>
      </c>
      <c r="K74" s="73">
        <f t="shared" si="11"/>
        <v>-7055</v>
      </c>
      <c r="L74" s="39"/>
      <c r="M74" s="56">
        <f t="shared" si="7"/>
        <v>164322.61632550898</v>
      </c>
      <c r="N74" s="56">
        <f t="shared" si="8"/>
        <v>164322.61632550898</v>
      </c>
      <c r="O74" s="56">
        <f t="shared" si="12"/>
        <v>170962.82704150345</v>
      </c>
      <c r="P74" s="73">
        <f t="shared" si="13"/>
        <v>-6640</v>
      </c>
      <c r="Q74" s="64">
        <v>0</v>
      </c>
      <c r="R74" s="29"/>
    </row>
    <row r="75" spans="2:18" s="33" customFormat="1" ht="13.5" customHeight="1">
      <c r="B75" s="124">
        <v>71</v>
      </c>
      <c r="C75" s="26" t="s">
        <v>49</v>
      </c>
      <c r="D75" s="99">
        <v>154134.56143162394</v>
      </c>
      <c r="E75" s="99">
        <v>163307.40411324415</v>
      </c>
      <c r="F75" s="38"/>
      <c r="G75" s="39"/>
      <c r="H75" s="26" t="s">
        <v>49</v>
      </c>
      <c r="I75" s="73">
        <f t="shared" si="9"/>
        <v>163307.40411324415</v>
      </c>
      <c r="J75" s="73">
        <f t="shared" si="10"/>
        <v>170297.47316339688</v>
      </c>
      <c r="K75" s="73">
        <f t="shared" si="11"/>
        <v>-6990</v>
      </c>
      <c r="L75" s="39"/>
      <c r="M75" s="56">
        <f t="shared" si="7"/>
        <v>164322.61632550898</v>
      </c>
      <c r="N75" s="56">
        <f t="shared" si="8"/>
        <v>164322.61632550898</v>
      </c>
      <c r="O75" s="56">
        <f t="shared" si="12"/>
        <v>170962.82704150345</v>
      </c>
      <c r="P75" s="73">
        <f t="shared" si="13"/>
        <v>-6640</v>
      </c>
      <c r="Q75" s="64">
        <v>0</v>
      </c>
      <c r="R75" s="29"/>
    </row>
    <row r="76" spans="2:18" s="33" customFormat="1" ht="13.5" customHeight="1">
      <c r="B76" s="124">
        <v>72</v>
      </c>
      <c r="C76" s="26" t="s">
        <v>27</v>
      </c>
      <c r="D76" s="99">
        <v>130616.15658515658</v>
      </c>
      <c r="E76" s="99">
        <v>163196.28341511198</v>
      </c>
      <c r="F76" s="38"/>
      <c r="G76" s="39"/>
      <c r="H76" s="26" t="s">
        <v>27</v>
      </c>
      <c r="I76" s="73">
        <f t="shared" si="9"/>
        <v>163196.28341511198</v>
      </c>
      <c r="J76" s="73">
        <f t="shared" si="10"/>
        <v>169720.16007357123</v>
      </c>
      <c r="K76" s="73">
        <f t="shared" si="11"/>
        <v>-6524</v>
      </c>
      <c r="L76" s="39"/>
      <c r="M76" s="56">
        <f t="shared" si="7"/>
        <v>164322.61632550898</v>
      </c>
      <c r="N76" s="56">
        <f t="shared" si="8"/>
        <v>164322.61632550898</v>
      </c>
      <c r="O76" s="56">
        <f t="shared" si="12"/>
        <v>170962.82704150345</v>
      </c>
      <c r="P76" s="73">
        <f t="shared" si="13"/>
        <v>-6640</v>
      </c>
      <c r="Q76" s="64">
        <v>0</v>
      </c>
      <c r="R76" s="29"/>
    </row>
    <row r="77" spans="2:18" s="33" customFormat="1" ht="13.5" customHeight="1">
      <c r="B77" s="124">
        <v>73</v>
      </c>
      <c r="C77" s="26" t="s">
        <v>28</v>
      </c>
      <c r="D77" s="99">
        <v>149072.56287425151</v>
      </c>
      <c r="E77" s="99">
        <v>162760.49501151688</v>
      </c>
      <c r="F77" s="38"/>
      <c r="G77" s="39"/>
      <c r="H77" s="26" t="s">
        <v>28</v>
      </c>
      <c r="I77" s="73">
        <f t="shared" si="9"/>
        <v>162760.49501151688</v>
      </c>
      <c r="J77" s="73">
        <f t="shared" si="10"/>
        <v>168137.01106980437</v>
      </c>
      <c r="K77" s="73">
        <f t="shared" si="11"/>
        <v>-5377</v>
      </c>
      <c r="L77" s="39"/>
      <c r="M77" s="56">
        <f t="shared" si="7"/>
        <v>164322.61632550898</v>
      </c>
      <c r="N77" s="56">
        <f t="shared" si="8"/>
        <v>164322.61632550898</v>
      </c>
      <c r="O77" s="56">
        <f t="shared" si="12"/>
        <v>170962.82704150345</v>
      </c>
      <c r="P77" s="73">
        <f t="shared" si="13"/>
        <v>-6640</v>
      </c>
      <c r="Q77" s="64">
        <v>0</v>
      </c>
      <c r="R77" s="29"/>
    </row>
    <row r="78" spans="2:18" s="33" customFormat="1" ht="13.5" customHeight="1" thickBot="1">
      <c r="B78" s="124">
        <v>74</v>
      </c>
      <c r="C78" s="26" t="s">
        <v>29</v>
      </c>
      <c r="D78" s="99">
        <v>150665.25138121546</v>
      </c>
      <c r="E78" s="99">
        <v>160669.60862662844</v>
      </c>
      <c r="F78" s="38"/>
      <c r="G78" s="39"/>
      <c r="H78" s="26" t="s">
        <v>29</v>
      </c>
      <c r="I78" s="73">
        <f t="shared" si="9"/>
        <v>160669.60862662844</v>
      </c>
      <c r="J78" s="73">
        <f t="shared" si="10"/>
        <v>166954.60797851332</v>
      </c>
      <c r="K78" s="73">
        <f t="shared" si="11"/>
        <v>-6285</v>
      </c>
      <c r="L78" s="39"/>
      <c r="M78" s="56">
        <f t="shared" si="7"/>
        <v>164322.61632550898</v>
      </c>
      <c r="N78" s="56">
        <f t="shared" si="8"/>
        <v>164322.61632550898</v>
      </c>
      <c r="O78" s="56">
        <f t="shared" si="12"/>
        <v>170962.82704150345</v>
      </c>
      <c r="P78" s="73">
        <f t="shared" si="13"/>
        <v>-6640</v>
      </c>
      <c r="Q78" s="64">
        <v>9999</v>
      </c>
      <c r="R78" s="29"/>
    </row>
    <row r="79" spans="2:18" s="33" customFormat="1" ht="13.5" customHeight="1" thickTop="1">
      <c r="B79" s="184" t="s">
        <v>0</v>
      </c>
      <c r="C79" s="185"/>
      <c r="D79" s="84">
        <f>年齢階層別_生活習慣病の状況!L4</f>
        <v>164322.61632550898</v>
      </c>
      <c r="E79" s="84">
        <f>年齢階層別_生活習慣病の状況!L4</f>
        <v>164322.61632550898</v>
      </c>
      <c r="F79" s="38"/>
      <c r="G79" s="39"/>
      <c r="H79" s="27"/>
      <c r="I79" s="27"/>
      <c r="J79" s="27"/>
      <c r="K79" s="27"/>
      <c r="L79" s="39"/>
      <c r="M79" s="29"/>
      <c r="N79" s="29"/>
      <c r="O79" s="29"/>
      <c r="P79" s="29"/>
      <c r="Q79" s="29"/>
      <c r="R79" s="29"/>
    </row>
    <row r="80" spans="2:18" ht="13.5" customHeight="1">
      <c r="B80" s="23"/>
      <c r="C80" s="27"/>
      <c r="D80" s="27"/>
      <c r="E80" s="27"/>
      <c r="H80" s="27"/>
      <c r="I80" s="27"/>
      <c r="J80" s="27"/>
      <c r="K80" s="27"/>
      <c r="R80" s="29"/>
    </row>
    <row r="81" spans="2:18" ht="13.5" customHeight="1">
      <c r="B81" s="23"/>
      <c r="C81" s="27"/>
      <c r="D81" s="27"/>
      <c r="E81" s="27"/>
      <c r="H81" s="27"/>
      <c r="I81" s="27"/>
      <c r="J81" s="27"/>
      <c r="K81" s="27"/>
      <c r="R81" s="29"/>
    </row>
    <row r="82" spans="2:18" ht="13.5" customHeight="1">
      <c r="B82" s="23"/>
      <c r="C82" s="27"/>
      <c r="D82" s="27"/>
      <c r="E82" s="27"/>
      <c r="H82" s="27"/>
      <c r="I82" s="27"/>
      <c r="J82" s="27"/>
      <c r="K82" s="27"/>
      <c r="R82" s="29"/>
    </row>
    <row r="83" spans="2:18">
      <c r="B83" s="27"/>
      <c r="C83" s="27"/>
      <c r="D83" s="27"/>
      <c r="E83" s="27"/>
      <c r="H83" s="27"/>
      <c r="I83" s="27"/>
      <c r="J83" s="27"/>
      <c r="K83" s="27"/>
      <c r="R83" s="29"/>
    </row>
    <row r="84" spans="2:18">
      <c r="B84" s="27"/>
      <c r="C84" s="27"/>
      <c r="D84" s="27"/>
      <c r="E84" s="27"/>
      <c r="H84" s="27"/>
      <c r="I84" s="27"/>
      <c r="J84" s="27"/>
      <c r="K84" s="27"/>
      <c r="R84" s="29"/>
    </row>
    <row r="85" spans="2:18">
      <c r="B85" s="27"/>
      <c r="C85" s="27"/>
      <c r="D85" s="27"/>
      <c r="E85" s="27"/>
      <c r="H85" s="29" t="s">
        <v>247</v>
      </c>
      <c r="I85" s="27"/>
      <c r="J85" s="27"/>
      <c r="K85" s="27"/>
      <c r="R85" s="29"/>
    </row>
    <row r="86" spans="2:18" ht="13.5" customHeight="1">
      <c r="B86" s="27"/>
      <c r="C86" s="27"/>
      <c r="D86" s="27"/>
      <c r="E86" s="27"/>
      <c r="H86" s="204"/>
      <c r="I86" s="205" t="s">
        <v>133</v>
      </c>
      <c r="J86" s="206" t="s">
        <v>134</v>
      </c>
      <c r="K86" s="206" t="s">
        <v>135</v>
      </c>
      <c r="R86" s="29"/>
    </row>
    <row r="87" spans="2:18">
      <c r="B87" s="27"/>
      <c r="C87" s="27"/>
      <c r="D87" s="27"/>
      <c r="E87" s="27"/>
      <c r="H87" s="204"/>
      <c r="I87" s="194"/>
      <c r="J87" s="207"/>
      <c r="K87" s="207"/>
      <c r="R87" s="29"/>
    </row>
    <row r="88" spans="2:18">
      <c r="B88" s="27"/>
      <c r="C88" s="27"/>
      <c r="D88" s="27"/>
      <c r="E88" s="27"/>
      <c r="H88" s="129">
        <v>1</v>
      </c>
      <c r="I88" s="25" t="s">
        <v>50</v>
      </c>
      <c r="J88" s="99">
        <v>177324.11440735601</v>
      </c>
      <c r="K88" s="99">
        <v>173763.8483854286</v>
      </c>
      <c r="R88" s="29"/>
    </row>
    <row r="89" spans="2:18">
      <c r="B89" s="27"/>
      <c r="C89" s="27"/>
      <c r="D89" s="27"/>
      <c r="E89" s="27"/>
      <c r="H89" s="124">
        <v>2</v>
      </c>
      <c r="I89" s="25" t="s">
        <v>93</v>
      </c>
      <c r="J89" s="99">
        <v>163815.0159902481</v>
      </c>
      <c r="K89" s="99">
        <v>173730.02304535281</v>
      </c>
      <c r="R89" s="29"/>
    </row>
    <row r="90" spans="2:18">
      <c r="B90" s="27"/>
      <c r="C90" s="27"/>
      <c r="D90" s="27"/>
      <c r="E90" s="27"/>
      <c r="H90" s="124">
        <v>3</v>
      </c>
      <c r="I90" s="25" t="s">
        <v>94</v>
      </c>
      <c r="J90" s="99">
        <v>172711.32150147425</v>
      </c>
      <c r="K90" s="99">
        <v>175438.66397953051</v>
      </c>
      <c r="R90" s="29"/>
    </row>
    <row r="91" spans="2:18">
      <c r="B91" s="27"/>
      <c r="C91" s="27"/>
      <c r="D91" s="27"/>
      <c r="E91" s="27"/>
      <c r="H91" s="124">
        <v>4</v>
      </c>
      <c r="I91" s="25" t="s">
        <v>95</v>
      </c>
      <c r="J91" s="99">
        <v>182048.51273090363</v>
      </c>
      <c r="K91" s="99">
        <v>174108.24944721418</v>
      </c>
      <c r="R91" s="29"/>
    </row>
    <row r="92" spans="2:18">
      <c r="B92" s="27"/>
      <c r="C92" s="27"/>
      <c r="D92" s="27"/>
      <c r="E92" s="27"/>
      <c r="H92" s="124">
        <v>5</v>
      </c>
      <c r="I92" s="25" t="s">
        <v>96</v>
      </c>
      <c r="J92" s="99">
        <v>163175.66617547043</v>
      </c>
      <c r="K92" s="99">
        <v>172642.15417395375</v>
      </c>
      <c r="R92" s="29"/>
    </row>
    <row r="93" spans="2:18">
      <c r="B93" s="27"/>
      <c r="C93" s="27"/>
      <c r="D93" s="27"/>
      <c r="E93" s="27"/>
      <c r="H93" s="124">
        <v>6</v>
      </c>
      <c r="I93" s="25" t="s">
        <v>97</v>
      </c>
      <c r="J93" s="99">
        <v>178643.17729922279</v>
      </c>
      <c r="K93" s="99">
        <v>174866.13515255586</v>
      </c>
      <c r="R93" s="29"/>
    </row>
    <row r="94" spans="2:18">
      <c r="B94" s="27"/>
      <c r="C94" s="27"/>
      <c r="D94" s="27"/>
      <c r="E94" s="27"/>
      <c r="H94" s="124">
        <v>7</v>
      </c>
      <c r="I94" s="25" t="s">
        <v>98</v>
      </c>
      <c r="J94" s="99">
        <v>187604.94355571715</v>
      </c>
      <c r="K94" s="99">
        <v>174624.35552836576</v>
      </c>
      <c r="R94" s="29"/>
    </row>
    <row r="95" spans="2:18">
      <c r="B95" s="27"/>
      <c r="C95" s="27"/>
      <c r="D95" s="27"/>
      <c r="E95" s="27"/>
      <c r="H95" s="124">
        <v>8</v>
      </c>
      <c r="I95" s="25" t="s">
        <v>51</v>
      </c>
      <c r="J95" s="99">
        <v>150839.9178097345</v>
      </c>
      <c r="K95" s="99">
        <v>174246.31346762611</v>
      </c>
      <c r="R95" s="29"/>
    </row>
    <row r="96" spans="2:18">
      <c r="B96" s="27"/>
      <c r="C96" s="27"/>
      <c r="D96" s="27"/>
      <c r="E96" s="27"/>
      <c r="H96" s="124">
        <v>9</v>
      </c>
      <c r="I96" s="25" t="s">
        <v>99</v>
      </c>
      <c r="J96" s="99">
        <v>158221.43844307269</v>
      </c>
      <c r="K96" s="99">
        <v>173209.12924133573</v>
      </c>
      <c r="R96" s="29"/>
    </row>
    <row r="97" spans="2:18">
      <c r="B97" s="27"/>
      <c r="C97" s="27"/>
      <c r="D97" s="27"/>
      <c r="E97" s="27"/>
      <c r="H97" s="124">
        <v>10</v>
      </c>
      <c r="I97" s="25" t="s">
        <v>52</v>
      </c>
      <c r="J97" s="99">
        <v>165717.6628346807</v>
      </c>
      <c r="K97" s="99">
        <v>172278.88231018616</v>
      </c>
      <c r="R97" s="29"/>
    </row>
    <row r="98" spans="2:18">
      <c r="B98" s="27"/>
      <c r="C98" s="27"/>
      <c r="D98" s="27"/>
      <c r="E98" s="27"/>
      <c r="H98" s="124">
        <v>11</v>
      </c>
      <c r="I98" s="25" t="s">
        <v>53</v>
      </c>
      <c r="J98" s="99">
        <v>169825.29692818061</v>
      </c>
      <c r="K98" s="99">
        <v>173812.42840245788</v>
      </c>
      <c r="R98" s="29"/>
    </row>
    <row r="99" spans="2:18">
      <c r="B99" s="27"/>
      <c r="C99" s="27"/>
      <c r="D99" s="27"/>
      <c r="E99" s="27"/>
      <c r="H99" s="124">
        <v>12</v>
      </c>
      <c r="I99" s="25" t="s">
        <v>100</v>
      </c>
      <c r="J99" s="99">
        <v>167174.11890675777</v>
      </c>
      <c r="K99" s="99">
        <v>174374.08745911508</v>
      </c>
      <c r="R99" s="29"/>
    </row>
    <row r="100" spans="2:18">
      <c r="B100" s="27"/>
      <c r="C100" s="27"/>
      <c r="D100" s="27"/>
      <c r="E100" s="27"/>
      <c r="H100" s="124">
        <v>13</v>
      </c>
      <c r="I100" s="25" t="s">
        <v>101</v>
      </c>
      <c r="J100" s="99">
        <v>178480.09513274336</v>
      </c>
      <c r="K100" s="99">
        <v>174974.2695639116</v>
      </c>
      <c r="R100" s="29"/>
    </row>
    <row r="101" spans="2:18">
      <c r="B101" s="27"/>
      <c r="C101" s="27"/>
      <c r="D101" s="27"/>
      <c r="E101" s="27"/>
      <c r="H101" s="124">
        <v>14</v>
      </c>
      <c r="I101" s="25" t="s">
        <v>102</v>
      </c>
      <c r="J101" s="99">
        <v>163286.60189483056</v>
      </c>
      <c r="K101" s="99">
        <v>173690.99026860367</v>
      </c>
      <c r="R101" s="29"/>
    </row>
    <row r="102" spans="2:18">
      <c r="B102" s="27"/>
      <c r="C102" s="27"/>
      <c r="D102" s="27"/>
      <c r="E102" s="27"/>
      <c r="H102" s="124">
        <v>15</v>
      </c>
      <c r="I102" s="25" t="s">
        <v>103</v>
      </c>
      <c r="J102" s="99">
        <v>166415.63253796095</v>
      </c>
      <c r="K102" s="99">
        <v>174242.49387848115</v>
      </c>
      <c r="R102" s="29"/>
    </row>
    <row r="103" spans="2:18">
      <c r="B103" s="27"/>
      <c r="C103" s="27"/>
      <c r="D103" s="27"/>
      <c r="E103" s="27"/>
      <c r="H103" s="124">
        <v>16</v>
      </c>
      <c r="I103" s="25" t="s">
        <v>54</v>
      </c>
      <c r="J103" s="99">
        <v>156504.51140180309</v>
      </c>
      <c r="K103" s="99">
        <v>174450.89978850982</v>
      </c>
      <c r="R103" s="29"/>
    </row>
    <row r="104" spans="2:18">
      <c r="B104" s="27"/>
      <c r="C104" s="27"/>
      <c r="D104" s="27"/>
      <c r="E104" s="27"/>
      <c r="H104" s="124">
        <v>17</v>
      </c>
      <c r="I104" s="25" t="s">
        <v>104</v>
      </c>
      <c r="J104" s="99">
        <v>176542.97805590322</v>
      </c>
      <c r="K104" s="99">
        <v>175159.35366429412</v>
      </c>
      <c r="R104" s="29"/>
    </row>
    <row r="105" spans="2:18">
      <c r="B105" s="27"/>
      <c r="C105" s="27"/>
      <c r="D105" s="27"/>
      <c r="E105" s="27"/>
      <c r="H105" s="124">
        <v>18</v>
      </c>
      <c r="I105" s="25" t="s">
        <v>55</v>
      </c>
      <c r="J105" s="99">
        <v>173876.52984626748</v>
      </c>
      <c r="K105" s="99">
        <v>173547.80296568209</v>
      </c>
      <c r="R105" s="29"/>
    </row>
    <row r="106" spans="2:18">
      <c r="B106" s="27"/>
      <c r="C106" s="27"/>
      <c r="D106" s="27"/>
      <c r="E106" s="27"/>
      <c r="H106" s="124">
        <v>19</v>
      </c>
      <c r="I106" s="25" t="s">
        <v>105</v>
      </c>
      <c r="J106" s="99">
        <v>164900.91634653596</v>
      </c>
      <c r="K106" s="99">
        <v>176535.66365102265</v>
      </c>
      <c r="R106" s="29"/>
    </row>
    <row r="107" spans="2:18">
      <c r="B107" s="27"/>
      <c r="C107" s="27"/>
      <c r="D107" s="27"/>
      <c r="E107" s="27"/>
      <c r="H107" s="124">
        <v>20</v>
      </c>
      <c r="I107" s="25" t="s">
        <v>106</v>
      </c>
      <c r="J107" s="99">
        <v>171771.12552430571</v>
      </c>
      <c r="K107" s="99">
        <v>172814.07762851915</v>
      </c>
      <c r="R107" s="29"/>
    </row>
    <row r="108" spans="2:18">
      <c r="B108" s="27"/>
      <c r="C108" s="27"/>
      <c r="D108" s="27"/>
      <c r="E108" s="27"/>
      <c r="H108" s="124">
        <v>21</v>
      </c>
      <c r="I108" s="25" t="s">
        <v>107</v>
      </c>
      <c r="J108" s="99">
        <v>177702.73149009704</v>
      </c>
      <c r="K108" s="99">
        <v>174107.47814022133</v>
      </c>
      <c r="R108" s="29"/>
    </row>
    <row r="109" spans="2:18">
      <c r="B109" s="27"/>
      <c r="C109" s="27"/>
      <c r="D109" s="27"/>
      <c r="E109" s="27"/>
      <c r="H109" s="124">
        <v>22</v>
      </c>
      <c r="I109" s="25" t="s">
        <v>56</v>
      </c>
      <c r="J109" s="99">
        <v>186793.32924621037</v>
      </c>
      <c r="K109" s="99">
        <v>173245.36749357131</v>
      </c>
      <c r="R109" s="29"/>
    </row>
    <row r="110" spans="2:18">
      <c r="B110" s="27"/>
      <c r="C110" s="27"/>
      <c r="D110" s="27"/>
      <c r="E110" s="27"/>
      <c r="H110" s="124">
        <v>23</v>
      </c>
      <c r="I110" s="25" t="s">
        <v>108</v>
      </c>
      <c r="J110" s="99">
        <v>182396.4475404087</v>
      </c>
      <c r="K110" s="99">
        <v>174374.91786967163</v>
      </c>
      <c r="R110" s="29"/>
    </row>
    <row r="111" spans="2:18">
      <c r="B111" s="27"/>
      <c r="C111" s="27"/>
      <c r="D111" s="27"/>
      <c r="E111" s="27"/>
      <c r="H111" s="124">
        <v>24</v>
      </c>
      <c r="I111" s="25" t="s">
        <v>109</v>
      </c>
      <c r="J111" s="99">
        <v>166739.26505321477</v>
      </c>
      <c r="K111" s="99">
        <v>173515.12363696238</v>
      </c>
      <c r="R111" s="29"/>
    </row>
    <row r="112" spans="2:18">
      <c r="B112" s="27"/>
      <c r="C112" s="27"/>
      <c r="D112" s="27"/>
      <c r="E112" s="27"/>
      <c r="H112" s="124">
        <v>25</v>
      </c>
      <c r="I112" s="25" t="s">
        <v>110</v>
      </c>
      <c r="J112" s="99">
        <v>162065.95067029743</v>
      </c>
      <c r="K112" s="99">
        <v>172615.72816324572</v>
      </c>
      <c r="R112" s="29"/>
    </row>
    <row r="113" spans="2:18">
      <c r="B113" s="27"/>
      <c r="C113" s="27"/>
      <c r="D113" s="27"/>
      <c r="E113" s="27"/>
      <c r="H113" s="124">
        <v>26</v>
      </c>
      <c r="I113" s="25" t="s">
        <v>30</v>
      </c>
      <c r="J113" s="99">
        <v>167843.20631113727</v>
      </c>
      <c r="K113" s="99">
        <v>172677.17523581692</v>
      </c>
      <c r="R113" s="29"/>
    </row>
    <row r="114" spans="2:18">
      <c r="B114" s="27"/>
      <c r="C114" s="27"/>
      <c r="D114" s="27"/>
      <c r="E114" s="27"/>
      <c r="H114" s="124">
        <v>27</v>
      </c>
      <c r="I114" s="25" t="s">
        <v>31</v>
      </c>
      <c r="J114" s="99">
        <v>157158.7792816702</v>
      </c>
      <c r="K114" s="99">
        <v>174341.82751749954</v>
      </c>
      <c r="R114" s="29"/>
    </row>
    <row r="115" spans="2:18">
      <c r="B115" s="27"/>
      <c r="C115" s="27"/>
      <c r="D115" s="27"/>
      <c r="E115" s="27"/>
      <c r="H115" s="124">
        <v>28</v>
      </c>
      <c r="I115" s="25" t="s">
        <v>32</v>
      </c>
      <c r="J115" s="99">
        <v>172699.08810406923</v>
      </c>
      <c r="K115" s="99">
        <v>172438.20845297156</v>
      </c>
      <c r="R115" s="29"/>
    </row>
    <row r="116" spans="2:18">
      <c r="B116" s="27"/>
      <c r="C116" s="27"/>
      <c r="D116" s="27"/>
      <c r="E116" s="27"/>
      <c r="H116" s="124">
        <v>29</v>
      </c>
      <c r="I116" s="25" t="s">
        <v>33</v>
      </c>
      <c r="J116" s="99">
        <v>162043.63921017316</v>
      </c>
      <c r="K116" s="99">
        <v>172846.00057602784</v>
      </c>
      <c r="R116" s="29"/>
    </row>
    <row r="117" spans="2:18">
      <c r="B117" s="27"/>
      <c r="C117" s="27"/>
      <c r="D117" s="27"/>
      <c r="E117" s="27"/>
      <c r="H117" s="124">
        <v>30</v>
      </c>
      <c r="I117" s="25" t="s">
        <v>34</v>
      </c>
      <c r="J117" s="99">
        <v>160964.47046443773</v>
      </c>
      <c r="K117" s="99">
        <v>172477.13526288897</v>
      </c>
      <c r="R117" s="29"/>
    </row>
    <row r="118" spans="2:18">
      <c r="B118" s="27"/>
      <c r="C118" s="27"/>
      <c r="D118" s="27"/>
      <c r="E118" s="27"/>
      <c r="H118" s="124">
        <v>31</v>
      </c>
      <c r="I118" s="25" t="s">
        <v>35</v>
      </c>
      <c r="J118" s="99">
        <v>160191.53315402547</v>
      </c>
      <c r="K118" s="99">
        <v>173292.0953995926</v>
      </c>
      <c r="R118" s="29"/>
    </row>
    <row r="119" spans="2:18">
      <c r="B119" s="27"/>
      <c r="C119" s="27"/>
      <c r="D119" s="27"/>
      <c r="E119" s="27"/>
      <c r="H119" s="124">
        <v>32</v>
      </c>
      <c r="I119" s="25" t="s">
        <v>36</v>
      </c>
      <c r="J119" s="99">
        <v>169245.35725249426</v>
      </c>
      <c r="K119" s="99">
        <v>173003.54308446194</v>
      </c>
      <c r="R119" s="29"/>
    </row>
    <row r="120" spans="2:18">
      <c r="B120" s="27"/>
      <c r="C120" s="27"/>
      <c r="D120" s="27"/>
      <c r="E120" s="27"/>
      <c r="H120" s="124">
        <v>33</v>
      </c>
      <c r="I120" s="25" t="s">
        <v>37</v>
      </c>
      <c r="J120" s="99">
        <v>172336.09955089822</v>
      </c>
      <c r="K120" s="99">
        <v>171249.03762365118</v>
      </c>
      <c r="R120" s="29"/>
    </row>
    <row r="121" spans="2:18">
      <c r="B121" s="27"/>
      <c r="C121" s="27"/>
      <c r="D121" s="27"/>
      <c r="E121" s="27"/>
      <c r="H121" s="124">
        <v>34</v>
      </c>
      <c r="I121" s="25" t="s">
        <v>38</v>
      </c>
      <c r="J121" s="99">
        <v>183493.65991195349</v>
      </c>
      <c r="K121" s="99">
        <v>173472.06579830256</v>
      </c>
      <c r="R121" s="29"/>
    </row>
    <row r="122" spans="2:18">
      <c r="B122" s="27"/>
      <c r="C122" s="27"/>
      <c r="D122" s="27"/>
      <c r="E122" s="27"/>
      <c r="H122" s="124">
        <v>35</v>
      </c>
      <c r="I122" s="25" t="s">
        <v>1</v>
      </c>
      <c r="J122" s="99">
        <v>161294.17306422867</v>
      </c>
      <c r="K122" s="99">
        <v>168400.63087159055</v>
      </c>
      <c r="R122" s="29"/>
    </row>
    <row r="123" spans="2:18">
      <c r="B123" s="27"/>
      <c r="C123" s="27"/>
      <c r="D123" s="27"/>
      <c r="E123" s="27"/>
      <c r="H123" s="124">
        <v>36</v>
      </c>
      <c r="I123" s="25" t="s">
        <v>2</v>
      </c>
      <c r="J123" s="99">
        <v>168731.52595424408</v>
      </c>
      <c r="K123" s="99">
        <v>170506.12425129622</v>
      </c>
      <c r="R123" s="29"/>
    </row>
    <row r="124" spans="2:18">
      <c r="B124" s="27"/>
      <c r="C124" s="27"/>
      <c r="D124" s="27"/>
      <c r="E124" s="27"/>
      <c r="H124" s="124">
        <v>37</v>
      </c>
      <c r="I124" s="25" t="s">
        <v>3</v>
      </c>
      <c r="J124" s="99">
        <v>159412.4029803983</v>
      </c>
      <c r="K124" s="99">
        <v>169000.06682392134</v>
      </c>
      <c r="R124" s="29"/>
    </row>
    <row r="125" spans="2:18">
      <c r="B125" s="27"/>
      <c r="C125" s="27"/>
      <c r="D125" s="27"/>
      <c r="E125" s="27"/>
      <c r="H125" s="124">
        <v>38</v>
      </c>
      <c r="I125" s="26" t="s">
        <v>39</v>
      </c>
      <c r="J125" s="99">
        <v>160490.32805262183</v>
      </c>
      <c r="K125" s="99">
        <v>171082.58143401705</v>
      </c>
      <c r="R125" s="29"/>
    </row>
    <row r="126" spans="2:18">
      <c r="B126" s="27"/>
      <c r="C126" s="27"/>
      <c r="D126" s="27"/>
      <c r="E126" s="27"/>
      <c r="H126" s="124">
        <v>39</v>
      </c>
      <c r="I126" s="26" t="s">
        <v>7</v>
      </c>
      <c r="J126" s="99">
        <v>156044.62345311363</v>
      </c>
      <c r="K126" s="99">
        <v>168479.37390841442</v>
      </c>
      <c r="R126" s="29"/>
    </row>
    <row r="127" spans="2:18">
      <c r="B127" s="27"/>
      <c r="C127" s="27"/>
      <c r="D127" s="27"/>
      <c r="E127" s="27"/>
      <c r="H127" s="124">
        <v>40</v>
      </c>
      <c r="I127" s="26" t="s">
        <v>40</v>
      </c>
      <c r="J127" s="99">
        <v>173264.92097864902</v>
      </c>
      <c r="K127" s="99">
        <v>175498.88765217838</v>
      </c>
      <c r="R127" s="29"/>
    </row>
    <row r="128" spans="2:18">
      <c r="B128" s="27"/>
      <c r="C128" s="27"/>
      <c r="D128" s="27"/>
      <c r="E128" s="27"/>
      <c r="H128" s="124">
        <v>41</v>
      </c>
      <c r="I128" s="26" t="s">
        <v>11</v>
      </c>
      <c r="J128" s="99">
        <v>171949.07469222505</v>
      </c>
      <c r="K128" s="99">
        <v>170390.63842099521</v>
      </c>
      <c r="R128" s="29"/>
    </row>
    <row r="129" spans="2:18">
      <c r="B129" s="27"/>
      <c r="C129" s="27"/>
      <c r="D129" s="27"/>
      <c r="E129" s="27"/>
      <c r="H129" s="124">
        <v>42</v>
      </c>
      <c r="I129" s="26" t="s">
        <v>12</v>
      </c>
      <c r="J129" s="99">
        <v>157299.68732910813</v>
      </c>
      <c r="K129" s="99">
        <v>169960.19388151128</v>
      </c>
      <c r="R129" s="29"/>
    </row>
    <row r="130" spans="2:18">
      <c r="B130" s="27"/>
      <c r="C130" s="27"/>
      <c r="D130" s="27"/>
      <c r="E130" s="27"/>
      <c r="H130" s="124">
        <v>43</v>
      </c>
      <c r="I130" s="26" t="s">
        <v>8</v>
      </c>
      <c r="J130" s="99">
        <v>155769.98845152475</v>
      </c>
      <c r="K130" s="99">
        <v>170060.38610730699</v>
      </c>
      <c r="R130" s="29"/>
    </row>
    <row r="131" spans="2:18">
      <c r="B131" s="27"/>
      <c r="C131" s="27"/>
      <c r="D131" s="27"/>
      <c r="E131" s="27"/>
      <c r="H131" s="124">
        <v>44</v>
      </c>
      <c r="I131" s="26" t="s">
        <v>18</v>
      </c>
      <c r="J131" s="99">
        <v>156756.91449484826</v>
      </c>
      <c r="K131" s="99">
        <v>168438.06342891138</v>
      </c>
      <c r="R131" s="29"/>
    </row>
    <row r="132" spans="2:18">
      <c r="B132" s="27"/>
      <c r="C132" s="27"/>
      <c r="D132" s="27"/>
      <c r="E132" s="27"/>
      <c r="H132" s="124">
        <v>45</v>
      </c>
      <c r="I132" s="26" t="s">
        <v>41</v>
      </c>
      <c r="J132" s="99">
        <v>182106.3215147453</v>
      </c>
      <c r="K132" s="99">
        <v>175902.19328250538</v>
      </c>
      <c r="R132" s="29"/>
    </row>
    <row r="133" spans="2:18">
      <c r="B133" s="27"/>
      <c r="C133" s="27"/>
      <c r="D133" s="27"/>
      <c r="E133" s="27"/>
      <c r="H133" s="124">
        <v>46</v>
      </c>
      <c r="I133" s="26" t="s">
        <v>21</v>
      </c>
      <c r="J133" s="99">
        <v>158457.53304311339</v>
      </c>
      <c r="K133" s="99">
        <v>173389.40214882826</v>
      </c>
      <c r="R133" s="29"/>
    </row>
    <row r="134" spans="2:18">
      <c r="B134" s="27"/>
      <c r="C134" s="27"/>
      <c r="D134" s="27"/>
      <c r="E134" s="27"/>
      <c r="H134" s="124">
        <v>47</v>
      </c>
      <c r="I134" s="26" t="s">
        <v>13</v>
      </c>
      <c r="J134" s="99">
        <v>162420.73812540399</v>
      </c>
      <c r="K134" s="99">
        <v>169086.4707882932</v>
      </c>
      <c r="R134" s="29"/>
    </row>
    <row r="135" spans="2:18">
      <c r="B135" s="27"/>
      <c r="C135" s="27"/>
      <c r="D135" s="27"/>
      <c r="E135" s="27"/>
      <c r="H135" s="124">
        <v>48</v>
      </c>
      <c r="I135" s="26" t="s">
        <v>22</v>
      </c>
      <c r="J135" s="99">
        <v>153664.72132569007</v>
      </c>
      <c r="K135" s="99">
        <v>169149.83966486633</v>
      </c>
      <c r="R135" s="29"/>
    </row>
    <row r="136" spans="2:18">
      <c r="B136" s="27"/>
      <c r="C136" s="27"/>
      <c r="D136" s="27"/>
      <c r="E136" s="27"/>
      <c r="H136" s="124">
        <v>49</v>
      </c>
      <c r="I136" s="26" t="s">
        <v>23</v>
      </c>
      <c r="J136" s="99">
        <v>153331.69415020518</v>
      </c>
      <c r="K136" s="99">
        <v>168274.84042785523</v>
      </c>
      <c r="R136" s="29"/>
    </row>
    <row r="137" spans="2:18">
      <c r="B137" s="27"/>
      <c r="C137" s="27"/>
      <c r="D137" s="27"/>
      <c r="E137" s="27"/>
      <c r="H137" s="124">
        <v>50</v>
      </c>
      <c r="I137" s="26" t="s">
        <v>14</v>
      </c>
      <c r="J137" s="99">
        <v>170395.86734096354</v>
      </c>
      <c r="K137" s="99">
        <v>170593.7180727144</v>
      </c>
      <c r="R137" s="29"/>
    </row>
    <row r="138" spans="2:18">
      <c r="B138" s="27"/>
      <c r="C138" s="27"/>
      <c r="D138" s="27"/>
      <c r="E138" s="27"/>
      <c r="H138" s="124">
        <v>51</v>
      </c>
      <c r="I138" s="26" t="s">
        <v>42</v>
      </c>
      <c r="J138" s="99">
        <v>168863.40876436781</v>
      </c>
      <c r="K138" s="99">
        <v>170891.26287418624</v>
      </c>
      <c r="R138" s="29"/>
    </row>
    <row r="139" spans="2:18">
      <c r="B139" s="27"/>
      <c r="C139" s="27"/>
      <c r="D139" s="27"/>
      <c r="E139" s="27"/>
      <c r="H139" s="124">
        <v>52</v>
      </c>
      <c r="I139" s="26" t="s">
        <v>4</v>
      </c>
      <c r="J139" s="99">
        <v>150406.10557671648</v>
      </c>
      <c r="K139" s="99">
        <v>167306.10557883632</v>
      </c>
      <c r="R139" s="29"/>
    </row>
    <row r="140" spans="2:18">
      <c r="B140" s="27"/>
      <c r="C140" s="27"/>
      <c r="D140" s="27"/>
      <c r="E140" s="27"/>
      <c r="H140" s="124">
        <v>53</v>
      </c>
      <c r="I140" s="26" t="s">
        <v>19</v>
      </c>
      <c r="J140" s="99">
        <v>157244.75602911515</v>
      </c>
      <c r="K140" s="99">
        <v>171470.71366313426</v>
      </c>
      <c r="R140" s="29"/>
    </row>
    <row r="141" spans="2:18">
      <c r="B141" s="27"/>
      <c r="C141" s="27"/>
      <c r="D141" s="27"/>
      <c r="E141" s="27"/>
      <c r="H141" s="124">
        <v>54</v>
      </c>
      <c r="I141" s="26" t="s">
        <v>24</v>
      </c>
      <c r="J141" s="99">
        <v>154530.87679575264</v>
      </c>
      <c r="K141" s="99">
        <v>172240.68507055694</v>
      </c>
      <c r="R141" s="29"/>
    </row>
    <row r="142" spans="2:18">
      <c r="B142" s="27"/>
      <c r="C142" s="27"/>
      <c r="D142" s="27"/>
      <c r="E142" s="27"/>
      <c r="H142" s="124">
        <v>55</v>
      </c>
      <c r="I142" s="26" t="s">
        <v>15</v>
      </c>
      <c r="J142" s="99">
        <v>172512.86037379463</v>
      </c>
      <c r="K142" s="99">
        <v>170139.12877769661</v>
      </c>
      <c r="R142" s="29"/>
    </row>
    <row r="143" spans="2:18">
      <c r="B143" s="27"/>
      <c r="C143" s="27"/>
      <c r="D143" s="27"/>
      <c r="E143" s="27"/>
      <c r="H143" s="124">
        <v>56</v>
      </c>
      <c r="I143" s="26" t="s">
        <v>9</v>
      </c>
      <c r="J143" s="99">
        <v>165465.5968098547</v>
      </c>
      <c r="K143" s="99">
        <v>168095.99502703885</v>
      </c>
      <c r="R143" s="29"/>
    </row>
    <row r="144" spans="2:18">
      <c r="B144" s="27"/>
      <c r="C144" s="27"/>
      <c r="D144" s="27"/>
      <c r="E144" s="27"/>
      <c r="H144" s="124">
        <v>57</v>
      </c>
      <c r="I144" s="26" t="s">
        <v>43</v>
      </c>
      <c r="J144" s="99">
        <v>174739.14081275946</v>
      </c>
      <c r="K144" s="99">
        <v>172074.78170029496</v>
      </c>
      <c r="R144" s="29"/>
    </row>
    <row r="145" spans="2:18">
      <c r="B145" s="27"/>
      <c r="C145" s="27"/>
      <c r="D145" s="27"/>
      <c r="E145" s="27"/>
      <c r="H145" s="124">
        <v>58</v>
      </c>
      <c r="I145" s="26" t="s">
        <v>25</v>
      </c>
      <c r="J145" s="99">
        <v>155535.60882160545</v>
      </c>
      <c r="K145" s="99">
        <v>170199.62257365105</v>
      </c>
      <c r="R145" s="29"/>
    </row>
    <row r="146" spans="2:18">
      <c r="B146" s="27"/>
      <c r="C146" s="27"/>
      <c r="D146" s="27"/>
      <c r="E146" s="27"/>
      <c r="H146" s="124">
        <v>59</v>
      </c>
      <c r="I146" s="26" t="s">
        <v>20</v>
      </c>
      <c r="J146" s="99">
        <v>164969.78539206841</v>
      </c>
      <c r="K146" s="99">
        <v>168215.36156660653</v>
      </c>
      <c r="R146" s="29"/>
    </row>
    <row r="147" spans="2:18">
      <c r="B147" s="27"/>
      <c r="C147" s="27"/>
      <c r="D147" s="27"/>
      <c r="E147" s="27"/>
      <c r="H147" s="124">
        <v>60</v>
      </c>
      <c r="I147" s="26" t="s">
        <v>44</v>
      </c>
      <c r="J147" s="99">
        <v>180672.09286500551</v>
      </c>
      <c r="K147" s="99">
        <v>170702.15255124189</v>
      </c>
      <c r="R147" s="29"/>
    </row>
    <row r="148" spans="2:18">
      <c r="B148" s="27"/>
      <c r="C148" s="27"/>
      <c r="D148" s="27"/>
      <c r="E148" s="27"/>
      <c r="H148" s="124">
        <v>61</v>
      </c>
      <c r="I148" s="26" t="s">
        <v>16</v>
      </c>
      <c r="J148" s="99">
        <v>172653.52647159286</v>
      </c>
      <c r="K148" s="99">
        <v>166414.08108536719</v>
      </c>
      <c r="R148" s="29"/>
    </row>
    <row r="149" spans="2:18">
      <c r="B149" s="27"/>
      <c r="C149" s="27"/>
      <c r="D149" s="27"/>
      <c r="E149" s="27"/>
      <c r="H149" s="124">
        <v>62</v>
      </c>
      <c r="I149" s="26" t="s">
        <v>17</v>
      </c>
      <c r="J149" s="99">
        <v>151123.27213772872</v>
      </c>
      <c r="K149" s="99">
        <v>168217.77539525746</v>
      </c>
      <c r="R149" s="29"/>
    </row>
    <row r="150" spans="2:18">
      <c r="B150" s="27"/>
      <c r="C150" s="27"/>
      <c r="D150" s="27"/>
      <c r="E150" s="27"/>
      <c r="H150" s="124">
        <v>63</v>
      </c>
      <c r="I150" s="26" t="s">
        <v>26</v>
      </c>
      <c r="J150" s="99">
        <v>159926.47671087534</v>
      </c>
      <c r="K150" s="99">
        <v>167756.86122041271</v>
      </c>
      <c r="R150" s="29"/>
    </row>
    <row r="151" spans="2:18">
      <c r="B151" s="27"/>
      <c r="C151" s="27"/>
      <c r="D151" s="27"/>
      <c r="E151" s="27"/>
      <c r="H151" s="124">
        <v>64</v>
      </c>
      <c r="I151" s="26" t="s">
        <v>45</v>
      </c>
      <c r="J151" s="99">
        <v>172934.38290979041</v>
      </c>
      <c r="K151" s="99">
        <v>175688.78778812088</v>
      </c>
      <c r="R151" s="29"/>
    </row>
    <row r="152" spans="2:18">
      <c r="B152" s="27"/>
      <c r="C152" s="27"/>
      <c r="D152" s="27"/>
      <c r="E152" s="27"/>
      <c r="H152" s="124">
        <v>65</v>
      </c>
      <c r="I152" s="26" t="s">
        <v>10</v>
      </c>
      <c r="J152" s="99">
        <v>147229.46752714607</v>
      </c>
      <c r="K152" s="99">
        <v>169263.83123240585</v>
      </c>
      <c r="R152" s="29"/>
    </row>
    <row r="153" spans="2:18">
      <c r="B153" s="27"/>
      <c r="C153" s="27"/>
      <c r="D153" s="27"/>
      <c r="E153" s="27"/>
      <c r="H153" s="124">
        <v>66</v>
      </c>
      <c r="I153" s="26" t="s">
        <v>5</v>
      </c>
      <c r="J153" s="99">
        <v>128352.08171828171</v>
      </c>
      <c r="K153" s="99">
        <v>166932.94987317463</v>
      </c>
      <c r="R153" s="29"/>
    </row>
    <row r="154" spans="2:18">
      <c r="B154" s="27"/>
      <c r="C154" s="27"/>
      <c r="D154" s="27"/>
      <c r="E154" s="27"/>
      <c r="H154" s="124">
        <v>67</v>
      </c>
      <c r="I154" s="26" t="s">
        <v>6</v>
      </c>
      <c r="J154" s="99">
        <v>205659.27147450621</v>
      </c>
      <c r="K154" s="99">
        <v>178360.48827897426</v>
      </c>
      <c r="R154" s="29"/>
    </row>
    <row r="155" spans="2:18">
      <c r="B155" s="27"/>
      <c r="C155" s="27"/>
      <c r="D155" s="27"/>
      <c r="E155" s="27"/>
      <c r="H155" s="124">
        <v>68</v>
      </c>
      <c r="I155" s="26" t="s">
        <v>46</v>
      </c>
      <c r="J155" s="99">
        <v>177660.59630516593</v>
      </c>
      <c r="K155" s="99">
        <v>175304.4569570958</v>
      </c>
      <c r="R155" s="29"/>
    </row>
    <row r="156" spans="2:18">
      <c r="B156" s="27"/>
      <c r="C156" s="27"/>
      <c r="D156" s="27"/>
      <c r="E156" s="27"/>
      <c r="H156" s="124">
        <v>69</v>
      </c>
      <c r="I156" s="26" t="s">
        <v>47</v>
      </c>
      <c r="J156" s="99">
        <v>156686.07074989038</v>
      </c>
      <c r="K156" s="99">
        <v>170100.66803670223</v>
      </c>
      <c r="R156" s="29"/>
    </row>
    <row r="157" spans="2:18">
      <c r="B157" s="27"/>
      <c r="C157" s="27"/>
      <c r="D157" s="27"/>
      <c r="E157" s="27"/>
      <c r="H157" s="124">
        <v>70</v>
      </c>
      <c r="I157" s="26" t="s">
        <v>48</v>
      </c>
      <c r="J157" s="99">
        <v>162112.85978169605</v>
      </c>
      <c r="K157" s="99">
        <v>172392.8613994089</v>
      </c>
      <c r="R157" s="29"/>
    </row>
    <row r="158" spans="2:18">
      <c r="B158" s="27"/>
      <c r="C158" s="27"/>
      <c r="D158" s="27"/>
      <c r="E158" s="27"/>
      <c r="H158" s="124">
        <v>71</v>
      </c>
      <c r="I158" s="26" t="s">
        <v>49</v>
      </c>
      <c r="J158" s="99">
        <v>167404.33249370276</v>
      </c>
      <c r="K158" s="99">
        <v>170297.47316339688</v>
      </c>
      <c r="R158" s="29"/>
    </row>
    <row r="159" spans="2:18">
      <c r="B159" s="27"/>
      <c r="C159" s="27"/>
      <c r="D159" s="27"/>
      <c r="E159" s="27"/>
      <c r="H159" s="124">
        <v>72</v>
      </c>
      <c r="I159" s="26" t="s">
        <v>27</v>
      </c>
      <c r="J159" s="99">
        <v>134280.7028493894</v>
      </c>
      <c r="K159" s="99">
        <v>169720.16007357123</v>
      </c>
      <c r="R159" s="29"/>
    </row>
    <row r="160" spans="2:18">
      <c r="B160" s="27"/>
      <c r="C160" s="27"/>
      <c r="D160" s="27"/>
      <c r="E160" s="27"/>
      <c r="H160" s="124">
        <v>73</v>
      </c>
      <c r="I160" s="26" t="s">
        <v>28</v>
      </c>
      <c r="J160" s="99">
        <v>149979.48162859981</v>
      </c>
      <c r="K160" s="99">
        <v>168137.01106980437</v>
      </c>
      <c r="R160" s="29"/>
    </row>
    <row r="161" spans="2:18">
      <c r="B161" s="27"/>
      <c r="C161" s="27"/>
      <c r="D161" s="27"/>
      <c r="E161" s="27"/>
      <c r="H161" s="124">
        <v>74</v>
      </c>
      <c r="I161" s="26" t="s">
        <v>29</v>
      </c>
      <c r="J161" s="73">
        <v>177148.70452911576</v>
      </c>
      <c r="K161" s="73">
        <v>166954.60797851332</v>
      </c>
      <c r="R161" s="29"/>
    </row>
    <row r="162" spans="2:18">
      <c r="B162" s="27"/>
      <c r="C162" s="27"/>
      <c r="D162" s="27"/>
      <c r="E162" s="27"/>
      <c r="H162" s="193" t="s">
        <v>0</v>
      </c>
      <c r="I162" s="194"/>
      <c r="J162" s="108">
        <v>170962.82704150345</v>
      </c>
      <c r="K162" s="108">
        <v>170962.82704150345</v>
      </c>
      <c r="R162" s="29"/>
    </row>
  </sheetData>
  <mergeCells count="15">
    <mergeCell ref="Q3:Q4"/>
    <mergeCell ref="N3:P3"/>
    <mergeCell ref="M3:M4"/>
    <mergeCell ref="B79:C79"/>
    <mergeCell ref="B3:B4"/>
    <mergeCell ref="C3:C4"/>
    <mergeCell ref="D3:D4"/>
    <mergeCell ref="E3:E4"/>
    <mergeCell ref="H3:H4"/>
    <mergeCell ref="I3:K3"/>
    <mergeCell ref="H86:H87"/>
    <mergeCell ref="I86:I87"/>
    <mergeCell ref="J86:J87"/>
    <mergeCell ref="K86:K87"/>
    <mergeCell ref="H162:I162"/>
  </mergeCells>
  <phoneticPr fontId="3"/>
  <pageMargins left="0.39370078740157483" right="0.19685039370078741" top="0.59055118110236227" bottom="0.39370078740157483" header="0.31496062992125984" footer="0.19685039370078741"/>
  <pageSetup paperSize="8" scale="69" fitToHeight="0" orientation="landscape" r:id="rId1"/>
  <headerFooter>
    <oddHeader>&amp;R&amp;"ＭＳ 明朝,標準"&amp;12 2-4.生活習慣病に係る医療費等の状況</oddHeader>
  </headerFooter>
  <ignoredErrors>
    <ignoredError sqref="I5:I78" emptyCellReferenc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J81"/>
  <sheetViews>
    <sheetView showGridLines="0" zoomScaleNormal="100" zoomScaleSheetLayoutView="100" workbookViewId="0"/>
  </sheetViews>
  <sheetFormatPr defaultColWidth="9" defaultRowHeight="13.5"/>
  <cols>
    <col min="1" max="1" width="4.625" style="19" customWidth="1"/>
    <col min="2" max="2" width="3.25" style="19" customWidth="1"/>
    <col min="3" max="3" width="18.75" style="19" customWidth="1"/>
    <col min="4" max="5" width="20.625" style="19" customWidth="1"/>
    <col min="6" max="6" width="12.375" style="31" customWidth="1"/>
    <col min="7" max="7" width="6.25" style="19" customWidth="1"/>
    <col min="8" max="10" width="20.625" style="19" customWidth="1"/>
    <col min="11" max="16384" width="9" style="19"/>
  </cols>
  <sheetData>
    <row r="1" spans="2:10" ht="16.5" customHeight="1">
      <c r="B1" s="27" t="s">
        <v>210</v>
      </c>
      <c r="C1" s="27"/>
      <c r="D1" s="27"/>
      <c r="E1" s="27"/>
      <c r="F1" s="28"/>
      <c r="G1" s="27"/>
      <c r="H1" s="27"/>
      <c r="I1" s="27"/>
      <c r="J1" s="27"/>
    </row>
    <row r="2" spans="2:10" ht="16.5" customHeight="1">
      <c r="B2" s="27" t="s">
        <v>209</v>
      </c>
      <c r="C2" s="27"/>
      <c r="D2" s="27"/>
      <c r="E2" s="27"/>
      <c r="F2" s="28"/>
      <c r="G2" s="27"/>
      <c r="H2" s="27"/>
      <c r="I2" s="27"/>
      <c r="J2" s="27"/>
    </row>
    <row r="3" spans="2:10" ht="16.5" customHeight="1">
      <c r="B3" s="27" t="s">
        <v>211</v>
      </c>
      <c r="C3" s="27"/>
      <c r="D3" s="27"/>
      <c r="E3" s="27"/>
      <c r="F3" s="28"/>
      <c r="G3" s="27"/>
      <c r="H3" s="27"/>
      <c r="I3" s="27"/>
      <c r="J3" s="27" t="s">
        <v>132</v>
      </c>
    </row>
    <row r="4" spans="2:10">
      <c r="B4" s="27"/>
      <c r="C4" s="27"/>
      <c r="D4" s="27"/>
      <c r="E4" s="27"/>
      <c r="F4" s="28"/>
      <c r="G4" s="27"/>
      <c r="H4" s="27"/>
      <c r="I4" s="27"/>
      <c r="J4" s="27"/>
    </row>
    <row r="5" spans="2:10">
      <c r="B5" s="27"/>
      <c r="C5" s="27"/>
      <c r="D5" s="27"/>
      <c r="E5" s="27"/>
      <c r="F5" s="28"/>
      <c r="G5" s="27"/>
      <c r="H5" s="27"/>
      <c r="I5" s="27"/>
      <c r="J5" s="27"/>
    </row>
    <row r="6" spans="2:10">
      <c r="B6" s="27"/>
      <c r="C6" s="27"/>
      <c r="D6" s="27"/>
      <c r="E6" s="27"/>
      <c r="F6" s="28"/>
      <c r="G6" s="27"/>
      <c r="H6" s="27"/>
      <c r="I6" s="27"/>
      <c r="J6" s="27"/>
    </row>
    <row r="7" spans="2:10">
      <c r="B7" s="27"/>
      <c r="C7" s="27"/>
      <c r="D7" s="27"/>
      <c r="E7" s="27"/>
      <c r="F7" s="28"/>
      <c r="G7" s="27"/>
      <c r="H7" s="27"/>
      <c r="I7" s="27"/>
      <c r="J7" s="27"/>
    </row>
    <row r="8" spans="2:10">
      <c r="B8" s="27"/>
      <c r="C8" s="27"/>
      <c r="D8" s="27"/>
      <c r="E8" s="27"/>
      <c r="F8" s="28"/>
      <c r="G8" s="27"/>
      <c r="H8" s="27"/>
      <c r="I8" s="27"/>
      <c r="J8" s="27"/>
    </row>
    <row r="9" spans="2:10">
      <c r="B9" s="27"/>
      <c r="C9" s="27"/>
      <c r="D9" s="27"/>
      <c r="E9" s="27"/>
      <c r="F9" s="28"/>
      <c r="G9" s="27"/>
      <c r="H9" s="27"/>
      <c r="I9" s="27"/>
      <c r="J9" s="27"/>
    </row>
    <row r="10" spans="2:10">
      <c r="B10" s="27"/>
      <c r="C10" s="27"/>
      <c r="D10" s="27"/>
      <c r="E10" s="27"/>
      <c r="F10" s="28"/>
      <c r="G10" s="27"/>
      <c r="H10" s="27"/>
      <c r="I10" s="27"/>
      <c r="J10" s="27"/>
    </row>
    <row r="11" spans="2:10">
      <c r="B11" s="27"/>
      <c r="C11" s="27"/>
      <c r="D11" s="27"/>
      <c r="E11" s="27"/>
      <c r="F11" s="28"/>
      <c r="G11" s="27"/>
      <c r="H11" s="27"/>
      <c r="I11" s="27"/>
      <c r="J11" s="27"/>
    </row>
    <row r="12" spans="2:10">
      <c r="B12" s="27"/>
      <c r="C12" s="27"/>
      <c r="D12" s="27"/>
      <c r="E12" s="27"/>
      <c r="F12" s="28"/>
      <c r="G12" s="27"/>
      <c r="H12" s="27"/>
      <c r="I12" s="27"/>
      <c r="J12" s="27"/>
    </row>
    <row r="13" spans="2:10">
      <c r="B13" s="27"/>
      <c r="C13" s="27"/>
      <c r="D13" s="27"/>
      <c r="E13" s="27"/>
      <c r="F13" s="28"/>
      <c r="G13" s="27"/>
      <c r="H13" s="27"/>
      <c r="I13" s="27"/>
      <c r="J13" s="27"/>
    </row>
    <row r="14" spans="2:10">
      <c r="B14" s="27"/>
      <c r="C14" s="27"/>
      <c r="D14" s="27"/>
      <c r="E14" s="27"/>
      <c r="F14" s="28"/>
      <c r="G14" s="27"/>
      <c r="H14" s="27"/>
      <c r="I14" s="27"/>
      <c r="J14" s="27"/>
    </row>
    <row r="15" spans="2:10">
      <c r="B15" s="27"/>
      <c r="C15" s="27"/>
      <c r="D15" s="27"/>
      <c r="E15" s="27"/>
      <c r="F15" s="28"/>
      <c r="G15" s="27"/>
      <c r="H15" s="27"/>
      <c r="I15" s="27"/>
      <c r="J15" s="27"/>
    </row>
    <row r="16" spans="2:10">
      <c r="B16" s="27"/>
      <c r="C16" s="27"/>
      <c r="D16" s="27"/>
      <c r="E16" s="27"/>
      <c r="F16" s="28"/>
      <c r="G16" s="27"/>
      <c r="H16" s="27"/>
      <c r="I16" s="27"/>
      <c r="J16" s="27"/>
    </row>
    <row r="17" spans="2:10">
      <c r="B17" s="27"/>
      <c r="C17" s="27"/>
      <c r="D17" s="27"/>
      <c r="E17" s="27"/>
      <c r="F17" s="28"/>
      <c r="G17" s="27"/>
      <c r="H17" s="27"/>
      <c r="I17" s="27"/>
      <c r="J17" s="27"/>
    </row>
    <row r="18" spans="2:10">
      <c r="B18" s="27"/>
      <c r="C18" s="27"/>
      <c r="D18" s="27"/>
      <c r="E18" s="27"/>
      <c r="F18" s="28"/>
      <c r="G18" s="27"/>
      <c r="H18" s="27"/>
      <c r="I18" s="27"/>
      <c r="J18" s="27"/>
    </row>
    <row r="19" spans="2:10">
      <c r="B19" s="27"/>
      <c r="C19" s="27"/>
      <c r="D19" s="27"/>
      <c r="E19" s="27"/>
      <c r="F19" s="28"/>
      <c r="G19" s="27"/>
      <c r="H19" s="27"/>
      <c r="I19" s="27"/>
      <c r="J19" s="27"/>
    </row>
    <row r="20" spans="2:10">
      <c r="B20" s="27"/>
      <c r="C20" s="27"/>
      <c r="D20" s="27"/>
      <c r="E20" s="27"/>
      <c r="F20" s="28"/>
      <c r="G20" s="27"/>
      <c r="H20" s="27"/>
      <c r="I20" s="27"/>
      <c r="J20" s="27"/>
    </row>
    <row r="21" spans="2:10">
      <c r="B21" s="27"/>
      <c r="C21" s="27"/>
      <c r="D21" s="27"/>
      <c r="E21" s="27"/>
      <c r="F21" s="28"/>
      <c r="G21" s="27"/>
      <c r="H21" s="27"/>
      <c r="I21" s="27"/>
      <c r="J21" s="27"/>
    </row>
    <row r="22" spans="2:10">
      <c r="B22" s="27"/>
      <c r="C22" s="27"/>
      <c r="D22" s="27"/>
      <c r="E22" s="27"/>
      <c r="F22" s="28"/>
      <c r="G22" s="27"/>
      <c r="H22" s="27"/>
      <c r="I22" s="27"/>
      <c r="J22" s="27"/>
    </row>
    <row r="23" spans="2:10">
      <c r="B23" s="27"/>
      <c r="C23" s="27"/>
      <c r="D23" s="27"/>
      <c r="E23" s="27"/>
      <c r="F23" s="28"/>
      <c r="G23" s="27"/>
      <c r="H23" s="27"/>
      <c r="I23" s="27"/>
      <c r="J23" s="27"/>
    </row>
    <row r="24" spans="2:10">
      <c r="B24" s="27"/>
      <c r="C24" s="27"/>
      <c r="D24" s="27"/>
      <c r="E24" s="27"/>
      <c r="F24" s="28"/>
      <c r="G24" s="27"/>
      <c r="H24" s="27"/>
      <c r="I24" s="27"/>
      <c r="J24" s="27"/>
    </row>
    <row r="25" spans="2:10">
      <c r="B25" s="27"/>
      <c r="C25" s="27"/>
      <c r="D25" s="27"/>
      <c r="E25" s="27"/>
      <c r="F25" s="28"/>
      <c r="G25" s="27"/>
      <c r="H25" s="27"/>
      <c r="I25" s="27"/>
      <c r="J25" s="27"/>
    </row>
    <row r="26" spans="2:10">
      <c r="B26" s="27"/>
      <c r="C26" s="27"/>
      <c r="D26" s="27"/>
      <c r="E26" s="27"/>
      <c r="F26" s="28"/>
      <c r="G26" s="27"/>
      <c r="H26" s="27"/>
      <c r="I26" s="27"/>
      <c r="J26" s="27"/>
    </row>
    <row r="27" spans="2:10">
      <c r="B27" s="27"/>
      <c r="C27" s="27"/>
      <c r="D27" s="27"/>
      <c r="E27" s="27"/>
      <c r="F27" s="28"/>
      <c r="G27" s="27"/>
      <c r="H27" s="27"/>
      <c r="I27" s="27"/>
      <c r="J27" s="27"/>
    </row>
    <row r="28" spans="2:10">
      <c r="B28" s="27"/>
      <c r="C28" s="27"/>
      <c r="D28" s="27"/>
      <c r="E28" s="27"/>
      <c r="F28" s="28"/>
      <c r="G28" s="27"/>
      <c r="H28" s="27"/>
      <c r="I28" s="27"/>
      <c r="J28" s="27"/>
    </row>
    <row r="29" spans="2:10">
      <c r="B29" s="27"/>
      <c r="C29" s="27"/>
      <c r="D29" s="27"/>
      <c r="E29" s="27"/>
      <c r="F29" s="28"/>
      <c r="G29" s="27"/>
      <c r="H29" s="27"/>
      <c r="I29" s="27"/>
      <c r="J29" s="27"/>
    </row>
    <row r="30" spans="2:10">
      <c r="B30" s="27"/>
      <c r="C30" s="27"/>
      <c r="D30" s="27"/>
      <c r="E30" s="27"/>
      <c r="F30" s="28"/>
      <c r="G30" s="27"/>
      <c r="H30" s="27"/>
      <c r="I30" s="27"/>
      <c r="J30" s="27"/>
    </row>
    <row r="31" spans="2:10">
      <c r="B31" s="27"/>
      <c r="C31" s="27"/>
      <c r="D31" s="27"/>
      <c r="E31" s="27"/>
      <c r="F31" s="28"/>
      <c r="G31" s="27"/>
      <c r="H31" s="27"/>
      <c r="I31" s="27"/>
      <c r="J31" s="27"/>
    </row>
    <row r="32" spans="2:10">
      <c r="B32" s="27"/>
      <c r="C32" s="27"/>
      <c r="D32" s="27"/>
      <c r="E32" s="27"/>
      <c r="F32" s="28"/>
      <c r="G32" s="27"/>
      <c r="H32" s="27"/>
      <c r="I32" s="27"/>
      <c r="J32" s="27"/>
    </row>
    <row r="33" spans="2:10">
      <c r="B33" s="27"/>
      <c r="C33" s="27"/>
      <c r="D33" s="27"/>
      <c r="E33" s="27"/>
      <c r="F33" s="28"/>
      <c r="G33" s="27"/>
      <c r="H33" s="27"/>
      <c r="I33" s="27"/>
      <c r="J33" s="27"/>
    </row>
    <row r="34" spans="2:10">
      <c r="B34" s="27"/>
      <c r="C34" s="27"/>
      <c r="D34" s="27"/>
      <c r="E34" s="27"/>
      <c r="F34" s="28"/>
      <c r="G34" s="27"/>
      <c r="H34" s="27"/>
      <c r="I34" s="27"/>
      <c r="J34" s="27"/>
    </row>
    <row r="35" spans="2:10">
      <c r="B35" s="27"/>
      <c r="C35" s="27"/>
      <c r="D35" s="27"/>
      <c r="E35" s="27"/>
      <c r="F35" s="28"/>
      <c r="G35" s="27"/>
      <c r="H35" s="27"/>
      <c r="I35" s="27"/>
      <c r="J35" s="27"/>
    </row>
    <row r="36" spans="2:10">
      <c r="B36" s="27"/>
      <c r="C36" s="27"/>
      <c r="D36" s="27"/>
      <c r="E36" s="27"/>
      <c r="F36" s="28"/>
      <c r="G36" s="27"/>
      <c r="H36" s="27"/>
      <c r="I36" s="27"/>
      <c r="J36" s="27"/>
    </row>
    <row r="37" spans="2:10">
      <c r="B37" s="27"/>
      <c r="C37" s="27"/>
      <c r="D37" s="27"/>
      <c r="E37" s="27"/>
      <c r="F37" s="28"/>
      <c r="G37" s="27"/>
      <c r="H37" s="27"/>
      <c r="I37" s="27"/>
      <c r="J37" s="27"/>
    </row>
    <row r="38" spans="2:10">
      <c r="B38" s="27"/>
      <c r="C38" s="27"/>
      <c r="D38" s="27"/>
      <c r="E38" s="27"/>
      <c r="F38" s="28"/>
      <c r="G38" s="27"/>
      <c r="H38" s="27"/>
      <c r="I38" s="27"/>
      <c r="J38" s="27"/>
    </row>
    <row r="39" spans="2:10">
      <c r="B39" s="27"/>
      <c r="C39" s="27"/>
      <c r="D39" s="27"/>
      <c r="E39" s="27"/>
      <c r="F39" s="28"/>
      <c r="G39" s="27"/>
      <c r="H39" s="27"/>
      <c r="I39" s="27"/>
      <c r="J39" s="27"/>
    </row>
    <row r="40" spans="2:10">
      <c r="B40" s="27"/>
      <c r="C40" s="27"/>
      <c r="D40" s="27"/>
      <c r="E40" s="27"/>
      <c r="F40" s="28"/>
      <c r="G40" s="27"/>
      <c r="H40" s="27"/>
      <c r="I40" s="27"/>
      <c r="J40" s="27"/>
    </row>
    <row r="41" spans="2:10">
      <c r="B41" s="27"/>
      <c r="C41" s="27"/>
      <c r="D41" s="27"/>
      <c r="E41" s="27"/>
      <c r="F41" s="28"/>
      <c r="G41" s="27"/>
      <c r="H41" s="27"/>
      <c r="I41" s="27"/>
      <c r="J41" s="27"/>
    </row>
    <row r="42" spans="2:10">
      <c r="B42" s="27"/>
      <c r="C42" s="27"/>
      <c r="D42" s="27"/>
      <c r="E42" s="27"/>
      <c r="F42" s="28"/>
      <c r="G42" s="27"/>
      <c r="H42" s="27"/>
      <c r="I42" s="27"/>
      <c r="J42" s="27"/>
    </row>
    <row r="43" spans="2:10">
      <c r="B43" s="27"/>
      <c r="C43" s="27"/>
      <c r="D43" s="27"/>
      <c r="E43" s="27"/>
      <c r="F43" s="28"/>
      <c r="G43" s="27"/>
      <c r="H43" s="27"/>
      <c r="I43" s="27"/>
      <c r="J43" s="27"/>
    </row>
    <row r="44" spans="2:10">
      <c r="B44" s="27"/>
      <c r="C44" s="27"/>
      <c r="D44" s="27"/>
      <c r="E44" s="27"/>
      <c r="F44" s="28"/>
      <c r="G44" s="27"/>
      <c r="H44" s="27"/>
      <c r="I44" s="27"/>
      <c r="J44" s="27"/>
    </row>
    <row r="45" spans="2:10">
      <c r="B45" s="27"/>
      <c r="C45" s="27"/>
      <c r="D45" s="27"/>
      <c r="E45" s="27"/>
      <c r="F45" s="28"/>
      <c r="G45" s="27"/>
      <c r="H45" s="27"/>
      <c r="I45" s="27"/>
      <c r="J45" s="27"/>
    </row>
    <row r="46" spans="2:10">
      <c r="B46" s="27"/>
      <c r="C46" s="27"/>
      <c r="D46" s="27"/>
      <c r="E46" s="27"/>
      <c r="F46" s="28"/>
      <c r="G46" s="27"/>
      <c r="H46" s="27"/>
      <c r="I46" s="27"/>
      <c r="J46" s="27"/>
    </row>
    <row r="47" spans="2:10">
      <c r="B47" s="27"/>
      <c r="C47" s="27"/>
      <c r="D47" s="27"/>
      <c r="E47" s="27"/>
      <c r="F47" s="28"/>
      <c r="G47" s="27"/>
      <c r="H47" s="27"/>
      <c r="I47" s="27"/>
      <c r="J47" s="27"/>
    </row>
    <row r="48" spans="2:10">
      <c r="B48" s="27"/>
      <c r="C48" s="27"/>
      <c r="D48" s="27"/>
      <c r="E48" s="27"/>
      <c r="F48" s="28"/>
      <c r="G48" s="27"/>
      <c r="H48" s="27"/>
      <c r="I48" s="27"/>
      <c r="J48" s="27"/>
    </row>
    <row r="49" spans="2:10">
      <c r="B49" s="27"/>
      <c r="C49" s="27"/>
      <c r="D49" s="27"/>
      <c r="E49" s="27"/>
      <c r="F49" s="28"/>
      <c r="G49" s="27"/>
      <c r="H49" s="27"/>
      <c r="I49" s="27"/>
      <c r="J49" s="27"/>
    </row>
    <row r="50" spans="2:10">
      <c r="B50" s="27"/>
      <c r="C50" s="27"/>
      <c r="D50" s="27"/>
      <c r="E50" s="27"/>
      <c r="F50" s="28"/>
      <c r="G50" s="27"/>
      <c r="H50" s="27"/>
      <c r="I50" s="27"/>
      <c r="J50" s="27"/>
    </row>
    <row r="51" spans="2:10">
      <c r="B51" s="27"/>
      <c r="C51" s="27"/>
      <c r="D51" s="27"/>
      <c r="E51" s="27"/>
      <c r="F51" s="28"/>
      <c r="G51" s="27"/>
      <c r="H51" s="27"/>
      <c r="I51" s="27"/>
      <c r="J51" s="27"/>
    </row>
    <row r="52" spans="2:10">
      <c r="B52" s="27"/>
      <c r="C52" s="27"/>
      <c r="D52" s="27"/>
      <c r="E52" s="27"/>
      <c r="F52" s="28"/>
      <c r="G52" s="27"/>
      <c r="H52" s="27"/>
      <c r="I52" s="27"/>
      <c r="J52" s="27"/>
    </row>
    <row r="53" spans="2:10">
      <c r="B53" s="27"/>
      <c r="C53" s="27"/>
      <c r="D53" s="27"/>
      <c r="E53" s="27"/>
      <c r="F53" s="28"/>
      <c r="G53" s="27"/>
      <c r="H53" s="27"/>
      <c r="I53" s="27"/>
      <c r="J53" s="27"/>
    </row>
    <row r="54" spans="2:10">
      <c r="B54" s="27"/>
      <c r="C54" s="27"/>
      <c r="D54" s="27"/>
      <c r="E54" s="27"/>
      <c r="F54" s="28"/>
      <c r="G54" s="27"/>
      <c r="H54" s="27"/>
      <c r="I54" s="27"/>
      <c r="J54" s="27"/>
    </row>
    <row r="55" spans="2:10">
      <c r="B55" s="27"/>
      <c r="C55" s="27"/>
      <c r="D55" s="27"/>
      <c r="E55" s="27"/>
      <c r="F55" s="28"/>
      <c r="G55" s="27"/>
      <c r="H55" s="27"/>
      <c r="I55" s="27"/>
      <c r="J55" s="27"/>
    </row>
    <row r="56" spans="2:10">
      <c r="B56" s="27"/>
      <c r="C56" s="27"/>
      <c r="D56" s="27"/>
      <c r="E56" s="27"/>
      <c r="F56" s="28"/>
      <c r="G56" s="27"/>
      <c r="H56" s="27"/>
      <c r="I56" s="27"/>
      <c r="J56" s="27"/>
    </row>
    <row r="57" spans="2:10">
      <c r="B57" s="27"/>
      <c r="C57" s="27"/>
      <c r="D57" s="27"/>
      <c r="E57" s="27"/>
      <c r="F57" s="28"/>
      <c r="G57" s="27"/>
      <c r="H57" s="27"/>
      <c r="I57" s="27"/>
      <c r="J57" s="27"/>
    </row>
    <row r="58" spans="2:10">
      <c r="B58" s="27"/>
      <c r="C58" s="27"/>
      <c r="D58" s="27"/>
      <c r="E58" s="27"/>
      <c r="F58" s="28"/>
      <c r="G58" s="27"/>
      <c r="H58" s="27"/>
      <c r="I58" s="27"/>
      <c r="J58" s="27"/>
    </row>
    <row r="59" spans="2:10">
      <c r="B59" s="27"/>
      <c r="C59" s="27"/>
      <c r="D59" s="27"/>
      <c r="E59" s="27"/>
      <c r="F59" s="28"/>
      <c r="G59" s="27"/>
      <c r="H59" s="27"/>
      <c r="I59" s="27"/>
      <c r="J59" s="27"/>
    </row>
    <row r="60" spans="2:10">
      <c r="B60" s="27"/>
      <c r="C60" s="27"/>
      <c r="D60" s="27"/>
      <c r="E60" s="27"/>
      <c r="F60" s="28"/>
      <c r="G60" s="27"/>
      <c r="H60" s="27"/>
      <c r="I60" s="27"/>
      <c r="J60" s="27"/>
    </row>
    <row r="61" spans="2:10">
      <c r="B61" s="27"/>
      <c r="C61" s="27"/>
      <c r="D61" s="27"/>
      <c r="E61" s="27"/>
      <c r="F61" s="28"/>
      <c r="G61" s="27"/>
      <c r="H61" s="27"/>
      <c r="I61" s="27"/>
      <c r="J61" s="27"/>
    </row>
    <row r="62" spans="2:10">
      <c r="B62" s="27"/>
      <c r="C62" s="27"/>
      <c r="D62" s="27"/>
      <c r="E62" s="27"/>
      <c r="F62" s="28"/>
      <c r="G62" s="27"/>
      <c r="H62" s="27"/>
      <c r="I62" s="27"/>
      <c r="J62" s="27"/>
    </row>
    <row r="63" spans="2:10">
      <c r="B63" s="27"/>
      <c r="C63" s="27"/>
      <c r="D63" s="27"/>
      <c r="E63" s="27"/>
      <c r="F63" s="28"/>
      <c r="G63" s="27"/>
      <c r="H63" s="27"/>
      <c r="I63" s="27"/>
      <c r="J63" s="27"/>
    </row>
    <row r="64" spans="2:10">
      <c r="B64" s="27"/>
      <c r="C64" s="27"/>
      <c r="D64" s="27"/>
      <c r="E64" s="27"/>
      <c r="F64" s="28"/>
      <c r="G64" s="27"/>
      <c r="H64" s="27"/>
      <c r="I64" s="27"/>
      <c r="J64" s="27"/>
    </row>
    <row r="65" spans="2:10">
      <c r="B65" s="27"/>
      <c r="C65" s="27"/>
      <c r="D65" s="27"/>
      <c r="E65" s="27"/>
      <c r="F65" s="28"/>
      <c r="G65" s="27"/>
      <c r="H65" s="27"/>
      <c r="I65" s="27"/>
      <c r="J65" s="27"/>
    </row>
    <row r="66" spans="2:10">
      <c r="B66" s="27"/>
      <c r="C66" s="27"/>
      <c r="D66" s="27"/>
      <c r="E66" s="27"/>
      <c r="F66" s="28"/>
      <c r="G66" s="27"/>
      <c r="H66" s="27"/>
      <c r="I66" s="27"/>
      <c r="J66" s="27"/>
    </row>
    <row r="67" spans="2:10">
      <c r="B67" s="27"/>
      <c r="C67" s="27"/>
      <c r="D67" s="27"/>
      <c r="E67" s="27"/>
      <c r="F67" s="28"/>
      <c r="G67" s="27"/>
      <c r="H67" s="27"/>
      <c r="I67" s="27"/>
      <c r="J67" s="27"/>
    </row>
    <row r="68" spans="2:10">
      <c r="B68" s="27"/>
      <c r="C68" s="27"/>
      <c r="D68" s="27"/>
      <c r="E68" s="27"/>
      <c r="F68" s="28"/>
      <c r="G68" s="27"/>
      <c r="H68" s="27"/>
      <c r="I68" s="27"/>
      <c r="J68" s="27"/>
    </row>
    <row r="69" spans="2:10">
      <c r="B69" s="27"/>
      <c r="C69" s="27"/>
      <c r="D69" s="27"/>
      <c r="E69" s="27"/>
      <c r="F69" s="28"/>
      <c r="G69" s="27"/>
      <c r="H69" s="27"/>
      <c r="I69" s="27"/>
      <c r="J69" s="27"/>
    </row>
    <row r="70" spans="2:10">
      <c r="B70" s="27"/>
      <c r="C70" s="27"/>
      <c r="D70" s="27"/>
      <c r="E70" s="27"/>
      <c r="F70" s="28"/>
      <c r="G70" s="27"/>
      <c r="H70" s="27"/>
      <c r="I70" s="27"/>
      <c r="J70" s="27"/>
    </row>
    <row r="71" spans="2:10">
      <c r="B71" s="27"/>
      <c r="C71" s="27"/>
      <c r="D71" s="27"/>
      <c r="E71" s="27"/>
      <c r="F71" s="28"/>
      <c r="G71" s="27"/>
      <c r="H71" s="27"/>
      <c r="I71" s="27"/>
      <c r="J71" s="27"/>
    </row>
    <row r="72" spans="2:10">
      <c r="B72" s="27"/>
      <c r="C72" s="27"/>
      <c r="D72" s="27"/>
      <c r="E72" s="27"/>
      <c r="F72" s="28"/>
      <c r="G72" s="27"/>
      <c r="H72" s="27"/>
      <c r="I72" s="27"/>
      <c r="J72" s="27"/>
    </row>
    <row r="73" spans="2:10">
      <c r="B73" s="27"/>
      <c r="C73" s="27"/>
      <c r="D73" s="27"/>
      <c r="E73" s="27"/>
      <c r="F73" s="28"/>
      <c r="G73" s="27"/>
      <c r="H73" s="27"/>
      <c r="I73" s="27"/>
      <c r="J73" s="27"/>
    </row>
    <row r="74" spans="2:10">
      <c r="B74" s="27"/>
      <c r="C74" s="27"/>
      <c r="D74" s="27"/>
      <c r="E74" s="27"/>
      <c r="F74" s="28"/>
      <c r="G74" s="27"/>
      <c r="H74" s="27"/>
      <c r="I74" s="27"/>
      <c r="J74" s="27"/>
    </row>
    <row r="75" spans="2:10">
      <c r="B75" s="27"/>
      <c r="C75" s="27"/>
      <c r="D75" s="27"/>
      <c r="E75" s="27"/>
      <c r="F75" s="28"/>
      <c r="G75" s="27"/>
      <c r="H75" s="27"/>
      <c r="I75" s="27"/>
      <c r="J75" s="27"/>
    </row>
    <row r="76" spans="2:10">
      <c r="B76" s="27"/>
      <c r="C76" s="27"/>
      <c r="D76" s="27"/>
      <c r="E76" s="27"/>
      <c r="F76" s="28"/>
      <c r="G76" s="27"/>
      <c r="H76" s="27"/>
      <c r="I76" s="27"/>
      <c r="J76" s="27"/>
    </row>
    <row r="77" spans="2:10">
      <c r="B77" s="27"/>
      <c r="C77" s="27"/>
      <c r="D77" s="27"/>
      <c r="E77" s="27"/>
      <c r="F77" s="28"/>
      <c r="G77" s="27"/>
      <c r="H77" s="27"/>
      <c r="I77" s="27"/>
      <c r="J77" s="27"/>
    </row>
    <row r="78" spans="2:10">
      <c r="B78" s="27"/>
      <c r="C78" s="27"/>
      <c r="D78" s="27"/>
      <c r="E78" s="27"/>
      <c r="F78" s="28"/>
      <c r="G78" s="27"/>
      <c r="H78" s="27"/>
      <c r="I78" s="27"/>
      <c r="J78" s="27"/>
    </row>
    <row r="79" spans="2:10" ht="16.5" customHeight="1">
      <c r="B79" s="27" t="s">
        <v>237</v>
      </c>
      <c r="C79" s="27"/>
      <c r="D79" s="27"/>
      <c r="E79" s="27"/>
      <c r="F79" s="28"/>
      <c r="G79" s="27"/>
      <c r="H79" s="27"/>
      <c r="I79" s="27"/>
      <c r="J79" s="27"/>
    </row>
    <row r="80" spans="2:10" ht="16.5" customHeight="1">
      <c r="B80" s="27" t="s">
        <v>206</v>
      </c>
      <c r="C80" s="27"/>
      <c r="D80" s="27"/>
      <c r="E80" s="27"/>
      <c r="F80" s="28"/>
      <c r="G80" s="27"/>
      <c r="H80" s="27"/>
      <c r="I80" s="27"/>
      <c r="J80" s="27"/>
    </row>
    <row r="81" spans="2:10" ht="16.5" customHeight="1">
      <c r="B81" s="27" t="s">
        <v>212</v>
      </c>
      <c r="C81" s="27"/>
      <c r="D81" s="27"/>
      <c r="E81" s="27"/>
      <c r="F81" s="28"/>
      <c r="G81" s="27"/>
      <c r="H81" s="27"/>
      <c r="I81" s="27"/>
      <c r="J81" s="27"/>
    </row>
  </sheetData>
  <phoneticPr fontId="3"/>
  <pageMargins left="0.39370078740157483" right="0.19685039370078741" top="0.59055118110236227" bottom="0.39370078740157483" header="0.31496062992125984" footer="0.19685039370078741"/>
  <pageSetup paperSize="8" scale="75" fitToHeight="0" orientation="landscape" r:id="rId1"/>
  <headerFooter>
    <oddHeader>&amp;R&amp;"ＭＳ 明朝,標準"&amp;12 2-4.生活習慣病に係る医療費等の状況</oddHeader>
  </headerFooter>
  <rowBreaks count="1" manualBreakCount="1">
    <brk id="7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年齢階層別_生活習慣病の状況</vt:lpstr>
      <vt:lpstr>男女別_生活習慣病の状況</vt:lpstr>
      <vt:lpstr>市区町村別_生活習慣病の状況</vt:lpstr>
      <vt:lpstr>市区町村別_生活習慣病患者割合グラフ</vt:lpstr>
      <vt:lpstr>市区町村別_生活習慣病患者割合MAP</vt:lpstr>
      <vt:lpstr>市区町村別_生活習慣病患者一人当たりグラフ</vt:lpstr>
      <vt:lpstr>市区町村別_生活習慣病患者一人当たりMAP</vt:lpstr>
      <vt:lpstr>市区町村別_年齢調整生活習慣病医療費</vt:lpstr>
      <vt:lpstr>市区町村別_年齢調整生活習慣病医療費グラフ</vt:lpstr>
      <vt:lpstr>生活習慣病疾病別の医療費</vt:lpstr>
      <vt:lpstr>市区町村別_生活習慣病疾病別の医療費</vt:lpstr>
      <vt:lpstr>市区町村別_生活習慣病疾病別の医療費グラフ①</vt:lpstr>
      <vt:lpstr>市区町村別_生活習慣病疾病別の医療費グラフ②</vt:lpstr>
      <vt:lpstr>市区町村別_年齢調整糖尿病医療費</vt:lpstr>
      <vt:lpstr>市区町村別_年齢調整糖尿病医療費グラフ</vt:lpstr>
      <vt:lpstr>市区町村別_年齢調整脂質異常症医療費</vt:lpstr>
      <vt:lpstr>市区町村別_年齢調整脂質異常症医療費グラフ</vt:lpstr>
      <vt:lpstr>市区町村別_年齢調整高血圧性疾患医療費</vt:lpstr>
      <vt:lpstr>市区町村別_年齢調整高血圧性疾患医療費グラフ</vt:lpstr>
      <vt:lpstr>市区町村別_生活習慣病の状況!Print_Area</vt:lpstr>
      <vt:lpstr>市区町村別_生活習慣病患者一人当たりMAP!Print_Area</vt:lpstr>
      <vt:lpstr>市区町村別_生活習慣病患者一人当たりグラフ!Print_Area</vt:lpstr>
      <vt:lpstr>市区町村別_生活習慣病患者割合MAP!Print_Area</vt:lpstr>
      <vt:lpstr>市区町村別_生活習慣病患者割合グラフ!Print_Area</vt:lpstr>
      <vt:lpstr>市区町村別_生活習慣病疾病別の医療費!Print_Area</vt:lpstr>
      <vt:lpstr>市区町村別_生活習慣病疾病別の医療費グラフ①!Print_Area</vt:lpstr>
      <vt:lpstr>市区町村別_生活習慣病疾病別の医療費グラフ②!Print_Area</vt:lpstr>
      <vt:lpstr>市区町村別_年齢調整高血圧性疾患医療費!Print_Area</vt:lpstr>
      <vt:lpstr>市区町村別_年齢調整高血圧性疾患医療費グラフ!Print_Area</vt:lpstr>
      <vt:lpstr>市区町村別_年齢調整脂質異常症医療費!Print_Area</vt:lpstr>
      <vt:lpstr>市区町村別_年齢調整脂質異常症医療費グラフ!Print_Area</vt:lpstr>
      <vt:lpstr>市区町村別_年齢調整生活習慣病医療費!Print_Area</vt:lpstr>
      <vt:lpstr>市区町村別_年齢調整糖尿病医療費!Print_Area</vt:lpstr>
      <vt:lpstr>市区町村別_年齢調整糖尿病医療費グラフ!Print_Area</vt:lpstr>
      <vt:lpstr>生活習慣病疾病別の医療費!Print_Area</vt:lpstr>
      <vt:lpstr>男女別_生活習慣病の状況!Print_Area</vt:lpstr>
      <vt:lpstr>年齢階層別_生活習慣病の状況!Print_Area</vt:lpstr>
      <vt:lpstr>市区町村別_生活習慣病疾病別の医療費!Print_Titles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dc:description/>
  <cp:lastModifiedBy/>
  <cp:revision/>
  <dcterms:created xsi:type="dcterms:W3CDTF">2023-08-25T07:58:56Z</dcterms:created>
  <dcterms:modified xsi:type="dcterms:W3CDTF">2023-12-11T08:35:10Z</dcterms:modified>
  <cp:category/>
  <cp:contentStatus/>
  <dc:language/>
  <cp:version/>
</cp:coreProperties>
</file>