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codeName="ThisWorkbook" defaultThemeVersion="124226"/>
  <xr:revisionPtr revIDLastSave="0" documentId="13_ncr:1_{CEB5C886-8559-4DFE-81A5-C97747F9A35A}" xr6:coauthVersionLast="36" xr6:coauthVersionMax="36" xr10:uidLastSave="{00000000-0000-0000-0000-000000000000}"/>
  <bookViews>
    <workbookView xWindow="0" yWindow="0" windowWidth="17055" windowHeight="11730" tabRatio="848" xr2:uid="{00000000-000D-0000-FFFF-FFFF00000000}"/>
  </bookViews>
  <sheets>
    <sheet name="件数及び割合" sheetId="18" r:id="rId1"/>
    <sheet name="年齢階層別_件数及び割合" sheetId="51" r:id="rId2"/>
    <sheet name="男女別_件数及び割合" sheetId="52" r:id="rId3"/>
    <sheet name="市区町村別_件数及び割合" sheetId="22" r:id="rId4"/>
    <sheet name="市区町村別_高額レセ件数割合グラフ" sheetId="45" r:id="rId5"/>
    <sheet name="市区町村別_高額レセ件数割合MAP" sheetId="49" r:id="rId6"/>
    <sheet name="市区町村別_高額レセ医療費割合グラフ" sheetId="46" r:id="rId7"/>
    <sheet name="市区町村別_高額レセ医療費割合MAP" sheetId="50" r:id="rId8"/>
    <sheet name="年齢階層別_医療費" sheetId="19" r:id="rId9"/>
    <sheet name="男女別_医療費" sheetId="55" r:id="rId10"/>
    <sheet name="市区町村別_医療費" sheetId="1" r:id="rId11"/>
    <sheet name="年齢階層別_患者数" sheetId="20" r:id="rId12"/>
    <sheet name="男女別_患者数" sheetId="56" r:id="rId13"/>
    <sheet name="市区町村別_患者数" sheetId="25" r:id="rId14"/>
    <sheet name="年齢階層別_レセプト件数" sheetId="21" r:id="rId15"/>
    <sheet name="男女別_レセプト件数" sheetId="59" r:id="rId16"/>
    <sheet name="市区町村別_レセプト件数" sheetId="27" r:id="rId17"/>
    <sheet name="高額レセ疾病傾向(患者一人当たり医療費順)" sheetId="29" r:id="rId18"/>
    <sheet name="市区町村別_高額レセ疾病傾向(患者一人当たり医療費順)" sheetId="31" r:id="rId19"/>
    <sheet name="高額レセ疾病傾向(患者数順)" sheetId="30" r:id="rId20"/>
    <sheet name="市区町村別_高額レセ疾病傾向(患者数順)" sheetId="38" r:id="rId21"/>
    <sheet name="市区町村別_高額レセ疾病傾向(一人当たり医療費順)(市区町村)" sheetId="42" r:id="rId22"/>
    <sheet name="市区町村別_高額レセ疾病傾向(患者数順)(市区町村基準)" sheetId="43" r:id="rId23"/>
  </sheets>
  <definedNames>
    <definedName name="_xlnm._FilterDatabase" localSheetId="7" hidden="1">市区町村別_高額レセ医療費割合MAP!$A$6:$P$6</definedName>
    <definedName name="_xlnm._FilterDatabase" localSheetId="5" hidden="1">市区町村別_高額レセ件数割合MAP!$A$6:$P$6</definedName>
    <definedName name="_xlnm._FilterDatabase" localSheetId="21" hidden="1">'市区町村別_高額レセ疾病傾向(一人当たり医療費順)(市区町村)'!$B$1:$N$385</definedName>
    <definedName name="_xlnm._FilterDatabase" localSheetId="18" hidden="1">'市区町村別_高額レセ疾病傾向(患者一人当たり医療費順)'!$A$4:$L$385</definedName>
    <definedName name="_xlnm._FilterDatabase" localSheetId="20" hidden="1">'市区町村別_高額レセ疾病傾向(患者数順)'!$I$4:$K$4</definedName>
    <definedName name="_xlnm._FilterDatabase" localSheetId="22" hidden="1">'市区町村別_高額レセ疾病傾向(患者数順)(市区町村基準)'!$I$4:$K$4</definedName>
    <definedName name="_Order1" hidden="1">255</definedName>
    <definedName name="_xlnm.Print_Area" localSheetId="0">件数及び割合!$A$1:$T$50</definedName>
    <definedName name="_xlnm.Print_Area" localSheetId="17">'高額レセ疾病傾向(患者一人当たり医療費順)'!$A$1:$K$32</definedName>
    <definedName name="_xlnm.Print_Area" localSheetId="19">'高額レセ疾病傾向(患者数順)'!$A$1:$K$32</definedName>
    <definedName name="_xlnm.Print_Area" localSheetId="13">市区町村別_患者数!$A$1:$AX$80</definedName>
    <definedName name="_xlnm.Print_Area" localSheetId="3">市区町村別_件数及び割合!$A$1:$J$80</definedName>
    <definedName name="_xlnm.Print_Area" localSheetId="7">市区町村別_高額レセ医療費割合MAP!$A$1:$O$84</definedName>
    <definedName name="_xlnm.Print_Area" localSheetId="6">市区町村別_高額レセ医療費割合グラフ!$A$1:$V$77</definedName>
    <definedName name="_xlnm.Print_Area" localSheetId="5">市区町村別_高額レセ件数割合MAP!$A$1:$O$84</definedName>
    <definedName name="_xlnm.Print_Area" localSheetId="4">市区町村別_高額レセ件数割合グラフ!$A$1:$V$77</definedName>
    <definedName name="_xlnm.Print_Area" localSheetId="21">'市区町村別_高額レセ疾病傾向(一人当たり医療費順)(市区町村)'!$A$1:$M$385</definedName>
    <definedName name="_xlnm.Print_Area" localSheetId="18">'市区町村別_高額レセ疾病傾向(患者一人当たり医療費順)'!$A$1:$M$385</definedName>
    <definedName name="_xlnm.Print_Area" localSheetId="20">'市区町村別_高額レセ疾病傾向(患者数順)'!$A$1:$M$385</definedName>
    <definedName name="_xlnm.Print_Area" localSheetId="22">'市区町村別_高額レセ疾病傾向(患者数順)(市区町村基準)'!$A$1:$M$385</definedName>
    <definedName name="_xlnm.Print_Area" localSheetId="15">男女別_レセプト件数!$A$1:$F$6</definedName>
    <definedName name="_xlnm.Print_Area" localSheetId="9">男女別_医療費!$A$1:$F$6</definedName>
    <definedName name="_xlnm.Print_Area" localSheetId="12">男女別_患者数!$A$1:$H$6</definedName>
    <definedName name="_xlnm.Print_Area" localSheetId="2">男女別_件数及び割合!$A$1:$I$8</definedName>
    <definedName name="_xlnm.Print_Area" localSheetId="14">年齢階層別_レセプト件数!$A$1:$F$15</definedName>
    <definedName name="_xlnm.Print_Area" localSheetId="8">年齢階層別_医療費!$A$1:$F$15</definedName>
    <definedName name="_xlnm.Print_Area" localSheetId="11">年齢階層別_患者数!$A$1:$H$15</definedName>
    <definedName name="_xlnm.Print_Area" localSheetId="1">年齢階層別_件数及び割合!$A$1:$I$19</definedName>
    <definedName name="_xlnm.Print_Titles" localSheetId="19">'高額レセ疾病傾向(患者数順)'!$1:$6</definedName>
    <definedName name="_xlnm.Print_Titles" localSheetId="13">市区町村別_患者数!$A:$C,市区町村別_患者数!$1:$5</definedName>
    <definedName name="_xlnm.Print_Titles" localSheetId="3">市区町村別_件数及び割合!$1:$5</definedName>
    <definedName name="_xlnm.Print_Titles" localSheetId="21">'市区町村別_高額レセ疾病傾向(一人当たり医療費順)(市区町村)'!$1:$4</definedName>
    <definedName name="_xlnm.Print_Titles" localSheetId="18">'市区町村別_高額レセ疾病傾向(患者一人当たり医療費順)'!$1:$4</definedName>
    <definedName name="_xlnm.Print_Titles" localSheetId="20">'市区町村別_高額レセ疾病傾向(患者数順)'!$1:$4</definedName>
    <definedName name="_xlnm.Print_Titles" localSheetId="22">'市区町村別_高額レセ疾病傾向(患者数順)(市区町村基準)'!$1:$4</definedName>
  </definedNames>
  <calcPr calcId="191029"/>
</workbook>
</file>

<file path=xl/calcChain.xml><?xml version="1.0" encoding="utf-8"?>
<calcChain xmlns="http://schemas.openxmlformats.org/spreadsheetml/2006/main">
  <c r="M10" i="42" l="1"/>
  <c r="K10" i="42"/>
  <c r="L10" i="42" s="1"/>
  <c r="D10" i="42" l="1"/>
  <c r="K8" i="29"/>
  <c r="K7" i="29"/>
  <c r="AH80" i="27" l="1"/>
  <c r="AG80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E6" i="59"/>
  <c r="D6" i="59"/>
  <c r="C6" i="59"/>
  <c r="AH80" i="1" l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E6" i="55"/>
  <c r="D6" i="55"/>
  <c r="C6" i="55"/>
  <c r="F13" i="51" l="1"/>
  <c r="H13" i="51" s="1"/>
  <c r="I80" i="22" s="1"/>
  <c r="E13" i="51"/>
  <c r="F80" i="22" s="1"/>
  <c r="C13" i="51"/>
  <c r="C8" i="52" s="1"/>
  <c r="G13" i="51"/>
  <c r="H80" i="22" s="1"/>
  <c r="D13" i="51"/>
  <c r="E80" i="22" s="1"/>
  <c r="G8" i="52" l="1"/>
  <c r="G80" i="22"/>
  <c r="D80" i="22"/>
  <c r="H8" i="52"/>
  <c r="D8" i="52"/>
  <c r="E8" i="52"/>
  <c r="F8" i="52"/>
  <c r="I13" i="51"/>
  <c r="J80" i="22" l="1"/>
  <c r="I8" i="52"/>
  <c r="AL79" i="25" l="1"/>
  <c r="AL78" i="25"/>
  <c r="AL77" i="25"/>
  <c r="AL76" i="25"/>
  <c r="AL75" i="25"/>
  <c r="AL74" i="25"/>
  <c r="AL73" i="25"/>
  <c r="AL72" i="25"/>
  <c r="AL71" i="25"/>
  <c r="AL70" i="25"/>
  <c r="AL69" i="25"/>
  <c r="AL68" i="25"/>
  <c r="AL67" i="25"/>
  <c r="AL66" i="25"/>
  <c r="AL65" i="25"/>
  <c r="AL64" i="25"/>
  <c r="AL63" i="25"/>
  <c r="AL62" i="25"/>
  <c r="AL61" i="25"/>
  <c r="AL60" i="25"/>
  <c r="AL59" i="25"/>
  <c r="AL58" i="25"/>
  <c r="AL57" i="25"/>
  <c r="AL56" i="25"/>
  <c r="AL55" i="25"/>
  <c r="AL54" i="25"/>
  <c r="AL53" i="25"/>
  <c r="AL52" i="25"/>
  <c r="AL51" i="25"/>
  <c r="AL50" i="25"/>
  <c r="AL49" i="25"/>
  <c r="AL48" i="25"/>
  <c r="AL47" i="25"/>
  <c r="AL46" i="25"/>
  <c r="AL45" i="25"/>
  <c r="AL44" i="25"/>
  <c r="AL43" i="25"/>
  <c r="AL42" i="25"/>
  <c r="AL41" i="25"/>
  <c r="AL40" i="25"/>
  <c r="AL39" i="25"/>
  <c r="AL38" i="25"/>
  <c r="AL37" i="25"/>
  <c r="AL36" i="25"/>
  <c r="AL35" i="25"/>
  <c r="AL34" i="25"/>
  <c r="AL33" i="25"/>
  <c r="AL32" i="25"/>
  <c r="AL31" i="25"/>
  <c r="AL30" i="25"/>
  <c r="AL29" i="25"/>
  <c r="AL28" i="25"/>
  <c r="AL27" i="25"/>
  <c r="AL26" i="25"/>
  <c r="AL25" i="25"/>
  <c r="AL24" i="25"/>
  <c r="AL23" i="25"/>
  <c r="AL22" i="25"/>
  <c r="AL21" i="25"/>
  <c r="AL20" i="25"/>
  <c r="AL19" i="25"/>
  <c r="AL18" i="25"/>
  <c r="AL17" i="25"/>
  <c r="AL16" i="25"/>
  <c r="AL15" i="25"/>
  <c r="AL14" i="25"/>
  <c r="AL13" i="25"/>
  <c r="AL12" i="25"/>
  <c r="AL11" i="25"/>
  <c r="AL10" i="25"/>
  <c r="AL9" i="25"/>
  <c r="AL8" i="25"/>
  <c r="AL7" i="25"/>
  <c r="AL6" i="25"/>
  <c r="AG79" i="25"/>
  <c r="AG78" i="25"/>
  <c r="AG77" i="25"/>
  <c r="AG76" i="25"/>
  <c r="AG75" i="25"/>
  <c r="AG74" i="25"/>
  <c r="AG73" i="25"/>
  <c r="AG72" i="25"/>
  <c r="AG71" i="25"/>
  <c r="AG70" i="25"/>
  <c r="AG69" i="25"/>
  <c r="AG68" i="25"/>
  <c r="AG67" i="25"/>
  <c r="AG66" i="25"/>
  <c r="AG65" i="25"/>
  <c r="AG64" i="25"/>
  <c r="AG63" i="25"/>
  <c r="AG62" i="25"/>
  <c r="AG61" i="25"/>
  <c r="AG60" i="25"/>
  <c r="AG59" i="25"/>
  <c r="AG58" i="25"/>
  <c r="AG57" i="25"/>
  <c r="AG56" i="25"/>
  <c r="AG55" i="25"/>
  <c r="AG54" i="25"/>
  <c r="AG53" i="25"/>
  <c r="AG52" i="25"/>
  <c r="AG51" i="25"/>
  <c r="AG50" i="25"/>
  <c r="AG49" i="25"/>
  <c r="AG48" i="25"/>
  <c r="AG47" i="25"/>
  <c r="AG46" i="25"/>
  <c r="AG45" i="25"/>
  <c r="AG44" i="25"/>
  <c r="AG43" i="25"/>
  <c r="AG42" i="25"/>
  <c r="AG41" i="25"/>
  <c r="AG40" i="25"/>
  <c r="AG39" i="25"/>
  <c r="AG38" i="25"/>
  <c r="AG37" i="25"/>
  <c r="AG36" i="25"/>
  <c r="AG35" i="25"/>
  <c r="AG34" i="25"/>
  <c r="AG33" i="25"/>
  <c r="AG32" i="25"/>
  <c r="AG31" i="25"/>
  <c r="AG30" i="25"/>
  <c r="AG29" i="25"/>
  <c r="AG28" i="25"/>
  <c r="AG27" i="25"/>
  <c r="AG26" i="25"/>
  <c r="AG25" i="25"/>
  <c r="AG24" i="25"/>
  <c r="AG23" i="25"/>
  <c r="AG22" i="25"/>
  <c r="AG21" i="25"/>
  <c r="AG20" i="25"/>
  <c r="AG19" i="25"/>
  <c r="AG18" i="25"/>
  <c r="AG17" i="25"/>
  <c r="AG16" i="25"/>
  <c r="AG15" i="25"/>
  <c r="AG14" i="25"/>
  <c r="AG13" i="25"/>
  <c r="AG12" i="25"/>
  <c r="AG11" i="25"/>
  <c r="AG10" i="25"/>
  <c r="AG9" i="25"/>
  <c r="AG8" i="25"/>
  <c r="AG7" i="25"/>
  <c r="AG6" i="25"/>
  <c r="AB79" i="25"/>
  <c r="AB78" i="25"/>
  <c r="AB77" i="25"/>
  <c r="AB76" i="25"/>
  <c r="AB75" i="25"/>
  <c r="AB74" i="25"/>
  <c r="AB73" i="25"/>
  <c r="AB72" i="25"/>
  <c r="AB71" i="25"/>
  <c r="AB70" i="25"/>
  <c r="AB69" i="25"/>
  <c r="AB68" i="25"/>
  <c r="AB67" i="25"/>
  <c r="AB66" i="25"/>
  <c r="AB65" i="25"/>
  <c r="AB64" i="25"/>
  <c r="AB63" i="25"/>
  <c r="AB62" i="25"/>
  <c r="AB61" i="25"/>
  <c r="AB60" i="25"/>
  <c r="AB59" i="25"/>
  <c r="AB58" i="25"/>
  <c r="AB57" i="25"/>
  <c r="AB56" i="25"/>
  <c r="AB55" i="25"/>
  <c r="AB54" i="25"/>
  <c r="AB53" i="25"/>
  <c r="AB52" i="25"/>
  <c r="AB51" i="25"/>
  <c r="AB50" i="25"/>
  <c r="AB49" i="25"/>
  <c r="AB48" i="25"/>
  <c r="AB47" i="25"/>
  <c r="AB46" i="25"/>
  <c r="AB45" i="25"/>
  <c r="AB44" i="25"/>
  <c r="AB43" i="25"/>
  <c r="AB42" i="25"/>
  <c r="AB41" i="25"/>
  <c r="AB40" i="25"/>
  <c r="AB39" i="25"/>
  <c r="AB38" i="25"/>
  <c r="AB37" i="25"/>
  <c r="AB36" i="25"/>
  <c r="AB35" i="25"/>
  <c r="AB34" i="25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21" i="25"/>
  <c r="AB20" i="25"/>
  <c r="AB19" i="25"/>
  <c r="AB18" i="25"/>
  <c r="AB17" i="25"/>
  <c r="AB16" i="25"/>
  <c r="AB15" i="25"/>
  <c r="AB14" i="25"/>
  <c r="AB13" i="25"/>
  <c r="AB12" i="25"/>
  <c r="AB11" i="25"/>
  <c r="AB10" i="25"/>
  <c r="AB9" i="25"/>
  <c r="AB8" i="25"/>
  <c r="AB7" i="25"/>
  <c r="AB6" i="25"/>
  <c r="W79" i="25"/>
  <c r="W78" i="25"/>
  <c r="W77" i="25"/>
  <c r="W76" i="25"/>
  <c r="W75" i="25"/>
  <c r="W74" i="25"/>
  <c r="W73" i="25"/>
  <c r="W72" i="25"/>
  <c r="W71" i="25"/>
  <c r="W70" i="25"/>
  <c r="W69" i="25"/>
  <c r="W68" i="25"/>
  <c r="W67" i="25"/>
  <c r="W66" i="25"/>
  <c r="W65" i="25"/>
  <c r="W64" i="25"/>
  <c r="W63" i="25"/>
  <c r="W62" i="25"/>
  <c r="W61" i="25"/>
  <c r="W60" i="25"/>
  <c r="W59" i="25"/>
  <c r="W58" i="25"/>
  <c r="W57" i="25"/>
  <c r="W56" i="25"/>
  <c r="W55" i="25"/>
  <c r="W54" i="25"/>
  <c r="W53" i="25"/>
  <c r="W52" i="25"/>
  <c r="W51" i="25"/>
  <c r="W50" i="25"/>
  <c r="W49" i="25"/>
  <c r="W48" i="25"/>
  <c r="W47" i="25"/>
  <c r="W46" i="25"/>
  <c r="W45" i="25"/>
  <c r="W44" i="25"/>
  <c r="W43" i="25"/>
  <c r="W42" i="25"/>
  <c r="W41" i="25"/>
  <c r="W40" i="25"/>
  <c r="W39" i="25"/>
  <c r="W38" i="25"/>
  <c r="W37" i="25"/>
  <c r="W36" i="25"/>
  <c r="W35" i="25"/>
  <c r="W34" i="25"/>
  <c r="W33" i="25"/>
  <c r="W32" i="25"/>
  <c r="W31" i="25"/>
  <c r="W30" i="25"/>
  <c r="W29" i="25"/>
  <c r="W28" i="25"/>
  <c r="W27" i="25"/>
  <c r="W26" i="25"/>
  <c r="W25" i="25"/>
  <c r="W24" i="25"/>
  <c r="W23" i="25"/>
  <c r="W22" i="25"/>
  <c r="W21" i="25"/>
  <c r="W20" i="25"/>
  <c r="W19" i="25"/>
  <c r="W18" i="25"/>
  <c r="W17" i="25"/>
  <c r="W16" i="25"/>
  <c r="W15" i="25"/>
  <c r="W14" i="25"/>
  <c r="W13" i="25"/>
  <c r="W12" i="25"/>
  <c r="W11" i="25"/>
  <c r="W10" i="25"/>
  <c r="W9" i="25"/>
  <c r="W8" i="25"/>
  <c r="W7" i="25"/>
  <c r="W6" i="25"/>
  <c r="R79" i="25"/>
  <c r="R78" i="25"/>
  <c r="R77" i="25"/>
  <c r="R76" i="25"/>
  <c r="R75" i="25"/>
  <c r="R74" i="25"/>
  <c r="R73" i="25"/>
  <c r="R72" i="25"/>
  <c r="R71" i="25"/>
  <c r="R70" i="25"/>
  <c r="R69" i="25"/>
  <c r="R68" i="25"/>
  <c r="R67" i="25"/>
  <c r="R66" i="25"/>
  <c r="R65" i="25"/>
  <c r="R64" i="25"/>
  <c r="R63" i="25"/>
  <c r="R62" i="25"/>
  <c r="R61" i="25"/>
  <c r="R60" i="25"/>
  <c r="R59" i="25"/>
  <c r="R58" i="25"/>
  <c r="R57" i="25"/>
  <c r="R56" i="25"/>
  <c r="R55" i="25"/>
  <c r="R54" i="25"/>
  <c r="R53" i="25"/>
  <c r="R52" i="25"/>
  <c r="R51" i="25"/>
  <c r="R50" i="25"/>
  <c r="R49" i="25"/>
  <c r="R48" i="25"/>
  <c r="R47" i="25"/>
  <c r="R46" i="25"/>
  <c r="R45" i="25"/>
  <c r="R44" i="25"/>
  <c r="R43" i="25"/>
  <c r="R42" i="25"/>
  <c r="R41" i="25"/>
  <c r="R40" i="25"/>
  <c r="R39" i="25"/>
  <c r="R38" i="25"/>
  <c r="R37" i="25"/>
  <c r="R36" i="25"/>
  <c r="R35" i="25"/>
  <c r="R34" i="25"/>
  <c r="R33" i="25"/>
  <c r="R32" i="25"/>
  <c r="R31" i="25"/>
  <c r="R30" i="25"/>
  <c r="R29" i="25"/>
  <c r="R28" i="25"/>
  <c r="R27" i="25"/>
  <c r="R26" i="25"/>
  <c r="R25" i="25"/>
  <c r="R24" i="25"/>
  <c r="R23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R10" i="25"/>
  <c r="R9" i="25"/>
  <c r="R8" i="25"/>
  <c r="R7" i="25"/>
  <c r="R6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I7" i="52"/>
  <c r="I6" i="52"/>
  <c r="E7" i="52"/>
  <c r="E6" i="52"/>
  <c r="I12" i="51"/>
  <c r="I11" i="51"/>
  <c r="I10" i="51"/>
  <c r="I9" i="51"/>
  <c r="I8" i="51"/>
  <c r="I7" i="51"/>
  <c r="I6" i="51"/>
  <c r="E12" i="51"/>
  <c r="E11" i="51"/>
  <c r="E10" i="51"/>
  <c r="E9" i="51"/>
  <c r="E8" i="51"/>
  <c r="E7" i="51"/>
  <c r="E6" i="51"/>
  <c r="AX80" i="25" l="1"/>
  <c r="AW80" i="25"/>
  <c r="AV80" i="25"/>
  <c r="AU80" i="25"/>
  <c r="AT80" i="25"/>
  <c r="AS80" i="25"/>
  <c r="AR80" i="25"/>
  <c r="AP80" i="25" l="1"/>
  <c r="AO80" i="25"/>
  <c r="AN80" i="25"/>
  <c r="AK80" i="25"/>
  <c r="AJ80" i="25"/>
  <c r="AI80" i="25"/>
  <c r="AF80" i="25"/>
  <c r="AE80" i="25"/>
  <c r="AD80" i="25"/>
  <c r="AA80" i="25"/>
  <c r="Z80" i="25"/>
  <c r="Y80" i="25"/>
  <c r="V80" i="25"/>
  <c r="U80" i="25"/>
  <c r="T80" i="25"/>
  <c r="Q80" i="25"/>
  <c r="P80" i="25"/>
  <c r="O80" i="25"/>
  <c r="L80" i="25"/>
  <c r="K80" i="25"/>
  <c r="J80" i="25"/>
  <c r="G80" i="25"/>
  <c r="F80" i="25"/>
  <c r="E80" i="25"/>
  <c r="F6" i="56"/>
  <c r="E6" i="56"/>
  <c r="D6" i="56"/>
  <c r="K56" i="42" l="1"/>
  <c r="L56" i="42" s="1"/>
  <c r="X79" i="22" l="1"/>
  <c r="X78" i="22"/>
  <c r="X77" i="22"/>
  <c r="X76" i="22"/>
  <c r="X75" i="22"/>
  <c r="X74" i="22"/>
  <c r="X73" i="22"/>
  <c r="X72" i="22"/>
  <c r="X71" i="22"/>
  <c r="X70" i="22"/>
  <c r="X69" i="22"/>
  <c r="X68" i="22"/>
  <c r="X67" i="22"/>
  <c r="X66" i="22"/>
  <c r="X65" i="22"/>
  <c r="X64" i="22"/>
  <c r="X63" i="22"/>
  <c r="X62" i="22"/>
  <c r="X61" i="22"/>
  <c r="X60" i="22"/>
  <c r="X59" i="22"/>
  <c r="X58" i="22"/>
  <c r="X57" i="22"/>
  <c r="X56" i="22"/>
  <c r="X55" i="22"/>
  <c r="X54" i="22"/>
  <c r="X53" i="22"/>
  <c r="X52" i="22"/>
  <c r="X51" i="22"/>
  <c r="X50" i="22"/>
  <c r="X49" i="22"/>
  <c r="X48" i="22"/>
  <c r="X47" i="22"/>
  <c r="X46" i="22"/>
  <c r="X45" i="22"/>
  <c r="X44" i="22"/>
  <c r="X43" i="22"/>
  <c r="X42" i="22"/>
  <c r="X41" i="22"/>
  <c r="X40" i="22"/>
  <c r="X39" i="22"/>
  <c r="X38" i="22"/>
  <c r="X37" i="22"/>
  <c r="X36" i="22"/>
  <c r="X35" i="22"/>
  <c r="X34" i="22"/>
  <c r="X33" i="22"/>
  <c r="X32" i="22"/>
  <c r="X31" i="22"/>
  <c r="X30" i="22"/>
  <c r="X29" i="22"/>
  <c r="X28" i="22"/>
  <c r="X27" i="22"/>
  <c r="X26" i="22"/>
  <c r="X25" i="22"/>
  <c r="X24" i="22"/>
  <c r="X23" i="22"/>
  <c r="X22" i="22"/>
  <c r="X21" i="22"/>
  <c r="X20" i="22"/>
  <c r="X19" i="22"/>
  <c r="X18" i="22"/>
  <c r="X17" i="22"/>
  <c r="X16" i="22"/>
  <c r="X15" i="22"/>
  <c r="X14" i="22"/>
  <c r="X13" i="22"/>
  <c r="X12" i="22"/>
  <c r="X11" i="22"/>
  <c r="X10" i="22"/>
  <c r="X9" i="22"/>
  <c r="X8" i="22"/>
  <c r="X7" i="22"/>
  <c r="X6" i="22"/>
  <c r="K339" i="43" l="1"/>
  <c r="K338" i="43"/>
  <c r="K337" i="43"/>
  <c r="K336" i="43"/>
  <c r="K335" i="43"/>
  <c r="K350" i="43" l="1"/>
  <c r="K351" i="43"/>
  <c r="K352" i="43"/>
  <c r="K353" i="43"/>
  <c r="K354" i="43"/>
  <c r="H31" i="22" l="1"/>
  <c r="G31" i="22"/>
  <c r="E31" i="22"/>
  <c r="D31" i="22"/>
  <c r="I31" i="22" l="1"/>
  <c r="H5" i="56"/>
  <c r="H4" i="56"/>
  <c r="G5" i="56" l="1"/>
  <c r="G4" i="56"/>
  <c r="D6" i="22" l="1"/>
  <c r="H6" i="22"/>
  <c r="G6" i="22"/>
  <c r="E6" i="22"/>
  <c r="I6" i="22" l="1"/>
  <c r="H7" i="52"/>
  <c r="H6" i="52"/>
  <c r="H12" i="51"/>
  <c r="H11" i="51"/>
  <c r="H10" i="51"/>
  <c r="H9" i="51"/>
  <c r="H8" i="51"/>
  <c r="H7" i="51"/>
  <c r="H6" i="51"/>
  <c r="H11" i="20" l="1"/>
  <c r="H4" i="20"/>
  <c r="H10" i="20"/>
  <c r="H5" i="20"/>
  <c r="H6" i="20"/>
  <c r="H7" i="20"/>
  <c r="H8" i="20"/>
  <c r="H9" i="20"/>
  <c r="AQ80" i="25"/>
  <c r="H6" i="56"/>
  <c r="J10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64" i="22"/>
  <c r="AA65" i="22"/>
  <c r="AA66" i="22"/>
  <c r="AA67" i="22"/>
  <c r="AA68" i="22"/>
  <c r="AA69" i="22"/>
  <c r="AA70" i="22"/>
  <c r="AA71" i="22"/>
  <c r="AA72" i="22"/>
  <c r="AA73" i="22"/>
  <c r="AA74" i="22"/>
  <c r="AA75" i="22"/>
  <c r="AA76" i="22"/>
  <c r="AA77" i="22"/>
  <c r="AA78" i="22"/>
  <c r="AA79" i="22"/>
  <c r="M80" i="25" l="1"/>
  <c r="AG80" i="25"/>
  <c r="AB80" i="25"/>
  <c r="W80" i="25"/>
  <c r="R80" i="25"/>
  <c r="H80" i="25"/>
  <c r="AL80" i="25"/>
  <c r="AA6" i="22"/>
  <c r="L379" i="31" l="1"/>
  <c r="L378" i="31"/>
  <c r="L377" i="31"/>
  <c r="L376" i="31"/>
  <c r="L375" i="31"/>
  <c r="K379" i="31"/>
  <c r="K378" i="31"/>
  <c r="K377" i="31"/>
  <c r="K376" i="31"/>
  <c r="K375" i="31"/>
  <c r="K6" i="42" l="1"/>
  <c r="K374" i="42"/>
  <c r="K373" i="42"/>
  <c r="K372" i="42"/>
  <c r="K371" i="42"/>
  <c r="K370" i="42"/>
  <c r="K369" i="42"/>
  <c r="K368" i="42"/>
  <c r="K367" i="42"/>
  <c r="K366" i="42"/>
  <c r="K365" i="42"/>
  <c r="K364" i="42"/>
  <c r="K363" i="42"/>
  <c r="K362" i="42"/>
  <c r="K361" i="42"/>
  <c r="K360" i="42"/>
  <c r="K359" i="42"/>
  <c r="K358" i="42"/>
  <c r="K357" i="42"/>
  <c r="K356" i="42"/>
  <c r="K355" i="42"/>
  <c r="K354" i="42"/>
  <c r="K353" i="42"/>
  <c r="K352" i="42"/>
  <c r="K351" i="42"/>
  <c r="K350" i="42"/>
  <c r="K349" i="42"/>
  <c r="K348" i="42"/>
  <c r="K347" i="42"/>
  <c r="K346" i="42"/>
  <c r="K345" i="42"/>
  <c r="K344" i="42"/>
  <c r="K343" i="42"/>
  <c r="K342" i="42"/>
  <c r="K341" i="42"/>
  <c r="K340" i="42"/>
  <c r="K339" i="42"/>
  <c r="K338" i="42"/>
  <c r="K337" i="42"/>
  <c r="K336" i="42"/>
  <c r="K335" i="42"/>
  <c r="K334" i="42"/>
  <c r="K333" i="42"/>
  <c r="K332" i="42"/>
  <c r="K331" i="42"/>
  <c r="K330" i="42"/>
  <c r="K329" i="42"/>
  <c r="K328" i="42"/>
  <c r="K327" i="42"/>
  <c r="K326" i="42"/>
  <c r="K325" i="42"/>
  <c r="K324" i="42"/>
  <c r="K323" i="42"/>
  <c r="K322" i="42"/>
  <c r="K321" i="42"/>
  <c r="K320" i="42"/>
  <c r="K319" i="42"/>
  <c r="K318" i="42"/>
  <c r="K317" i="42"/>
  <c r="K316" i="42"/>
  <c r="K315" i="42"/>
  <c r="K314" i="42"/>
  <c r="K313" i="42"/>
  <c r="K312" i="42"/>
  <c r="K311" i="42"/>
  <c r="K310" i="42"/>
  <c r="K309" i="42"/>
  <c r="K308" i="42"/>
  <c r="K307" i="42"/>
  <c r="K306" i="42"/>
  <c r="K305" i="42"/>
  <c r="K304" i="42"/>
  <c r="K303" i="42"/>
  <c r="K302" i="42"/>
  <c r="K301" i="42"/>
  <c r="K300" i="42"/>
  <c r="K299" i="42"/>
  <c r="K298" i="42"/>
  <c r="K297" i="42"/>
  <c r="K296" i="42"/>
  <c r="K295" i="42"/>
  <c r="K294" i="42"/>
  <c r="K293" i="42"/>
  <c r="K292" i="42"/>
  <c r="K291" i="42"/>
  <c r="K290" i="42"/>
  <c r="K289" i="42"/>
  <c r="K288" i="42"/>
  <c r="K287" i="42"/>
  <c r="K286" i="42"/>
  <c r="K285" i="42"/>
  <c r="K284" i="42"/>
  <c r="K283" i="42"/>
  <c r="K282" i="42"/>
  <c r="K281" i="42"/>
  <c r="K280" i="42"/>
  <c r="K279" i="42"/>
  <c r="K278" i="42"/>
  <c r="K277" i="42"/>
  <c r="K276" i="42"/>
  <c r="K275" i="42"/>
  <c r="K274" i="42"/>
  <c r="K273" i="42"/>
  <c r="K272" i="42"/>
  <c r="K271" i="42"/>
  <c r="K270" i="42"/>
  <c r="K269" i="42"/>
  <c r="K268" i="42"/>
  <c r="K267" i="42"/>
  <c r="K266" i="42"/>
  <c r="K265" i="42"/>
  <c r="K264" i="42"/>
  <c r="K263" i="42"/>
  <c r="K262" i="42"/>
  <c r="K261" i="42"/>
  <c r="K260" i="42"/>
  <c r="K259" i="42"/>
  <c r="K258" i="42"/>
  <c r="K257" i="42"/>
  <c r="K256" i="42"/>
  <c r="K255" i="42"/>
  <c r="K254" i="42"/>
  <c r="K253" i="42"/>
  <c r="K252" i="42"/>
  <c r="K251" i="42"/>
  <c r="K250" i="42"/>
  <c r="K249" i="42"/>
  <c r="K248" i="42"/>
  <c r="K247" i="42"/>
  <c r="K246" i="42"/>
  <c r="K245" i="42"/>
  <c r="K244" i="42"/>
  <c r="K243" i="42"/>
  <c r="K242" i="42"/>
  <c r="K241" i="42"/>
  <c r="K240" i="42"/>
  <c r="K239" i="42"/>
  <c r="K238" i="42"/>
  <c r="K237" i="42"/>
  <c r="K236" i="42"/>
  <c r="K235" i="42"/>
  <c r="K234" i="42"/>
  <c r="K233" i="42"/>
  <c r="K232" i="42"/>
  <c r="K231" i="42"/>
  <c r="K230" i="42"/>
  <c r="K229" i="42"/>
  <c r="K228" i="42"/>
  <c r="K227" i="42"/>
  <c r="K226" i="42"/>
  <c r="K225" i="42"/>
  <c r="K224" i="42"/>
  <c r="K223" i="42"/>
  <c r="K222" i="42"/>
  <c r="K221" i="42"/>
  <c r="K220" i="42"/>
  <c r="K219" i="42"/>
  <c r="K218" i="42"/>
  <c r="K217" i="42"/>
  <c r="K216" i="42"/>
  <c r="K215" i="42"/>
  <c r="K214" i="42"/>
  <c r="K213" i="42"/>
  <c r="K212" i="42"/>
  <c r="K211" i="42"/>
  <c r="K210" i="42"/>
  <c r="K209" i="42"/>
  <c r="K208" i="42"/>
  <c r="K207" i="42"/>
  <c r="K206" i="42"/>
  <c r="K205" i="42"/>
  <c r="K204" i="42"/>
  <c r="K203" i="42"/>
  <c r="K202" i="42"/>
  <c r="K201" i="42"/>
  <c r="K200" i="42"/>
  <c r="K199" i="42"/>
  <c r="K198" i="42"/>
  <c r="K197" i="42"/>
  <c r="K196" i="42"/>
  <c r="K195" i="42"/>
  <c r="K194" i="42"/>
  <c r="K193" i="42"/>
  <c r="K192" i="42"/>
  <c r="K191" i="42"/>
  <c r="K190" i="42"/>
  <c r="K189" i="42"/>
  <c r="K188" i="42"/>
  <c r="K187" i="42"/>
  <c r="K186" i="42"/>
  <c r="K185" i="42"/>
  <c r="K184" i="42"/>
  <c r="K183" i="42"/>
  <c r="K182" i="42"/>
  <c r="K181" i="42"/>
  <c r="K180" i="42"/>
  <c r="K179" i="42"/>
  <c r="K178" i="42"/>
  <c r="K177" i="42"/>
  <c r="K176" i="42"/>
  <c r="K175" i="42"/>
  <c r="K174" i="42"/>
  <c r="K173" i="42"/>
  <c r="K172" i="42"/>
  <c r="K171" i="42"/>
  <c r="K170" i="42"/>
  <c r="K169" i="42"/>
  <c r="K168" i="42"/>
  <c r="K167" i="42"/>
  <c r="K166" i="42"/>
  <c r="K165" i="42"/>
  <c r="K164" i="42"/>
  <c r="K163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K129" i="42"/>
  <c r="K128" i="42"/>
  <c r="K127" i="42"/>
  <c r="K126" i="42"/>
  <c r="K125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K88" i="42"/>
  <c r="K87" i="42"/>
  <c r="K86" i="42"/>
  <c r="K85" i="42"/>
  <c r="K84" i="42"/>
  <c r="K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9" i="42"/>
  <c r="K8" i="42"/>
  <c r="K7" i="42"/>
  <c r="K5" i="42"/>
  <c r="K6" i="43"/>
  <c r="K374" i="43"/>
  <c r="K373" i="43"/>
  <c r="K372" i="43"/>
  <c r="K371" i="43"/>
  <c r="K370" i="43"/>
  <c r="K369" i="43"/>
  <c r="K368" i="43"/>
  <c r="K367" i="43"/>
  <c r="K366" i="43"/>
  <c r="K365" i="43"/>
  <c r="K364" i="43"/>
  <c r="K363" i="43"/>
  <c r="K362" i="43"/>
  <c r="K361" i="43"/>
  <c r="K360" i="43"/>
  <c r="K359" i="43"/>
  <c r="K358" i="43"/>
  <c r="K357" i="43"/>
  <c r="K356" i="43"/>
  <c r="K355" i="43"/>
  <c r="K349" i="43"/>
  <c r="K348" i="43"/>
  <c r="K347" i="43"/>
  <c r="K346" i="43"/>
  <c r="K345" i="43"/>
  <c r="K344" i="43"/>
  <c r="K343" i="43"/>
  <c r="K342" i="43"/>
  <c r="K341" i="43"/>
  <c r="K340" i="43"/>
  <c r="K334" i="43"/>
  <c r="K333" i="43"/>
  <c r="K332" i="43"/>
  <c r="K331" i="43"/>
  <c r="K330" i="43"/>
  <c r="K329" i="43"/>
  <c r="K328" i="43"/>
  <c r="K327" i="43"/>
  <c r="K326" i="43"/>
  <c r="K325" i="43"/>
  <c r="K324" i="43"/>
  <c r="K323" i="43"/>
  <c r="K322" i="43"/>
  <c r="K321" i="43"/>
  <c r="K320" i="43"/>
  <c r="K319" i="43"/>
  <c r="K318" i="43"/>
  <c r="K317" i="43"/>
  <c r="K316" i="43"/>
  <c r="K315" i="43"/>
  <c r="K314" i="43"/>
  <c r="K313" i="43"/>
  <c r="K312" i="43"/>
  <c r="K311" i="43"/>
  <c r="K310" i="43"/>
  <c r="K309" i="43"/>
  <c r="K308" i="43"/>
  <c r="K307" i="43"/>
  <c r="K306" i="43"/>
  <c r="K305" i="43"/>
  <c r="K304" i="43"/>
  <c r="K303" i="43"/>
  <c r="K302" i="43"/>
  <c r="K301" i="43"/>
  <c r="K300" i="43"/>
  <c r="K299" i="43"/>
  <c r="K298" i="43"/>
  <c r="K297" i="43"/>
  <c r="K296" i="43"/>
  <c r="K295" i="43"/>
  <c r="K294" i="43"/>
  <c r="K293" i="43"/>
  <c r="K292" i="43"/>
  <c r="K291" i="43"/>
  <c r="K290" i="43"/>
  <c r="K289" i="43"/>
  <c r="K288" i="43"/>
  <c r="K287" i="43"/>
  <c r="K286" i="43"/>
  <c r="K285" i="43"/>
  <c r="K284" i="43"/>
  <c r="K283" i="43"/>
  <c r="K282" i="43"/>
  <c r="K281" i="43"/>
  <c r="K280" i="43"/>
  <c r="K279" i="43"/>
  <c r="K278" i="43"/>
  <c r="K277" i="43"/>
  <c r="K276" i="43"/>
  <c r="K275" i="43"/>
  <c r="K274" i="43"/>
  <c r="K273" i="43"/>
  <c r="K272" i="43"/>
  <c r="K271" i="43"/>
  <c r="K270" i="43"/>
  <c r="K269" i="43"/>
  <c r="K268" i="43"/>
  <c r="K267" i="43"/>
  <c r="K266" i="43"/>
  <c r="K265" i="43"/>
  <c r="K264" i="43"/>
  <c r="K263" i="43"/>
  <c r="K262" i="43"/>
  <c r="K261" i="43"/>
  <c r="K260" i="43"/>
  <c r="K259" i="43"/>
  <c r="K258" i="43"/>
  <c r="K257" i="43"/>
  <c r="K256" i="43"/>
  <c r="K255" i="43"/>
  <c r="K254" i="43"/>
  <c r="K253" i="43"/>
  <c r="K252" i="43"/>
  <c r="K251" i="43"/>
  <c r="K250" i="43"/>
  <c r="K249" i="43"/>
  <c r="K248" i="43"/>
  <c r="K247" i="43"/>
  <c r="K246" i="43"/>
  <c r="K245" i="43"/>
  <c r="K244" i="43"/>
  <c r="K243" i="43"/>
  <c r="K242" i="43"/>
  <c r="K241" i="43"/>
  <c r="K240" i="43"/>
  <c r="K239" i="43"/>
  <c r="K238" i="43"/>
  <c r="K237" i="43"/>
  <c r="K236" i="43"/>
  <c r="K235" i="43"/>
  <c r="K234" i="43"/>
  <c r="K233" i="43"/>
  <c r="K232" i="43"/>
  <c r="K231" i="43"/>
  <c r="K230" i="43"/>
  <c r="K229" i="43"/>
  <c r="K228" i="43"/>
  <c r="K227" i="43"/>
  <c r="K226" i="43"/>
  <c r="K225" i="43"/>
  <c r="K224" i="43"/>
  <c r="K223" i="43"/>
  <c r="K222" i="43"/>
  <c r="K221" i="43"/>
  <c r="K220" i="43"/>
  <c r="K219" i="43"/>
  <c r="K218" i="43"/>
  <c r="K217" i="43"/>
  <c r="K216" i="43"/>
  <c r="K215" i="43"/>
  <c r="K214" i="43"/>
  <c r="K213" i="43"/>
  <c r="K212" i="43"/>
  <c r="K211" i="43"/>
  <c r="K210" i="43"/>
  <c r="K209" i="43"/>
  <c r="K208" i="43"/>
  <c r="K207" i="43"/>
  <c r="K206" i="43"/>
  <c r="K205" i="43"/>
  <c r="K204" i="43"/>
  <c r="K203" i="43"/>
  <c r="K202" i="43"/>
  <c r="K201" i="43"/>
  <c r="K200" i="43"/>
  <c r="K199" i="43"/>
  <c r="K198" i="43"/>
  <c r="K197" i="43"/>
  <c r="K196" i="43"/>
  <c r="K195" i="43"/>
  <c r="K194" i="43"/>
  <c r="K193" i="43"/>
  <c r="K192" i="43"/>
  <c r="K191" i="43"/>
  <c r="K190" i="43"/>
  <c r="K189" i="43"/>
  <c r="K188" i="43"/>
  <c r="K187" i="43"/>
  <c r="K186" i="43"/>
  <c r="K185" i="43"/>
  <c r="K184" i="43"/>
  <c r="K183" i="43"/>
  <c r="K182" i="43"/>
  <c r="K181" i="43"/>
  <c r="K180" i="43"/>
  <c r="K179" i="43"/>
  <c r="K178" i="43"/>
  <c r="K177" i="43"/>
  <c r="K176" i="43"/>
  <c r="K175" i="43"/>
  <c r="K174" i="43"/>
  <c r="K173" i="43"/>
  <c r="K172" i="43"/>
  <c r="K171" i="43"/>
  <c r="K170" i="43"/>
  <c r="K169" i="43"/>
  <c r="K168" i="43"/>
  <c r="K167" i="43"/>
  <c r="K166" i="43"/>
  <c r="K165" i="43"/>
  <c r="K164" i="43"/>
  <c r="K163" i="43"/>
  <c r="K162" i="43"/>
  <c r="K161" i="43"/>
  <c r="K160" i="43"/>
  <c r="K159" i="43"/>
  <c r="K158" i="43"/>
  <c r="K157" i="43"/>
  <c r="K156" i="43"/>
  <c r="K155" i="43"/>
  <c r="K154" i="43"/>
  <c r="K153" i="43"/>
  <c r="K152" i="43"/>
  <c r="K151" i="43"/>
  <c r="K150" i="43"/>
  <c r="K149" i="43"/>
  <c r="K148" i="43"/>
  <c r="K147" i="43"/>
  <c r="K146" i="43"/>
  <c r="K145" i="43"/>
  <c r="K144" i="43"/>
  <c r="K143" i="43"/>
  <c r="K142" i="43"/>
  <c r="K141" i="43"/>
  <c r="K140" i="43"/>
  <c r="K139" i="43"/>
  <c r="K138" i="43"/>
  <c r="K137" i="43"/>
  <c r="K136" i="43"/>
  <c r="K135" i="43"/>
  <c r="K134" i="43"/>
  <c r="K133" i="43"/>
  <c r="K132" i="43"/>
  <c r="K131" i="43"/>
  <c r="K130" i="43"/>
  <c r="K129" i="43"/>
  <c r="K128" i="43"/>
  <c r="K127" i="43"/>
  <c r="K126" i="43"/>
  <c r="K125" i="43"/>
  <c r="K124" i="43"/>
  <c r="K123" i="43"/>
  <c r="K122" i="43"/>
  <c r="K121" i="43"/>
  <c r="K120" i="43"/>
  <c r="K119" i="43"/>
  <c r="K118" i="43"/>
  <c r="K117" i="43"/>
  <c r="K116" i="43"/>
  <c r="K115" i="43"/>
  <c r="K114" i="43"/>
  <c r="K113" i="43"/>
  <c r="K112" i="43"/>
  <c r="K111" i="43"/>
  <c r="K110" i="43"/>
  <c r="K109" i="43"/>
  <c r="K108" i="43"/>
  <c r="K107" i="43"/>
  <c r="K106" i="43"/>
  <c r="K105" i="43"/>
  <c r="K104" i="43"/>
  <c r="K103" i="43"/>
  <c r="K102" i="43"/>
  <c r="K101" i="43"/>
  <c r="K100" i="43"/>
  <c r="K99" i="43"/>
  <c r="K98" i="43"/>
  <c r="K97" i="43"/>
  <c r="K96" i="43"/>
  <c r="K95" i="43"/>
  <c r="K94" i="43"/>
  <c r="K93" i="43"/>
  <c r="K92" i="43"/>
  <c r="K91" i="43"/>
  <c r="K90" i="43"/>
  <c r="K89" i="43"/>
  <c r="K88" i="43"/>
  <c r="K87" i="43"/>
  <c r="K86" i="43"/>
  <c r="K85" i="43"/>
  <c r="K84" i="43"/>
  <c r="K83" i="43"/>
  <c r="K82" i="43"/>
  <c r="K81" i="43"/>
  <c r="K80" i="43"/>
  <c r="K79" i="43"/>
  <c r="K78" i="43"/>
  <c r="K77" i="43"/>
  <c r="K76" i="43"/>
  <c r="K75" i="43"/>
  <c r="K74" i="43"/>
  <c r="K73" i="43"/>
  <c r="K72" i="43"/>
  <c r="K71" i="43"/>
  <c r="K70" i="43"/>
  <c r="K69" i="43"/>
  <c r="K68" i="43"/>
  <c r="K67" i="43"/>
  <c r="K66" i="43"/>
  <c r="K65" i="43"/>
  <c r="K64" i="43"/>
  <c r="K63" i="43"/>
  <c r="K62" i="43"/>
  <c r="K61" i="43"/>
  <c r="K60" i="43"/>
  <c r="K59" i="43"/>
  <c r="K58" i="43"/>
  <c r="K57" i="43"/>
  <c r="K56" i="43"/>
  <c r="K55" i="43"/>
  <c r="K54" i="43"/>
  <c r="K53" i="43"/>
  <c r="K52" i="43"/>
  <c r="K51" i="43"/>
  <c r="K50" i="43"/>
  <c r="K49" i="43"/>
  <c r="K48" i="43"/>
  <c r="K47" i="43"/>
  <c r="K46" i="43"/>
  <c r="K45" i="43"/>
  <c r="K44" i="43"/>
  <c r="K43" i="43"/>
  <c r="K42" i="43"/>
  <c r="K41" i="43"/>
  <c r="K40" i="43"/>
  <c r="K39" i="43"/>
  <c r="K38" i="43"/>
  <c r="K37" i="43"/>
  <c r="K36" i="43"/>
  <c r="K35" i="43"/>
  <c r="K34" i="43"/>
  <c r="K33" i="43"/>
  <c r="K32" i="43"/>
  <c r="K31" i="43"/>
  <c r="K30" i="43"/>
  <c r="K29" i="43"/>
  <c r="K28" i="43"/>
  <c r="K27" i="43"/>
  <c r="K26" i="43"/>
  <c r="K25" i="43"/>
  <c r="K24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K7" i="43"/>
  <c r="K5" i="43"/>
  <c r="K374" i="38" l="1"/>
  <c r="K373" i="38"/>
  <c r="K372" i="38"/>
  <c r="K371" i="38"/>
  <c r="K370" i="38"/>
  <c r="K369" i="38"/>
  <c r="K368" i="38"/>
  <c r="K367" i="38"/>
  <c r="K366" i="38"/>
  <c r="K365" i="38"/>
  <c r="K364" i="38"/>
  <c r="K363" i="38"/>
  <c r="K362" i="38"/>
  <c r="K361" i="38"/>
  <c r="K360" i="38"/>
  <c r="K359" i="38"/>
  <c r="K358" i="38"/>
  <c r="K357" i="38"/>
  <c r="K356" i="38"/>
  <c r="K355" i="38"/>
  <c r="K354" i="38"/>
  <c r="K353" i="38"/>
  <c r="K352" i="38"/>
  <c r="K351" i="38"/>
  <c r="K350" i="38"/>
  <c r="K349" i="38"/>
  <c r="K348" i="38"/>
  <c r="K347" i="38"/>
  <c r="K346" i="38"/>
  <c r="K345" i="38"/>
  <c r="K344" i="38"/>
  <c r="K343" i="38"/>
  <c r="K342" i="38"/>
  <c r="K341" i="38"/>
  <c r="K340" i="38"/>
  <c r="K339" i="38"/>
  <c r="K338" i="38"/>
  <c r="K337" i="38"/>
  <c r="K336" i="38"/>
  <c r="K335" i="38"/>
  <c r="K334" i="38"/>
  <c r="K333" i="38"/>
  <c r="K332" i="38"/>
  <c r="K331" i="38"/>
  <c r="K330" i="38"/>
  <c r="K329" i="38"/>
  <c r="K328" i="38"/>
  <c r="K327" i="38"/>
  <c r="K326" i="38"/>
  <c r="K325" i="38"/>
  <c r="K324" i="38"/>
  <c r="K323" i="38"/>
  <c r="K322" i="38"/>
  <c r="K321" i="38"/>
  <c r="K320" i="38"/>
  <c r="K319" i="38"/>
  <c r="K318" i="38"/>
  <c r="K317" i="38"/>
  <c r="K316" i="38"/>
  <c r="K315" i="38"/>
  <c r="K314" i="38"/>
  <c r="K313" i="38"/>
  <c r="K312" i="38"/>
  <c r="K311" i="38"/>
  <c r="K310" i="38"/>
  <c r="K309" i="38"/>
  <c r="K308" i="38"/>
  <c r="K307" i="38"/>
  <c r="K306" i="38"/>
  <c r="K305" i="38"/>
  <c r="K304" i="38"/>
  <c r="K303" i="38"/>
  <c r="K302" i="38"/>
  <c r="K301" i="38"/>
  <c r="K300" i="38"/>
  <c r="K299" i="38"/>
  <c r="K298" i="38"/>
  <c r="K297" i="38"/>
  <c r="K296" i="38"/>
  <c r="K295" i="38"/>
  <c r="K294" i="38"/>
  <c r="K293" i="38"/>
  <c r="K292" i="38"/>
  <c r="K291" i="38"/>
  <c r="K290" i="38"/>
  <c r="K289" i="38"/>
  <c r="K288" i="38"/>
  <c r="K287" i="38"/>
  <c r="K286" i="38"/>
  <c r="K285" i="38"/>
  <c r="K284" i="38"/>
  <c r="K283" i="38"/>
  <c r="K282" i="38"/>
  <c r="K281" i="38"/>
  <c r="K280" i="38"/>
  <c r="K279" i="38"/>
  <c r="K278" i="38"/>
  <c r="K277" i="38"/>
  <c r="K276" i="38"/>
  <c r="K275" i="38"/>
  <c r="K274" i="38"/>
  <c r="K273" i="38"/>
  <c r="K272" i="38"/>
  <c r="K271" i="38"/>
  <c r="K270" i="38"/>
  <c r="K269" i="38"/>
  <c r="K268" i="38"/>
  <c r="K267" i="38"/>
  <c r="K266" i="38"/>
  <c r="K265" i="38"/>
  <c r="K264" i="38"/>
  <c r="K263" i="38"/>
  <c r="K262" i="38"/>
  <c r="K261" i="38"/>
  <c r="K260" i="38"/>
  <c r="K259" i="38"/>
  <c r="K258" i="38"/>
  <c r="K257" i="38"/>
  <c r="K256" i="38"/>
  <c r="K255" i="38"/>
  <c r="K254" i="38"/>
  <c r="K253" i="38"/>
  <c r="K252" i="38"/>
  <c r="K251" i="38"/>
  <c r="K250" i="38"/>
  <c r="K249" i="38"/>
  <c r="K248" i="38"/>
  <c r="K247" i="38"/>
  <c r="K246" i="38"/>
  <c r="K245" i="38"/>
  <c r="K244" i="38"/>
  <c r="K243" i="38"/>
  <c r="K242" i="38"/>
  <c r="K241" i="38"/>
  <c r="K240" i="38"/>
  <c r="K239" i="38"/>
  <c r="K238" i="38"/>
  <c r="K237" i="38"/>
  <c r="K236" i="38"/>
  <c r="K235" i="38"/>
  <c r="K234" i="38"/>
  <c r="K233" i="38"/>
  <c r="K232" i="38"/>
  <c r="K231" i="38"/>
  <c r="K230" i="38"/>
  <c r="K229" i="38"/>
  <c r="K228" i="38"/>
  <c r="K227" i="38"/>
  <c r="K226" i="38"/>
  <c r="K225" i="38"/>
  <c r="K224" i="38"/>
  <c r="K223" i="38"/>
  <c r="K222" i="38"/>
  <c r="K221" i="38"/>
  <c r="K220" i="38"/>
  <c r="K219" i="38"/>
  <c r="K218" i="38"/>
  <c r="K217" i="38"/>
  <c r="K216" i="38"/>
  <c r="K215" i="38"/>
  <c r="K214" i="38"/>
  <c r="K213" i="38"/>
  <c r="K212" i="38"/>
  <c r="K211" i="38"/>
  <c r="K210" i="38"/>
  <c r="K209" i="38"/>
  <c r="K208" i="38"/>
  <c r="K207" i="38"/>
  <c r="K206" i="38"/>
  <c r="K205" i="38"/>
  <c r="K204" i="38"/>
  <c r="K203" i="38"/>
  <c r="K202" i="38"/>
  <c r="K201" i="38"/>
  <c r="K200" i="38"/>
  <c r="K199" i="38"/>
  <c r="K198" i="38"/>
  <c r="K197" i="38"/>
  <c r="K196" i="38"/>
  <c r="K195" i="38"/>
  <c r="K194" i="38"/>
  <c r="K193" i="38"/>
  <c r="K192" i="38"/>
  <c r="K191" i="38"/>
  <c r="K190" i="38"/>
  <c r="K189" i="38"/>
  <c r="K188" i="38"/>
  <c r="K187" i="38"/>
  <c r="K186" i="38"/>
  <c r="K185" i="38"/>
  <c r="K184" i="38"/>
  <c r="K183" i="38"/>
  <c r="K182" i="38"/>
  <c r="K181" i="38"/>
  <c r="K180" i="38"/>
  <c r="K179" i="38"/>
  <c r="K178" i="38"/>
  <c r="K177" i="38"/>
  <c r="K176" i="38"/>
  <c r="K175" i="38"/>
  <c r="K174" i="38"/>
  <c r="K173" i="38"/>
  <c r="K172" i="38"/>
  <c r="K171" i="38"/>
  <c r="K170" i="38"/>
  <c r="K169" i="38"/>
  <c r="K168" i="38"/>
  <c r="K167" i="38"/>
  <c r="K166" i="38"/>
  <c r="K165" i="38"/>
  <c r="K164" i="38"/>
  <c r="K163" i="38"/>
  <c r="K162" i="38"/>
  <c r="K161" i="38"/>
  <c r="K160" i="38"/>
  <c r="K159" i="38"/>
  <c r="K158" i="38"/>
  <c r="K157" i="38"/>
  <c r="K156" i="38"/>
  <c r="K155" i="38"/>
  <c r="K154" i="38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K12" i="38"/>
  <c r="K11" i="38"/>
  <c r="K10" i="38"/>
  <c r="K9" i="38"/>
  <c r="K8" i="38"/>
  <c r="K7" i="38"/>
  <c r="K6" i="38"/>
  <c r="K5" i="38"/>
  <c r="K374" i="31"/>
  <c r="K373" i="31"/>
  <c r="K372" i="31"/>
  <c r="K371" i="31"/>
  <c r="K370" i="31"/>
  <c r="K369" i="31"/>
  <c r="K368" i="31"/>
  <c r="K367" i="31"/>
  <c r="K366" i="31"/>
  <c r="K365" i="31"/>
  <c r="K364" i="31"/>
  <c r="K363" i="31"/>
  <c r="K362" i="31"/>
  <c r="K361" i="31"/>
  <c r="K360" i="31"/>
  <c r="K359" i="31"/>
  <c r="K358" i="31"/>
  <c r="K357" i="31"/>
  <c r="K356" i="31"/>
  <c r="K355" i="31"/>
  <c r="K354" i="31"/>
  <c r="K353" i="31"/>
  <c r="K352" i="31"/>
  <c r="K351" i="31"/>
  <c r="K350" i="31"/>
  <c r="K349" i="31"/>
  <c r="K348" i="31"/>
  <c r="K347" i="31"/>
  <c r="K346" i="31"/>
  <c r="K345" i="31"/>
  <c r="K344" i="31"/>
  <c r="K343" i="31"/>
  <c r="K342" i="31"/>
  <c r="K341" i="31"/>
  <c r="K340" i="31"/>
  <c r="K339" i="31"/>
  <c r="K338" i="31"/>
  <c r="K337" i="31"/>
  <c r="K336" i="31"/>
  <c r="K335" i="31"/>
  <c r="K334" i="31"/>
  <c r="K333" i="31"/>
  <c r="K332" i="31"/>
  <c r="K331" i="31"/>
  <c r="K330" i="31"/>
  <c r="K329" i="31"/>
  <c r="K328" i="31"/>
  <c r="K327" i="31"/>
  <c r="K326" i="31"/>
  <c r="K325" i="31"/>
  <c r="K324" i="31"/>
  <c r="K323" i="31"/>
  <c r="K322" i="31"/>
  <c r="K321" i="31"/>
  <c r="K320" i="31"/>
  <c r="K319" i="31"/>
  <c r="K318" i="31"/>
  <c r="K317" i="31"/>
  <c r="K316" i="31"/>
  <c r="K315" i="31"/>
  <c r="K314" i="31"/>
  <c r="K313" i="31"/>
  <c r="K312" i="31"/>
  <c r="K311" i="31"/>
  <c r="K310" i="31"/>
  <c r="K309" i="31"/>
  <c r="K308" i="31"/>
  <c r="K307" i="31"/>
  <c r="K306" i="31"/>
  <c r="K305" i="31"/>
  <c r="K304" i="31"/>
  <c r="K303" i="31"/>
  <c r="K302" i="31"/>
  <c r="K301" i="31"/>
  <c r="K300" i="31"/>
  <c r="K299" i="31"/>
  <c r="K298" i="31"/>
  <c r="K297" i="31"/>
  <c r="K296" i="31"/>
  <c r="K295" i="31"/>
  <c r="K294" i="31"/>
  <c r="K293" i="31"/>
  <c r="K292" i="31"/>
  <c r="K291" i="31"/>
  <c r="K290" i="31"/>
  <c r="K289" i="31"/>
  <c r="K288" i="31"/>
  <c r="K287" i="31"/>
  <c r="K286" i="31"/>
  <c r="K285" i="31"/>
  <c r="K284" i="31"/>
  <c r="K283" i="31"/>
  <c r="K282" i="31"/>
  <c r="K281" i="31"/>
  <c r="K280" i="31"/>
  <c r="K279" i="31"/>
  <c r="K278" i="31"/>
  <c r="K277" i="31"/>
  <c r="K276" i="31"/>
  <c r="K275" i="31"/>
  <c r="K274" i="31"/>
  <c r="K273" i="31"/>
  <c r="K272" i="31"/>
  <c r="K271" i="31"/>
  <c r="K270" i="31"/>
  <c r="K269" i="31"/>
  <c r="K268" i="31"/>
  <c r="K267" i="31"/>
  <c r="K266" i="31"/>
  <c r="K265" i="31"/>
  <c r="K264" i="31"/>
  <c r="K263" i="31"/>
  <c r="K262" i="31"/>
  <c r="K261" i="31"/>
  <c r="K260" i="31"/>
  <c r="K259" i="31"/>
  <c r="K258" i="31"/>
  <c r="K257" i="31"/>
  <c r="K256" i="31"/>
  <c r="K255" i="31"/>
  <c r="K254" i="31"/>
  <c r="K253" i="31"/>
  <c r="K252" i="31"/>
  <c r="K251" i="31"/>
  <c r="K250" i="31"/>
  <c r="K249" i="31"/>
  <c r="K248" i="31"/>
  <c r="K247" i="31"/>
  <c r="K246" i="31"/>
  <c r="K245" i="31"/>
  <c r="K244" i="31"/>
  <c r="K243" i="31"/>
  <c r="K242" i="31"/>
  <c r="K241" i="31"/>
  <c r="K240" i="31"/>
  <c r="K239" i="31"/>
  <c r="K238" i="31"/>
  <c r="K237" i="31"/>
  <c r="K236" i="31"/>
  <c r="K235" i="31"/>
  <c r="K234" i="31"/>
  <c r="K233" i="31"/>
  <c r="K232" i="31"/>
  <c r="K231" i="31"/>
  <c r="K230" i="31"/>
  <c r="K229" i="31"/>
  <c r="K228" i="31"/>
  <c r="K227" i="31"/>
  <c r="K226" i="31"/>
  <c r="K225" i="31"/>
  <c r="K224" i="31"/>
  <c r="K223" i="31"/>
  <c r="K222" i="31"/>
  <c r="K221" i="31"/>
  <c r="K220" i="31"/>
  <c r="K219" i="31"/>
  <c r="K218" i="31"/>
  <c r="K217" i="31"/>
  <c r="K216" i="31"/>
  <c r="K215" i="31"/>
  <c r="K214" i="31"/>
  <c r="K213" i="31"/>
  <c r="K212" i="31"/>
  <c r="K211" i="31"/>
  <c r="K210" i="31"/>
  <c r="K209" i="31"/>
  <c r="K208" i="31"/>
  <c r="K207" i="31"/>
  <c r="K206" i="31"/>
  <c r="K205" i="31"/>
  <c r="K204" i="31"/>
  <c r="K203" i="31"/>
  <c r="K202" i="31"/>
  <c r="K201" i="31"/>
  <c r="K200" i="31"/>
  <c r="K199" i="31"/>
  <c r="K198" i="31"/>
  <c r="K197" i="31"/>
  <c r="K196" i="31"/>
  <c r="K195" i="31"/>
  <c r="K194" i="31"/>
  <c r="K193" i="31"/>
  <c r="K192" i="31"/>
  <c r="K191" i="31"/>
  <c r="K190" i="31"/>
  <c r="K189" i="31"/>
  <c r="K188" i="31"/>
  <c r="K187" i="31"/>
  <c r="K186" i="31"/>
  <c r="K185" i="31"/>
  <c r="K184" i="31"/>
  <c r="K183" i="31"/>
  <c r="K182" i="31"/>
  <c r="K181" i="31"/>
  <c r="K180" i="31"/>
  <c r="K179" i="31"/>
  <c r="K178" i="31"/>
  <c r="K177" i="31"/>
  <c r="K176" i="31"/>
  <c r="K175" i="31"/>
  <c r="K174" i="31"/>
  <c r="K173" i="31"/>
  <c r="K172" i="31"/>
  <c r="K171" i="31"/>
  <c r="K170" i="31"/>
  <c r="K169" i="31"/>
  <c r="K168" i="31"/>
  <c r="K167" i="31"/>
  <c r="K166" i="31"/>
  <c r="K165" i="31"/>
  <c r="K164" i="31"/>
  <c r="K163" i="31"/>
  <c r="K162" i="31"/>
  <c r="K161" i="31"/>
  <c r="K160" i="31"/>
  <c r="K159" i="31"/>
  <c r="K158" i="31"/>
  <c r="K157" i="31"/>
  <c r="K156" i="31"/>
  <c r="K155" i="31"/>
  <c r="K154" i="31"/>
  <c r="K153" i="31"/>
  <c r="K152" i="31"/>
  <c r="K151" i="31"/>
  <c r="K150" i="31"/>
  <c r="K149" i="31"/>
  <c r="K148" i="31"/>
  <c r="K147" i="31"/>
  <c r="K146" i="31"/>
  <c r="K145" i="31"/>
  <c r="K144" i="31"/>
  <c r="K143" i="31"/>
  <c r="K142" i="31"/>
  <c r="K141" i="31"/>
  <c r="K140" i="31"/>
  <c r="K139" i="31"/>
  <c r="K138" i="31"/>
  <c r="K137" i="31"/>
  <c r="K136" i="31"/>
  <c r="K135" i="31"/>
  <c r="K134" i="31"/>
  <c r="K133" i="31"/>
  <c r="K132" i="31"/>
  <c r="K131" i="31"/>
  <c r="K130" i="31"/>
  <c r="K129" i="31"/>
  <c r="K128" i="31"/>
  <c r="K127" i="31"/>
  <c r="K126" i="31"/>
  <c r="K125" i="31"/>
  <c r="K124" i="31"/>
  <c r="K123" i="31"/>
  <c r="K122" i="31"/>
  <c r="K121" i="31"/>
  <c r="K120" i="31"/>
  <c r="K119" i="31"/>
  <c r="K118" i="31"/>
  <c r="K117" i="31"/>
  <c r="K116" i="31"/>
  <c r="K115" i="31"/>
  <c r="K114" i="31"/>
  <c r="K113" i="31"/>
  <c r="K112" i="31"/>
  <c r="K111" i="31"/>
  <c r="K110" i="31"/>
  <c r="K109" i="31"/>
  <c r="K108" i="31"/>
  <c r="K107" i="31"/>
  <c r="K106" i="31"/>
  <c r="K105" i="31"/>
  <c r="K104" i="31"/>
  <c r="K103" i="31"/>
  <c r="K102" i="31"/>
  <c r="K101" i="31"/>
  <c r="K100" i="31"/>
  <c r="K99" i="31"/>
  <c r="K98" i="31"/>
  <c r="K97" i="31"/>
  <c r="K96" i="31"/>
  <c r="K95" i="31"/>
  <c r="K94" i="31"/>
  <c r="K93" i="31"/>
  <c r="K92" i="31"/>
  <c r="K91" i="31"/>
  <c r="K90" i="31"/>
  <c r="K89" i="31"/>
  <c r="K88" i="31"/>
  <c r="K87" i="31"/>
  <c r="K86" i="31"/>
  <c r="K85" i="31"/>
  <c r="K84" i="31"/>
  <c r="K83" i="31"/>
  <c r="K82" i="31"/>
  <c r="K81" i="31"/>
  <c r="K80" i="31"/>
  <c r="K79" i="31"/>
  <c r="K78" i="31"/>
  <c r="K77" i="31"/>
  <c r="K76" i="31"/>
  <c r="K75" i="31"/>
  <c r="K74" i="31"/>
  <c r="K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O6" i="1" l="1"/>
  <c r="R6" i="1"/>
  <c r="U6" i="1"/>
  <c r="X6" i="1"/>
  <c r="Y6" i="1"/>
  <c r="Z6" i="1"/>
  <c r="O7" i="1"/>
  <c r="R7" i="1"/>
  <c r="U7" i="1"/>
  <c r="X7" i="1"/>
  <c r="Y7" i="1"/>
  <c r="Z7" i="1"/>
  <c r="L376" i="43" l="1"/>
  <c r="L377" i="43"/>
  <c r="L378" i="43"/>
  <c r="L379" i="43"/>
  <c r="L375" i="43"/>
  <c r="L376" i="42"/>
  <c r="L377" i="42"/>
  <c r="L378" i="42"/>
  <c r="L379" i="42"/>
  <c r="L375" i="42"/>
  <c r="L376" i="38"/>
  <c r="L377" i="38"/>
  <c r="L378" i="38"/>
  <c r="L379" i="38"/>
  <c r="L375" i="38"/>
  <c r="L374" i="31"/>
  <c r="Z9" i="22" l="1"/>
  <c r="AB9" i="22" s="1"/>
  <c r="F362" i="31"/>
  <c r="G376" i="43"/>
  <c r="G377" i="43"/>
  <c r="Z6" i="22" l="1"/>
  <c r="AB6" i="22" s="1"/>
  <c r="Z27" i="22"/>
  <c r="AB27" i="22" s="1"/>
  <c r="Z49" i="22"/>
  <c r="AB49" i="22" s="1"/>
  <c r="Z77" i="22"/>
  <c r="AB77" i="22" s="1"/>
  <c r="Z53" i="22"/>
  <c r="AB53" i="22" s="1"/>
  <c r="Z21" i="22"/>
  <c r="AB21" i="22" s="1"/>
  <c r="Z29" i="22"/>
  <c r="AB29" i="22" s="1"/>
  <c r="Z73" i="22"/>
  <c r="AB73" i="22" s="1"/>
  <c r="Z62" i="22"/>
  <c r="AB62" i="22" s="1"/>
  <c r="Z30" i="22"/>
  <c r="AB30" i="22" s="1"/>
  <c r="Z37" i="22"/>
  <c r="AB37" i="22" s="1"/>
  <c r="Z34" i="22"/>
  <c r="AB34" i="22" s="1"/>
  <c r="Z36" i="22"/>
  <c r="AB36" i="22" s="1"/>
  <c r="Z45" i="22"/>
  <c r="AB45" i="22" s="1"/>
  <c r="Z17" i="22"/>
  <c r="AB17" i="22" s="1"/>
  <c r="Z66" i="22"/>
  <c r="AB66" i="22" s="1"/>
  <c r="Z64" i="22"/>
  <c r="AB64" i="22" s="1"/>
  <c r="Z59" i="22"/>
  <c r="AB59" i="22" s="1"/>
  <c r="Z71" i="22"/>
  <c r="AB71" i="22" s="1"/>
  <c r="Z72" i="22"/>
  <c r="AB72" i="22" s="1"/>
  <c r="Z15" i="22"/>
  <c r="AB15" i="22" s="1"/>
  <c r="Z61" i="22"/>
  <c r="AB61" i="22" s="1"/>
  <c r="Z23" i="22"/>
  <c r="AB23" i="22" s="1"/>
  <c r="Z68" i="22"/>
  <c r="AB68" i="22" s="1"/>
  <c r="Z31" i="22"/>
  <c r="AB31" i="22" s="1"/>
  <c r="Z39" i="22"/>
  <c r="AB39" i="22" s="1"/>
  <c r="Z54" i="22"/>
  <c r="AB54" i="22" s="1"/>
  <c r="Z22" i="22"/>
  <c r="AB22" i="22" s="1"/>
  <c r="Z67" i="22"/>
  <c r="AB67" i="22" s="1"/>
  <c r="Z57" i="22"/>
  <c r="AB57" i="22" s="1"/>
  <c r="Z44" i="22"/>
  <c r="AB44" i="22" s="1"/>
  <c r="Z35" i="22"/>
  <c r="AB35" i="22" s="1"/>
  <c r="Z25" i="22"/>
  <c r="AB25" i="22" s="1"/>
  <c r="Z14" i="22"/>
  <c r="AB14" i="22" s="1"/>
  <c r="Z58" i="22"/>
  <c r="AB58" i="22" s="1"/>
  <c r="Z26" i="22"/>
  <c r="AB26" i="22" s="1"/>
  <c r="Z47" i="22"/>
  <c r="AB47" i="22" s="1"/>
  <c r="Z69" i="22"/>
  <c r="AB69" i="22" s="1"/>
  <c r="Z78" i="22"/>
  <c r="AB78" i="22" s="1"/>
  <c r="Z55" i="22"/>
  <c r="AB55" i="22" s="1"/>
  <c r="Z76" i="22"/>
  <c r="AB76" i="22" s="1"/>
  <c r="Z63" i="22"/>
  <c r="AB63" i="22" s="1"/>
  <c r="Z74" i="22"/>
  <c r="AB74" i="22" s="1"/>
  <c r="Z16" i="22"/>
  <c r="AB16" i="22" s="1"/>
  <c r="Z46" i="22"/>
  <c r="AB46" i="22" s="1"/>
  <c r="Z12" i="22"/>
  <c r="AB12" i="22" s="1"/>
  <c r="Z65" i="22"/>
  <c r="AB65" i="22" s="1"/>
  <c r="Z52" i="22"/>
  <c r="AB52" i="22" s="1"/>
  <c r="Z43" i="22"/>
  <c r="AB43" i="22" s="1"/>
  <c r="Z33" i="22"/>
  <c r="AB33" i="22" s="1"/>
  <c r="Z20" i="22"/>
  <c r="AB20" i="22" s="1"/>
  <c r="Z8" i="22"/>
  <c r="AB8" i="22" s="1"/>
  <c r="Z50" i="22"/>
  <c r="AB50" i="22" s="1"/>
  <c r="Z18" i="22"/>
  <c r="AB18" i="22" s="1"/>
  <c r="Z56" i="22"/>
  <c r="AB56" i="22" s="1"/>
  <c r="Z24" i="22"/>
  <c r="AB24" i="22" s="1"/>
  <c r="Z70" i="22"/>
  <c r="AB70" i="22" s="1"/>
  <c r="Z32" i="22"/>
  <c r="AB32" i="22" s="1"/>
  <c r="Z75" i="22"/>
  <c r="AB75" i="22" s="1"/>
  <c r="Z40" i="22"/>
  <c r="AB40" i="22" s="1"/>
  <c r="Z48" i="22"/>
  <c r="AB48" i="22" s="1"/>
  <c r="Z13" i="22"/>
  <c r="AB13" i="22" s="1"/>
  <c r="Z38" i="22"/>
  <c r="AB38" i="22" s="1"/>
  <c r="Z11" i="22"/>
  <c r="AB11" i="22" s="1"/>
  <c r="Z60" i="22"/>
  <c r="AB60" i="22" s="1"/>
  <c r="Z51" i="22"/>
  <c r="AB51" i="22" s="1"/>
  <c r="Z41" i="22"/>
  <c r="AB41" i="22" s="1"/>
  <c r="Z28" i="22"/>
  <c r="AB28" i="22" s="1"/>
  <c r="Z19" i="22"/>
  <c r="AB19" i="22" s="1"/>
  <c r="Z7" i="22"/>
  <c r="AB7" i="22" s="1"/>
  <c r="Z42" i="22"/>
  <c r="AB42" i="22" s="1"/>
  <c r="Z10" i="22"/>
  <c r="AB10" i="22" s="1"/>
  <c r="AM79" i="25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11" i="25"/>
  <c r="AM10" i="25"/>
  <c r="AM9" i="25"/>
  <c r="AM8" i="25"/>
  <c r="AM7" i="25"/>
  <c r="AM6" i="25"/>
  <c r="Q56" i="42" l="1"/>
  <c r="K379" i="38"/>
  <c r="K378" i="38"/>
  <c r="K377" i="38"/>
  <c r="K376" i="38"/>
  <c r="K375" i="38"/>
  <c r="J379" i="38"/>
  <c r="J378" i="38"/>
  <c r="J377" i="38"/>
  <c r="J376" i="38"/>
  <c r="J375" i="38"/>
  <c r="I379" i="38"/>
  <c r="I378" i="38"/>
  <c r="I377" i="38"/>
  <c r="I376" i="38"/>
  <c r="I375" i="38"/>
  <c r="H379" i="38"/>
  <c r="H378" i="38"/>
  <c r="H377" i="38"/>
  <c r="H376" i="38"/>
  <c r="H375" i="38"/>
  <c r="G379" i="38"/>
  <c r="G378" i="38"/>
  <c r="G377" i="38"/>
  <c r="G376" i="38"/>
  <c r="G375" i="38"/>
  <c r="F379" i="38"/>
  <c r="F378" i="38"/>
  <c r="F377" i="38"/>
  <c r="F376" i="38"/>
  <c r="F375" i="38"/>
  <c r="E379" i="38"/>
  <c r="E378" i="38"/>
  <c r="E377" i="38"/>
  <c r="E376" i="38"/>
  <c r="J379" i="31"/>
  <c r="J378" i="31"/>
  <c r="J377" i="31"/>
  <c r="J376" i="31"/>
  <c r="J375" i="31"/>
  <c r="I379" i="31"/>
  <c r="I378" i="31"/>
  <c r="I377" i="31"/>
  <c r="I376" i="31"/>
  <c r="I375" i="31"/>
  <c r="H379" i="31"/>
  <c r="H378" i="31"/>
  <c r="H377" i="31"/>
  <c r="H376" i="31"/>
  <c r="H375" i="31"/>
  <c r="G379" i="31"/>
  <c r="G378" i="31"/>
  <c r="G377" i="31"/>
  <c r="G376" i="31"/>
  <c r="G375" i="31"/>
  <c r="F379" i="31"/>
  <c r="F378" i="31"/>
  <c r="F377" i="31"/>
  <c r="F376" i="31"/>
  <c r="F375" i="31"/>
  <c r="E379" i="31"/>
  <c r="E378" i="31"/>
  <c r="E377" i="31"/>
  <c r="E376" i="31"/>
  <c r="E375" i="31"/>
  <c r="E375" i="38"/>
  <c r="M264" i="42" l="1"/>
  <c r="M262" i="42"/>
  <c r="M261" i="42"/>
  <c r="M260" i="42"/>
  <c r="M263" i="42"/>
  <c r="J17" i="22"/>
  <c r="J16" i="22"/>
  <c r="J15" i="22"/>
  <c r="J14" i="22"/>
  <c r="J13" i="22"/>
  <c r="J12" i="22"/>
  <c r="J11" i="22"/>
  <c r="J9" i="22"/>
  <c r="J8" i="22"/>
  <c r="J7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J6" i="22" l="1"/>
  <c r="F6" i="22"/>
  <c r="J31" i="22" l="1"/>
  <c r="J30" i="22"/>
  <c r="Q7" i="42" l="1"/>
  <c r="Q7" i="38"/>
  <c r="Q7" i="31"/>
  <c r="Q7" i="43"/>
  <c r="Q47" i="42"/>
  <c r="Q47" i="38"/>
  <c r="Q47" i="31"/>
  <c r="Q47" i="43"/>
  <c r="K7" i="30"/>
  <c r="Q6" i="38"/>
  <c r="Q6" i="31"/>
  <c r="Q6" i="42"/>
  <c r="Q6" i="43"/>
  <c r="Q14" i="38"/>
  <c r="Q14" i="31"/>
  <c r="Q14" i="42"/>
  <c r="Q14" i="43"/>
  <c r="Q22" i="38"/>
  <c r="Q22" i="31"/>
  <c r="Q22" i="42"/>
  <c r="Q22" i="43"/>
  <c r="Q30" i="38"/>
  <c r="Q30" i="31"/>
  <c r="Q30" i="42"/>
  <c r="Q30" i="43"/>
  <c r="Q38" i="38"/>
  <c r="Q38" i="31"/>
  <c r="Q38" i="42"/>
  <c r="Q38" i="43"/>
  <c r="Q46" i="38"/>
  <c r="Q46" i="31"/>
  <c r="Q46" i="42"/>
  <c r="Q46" i="43"/>
  <c r="Q54" i="38"/>
  <c r="Q54" i="31"/>
  <c r="Q54" i="42"/>
  <c r="Q54" i="43"/>
  <c r="Q62" i="38"/>
  <c r="Q62" i="31"/>
  <c r="Q62" i="42"/>
  <c r="Q62" i="43"/>
  <c r="Q70" i="38"/>
  <c r="Q70" i="31"/>
  <c r="Q70" i="42"/>
  <c r="Q70" i="43"/>
  <c r="Q78" i="38"/>
  <c r="Q78" i="31"/>
  <c r="Q78" i="42"/>
  <c r="Q78" i="43"/>
  <c r="Q55" i="42"/>
  <c r="Q55" i="38"/>
  <c r="Q55" i="31"/>
  <c r="Q55" i="43"/>
  <c r="Q8" i="43"/>
  <c r="Q8" i="42"/>
  <c r="Q8" i="38"/>
  <c r="Q8" i="31"/>
  <c r="Q16" i="43"/>
  <c r="Q16" i="42"/>
  <c r="Q16" i="38"/>
  <c r="Q16" i="31"/>
  <c r="Q24" i="43"/>
  <c r="Q24" i="42"/>
  <c r="Q24" i="38"/>
  <c r="Q24" i="31"/>
  <c r="Q32" i="43"/>
  <c r="Q32" i="42"/>
  <c r="Q32" i="38"/>
  <c r="Q32" i="31"/>
  <c r="Q40" i="43"/>
  <c r="Q40" i="42"/>
  <c r="Q40" i="38"/>
  <c r="Q40" i="31"/>
  <c r="Q48" i="43"/>
  <c r="Q48" i="42"/>
  <c r="Q48" i="38"/>
  <c r="Q48" i="31"/>
  <c r="Q56" i="43"/>
  <c r="Q56" i="38"/>
  <c r="Q56" i="31"/>
  <c r="Q64" i="43"/>
  <c r="Q64" i="42"/>
  <c r="Q64" i="38"/>
  <c r="Q64" i="31"/>
  <c r="Q72" i="43"/>
  <c r="Q72" i="42"/>
  <c r="Q72" i="38"/>
  <c r="Q72" i="31"/>
  <c r="Q63" i="42"/>
  <c r="Q63" i="38"/>
  <c r="Q63" i="31"/>
  <c r="Q63" i="43"/>
  <c r="Q9" i="43"/>
  <c r="Q9" i="42"/>
  <c r="Q9" i="38"/>
  <c r="Q9" i="31"/>
  <c r="Q17" i="43"/>
  <c r="Q17" i="42"/>
  <c r="Q17" i="38"/>
  <c r="Q17" i="31"/>
  <c r="Q25" i="43"/>
  <c r="Q25" i="42"/>
  <c r="Q25" i="38"/>
  <c r="Q25" i="31"/>
  <c r="Q33" i="43"/>
  <c r="Q33" i="42"/>
  <c r="Q33" i="38"/>
  <c r="Q33" i="31"/>
  <c r="Q41" i="43"/>
  <c r="Q41" i="42"/>
  <c r="Q41" i="38"/>
  <c r="Q41" i="31"/>
  <c r="Q49" i="43"/>
  <c r="Q49" i="42"/>
  <c r="Q49" i="38"/>
  <c r="Q49" i="31"/>
  <c r="Q57" i="43"/>
  <c r="Q57" i="42"/>
  <c r="Q57" i="38"/>
  <c r="Q57" i="31"/>
  <c r="Q65" i="43"/>
  <c r="Q65" i="42"/>
  <c r="Q65" i="38"/>
  <c r="Q65" i="31"/>
  <c r="Q73" i="43"/>
  <c r="Q73" i="42"/>
  <c r="Q73" i="38"/>
  <c r="Q73" i="31"/>
  <c r="Q23" i="42"/>
  <c r="Q23" i="38"/>
  <c r="Q23" i="31"/>
  <c r="Q23" i="43"/>
  <c r="Q10" i="43"/>
  <c r="Q10" i="42"/>
  <c r="Q10" i="38"/>
  <c r="Q10" i="31"/>
  <c r="Q18" i="43"/>
  <c r="Q18" i="42"/>
  <c r="Q18" i="38"/>
  <c r="Q18" i="31"/>
  <c r="Q26" i="43"/>
  <c r="Q26" i="42"/>
  <c r="Q26" i="38"/>
  <c r="Q26" i="31"/>
  <c r="Q34" i="43"/>
  <c r="Q34" i="42"/>
  <c r="Q34" i="31"/>
  <c r="Q34" i="38"/>
  <c r="Q42" i="43"/>
  <c r="Q42" i="42"/>
  <c r="Q42" i="31"/>
  <c r="Q42" i="38"/>
  <c r="Q50" i="43"/>
  <c r="Q50" i="42"/>
  <c r="Q50" i="31"/>
  <c r="Q50" i="38"/>
  <c r="Q58" i="43"/>
  <c r="Q58" i="42"/>
  <c r="Q58" i="31"/>
  <c r="Q58" i="38"/>
  <c r="Q66" i="43"/>
  <c r="Q66" i="42"/>
  <c r="Q66" i="38"/>
  <c r="Q66" i="31"/>
  <c r="Q74" i="43"/>
  <c r="Q74" i="42"/>
  <c r="Q74" i="38"/>
  <c r="Q74" i="31"/>
  <c r="Q71" i="42"/>
  <c r="Q71" i="38"/>
  <c r="Q71" i="31"/>
  <c r="Q71" i="43"/>
  <c r="Q11" i="43"/>
  <c r="Q11" i="42"/>
  <c r="Q11" i="38"/>
  <c r="Q11" i="31"/>
  <c r="Q19" i="43"/>
  <c r="Q19" i="42"/>
  <c r="Q19" i="38"/>
  <c r="Q19" i="31"/>
  <c r="Q27" i="43"/>
  <c r="Q27" i="42"/>
  <c r="Q27" i="38"/>
  <c r="Q27" i="31"/>
  <c r="Q35" i="43"/>
  <c r="Q35" i="42"/>
  <c r="Q35" i="38"/>
  <c r="Q35" i="31"/>
  <c r="Q43" i="43"/>
  <c r="Q43" i="42"/>
  <c r="Q43" i="38"/>
  <c r="Q43" i="31"/>
  <c r="Q51" i="43"/>
  <c r="Q51" i="42"/>
  <c r="Q51" i="38"/>
  <c r="Q51" i="31"/>
  <c r="Q59" i="43"/>
  <c r="Q59" i="42"/>
  <c r="Q59" i="38"/>
  <c r="Q59" i="31"/>
  <c r="Q67" i="43"/>
  <c r="Q67" i="42"/>
  <c r="Q67" i="38"/>
  <c r="Q67" i="31"/>
  <c r="Q75" i="43"/>
  <c r="Q75" i="42"/>
  <c r="Q75" i="38"/>
  <c r="Q75" i="31"/>
  <c r="Q15" i="42"/>
  <c r="Q15" i="38"/>
  <c r="Q15" i="31"/>
  <c r="Q15" i="43"/>
  <c r="Q39" i="42"/>
  <c r="Q39" i="38"/>
  <c r="Q39" i="31"/>
  <c r="Q39" i="43"/>
  <c r="Q12" i="38"/>
  <c r="Q12" i="31"/>
  <c r="Q12" i="43"/>
  <c r="Q12" i="42"/>
  <c r="Q20" i="38"/>
  <c r="Q20" i="31"/>
  <c r="Q20" i="43"/>
  <c r="Q20" i="42"/>
  <c r="Q28" i="38"/>
  <c r="Q28" i="31"/>
  <c r="Q28" i="43"/>
  <c r="Q28" i="42"/>
  <c r="Q36" i="38"/>
  <c r="Q36" i="31"/>
  <c r="Q36" i="43"/>
  <c r="Q36" i="42"/>
  <c r="Q44" i="38"/>
  <c r="Q44" i="31"/>
  <c r="Q44" i="43"/>
  <c r="Q44" i="42"/>
  <c r="Q52" i="38"/>
  <c r="Q52" i="31"/>
  <c r="Q52" i="43"/>
  <c r="Q52" i="42"/>
  <c r="Q60" i="38"/>
  <c r="Q60" i="31"/>
  <c r="Q60" i="43"/>
  <c r="Q60" i="42"/>
  <c r="Q68" i="38"/>
  <c r="Q68" i="31"/>
  <c r="Q68" i="43"/>
  <c r="Q68" i="42"/>
  <c r="Q76" i="38"/>
  <c r="Q76" i="31"/>
  <c r="Q76" i="43"/>
  <c r="Q76" i="42"/>
  <c r="Q31" i="42"/>
  <c r="Q31" i="38"/>
  <c r="Q31" i="31"/>
  <c r="Q31" i="43"/>
  <c r="Q5" i="43"/>
  <c r="Q5" i="42"/>
  <c r="Q5" i="31"/>
  <c r="Q5" i="38"/>
  <c r="Q13" i="38"/>
  <c r="Q13" i="31"/>
  <c r="Q13" i="43"/>
  <c r="Q13" i="42"/>
  <c r="Q21" i="38"/>
  <c r="Q21" i="31"/>
  <c r="Q21" i="43"/>
  <c r="Q21" i="42"/>
  <c r="Q29" i="38"/>
  <c r="Q29" i="31"/>
  <c r="Q29" i="43"/>
  <c r="Q29" i="42"/>
  <c r="Q37" i="38"/>
  <c r="Q37" i="31"/>
  <c r="Q37" i="43"/>
  <c r="Q37" i="42"/>
  <c r="Q45" i="38"/>
  <c r="Q45" i="31"/>
  <c r="Q45" i="43"/>
  <c r="Q45" i="42"/>
  <c r="Q53" i="38"/>
  <c r="Q53" i="31"/>
  <c r="Q53" i="43"/>
  <c r="Q53" i="42"/>
  <c r="Q61" i="38"/>
  <c r="Q61" i="31"/>
  <c r="Q61" i="43"/>
  <c r="Q61" i="42"/>
  <c r="Q69" i="38"/>
  <c r="Q69" i="31"/>
  <c r="Q69" i="43"/>
  <c r="Q69" i="42"/>
  <c r="Q77" i="38"/>
  <c r="Q77" i="31"/>
  <c r="Q77" i="43"/>
  <c r="Q77" i="42"/>
  <c r="M166" i="42" l="1"/>
  <c r="M165" i="42"/>
  <c r="M169" i="42"/>
  <c r="M168" i="42"/>
  <c r="M167" i="42"/>
  <c r="M7" i="42"/>
  <c r="M5" i="42"/>
  <c r="M6" i="42"/>
  <c r="M9" i="42"/>
  <c r="M8" i="42"/>
  <c r="M124" i="42"/>
  <c r="M123" i="42"/>
  <c r="M121" i="42"/>
  <c r="M120" i="42"/>
  <c r="M122" i="42"/>
  <c r="M57" i="38"/>
  <c r="M59" i="38"/>
  <c r="M56" i="38"/>
  <c r="M58" i="38"/>
  <c r="M55" i="38"/>
  <c r="M313" i="42"/>
  <c r="M312" i="42"/>
  <c r="M311" i="42"/>
  <c r="M310" i="42"/>
  <c r="M314" i="42"/>
  <c r="M190" i="42"/>
  <c r="M193" i="42"/>
  <c r="M194" i="42"/>
  <c r="M192" i="42"/>
  <c r="M191" i="42"/>
  <c r="M95" i="43"/>
  <c r="M96" i="43"/>
  <c r="M99" i="43"/>
  <c r="M98" i="43"/>
  <c r="M97" i="43"/>
  <c r="M226" i="42"/>
  <c r="M225" i="42"/>
  <c r="M229" i="42"/>
  <c r="M228" i="42"/>
  <c r="M227" i="42"/>
  <c r="M106" i="42"/>
  <c r="M105" i="42"/>
  <c r="M109" i="42"/>
  <c r="M107" i="42"/>
  <c r="M108" i="42"/>
  <c r="M60" i="38"/>
  <c r="M63" i="38"/>
  <c r="M62" i="38"/>
  <c r="M64" i="38"/>
  <c r="M61" i="38"/>
  <c r="M246" i="38"/>
  <c r="M248" i="38"/>
  <c r="M245" i="38"/>
  <c r="M249" i="38"/>
  <c r="M247" i="38"/>
  <c r="M5" i="43"/>
  <c r="M9" i="43"/>
  <c r="M8" i="43"/>
  <c r="M7" i="43"/>
  <c r="M6" i="43"/>
  <c r="M204" i="38"/>
  <c r="M203" i="38"/>
  <c r="M201" i="38"/>
  <c r="M202" i="38"/>
  <c r="M200" i="38"/>
  <c r="M278" i="43"/>
  <c r="M277" i="43"/>
  <c r="M276" i="43"/>
  <c r="M275" i="43"/>
  <c r="M279" i="43"/>
  <c r="M78" i="38"/>
  <c r="M75" i="38"/>
  <c r="M77" i="38"/>
  <c r="M76" i="38"/>
  <c r="M79" i="38"/>
  <c r="M314" i="43"/>
  <c r="M313" i="43"/>
  <c r="M312" i="43"/>
  <c r="M311" i="43"/>
  <c r="M310" i="43"/>
  <c r="M114" i="38"/>
  <c r="M111" i="38"/>
  <c r="M110" i="38"/>
  <c r="M113" i="38"/>
  <c r="M112" i="38"/>
  <c r="M229" i="43"/>
  <c r="M228" i="43"/>
  <c r="M227" i="43"/>
  <c r="M226" i="43"/>
  <c r="M225" i="43"/>
  <c r="M27" i="38"/>
  <c r="M29" i="38"/>
  <c r="M26" i="38"/>
  <c r="M28" i="38"/>
  <c r="M25" i="38"/>
  <c r="M184" i="42"/>
  <c r="M183" i="42"/>
  <c r="M181" i="42"/>
  <c r="M182" i="42"/>
  <c r="M180" i="42"/>
  <c r="M259" i="43"/>
  <c r="M258" i="43"/>
  <c r="M257" i="43"/>
  <c r="M255" i="43"/>
  <c r="M256" i="43"/>
  <c r="M170" i="43"/>
  <c r="M174" i="43"/>
  <c r="M173" i="43"/>
  <c r="M172" i="43"/>
  <c r="M171" i="43"/>
  <c r="M216" i="38"/>
  <c r="M219" i="38"/>
  <c r="M215" i="38"/>
  <c r="M218" i="38"/>
  <c r="M217" i="38"/>
  <c r="M325" i="42"/>
  <c r="M329" i="42"/>
  <c r="M328" i="42"/>
  <c r="M327" i="42"/>
  <c r="M326" i="42"/>
  <c r="M208" i="42"/>
  <c r="M207" i="42"/>
  <c r="M205" i="42"/>
  <c r="M209" i="42"/>
  <c r="M206" i="42"/>
  <c r="M88" i="42"/>
  <c r="M87" i="42"/>
  <c r="M85" i="42"/>
  <c r="M89" i="42"/>
  <c r="M86" i="42"/>
  <c r="M139" i="43"/>
  <c r="M138" i="43"/>
  <c r="M137" i="43"/>
  <c r="M136" i="43"/>
  <c r="M135" i="43"/>
  <c r="M283" i="42"/>
  <c r="M282" i="42"/>
  <c r="M281" i="42"/>
  <c r="M280" i="42"/>
  <c r="M284" i="42"/>
  <c r="M160" i="42"/>
  <c r="M163" i="42"/>
  <c r="M164" i="42"/>
  <c r="M162" i="42"/>
  <c r="M161" i="42"/>
  <c r="M40" i="42"/>
  <c r="M43" i="42"/>
  <c r="M44" i="42"/>
  <c r="M42" i="42"/>
  <c r="M41" i="42"/>
  <c r="M176" i="38"/>
  <c r="M179" i="38"/>
  <c r="M177" i="38"/>
  <c r="M178" i="38"/>
  <c r="M175" i="38"/>
  <c r="M319" i="42"/>
  <c r="M318" i="42"/>
  <c r="M317" i="42"/>
  <c r="M316" i="42"/>
  <c r="M315" i="42"/>
  <c r="M196" i="42"/>
  <c r="M195" i="42"/>
  <c r="M199" i="42"/>
  <c r="M198" i="42"/>
  <c r="M197" i="42"/>
  <c r="M76" i="42"/>
  <c r="M75" i="42"/>
  <c r="M79" i="42"/>
  <c r="M78" i="42"/>
  <c r="M77" i="42"/>
  <c r="M338" i="43"/>
  <c r="M337" i="43"/>
  <c r="M336" i="43"/>
  <c r="M335" i="43"/>
  <c r="M339" i="43"/>
  <c r="M354" i="42"/>
  <c r="M353" i="42"/>
  <c r="M352" i="42"/>
  <c r="M351" i="42"/>
  <c r="M350" i="42"/>
  <c r="M270" i="38"/>
  <c r="M274" i="38"/>
  <c r="M273" i="38"/>
  <c r="M272" i="38"/>
  <c r="M271" i="38"/>
  <c r="M234" i="42"/>
  <c r="M233" i="42"/>
  <c r="M232" i="42"/>
  <c r="M231" i="42"/>
  <c r="M230" i="42"/>
  <c r="M150" i="38"/>
  <c r="M152" i="38"/>
  <c r="M153" i="38"/>
  <c r="M154" i="38"/>
  <c r="M151" i="38"/>
  <c r="M112" i="42"/>
  <c r="M111" i="42"/>
  <c r="M114" i="42"/>
  <c r="M113" i="42"/>
  <c r="M110" i="42"/>
  <c r="M96" i="38"/>
  <c r="M99" i="38"/>
  <c r="M95" i="38"/>
  <c r="M98" i="38"/>
  <c r="M97" i="38"/>
  <c r="M265" i="42"/>
  <c r="M269" i="42"/>
  <c r="M268" i="42"/>
  <c r="M267" i="42"/>
  <c r="M266" i="42"/>
  <c r="M148" i="42"/>
  <c r="M147" i="42"/>
  <c r="M145" i="42"/>
  <c r="M149" i="42"/>
  <c r="M146" i="42"/>
  <c r="M28" i="42"/>
  <c r="M27" i="42"/>
  <c r="M25" i="42"/>
  <c r="M26" i="42"/>
  <c r="M29" i="42"/>
  <c r="M301" i="42"/>
  <c r="M300" i="42"/>
  <c r="M304" i="42"/>
  <c r="M303" i="42"/>
  <c r="M302" i="42"/>
  <c r="M222" i="38"/>
  <c r="M221" i="38"/>
  <c r="M224" i="38"/>
  <c r="M220" i="38"/>
  <c r="M223" i="38"/>
  <c r="M182" i="43"/>
  <c r="M181" i="43"/>
  <c r="M180" i="43"/>
  <c r="M183" i="43"/>
  <c r="M184" i="43"/>
  <c r="M102" i="38"/>
  <c r="M101" i="38"/>
  <c r="M100" i="38"/>
  <c r="M104" i="38"/>
  <c r="M103" i="38"/>
  <c r="M64" i="43"/>
  <c r="M62" i="43"/>
  <c r="M63" i="43"/>
  <c r="M61" i="43"/>
  <c r="M60" i="43"/>
  <c r="M374" i="38"/>
  <c r="M372" i="38"/>
  <c r="M373" i="38"/>
  <c r="M371" i="38"/>
  <c r="M370" i="38"/>
  <c r="M294" i="42"/>
  <c r="M293" i="42"/>
  <c r="M292" i="42"/>
  <c r="M291" i="42"/>
  <c r="M290" i="42"/>
  <c r="M252" i="38"/>
  <c r="M251" i="38"/>
  <c r="M250" i="38"/>
  <c r="M254" i="38"/>
  <c r="M253" i="38"/>
  <c r="M172" i="42"/>
  <c r="M171" i="42"/>
  <c r="M174" i="42"/>
  <c r="M170" i="42"/>
  <c r="M173" i="42"/>
  <c r="M132" i="38"/>
  <c r="M134" i="38"/>
  <c r="M131" i="38"/>
  <c r="M130" i="38"/>
  <c r="M133" i="38"/>
  <c r="M52" i="42"/>
  <c r="M51" i="42"/>
  <c r="M54" i="42"/>
  <c r="M50" i="42"/>
  <c r="M53" i="42"/>
  <c r="M12" i="38"/>
  <c r="M14" i="38"/>
  <c r="M11" i="38"/>
  <c r="M10" i="38"/>
  <c r="M13" i="38"/>
  <c r="M219" i="42"/>
  <c r="M217" i="42"/>
  <c r="M215" i="42"/>
  <c r="M218" i="42"/>
  <c r="M216" i="42"/>
  <c r="M326" i="43"/>
  <c r="M325" i="43"/>
  <c r="M329" i="43"/>
  <c r="M327" i="43"/>
  <c r="M328" i="43"/>
  <c r="M288" i="38"/>
  <c r="M287" i="38"/>
  <c r="M286" i="38"/>
  <c r="M285" i="38"/>
  <c r="M289" i="38"/>
  <c r="M206" i="43"/>
  <c r="M205" i="43"/>
  <c r="M209" i="43"/>
  <c r="M208" i="43"/>
  <c r="M207" i="43"/>
  <c r="M168" i="38"/>
  <c r="M165" i="38"/>
  <c r="M167" i="38"/>
  <c r="M166" i="38"/>
  <c r="M169" i="38"/>
  <c r="M88" i="43"/>
  <c r="M86" i="43"/>
  <c r="M85" i="43"/>
  <c r="M87" i="43"/>
  <c r="M89" i="43"/>
  <c r="M48" i="38"/>
  <c r="M45" i="38"/>
  <c r="M47" i="38"/>
  <c r="M46" i="38"/>
  <c r="M49" i="38"/>
  <c r="M363" i="38"/>
  <c r="M362" i="38"/>
  <c r="M360" i="38"/>
  <c r="M361" i="38"/>
  <c r="M364" i="38"/>
  <c r="M284" i="43"/>
  <c r="M283" i="43"/>
  <c r="M282" i="43"/>
  <c r="M281" i="43"/>
  <c r="M280" i="43"/>
  <c r="M240" i="38"/>
  <c r="M242" i="38"/>
  <c r="M244" i="38"/>
  <c r="M243" i="38"/>
  <c r="M241" i="38"/>
  <c r="M164" i="43"/>
  <c r="M163" i="43"/>
  <c r="M162" i="43"/>
  <c r="M161" i="43"/>
  <c r="M160" i="43"/>
  <c r="M120" i="38"/>
  <c r="M123" i="38"/>
  <c r="M124" i="38"/>
  <c r="M122" i="38"/>
  <c r="M121" i="38"/>
  <c r="M43" i="43"/>
  <c r="M42" i="43"/>
  <c r="M41" i="43"/>
  <c r="M40" i="43"/>
  <c r="M44" i="43"/>
  <c r="M178" i="42"/>
  <c r="M177" i="42"/>
  <c r="M175" i="42"/>
  <c r="M176" i="42"/>
  <c r="M179" i="42"/>
  <c r="M357" i="38"/>
  <c r="M356" i="38"/>
  <c r="M359" i="38"/>
  <c r="M358" i="38"/>
  <c r="M355" i="38"/>
  <c r="M319" i="43"/>
  <c r="M318" i="43"/>
  <c r="M317" i="43"/>
  <c r="M316" i="43"/>
  <c r="M315" i="43"/>
  <c r="M239" i="38"/>
  <c r="M237" i="38"/>
  <c r="M238" i="38"/>
  <c r="M236" i="38"/>
  <c r="M235" i="38"/>
  <c r="M199" i="43"/>
  <c r="M198" i="43"/>
  <c r="M197" i="43"/>
  <c r="M196" i="43"/>
  <c r="M195" i="43"/>
  <c r="M119" i="38"/>
  <c r="M116" i="38"/>
  <c r="M118" i="38"/>
  <c r="M117" i="38"/>
  <c r="M115" i="38"/>
  <c r="M77" i="43"/>
  <c r="M79" i="43"/>
  <c r="M78" i="43"/>
  <c r="M76" i="43"/>
  <c r="M75" i="43"/>
  <c r="M350" i="43"/>
  <c r="M354" i="43"/>
  <c r="M353" i="43"/>
  <c r="M352" i="43"/>
  <c r="M351" i="43"/>
  <c r="M230" i="43"/>
  <c r="M234" i="43"/>
  <c r="M233" i="43"/>
  <c r="M232" i="43"/>
  <c r="M231" i="43"/>
  <c r="M113" i="43"/>
  <c r="M110" i="43"/>
  <c r="M114" i="43"/>
  <c r="M112" i="43"/>
  <c r="M111" i="43"/>
  <c r="M30" i="38"/>
  <c r="M33" i="38"/>
  <c r="M32" i="38"/>
  <c r="M34" i="38"/>
  <c r="M31" i="38"/>
  <c r="M99" i="42"/>
  <c r="M97" i="42"/>
  <c r="M96" i="42"/>
  <c r="M98" i="42"/>
  <c r="M95" i="42"/>
  <c r="M309" i="38"/>
  <c r="M308" i="38"/>
  <c r="M306" i="38"/>
  <c r="M305" i="38"/>
  <c r="M307" i="38"/>
  <c r="M266" i="43"/>
  <c r="M265" i="43"/>
  <c r="M269" i="43"/>
  <c r="M268" i="43"/>
  <c r="M267" i="43"/>
  <c r="M186" i="38"/>
  <c r="M189" i="38"/>
  <c r="M185" i="38"/>
  <c r="M188" i="38"/>
  <c r="M187" i="38"/>
  <c r="M146" i="43"/>
  <c r="M145" i="43"/>
  <c r="M149" i="43"/>
  <c r="M147" i="43"/>
  <c r="M148" i="43"/>
  <c r="M66" i="38"/>
  <c r="M65" i="38"/>
  <c r="M69" i="38"/>
  <c r="M68" i="38"/>
  <c r="M67" i="38"/>
  <c r="M28" i="43"/>
  <c r="M26" i="43"/>
  <c r="M25" i="43"/>
  <c r="M27" i="43"/>
  <c r="M29" i="43"/>
  <c r="M344" i="38"/>
  <c r="M342" i="38"/>
  <c r="M341" i="38"/>
  <c r="M343" i="38"/>
  <c r="M340" i="38"/>
  <c r="M302" i="43"/>
  <c r="M301" i="43"/>
  <c r="M300" i="43"/>
  <c r="M304" i="43"/>
  <c r="M303" i="43"/>
  <c r="M220" i="42"/>
  <c r="M223" i="42"/>
  <c r="M224" i="42"/>
  <c r="M222" i="42"/>
  <c r="M221" i="42"/>
  <c r="M100" i="42"/>
  <c r="M103" i="42"/>
  <c r="M104" i="42"/>
  <c r="M102" i="42"/>
  <c r="M101" i="42"/>
  <c r="M258" i="38"/>
  <c r="M257" i="38"/>
  <c r="M256" i="38"/>
  <c r="M255" i="38"/>
  <c r="M259" i="38"/>
  <c r="M332" i="43"/>
  <c r="M331" i="43"/>
  <c r="M330" i="43"/>
  <c r="M334" i="43"/>
  <c r="M333" i="43"/>
  <c r="M212" i="43"/>
  <c r="M211" i="43"/>
  <c r="M210" i="43"/>
  <c r="M214" i="43"/>
  <c r="M213" i="43"/>
  <c r="M94" i="43"/>
  <c r="M93" i="43"/>
  <c r="M92" i="43"/>
  <c r="M91" i="43"/>
  <c r="M90" i="43"/>
  <c r="K22" i="30"/>
  <c r="K16" i="30"/>
  <c r="K10" i="30"/>
  <c r="K20" i="30"/>
  <c r="K8" i="30"/>
  <c r="K21" i="30"/>
  <c r="K15" i="30"/>
  <c r="K9" i="30"/>
  <c r="K26" i="30"/>
  <c r="K14" i="30"/>
  <c r="K25" i="30"/>
  <c r="K19" i="30"/>
  <c r="K13" i="30"/>
  <c r="K23" i="30"/>
  <c r="K11" i="30"/>
  <c r="K24" i="30"/>
  <c r="K18" i="30"/>
  <c r="K12" i="30"/>
  <c r="K17" i="30"/>
  <c r="M19" i="43"/>
  <c r="M18" i="43"/>
  <c r="M17" i="43"/>
  <c r="M16" i="43"/>
  <c r="M15" i="43"/>
  <c r="M289" i="42"/>
  <c r="M288" i="42"/>
  <c r="M287" i="42"/>
  <c r="M286" i="42"/>
  <c r="M285" i="42"/>
  <c r="M159" i="42"/>
  <c r="M157" i="42"/>
  <c r="M156" i="42"/>
  <c r="M155" i="42"/>
  <c r="M158" i="42"/>
  <c r="M234" i="38"/>
  <c r="M230" i="38"/>
  <c r="M233" i="38"/>
  <c r="M232" i="38"/>
  <c r="M231" i="38"/>
  <c r="M70" i="42"/>
  <c r="M73" i="42"/>
  <c r="M71" i="42"/>
  <c r="M74" i="42"/>
  <c r="M72" i="42"/>
  <c r="M140" i="43"/>
  <c r="M144" i="43"/>
  <c r="M143" i="43"/>
  <c r="M142" i="43"/>
  <c r="M141" i="43"/>
  <c r="M369" i="38"/>
  <c r="M368" i="38"/>
  <c r="M366" i="38"/>
  <c r="M367" i="38"/>
  <c r="M365" i="38"/>
  <c r="M126" i="38"/>
  <c r="M125" i="38"/>
  <c r="M129" i="38"/>
  <c r="M128" i="38"/>
  <c r="M127" i="38"/>
  <c r="M362" i="43"/>
  <c r="M361" i="43"/>
  <c r="M360" i="43"/>
  <c r="M363" i="43"/>
  <c r="M364" i="43"/>
  <c r="M242" i="43"/>
  <c r="M241" i="43"/>
  <c r="M240" i="43"/>
  <c r="M244" i="43"/>
  <c r="M243" i="43"/>
  <c r="M84" i="38"/>
  <c r="M83" i="38"/>
  <c r="M81" i="38"/>
  <c r="M80" i="38"/>
  <c r="M82" i="38"/>
  <c r="M315" i="38"/>
  <c r="M318" i="38"/>
  <c r="M319" i="38"/>
  <c r="M317" i="38"/>
  <c r="M316" i="38"/>
  <c r="M158" i="43"/>
  <c r="M157" i="43"/>
  <c r="M156" i="43"/>
  <c r="M155" i="43"/>
  <c r="M159" i="43"/>
  <c r="M351" i="38"/>
  <c r="M350" i="38"/>
  <c r="M354" i="38"/>
  <c r="M353" i="38"/>
  <c r="M352" i="38"/>
  <c r="M194" i="43"/>
  <c r="M193" i="43"/>
  <c r="M192" i="43"/>
  <c r="M191" i="43"/>
  <c r="M190" i="43"/>
  <c r="M349" i="43"/>
  <c r="M348" i="43"/>
  <c r="M347" i="43"/>
  <c r="M345" i="43"/>
  <c r="M346" i="43"/>
  <c r="M107" i="43"/>
  <c r="M109" i="43"/>
  <c r="M108" i="43"/>
  <c r="M106" i="43"/>
  <c r="M105" i="43"/>
  <c r="M303" i="38"/>
  <c r="M302" i="38"/>
  <c r="M300" i="38"/>
  <c r="M301" i="38"/>
  <c r="M304" i="38"/>
  <c r="M50" i="43"/>
  <c r="M54" i="43"/>
  <c r="M53" i="43"/>
  <c r="M51" i="43"/>
  <c r="M52" i="43"/>
  <c r="M129" i="42"/>
  <c r="M127" i="42"/>
  <c r="M128" i="42"/>
  <c r="M126" i="42"/>
  <c r="M125" i="42"/>
  <c r="M343" i="42"/>
  <c r="M342" i="42"/>
  <c r="M341" i="42"/>
  <c r="M340" i="42"/>
  <c r="M344" i="42"/>
  <c r="M46" i="42"/>
  <c r="M45" i="42"/>
  <c r="M49" i="42"/>
  <c r="M48" i="42"/>
  <c r="M47" i="42"/>
  <c r="M361" i="42"/>
  <c r="M360" i="42"/>
  <c r="M364" i="42"/>
  <c r="M363" i="42"/>
  <c r="M362" i="42"/>
  <c r="M176" i="43"/>
  <c r="M175" i="43"/>
  <c r="M179" i="43"/>
  <c r="M178" i="43"/>
  <c r="M177" i="43"/>
  <c r="M277" i="42"/>
  <c r="M276" i="42"/>
  <c r="M275" i="42"/>
  <c r="M279" i="42"/>
  <c r="M278" i="42"/>
  <c r="M20" i="43"/>
  <c r="M24" i="43"/>
  <c r="M23" i="43"/>
  <c r="M22" i="43"/>
  <c r="M21" i="43"/>
  <c r="M289" i="43"/>
  <c r="M288" i="43"/>
  <c r="M287" i="43"/>
  <c r="M286" i="43"/>
  <c r="M285" i="43"/>
  <c r="M169" i="43"/>
  <c r="M168" i="43"/>
  <c r="M167" i="43"/>
  <c r="M165" i="43"/>
  <c r="M166" i="43"/>
  <c r="M47" i="43"/>
  <c r="M49" i="43"/>
  <c r="M48" i="43"/>
  <c r="M46" i="43"/>
  <c r="M45" i="43"/>
  <c r="M321" i="38"/>
  <c r="M320" i="38"/>
  <c r="M324" i="38"/>
  <c r="M323" i="38"/>
  <c r="M322" i="38"/>
  <c r="M124" i="43"/>
  <c r="M123" i="43"/>
  <c r="M122" i="43"/>
  <c r="M121" i="43"/>
  <c r="M120" i="43"/>
  <c r="M58" i="42"/>
  <c r="M57" i="42"/>
  <c r="M55" i="42"/>
  <c r="M56" i="42"/>
  <c r="M59" i="42"/>
  <c r="M198" i="38"/>
  <c r="M197" i="38"/>
  <c r="M196" i="38"/>
  <c r="M195" i="38"/>
  <c r="M199" i="38"/>
  <c r="M36" i="43"/>
  <c r="M35" i="43"/>
  <c r="M39" i="43"/>
  <c r="M38" i="43"/>
  <c r="M37" i="43"/>
  <c r="M73" i="43"/>
  <c r="M71" i="43"/>
  <c r="M72" i="43"/>
  <c r="M70" i="43"/>
  <c r="M74" i="43"/>
  <c r="M267" i="38"/>
  <c r="M266" i="38"/>
  <c r="M269" i="38"/>
  <c r="M268" i="38"/>
  <c r="M265" i="38"/>
  <c r="M149" i="38"/>
  <c r="M148" i="38"/>
  <c r="M147" i="38"/>
  <c r="M146" i="38"/>
  <c r="M145" i="38"/>
  <c r="M295" i="42"/>
  <c r="M299" i="42"/>
  <c r="M298" i="42"/>
  <c r="M297" i="42"/>
  <c r="M296" i="42"/>
  <c r="M64" i="42"/>
  <c r="M63" i="42"/>
  <c r="M61" i="42"/>
  <c r="M60" i="42"/>
  <c r="M62" i="42"/>
  <c r="M290" i="43"/>
  <c r="M294" i="43"/>
  <c r="M293" i="43"/>
  <c r="M291" i="43"/>
  <c r="M292" i="43"/>
  <c r="M367" i="42"/>
  <c r="M366" i="42"/>
  <c r="M365" i="42"/>
  <c r="M369" i="42"/>
  <c r="M368" i="42"/>
  <c r="M247" i="42"/>
  <c r="M246" i="42"/>
  <c r="M245" i="42"/>
  <c r="M249" i="42"/>
  <c r="M248" i="42"/>
  <c r="M6" i="38"/>
  <c r="M5" i="38"/>
  <c r="M9" i="38"/>
  <c r="M7" i="38"/>
  <c r="M8" i="38"/>
  <c r="M138" i="38"/>
  <c r="M135" i="38"/>
  <c r="M137" i="38"/>
  <c r="M136" i="38"/>
  <c r="M139" i="38"/>
  <c r="M324" i="42"/>
  <c r="M323" i="42"/>
  <c r="M322" i="42"/>
  <c r="M321" i="42"/>
  <c r="M320" i="42"/>
  <c r="M202" i="42"/>
  <c r="M201" i="42"/>
  <c r="M200" i="42"/>
  <c r="M204" i="42"/>
  <c r="M203" i="42"/>
  <c r="M82" i="42"/>
  <c r="M81" i="42"/>
  <c r="M80" i="42"/>
  <c r="M84" i="42"/>
  <c r="M83" i="42"/>
  <c r="M58" i="43"/>
  <c r="M56" i="43"/>
  <c r="M55" i="43"/>
  <c r="M57" i="43"/>
  <c r="M59" i="43"/>
  <c r="M355" i="42"/>
  <c r="M359" i="42"/>
  <c r="M358" i="42"/>
  <c r="M357" i="42"/>
  <c r="M356" i="42"/>
  <c r="M235" i="42"/>
  <c r="M239" i="42"/>
  <c r="M238" i="42"/>
  <c r="M237" i="42"/>
  <c r="M236" i="42"/>
  <c r="M118" i="42"/>
  <c r="M117" i="42"/>
  <c r="M115" i="42"/>
  <c r="M116" i="42"/>
  <c r="M119" i="42"/>
  <c r="M339" i="38"/>
  <c r="M338" i="38"/>
  <c r="M336" i="38"/>
  <c r="M337" i="38"/>
  <c r="M335" i="38"/>
  <c r="M271" i="42"/>
  <c r="M270" i="42"/>
  <c r="M274" i="42"/>
  <c r="M272" i="42"/>
  <c r="M273" i="42"/>
  <c r="M192" i="38"/>
  <c r="M194" i="38"/>
  <c r="M191" i="38"/>
  <c r="M190" i="38"/>
  <c r="M193" i="38"/>
  <c r="M154" i="42"/>
  <c r="M153" i="42"/>
  <c r="M151" i="42"/>
  <c r="M152" i="42"/>
  <c r="M150" i="42"/>
  <c r="M34" i="42"/>
  <c r="M33" i="42"/>
  <c r="M31" i="42"/>
  <c r="M32" i="42"/>
  <c r="M30" i="42"/>
  <c r="M307" i="42"/>
  <c r="M306" i="42"/>
  <c r="M305" i="42"/>
  <c r="M309" i="42"/>
  <c r="M308" i="42"/>
  <c r="M189" i="42"/>
  <c r="M187" i="42"/>
  <c r="M188" i="42"/>
  <c r="M186" i="42"/>
  <c r="M185" i="42"/>
  <c r="M69" i="42"/>
  <c r="M67" i="42"/>
  <c r="M68" i="42"/>
  <c r="M66" i="42"/>
  <c r="M65" i="42"/>
  <c r="M296" i="43"/>
  <c r="M295" i="43"/>
  <c r="M299" i="43"/>
  <c r="M298" i="43"/>
  <c r="M297" i="43"/>
  <c r="M224" i="43"/>
  <c r="M223" i="43"/>
  <c r="M222" i="43"/>
  <c r="M221" i="43"/>
  <c r="M220" i="43"/>
  <c r="M144" i="38"/>
  <c r="M141" i="38"/>
  <c r="M143" i="38"/>
  <c r="M140" i="38"/>
  <c r="M142" i="38"/>
  <c r="M103" i="43"/>
  <c r="M101" i="43"/>
  <c r="M102" i="43"/>
  <c r="M100" i="43"/>
  <c r="M104" i="43"/>
  <c r="M24" i="38"/>
  <c r="M23" i="38"/>
  <c r="M21" i="38"/>
  <c r="M22" i="38"/>
  <c r="M20" i="38"/>
  <c r="M259" i="42"/>
  <c r="M258" i="42"/>
  <c r="M257" i="42"/>
  <c r="M256" i="42"/>
  <c r="M255" i="42"/>
  <c r="M331" i="42"/>
  <c r="M330" i="42"/>
  <c r="M334" i="42"/>
  <c r="M333" i="42"/>
  <c r="M332" i="42"/>
  <c r="M294" i="38"/>
  <c r="M293" i="38"/>
  <c r="M292" i="38"/>
  <c r="M291" i="38"/>
  <c r="M290" i="38"/>
  <c r="M214" i="42"/>
  <c r="M213" i="42"/>
  <c r="M211" i="42"/>
  <c r="M212" i="42"/>
  <c r="M210" i="42"/>
  <c r="M174" i="38"/>
  <c r="M173" i="38"/>
  <c r="M172" i="38"/>
  <c r="M171" i="38"/>
  <c r="M170" i="38"/>
  <c r="M94" i="42"/>
  <c r="M93" i="42"/>
  <c r="M91" i="42"/>
  <c r="M92" i="42"/>
  <c r="M90" i="42"/>
  <c r="M54" i="38"/>
  <c r="M53" i="38"/>
  <c r="M51" i="38"/>
  <c r="M52" i="38"/>
  <c r="M50" i="38"/>
  <c r="K24" i="29"/>
  <c r="K18" i="29"/>
  <c r="K12" i="29"/>
  <c r="K16" i="29"/>
  <c r="K23" i="29"/>
  <c r="K17" i="29"/>
  <c r="K11" i="29"/>
  <c r="K22" i="29"/>
  <c r="K10" i="29"/>
  <c r="K21" i="29"/>
  <c r="K15" i="29"/>
  <c r="K9" i="29"/>
  <c r="K19" i="29"/>
  <c r="K26" i="29"/>
  <c r="K20" i="29"/>
  <c r="K14" i="29"/>
  <c r="K25" i="29"/>
  <c r="K13" i="29"/>
  <c r="M368" i="43"/>
  <c r="M367" i="43"/>
  <c r="M366" i="43"/>
  <c r="M365" i="43"/>
  <c r="M369" i="43"/>
  <c r="M327" i="38"/>
  <c r="M326" i="38"/>
  <c r="M325" i="38"/>
  <c r="M329" i="38"/>
  <c r="M328" i="38"/>
  <c r="M248" i="43"/>
  <c r="M247" i="43"/>
  <c r="M246" i="43"/>
  <c r="M245" i="43"/>
  <c r="M249" i="43"/>
  <c r="M207" i="38"/>
  <c r="M209" i="38"/>
  <c r="M206" i="38"/>
  <c r="M208" i="38"/>
  <c r="M205" i="38"/>
  <c r="M128" i="43"/>
  <c r="M127" i="43"/>
  <c r="M126" i="43"/>
  <c r="M125" i="43"/>
  <c r="M129" i="43"/>
  <c r="M87" i="38"/>
  <c r="M89" i="38"/>
  <c r="M88" i="38"/>
  <c r="M86" i="38"/>
  <c r="M85" i="38"/>
  <c r="M136" i="42"/>
  <c r="M135" i="42"/>
  <c r="M139" i="42"/>
  <c r="M138" i="42"/>
  <c r="M137" i="42"/>
  <c r="M320" i="43"/>
  <c r="M324" i="43"/>
  <c r="M323" i="43"/>
  <c r="M322" i="43"/>
  <c r="M321" i="43"/>
  <c r="M282" i="38"/>
  <c r="M284" i="38"/>
  <c r="M281" i="38"/>
  <c r="M280" i="38"/>
  <c r="M283" i="38"/>
  <c r="M200" i="43"/>
  <c r="M204" i="43"/>
  <c r="M203" i="43"/>
  <c r="M201" i="43"/>
  <c r="M202" i="43"/>
  <c r="M162" i="38"/>
  <c r="M164" i="38"/>
  <c r="M161" i="38"/>
  <c r="M160" i="38"/>
  <c r="M163" i="38"/>
  <c r="M80" i="43"/>
  <c r="M84" i="43"/>
  <c r="M83" i="43"/>
  <c r="M82" i="43"/>
  <c r="M81" i="43"/>
  <c r="M42" i="38"/>
  <c r="M44" i="38"/>
  <c r="M41" i="38"/>
  <c r="M40" i="38"/>
  <c r="M43" i="38"/>
  <c r="M356" i="43"/>
  <c r="M355" i="43"/>
  <c r="M359" i="43"/>
  <c r="M358" i="43"/>
  <c r="M357" i="43"/>
  <c r="M276" i="38"/>
  <c r="M275" i="38"/>
  <c r="M279" i="38"/>
  <c r="M278" i="38"/>
  <c r="M277" i="38"/>
  <c r="M236" i="43"/>
  <c r="M235" i="43"/>
  <c r="M239" i="43"/>
  <c r="M237" i="43"/>
  <c r="M238" i="43"/>
  <c r="M156" i="38"/>
  <c r="M159" i="38"/>
  <c r="M155" i="38"/>
  <c r="M158" i="38"/>
  <c r="M157" i="38"/>
  <c r="M118" i="43"/>
  <c r="M116" i="43"/>
  <c r="M115" i="43"/>
  <c r="M117" i="43"/>
  <c r="M119" i="43"/>
  <c r="M36" i="38"/>
  <c r="M35" i="38"/>
  <c r="M39" i="38"/>
  <c r="M38" i="38"/>
  <c r="M37" i="38"/>
  <c r="M337" i="42"/>
  <c r="M336" i="42"/>
  <c r="M335" i="42"/>
  <c r="M339" i="42"/>
  <c r="M338" i="42"/>
  <c r="M314" i="38"/>
  <c r="M312" i="38"/>
  <c r="M313" i="38"/>
  <c r="M311" i="38"/>
  <c r="M310" i="38"/>
  <c r="M272" i="43"/>
  <c r="M271" i="43"/>
  <c r="M270" i="43"/>
  <c r="M273" i="43"/>
  <c r="M274" i="43"/>
  <c r="M152" i="43"/>
  <c r="M151" i="43"/>
  <c r="M150" i="43"/>
  <c r="M154" i="43"/>
  <c r="M153" i="43"/>
  <c r="M72" i="38"/>
  <c r="M74" i="38"/>
  <c r="M71" i="38"/>
  <c r="M70" i="38"/>
  <c r="M73" i="38"/>
  <c r="M34" i="43"/>
  <c r="M33" i="43"/>
  <c r="M31" i="43"/>
  <c r="M32" i="43"/>
  <c r="M30" i="43"/>
  <c r="M345" i="38"/>
  <c r="M348" i="38"/>
  <c r="M349" i="38"/>
  <c r="M347" i="38"/>
  <c r="M346" i="38"/>
  <c r="M308" i="43"/>
  <c r="M307" i="43"/>
  <c r="M306" i="43"/>
  <c r="M305" i="43"/>
  <c r="M309" i="43"/>
  <c r="M228" i="38"/>
  <c r="M227" i="38"/>
  <c r="M225" i="38"/>
  <c r="M226" i="38"/>
  <c r="M229" i="38"/>
  <c r="M188" i="43"/>
  <c r="M187" i="43"/>
  <c r="M186" i="43"/>
  <c r="M185" i="43"/>
  <c r="M189" i="43"/>
  <c r="M108" i="38"/>
  <c r="M107" i="38"/>
  <c r="M105" i="38"/>
  <c r="M106" i="38"/>
  <c r="M109" i="38"/>
  <c r="M65" i="43"/>
  <c r="M68" i="43"/>
  <c r="M69" i="43"/>
  <c r="M67" i="43"/>
  <c r="M66" i="43"/>
  <c r="M344" i="43"/>
  <c r="M343" i="43"/>
  <c r="M342" i="43"/>
  <c r="M341" i="43"/>
  <c r="M340" i="43"/>
  <c r="M264" i="38"/>
  <c r="M263" i="38"/>
  <c r="M261" i="38"/>
  <c r="M260" i="38"/>
  <c r="M262" i="38"/>
  <c r="M142" i="42"/>
  <c r="M141" i="42"/>
  <c r="M140" i="42"/>
  <c r="M143" i="42"/>
  <c r="M144" i="42"/>
  <c r="M22" i="42"/>
  <c r="M21" i="42"/>
  <c r="M20" i="42"/>
  <c r="M24" i="42"/>
  <c r="M23" i="42"/>
  <c r="M374" i="43"/>
  <c r="M373" i="43"/>
  <c r="M372" i="43"/>
  <c r="M371" i="43"/>
  <c r="M370" i="43"/>
  <c r="M254" i="43"/>
  <c r="M253" i="43"/>
  <c r="M252" i="43"/>
  <c r="M251" i="43"/>
  <c r="M250" i="43"/>
  <c r="M134" i="43"/>
  <c r="M133" i="43"/>
  <c r="M132" i="43"/>
  <c r="M131" i="43"/>
  <c r="M130" i="43"/>
  <c r="M14" i="43"/>
  <c r="M13" i="43"/>
  <c r="M12" i="43"/>
  <c r="M11" i="43"/>
  <c r="M10" i="43"/>
  <c r="M218" i="43"/>
  <c r="M217" i="43"/>
  <c r="M216" i="43"/>
  <c r="M215" i="43"/>
  <c r="M219" i="43"/>
  <c r="M18" i="38"/>
  <c r="M15" i="38"/>
  <c r="M17" i="38"/>
  <c r="M16" i="38"/>
  <c r="M19" i="38"/>
  <c r="M241" i="42"/>
  <c r="M240" i="42"/>
  <c r="M244" i="42"/>
  <c r="M243" i="42"/>
  <c r="M242" i="42"/>
  <c r="M39" i="42"/>
  <c r="M37" i="42"/>
  <c r="M35" i="42"/>
  <c r="M38" i="42"/>
  <c r="M36" i="42"/>
  <c r="M349" i="42"/>
  <c r="M348" i="42"/>
  <c r="M347" i="42"/>
  <c r="M346" i="42"/>
  <c r="M345" i="42"/>
  <c r="M299" i="38"/>
  <c r="M297" i="38"/>
  <c r="M296" i="38"/>
  <c r="M298" i="38"/>
  <c r="M295" i="38"/>
  <c r="M260" i="43"/>
  <c r="M264" i="43"/>
  <c r="M263" i="43"/>
  <c r="M262" i="43"/>
  <c r="M261" i="43"/>
  <c r="M180" i="38"/>
  <c r="M183" i="38"/>
  <c r="M182" i="38"/>
  <c r="M184" i="38"/>
  <c r="M181" i="38"/>
  <c r="M373" i="42"/>
  <c r="M372" i="42"/>
  <c r="M371" i="42"/>
  <c r="M370" i="42"/>
  <c r="M374" i="42"/>
  <c r="M333" i="38"/>
  <c r="M332" i="38"/>
  <c r="M330" i="38"/>
  <c r="M334" i="38"/>
  <c r="M331" i="38"/>
  <c r="M253" i="42"/>
  <c r="M252" i="42"/>
  <c r="M251" i="42"/>
  <c r="M250" i="42"/>
  <c r="M254" i="42"/>
  <c r="M210" i="38"/>
  <c r="M212" i="38"/>
  <c r="M214" i="38"/>
  <c r="M213" i="38"/>
  <c r="M211" i="38"/>
  <c r="M130" i="42"/>
  <c r="M133" i="42"/>
  <c r="M134" i="42"/>
  <c r="M132" i="42"/>
  <c r="M131" i="42"/>
  <c r="M90" i="38"/>
  <c r="M92" i="38"/>
  <c r="M94" i="38"/>
  <c r="M93" i="38"/>
  <c r="M91" i="38"/>
  <c r="M13" i="42"/>
  <c r="M12" i="42"/>
  <c r="M14" i="42"/>
  <c r="M11" i="42"/>
  <c r="M16" i="42"/>
  <c r="M15" i="42"/>
  <c r="M19" i="42"/>
  <c r="M18" i="42"/>
  <c r="M17" i="42"/>
  <c r="M168" i="31"/>
  <c r="M167" i="31"/>
  <c r="M166" i="31"/>
  <c r="M165" i="31"/>
  <c r="M169" i="31"/>
  <c r="M160" i="31"/>
  <c r="M164" i="31"/>
  <c r="M163" i="31"/>
  <c r="M162" i="31"/>
  <c r="M161" i="31"/>
  <c r="M334" i="31"/>
  <c r="M333" i="31"/>
  <c r="M332" i="31"/>
  <c r="M331" i="31"/>
  <c r="M330" i="31"/>
  <c r="M94" i="31"/>
  <c r="M93" i="31"/>
  <c r="M92" i="31"/>
  <c r="M91" i="31"/>
  <c r="M90" i="31"/>
  <c r="M216" i="31"/>
  <c r="M215" i="31"/>
  <c r="M219" i="31"/>
  <c r="M217" i="31"/>
  <c r="M218" i="31"/>
  <c r="M248" i="31"/>
  <c r="M247" i="31"/>
  <c r="M249" i="31"/>
  <c r="M246" i="31"/>
  <c r="M245" i="31"/>
  <c r="M174" i="31"/>
  <c r="M173" i="31"/>
  <c r="M172" i="31"/>
  <c r="M171" i="31"/>
  <c r="M170" i="31"/>
  <c r="M14" i="31"/>
  <c r="M13" i="31"/>
  <c r="M12" i="31"/>
  <c r="M11" i="31"/>
  <c r="M10" i="31"/>
  <c r="M359" i="31"/>
  <c r="M358" i="31"/>
  <c r="M357" i="31"/>
  <c r="M356" i="31"/>
  <c r="M355" i="31"/>
  <c r="M279" i="31"/>
  <c r="M278" i="31"/>
  <c r="M277" i="31"/>
  <c r="M276" i="31"/>
  <c r="M275" i="31"/>
  <c r="M199" i="31"/>
  <c r="M198" i="31"/>
  <c r="M197" i="31"/>
  <c r="M196" i="31"/>
  <c r="M195" i="31"/>
  <c r="M119" i="31"/>
  <c r="M118" i="31"/>
  <c r="M117" i="31"/>
  <c r="M116" i="31"/>
  <c r="M115" i="31"/>
  <c r="M39" i="31"/>
  <c r="M38" i="31"/>
  <c r="M37" i="31"/>
  <c r="M36" i="31"/>
  <c r="M35" i="31"/>
  <c r="M352" i="31"/>
  <c r="M351" i="31"/>
  <c r="M350" i="31"/>
  <c r="M354" i="31"/>
  <c r="M353" i="31"/>
  <c r="M112" i="31"/>
  <c r="M111" i="31"/>
  <c r="M110" i="31"/>
  <c r="M114" i="31"/>
  <c r="M113" i="31"/>
  <c r="M32" i="31"/>
  <c r="M31" i="31"/>
  <c r="M30" i="31"/>
  <c r="M33" i="31"/>
  <c r="M34" i="31"/>
  <c r="M305" i="31"/>
  <c r="M309" i="31"/>
  <c r="M308" i="31"/>
  <c r="M307" i="31"/>
  <c r="M306" i="31"/>
  <c r="M229" i="31"/>
  <c r="M228" i="31"/>
  <c r="M227" i="31"/>
  <c r="M226" i="31"/>
  <c r="M225" i="31"/>
  <c r="M149" i="31"/>
  <c r="M148" i="31"/>
  <c r="M147" i="31"/>
  <c r="M145" i="31"/>
  <c r="M146" i="31"/>
  <c r="M65" i="31"/>
  <c r="M69" i="31"/>
  <c r="M68" i="31"/>
  <c r="M67" i="31"/>
  <c r="M66" i="31"/>
  <c r="M344" i="31"/>
  <c r="M343" i="31"/>
  <c r="M342" i="31"/>
  <c r="M341" i="31"/>
  <c r="M340" i="31"/>
  <c r="M264" i="31"/>
  <c r="M263" i="31"/>
  <c r="M262" i="31"/>
  <c r="M261" i="31"/>
  <c r="M260" i="31"/>
  <c r="M184" i="31"/>
  <c r="M183" i="31"/>
  <c r="M182" i="31"/>
  <c r="M181" i="31"/>
  <c r="M180" i="31"/>
  <c r="M104" i="31"/>
  <c r="M103" i="31"/>
  <c r="M102" i="31"/>
  <c r="M101" i="31"/>
  <c r="M100" i="31"/>
  <c r="M24" i="31"/>
  <c r="M23" i="31"/>
  <c r="M22" i="31"/>
  <c r="M21" i="31"/>
  <c r="M20" i="31"/>
  <c r="M320" i="31"/>
  <c r="M324" i="31"/>
  <c r="M323" i="31"/>
  <c r="M322" i="31"/>
  <c r="M321" i="31"/>
  <c r="M176" i="31"/>
  <c r="M175" i="31"/>
  <c r="M177" i="31"/>
  <c r="M179" i="31"/>
  <c r="M178" i="31"/>
  <c r="M96" i="31"/>
  <c r="M95" i="31"/>
  <c r="M99" i="31"/>
  <c r="M97" i="31"/>
  <c r="M98" i="31"/>
  <c r="M256" i="31"/>
  <c r="M255" i="31"/>
  <c r="M257" i="31"/>
  <c r="M259" i="31"/>
  <c r="M258" i="31"/>
  <c r="M240" i="31"/>
  <c r="M241" i="31"/>
  <c r="M244" i="31"/>
  <c r="M243" i="31"/>
  <c r="M242" i="31"/>
  <c r="M254" i="31"/>
  <c r="M253" i="31"/>
  <c r="M252" i="31"/>
  <c r="M251" i="31"/>
  <c r="M250" i="31"/>
  <c r="M192" i="31"/>
  <c r="M191" i="31"/>
  <c r="M190" i="31"/>
  <c r="M193" i="31"/>
  <c r="M194" i="31"/>
  <c r="M368" i="31"/>
  <c r="M369" i="31"/>
  <c r="M367" i="31"/>
  <c r="M366" i="31"/>
  <c r="M365" i="31"/>
  <c r="M288" i="31"/>
  <c r="M289" i="31"/>
  <c r="M287" i="31"/>
  <c r="M286" i="31"/>
  <c r="M285" i="31"/>
  <c r="M208" i="31"/>
  <c r="M207" i="31"/>
  <c r="M206" i="31"/>
  <c r="M205" i="31"/>
  <c r="M209" i="31"/>
  <c r="M128" i="31"/>
  <c r="M129" i="31"/>
  <c r="M127" i="31"/>
  <c r="M126" i="31"/>
  <c r="M125" i="31"/>
  <c r="M48" i="31"/>
  <c r="M49" i="31"/>
  <c r="M47" i="31"/>
  <c r="M46" i="31"/>
  <c r="M45" i="31"/>
  <c r="M360" i="31"/>
  <c r="M364" i="31"/>
  <c r="M361" i="31"/>
  <c r="M363" i="31"/>
  <c r="M362" i="31"/>
  <c r="M280" i="31"/>
  <c r="M284" i="31"/>
  <c r="M281" i="31"/>
  <c r="M283" i="31"/>
  <c r="M282" i="31"/>
  <c r="M200" i="31"/>
  <c r="M201" i="31"/>
  <c r="M204" i="31"/>
  <c r="M203" i="31"/>
  <c r="M202" i="31"/>
  <c r="M120" i="31"/>
  <c r="M121" i="31"/>
  <c r="M124" i="31"/>
  <c r="M123" i="31"/>
  <c r="M122" i="31"/>
  <c r="M40" i="31"/>
  <c r="M41" i="31"/>
  <c r="M44" i="31"/>
  <c r="M43" i="31"/>
  <c r="M42" i="31"/>
  <c r="M374" i="31"/>
  <c r="M373" i="31"/>
  <c r="M372" i="31"/>
  <c r="M371" i="31"/>
  <c r="M370" i="31"/>
  <c r="M294" i="31"/>
  <c r="M293" i="31"/>
  <c r="M292" i="31"/>
  <c r="M291" i="31"/>
  <c r="M290" i="31"/>
  <c r="M214" i="31"/>
  <c r="M213" i="31"/>
  <c r="M212" i="31"/>
  <c r="M211" i="31"/>
  <c r="M210" i="31"/>
  <c r="M134" i="31"/>
  <c r="M133" i="31"/>
  <c r="M132" i="31"/>
  <c r="M131" i="31"/>
  <c r="M130" i="31"/>
  <c r="M54" i="31"/>
  <c r="M53" i="31"/>
  <c r="M52" i="31"/>
  <c r="M51" i="31"/>
  <c r="M50" i="31"/>
  <c r="M88" i="31"/>
  <c r="M87" i="31"/>
  <c r="M86" i="31"/>
  <c r="M85" i="31"/>
  <c r="M89" i="31"/>
  <c r="M80" i="31"/>
  <c r="M84" i="31"/>
  <c r="M81" i="31"/>
  <c r="M83" i="31"/>
  <c r="M82" i="31"/>
  <c r="M272" i="31"/>
  <c r="M271" i="31"/>
  <c r="M270" i="31"/>
  <c r="M274" i="31"/>
  <c r="M273" i="31"/>
  <c r="M16" i="31"/>
  <c r="M15" i="31"/>
  <c r="M19" i="31"/>
  <c r="M18" i="31"/>
  <c r="M17" i="31"/>
  <c r="M328" i="31"/>
  <c r="M329" i="31"/>
  <c r="M327" i="31"/>
  <c r="M326" i="31"/>
  <c r="M325" i="31"/>
  <c r="M319" i="31"/>
  <c r="M318" i="31"/>
  <c r="M317" i="31"/>
  <c r="M316" i="31"/>
  <c r="M315" i="31"/>
  <c r="M239" i="31"/>
  <c r="M238" i="31"/>
  <c r="M237" i="31"/>
  <c r="M236" i="31"/>
  <c r="M235" i="31"/>
  <c r="M159" i="31"/>
  <c r="M158" i="31"/>
  <c r="M157" i="31"/>
  <c r="M156" i="31"/>
  <c r="M155" i="31"/>
  <c r="M79" i="31"/>
  <c r="M78" i="31"/>
  <c r="M77" i="31"/>
  <c r="M76" i="31"/>
  <c r="M75" i="31"/>
  <c r="M312" i="31"/>
  <c r="M311" i="31"/>
  <c r="M310" i="31"/>
  <c r="M313" i="31"/>
  <c r="M314" i="31"/>
  <c r="M72" i="31"/>
  <c r="M71" i="31"/>
  <c r="M70" i="31"/>
  <c r="M73" i="31"/>
  <c r="M74" i="31"/>
  <c r="M349" i="31"/>
  <c r="M348" i="31"/>
  <c r="M347" i="31"/>
  <c r="M345" i="31"/>
  <c r="M346" i="31"/>
  <c r="M269" i="31"/>
  <c r="M268" i="31"/>
  <c r="M267" i="31"/>
  <c r="M265" i="31"/>
  <c r="M266" i="31"/>
  <c r="M185" i="31"/>
  <c r="M189" i="31"/>
  <c r="M188" i="31"/>
  <c r="M187" i="31"/>
  <c r="M186" i="31"/>
  <c r="M109" i="31"/>
  <c r="M105" i="31"/>
  <c r="M108" i="31"/>
  <c r="M107" i="31"/>
  <c r="M106" i="31"/>
  <c r="M29" i="31"/>
  <c r="M28" i="31"/>
  <c r="M27" i="31"/>
  <c r="M25" i="31"/>
  <c r="M26" i="31"/>
  <c r="M304" i="31"/>
  <c r="M303" i="31"/>
  <c r="M302" i="31"/>
  <c r="M301" i="31"/>
  <c r="M300" i="31"/>
  <c r="M224" i="31"/>
  <c r="M223" i="31"/>
  <c r="M222" i="31"/>
  <c r="M221" i="31"/>
  <c r="M220" i="31"/>
  <c r="M144" i="31"/>
  <c r="M143" i="31"/>
  <c r="M142" i="31"/>
  <c r="M141" i="31"/>
  <c r="M140" i="31"/>
  <c r="M64" i="31"/>
  <c r="M63" i="31"/>
  <c r="M62" i="31"/>
  <c r="M61" i="31"/>
  <c r="M60" i="31"/>
  <c r="M8" i="31"/>
  <c r="M7" i="31"/>
  <c r="M6" i="31"/>
  <c r="M5" i="31"/>
  <c r="M9" i="31"/>
  <c r="M136" i="31"/>
  <c r="M135" i="31"/>
  <c r="M137" i="31"/>
  <c r="M139" i="31"/>
  <c r="M138" i="31"/>
  <c r="M56" i="31"/>
  <c r="M55" i="31"/>
  <c r="M59" i="31"/>
  <c r="M58" i="31"/>
  <c r="M57" i="31"/>
  <c r="M336" i="31"/>
  <c r="M335" i="31"/>
  <c r="M337" i="31"/>
  <c r="M339" i="31"/>
  <c r="M338" i="31"/>
  <c r="M232" i="31"/>
  <c r="M231" i="31"/>
  <c r="M230" i="31"/>
  <c r="M233" i="31"/>
  <c r="M234" i="31"/>
  <c r="M152" i="31"/>
  <c r="M151" i="31"/>
  <c r="M150" i="31"/>
  <c r="M153" i="31"/>
  <c r="M154" i="31"/>
  <c r="M296" i="31"/>
  <c r="M295" i="31"/>
  <c r="M297" i="31"/>
  <c r="M299" i="31"/>
  <c r="M298" i="31"/>
  <c r="D325" i="31"/>
  <c r="D245" i="31"/>
  <c r="D165" i="31"/>
  <c r="D85" i="31"/>
  <c r="D5" i="42"/>
  <c r="D135" i="38"/>
  <c r="D320" i="31"/>
  <c r="D240" i="31"/>
  <c r="D160" i="31"/>
  <c r="D80" i="31"/>
  <c r="D55" i="38"/>
  <c r="D315" i="42"/>
  <c r="D235" i="42"/>
  <c r="D155" i="42"/>
  <c r="D75" i="42"/>
  <c r="D335" i="38"/>
  <c r="D310" i="42"/>
  <c r="D230" i="42"/>
  <c r="D150" i="42"/>
  <c r="D70" i="42"/>
  <c r="D345" i="42"/>
  <c r="D265" i="42"/>
  <c r="D185" i="42"/>
  <c r="D105" i="42"/>
  <c r="D25" i="42"/>
  <c r="D295" i="38"/>
  <c r="D300" i="42"/>
  <c r="D220" i="42"/>
  <c r="D140" i="42"/>
  <c r="D60" i="42"/>
  <c r="D330" i="31"/>
  <c r="D250" i="31"/>
  <c r="D170" i="31"/>
  <c r="D90" i="31"/>
  <c r="D10" i="31"/>
  <c r="D215" i="43"/>
  <c r="D325" i="38"/>
  <c r="D320" i="38"/>
  <c r="D315" i="43"/>
  <c r="D75" i="43"/>
  <c r="D150" i="43"/>
  <c r="D345" i="43"/>
  <c r="D265" i="43"/>
  <c r="D185" i="43"/>
  <c r="D105" i="43"/>
  <c r="D25" i="43"/>
  <c r="D295" i="42"/>
  <c r="D300" i="43"/>
  <c r="D220" i="43"/>
  <c r="D140" i="43"/>
  <c r="D60" i="43"/>
  <c r="D330" i="38"/>
  <c r="D250" i="38"/>
  <c r="D170" i="38"/>
  <c r="D90" i="38"/>
  <c r="D10" i="38"/>
  <c r="D215" i="31"/>
  <c r="Q79" i="42"/>
  <c r="D375" i="42" s="1"/>
  <c r="Q79" i="38"/>
  <c r="D375" i="38" s="1"/>
  <c r="Q79" i="43"/>
  <c r="D375" i="43" s="1"/>
  <c r="D240" i="38"/>
  <c r="D70" i="43"/>
  <c r="D365" i="42"/>
  <c r="D285" i="42"/>
  <c r="D205" i="42"/>
  <c r="D125" i="42"/>
  <c r="D45" i="42"/>
  <c r="D360" i="42"/>
  <c r="D280" i="42"/>
  <c r="D200" i="42"/>
  <c r="D120" i="42"/>
  <c r="D40" i="42"/>
  <c r="D175" i="43"/>
  <c r="D355" i="31"/>
  <c r="D275" i="31"/>
  <c r="D195" i="31"/>
  <c r="D115" i="31"/>
  <c r="D35" i="31"/>
  <c r="D350" i="31"/>
  <c r="D270" i="38"/>
  <c r="D190" i="38"/>
  <c r="D110" i="31"/>
  <c r="D30" i="31"/>
  <c r="D95" i="43"/>
  <c r="D305" i="31"/>
  <c r="D225" i="31"/>
  <c r="D145" i="31"/>
  <c r="D65" i="31"/>
  <c r="D340" i="31"/>
  <c r="D260" i="31"/>
  <c r="D180" i="31"/>
  <c r="D100" i="31"/>
  <c r="D20" i="31"/>
  <c r="D255" i="43"/>
  <c r="D370" i="43"/>
  <c r="D290" i="43"/>
  <c r="D210" i="43"/>
  <c r="D130" i="43"/>
  <c r="D50" i="43"/>
  <c r="D215" i="38"/>
  <c r="D85" i="38"/>
  <c r="D310" i="43"/>
  <c r="D365" i="43"/>
  <c r="D205" i="43"/>
  <c r="D125" i="43"/>
  <c r="D45" i="43"/>
  <c r="D360" i="43"/>
  <c r="D280" i="43"/>
  <c r="D200" i="43"/>
  <c r="D120" i="43"/>
  <c r="D40" i="43"/>
  <c r="D175" i="31"/>
  <c r="D355" i="38"/>
  <c r="D275" i="38"/>
  <c r="D195" i="38"/>
  <c r="D115" i="38"/>
  <c r="D35" i="38"/>
  <c r="D350" i="38"/>
  <c r="D270" i="31"/>
  <c r="D190" i="31"/>
  <c r="D110" i="38"/>
  <c r="D30" i="38"/>
  <c r="D95" i="31"/>
  <c r="D305" i="38"/>
  <c r="D225" i="38"/>
  <c r="D145" i="38"/>
  <c r="D65" i="38"/>
  <c r="D340" i="38"/>
  <c r="D260" i="38"/>
  <c r="D180" i="38"/>
  <c r="D100" i="38"/>
  <c r="D20" i="38"/>
  <c r="D255" i="31"/>
  <c r="D370" i="42"/>
  <c r="D290" i="42"/>
  <c r="D210" i="42"/>
  <c r="D130" i="42"/>
  <c r="D50" i="42"/>
  <c r="D215" i="42"/>
  <c r="D5" i="43"/>
  <c r="D55" i="42"/>
  <c r="D335" i="42"/>
  <c r="D285" i="43"/>
  <c r="D365" i="31"/>
  <c r="D285" i="31"/>
  <c r="D205" i="31"/>
  <c r="D125" i="31"/>
  <c r="D45" i="31"/>
  <c r="D360" i="31"/>
  <c r="D280" i="31"/>
  <c r="D200" i="31"/>
  <c r="D120" i="31"/>
  <c r="D40" i="31"/>
  <c r="D175" i="38"/>
  <c r="D355" i="42"/>
  <c r="D275" i="42"/>
  <c r="D195" i="42"/>
  <c r="D115" i="42"/>
  <c r="D35" i="42"/>
  <c r="D350" i="42"/>
  <c r="D270" i="42"/>
  <c r="D190" i="42"/>
  <c r="D110" i="42"/>
  <c r="D30" i="42"/>
  <c r="D95" i="38"/>
  <c r="D305" i="42"/>
  <c r="D225" i="42"/>
  <c r="D145" i="42"/>
  <c r="D65" i="42"/>
  <c r="D340" i="42"/>
  <c r="D260" i="42"/>
  <c r="D180" i="42"/>
  <c r="D100" i="42"/>
  <c r="D20" i="42"/>
  <c r="D255" i="38"/>
  <c r="D370" i="31"/>
  <c r="D290" i="31"/>
  <c r="D210" i="31"/>
  <c r="D130" i="31"/>
  <c r="D50" i="31"/>
  <c r="D15" i="43"/>
  <c r="D135" i="42"/>
  <c r="D235" i="43"/>
  <c r="D205" i="38"/>
  <c r="D200" i="38"/>
  <c r="D120" i="38"/>
  <c r="D40" i="38"/>
  <c r="D175" i="42"/>
  <c r="D355" i="43"/>
  <c r="D275" i="43"/>
  <c r="D195" i="43"/>
  <c r="D115" i="43"/>
  <c r="D35" i="43"/>
  <c r="D350" i="43"/>
  <c r="D270" i="43"/>
  <c r="D190" i="43"/>
  <c r="D110" i="43"/>
  <c r="D30" i="43"/>
  <c r="D95" i="42"/>
  <c r="D305" i="43"/>
  <c r="D225" i="43"/>
  <c r="D145" i="43"/>
  <c r="D65" i="43"/>
  <c r="D340" i="43"/>
  <c r="D260" i="43"/>
  <c r="D180" i="43"/>
  <c r="D100" i="43"/>
  <c r="D20" i="43"/>
  <c r="D255" i="42"/>
  <c r="D370" i="38"/>
  <c r="D290" i="38"/>
  <c r="D210" i="38"/>
  <c r="D130" i="38"/>
  <c r="D50" i="38"/>
  <c r="D15" i="31"/>
  <c r="D165" i="38"/>
  <c r="D160" i="38"/>
  <c r="D155" i="43"/>
  <c r="D365" i="38"/>
  <c r="D125" i="38"/>
  <c r="D360" i="38"/>
  <c r="D325" i="42"/>
  <c r="D245" i="42"/>
  <c r="D165" i="42"/>
  <c r="D85" i="42"/>
  <c r="D5" i="38"/>
  <c r="D135" i="43"/>
  <c r="D320" i="42"/>
  <c r="D240" i="42"/>
  <c r="D160" i="42"/>
  <c r="D80" i="42"/>
  <c r="D55" i="43"/>
  <c r="D315" i="31"/>
  <c r="D235" i="31"/>
  <c r="D155" i="31"/>
  <c r="D75" i="31"/>
  <c r="D335" i="43"/>
  <c r="D310" i="31"/>
  <c r="D230" i="38"/>
  <c r="D150" i="38"/>
  <c r="D70" i="31"/>
  <c r="D345" i="31"/>
  <c r="D265" i="31"/>
  <c r="D185" i="31"/>
  <c r="D105" i="31"/>
  <c r="D25" i="31"/>
  <c r="D295" i="43"/>
  <c r="D300" i="31"/>
  <c r="D220" i="31"/>
  <c r="D140" i="31"/>
  <c r="D60" i="31"/>
  <c r="D330" i="43"/>
  <c r="D250" i="43"/>
  <c r="D170" i="43"/>
  <c r="D90" i="43"/>
  <c r="D10" i="43"/>
  <c r="D15" i="38"/>
  <c r="D245" i="38"/>
  <c r="D80" i="38"/>
  <c r="D230" i="43"/>
  <c r="D285" i="38"/>
  <c r="D45" i="38"/>
  <c r="D280" i="38"/>
  <c r="D325" i="43"/>
  <c r="D245" i="43"/>
  <c r="D165" i="43"/>
  <c r="D85" i="43"/>
  <c r="D5" i="31"/>
  <c r="D135" i="31"/>
  <c r="D320" i="43"/>
  <c r="D240" i="43"/>
  <c r="D160" i="43"/>
  <c r="D80" i="43"/>
  <c r="D55" i="31"/>
  <c r="D315" i="38"/>
  <c r="D235" i="38"/>
  <c r="D155" i="38"/>
  <c r="D75" i="38"/>
  <c r="D335" i="31"/>
  <c r="D310" i="38"/>
  <c r="D230" i="31"/>
  <c r="D150" i="31"/>
  <c r="D70" i="38"/>
  <c r="D345" i="38"/>
  <c r="D265" i="38"/>
  <c r="D185" i="38"/>
  <c r="D105" i="38"/>
  <c r="D25" i="38"/>
  <c r="D295" i="31"/>
  <c r="D300" i="38"/>
  <c r="D220" i="38"/>
  <c r="D140" i="38"/>
  <c r="D60" i="38"/>
  <c r="D330" i="42"/>
  <c r="D250" i="42"/>
  <c r="D170" i="42"/>
  <c r="D90" i="42"/>
  <c r="D15" i="42"/>
  <c r="M375" i="42" l="1"/>
  <c r="M376" i="31"/>
  <c r="M377" i="31"/>
  <c r="M378" i="31"/>
  <c r="M379" i="31"/>
  <c r="M375" i="31"/>
  <c r="M377" i="38"/>
  <c r="M377" i="43"/>
  <c r="M379" i="42"/>
  <c r="M376" i="42"/>
  <c r="M377" i="42"/>
  <c r="M378" i="42"/>
  <c r="M378" i="38"/>
  <c r="M378" i="43"/>
  <c r="M376" i="38"/>
  <c r="M376" i="43"/>
  <c r="M375" i="38"/>
  <c r="M375" i="43"/>
  <c r="M379" i="43"/>
  <c r="M379" i="38"/>
  <c r="L154" i="31"/>
  <c r="L74" i="31"/>
  <c r="L73" i="31"/>
  <c r="L72" i="31"/>
  <c r="L19" i="31"/>
  <c r="L18" i="31"/>
  <c r="L14" i="31"/>
  <c r="L13" i="31"/>
  <c r="L314" i="31"/>
  <c r="L313" i="31"/>
  <c r="L304" i="31"/>
  <c r="L303" i="31"/>
  <c r="L302" i="31"/>
  <c r="L279" i="31"/>
  <c r="L278" i="31"/>
  <c r="L264" i="31"/>
  <c r="L263" i="31"/>
  <c r="L254" i="31"/>
  <c r="L253" i="31"/>
  <c r="L252" i="31"/>
  <c r="L174" i="31"/>
  <c r="L84" i="31"/>
  <c r="L83" i="31"/>
  <c r="L29" i="31"/>
  <c r="L28" i="31"/>
  <c r="L373" i="31"/>
  <c r="L372" i="31"/>
  <c r="L371" i="31"/>
  <c r="L369" i="31"/>
  <c r="L368" i="31"/>
  <c r="L367" i="31"/>
  <c r="L364" i="31"/>
  <c r="L363" i="31"/>
  <c r="L362" i="31"/>
  <c r="L359" i="31"/>
  <c r="L358" i="31"/>
  <c r="L354" i="31"/>
  <c r="L353" i="31"/>
  <c r="L352" i="31"/>
  <c r="L351" i="31"/>
  <c r="L349" i="31"/>
  <c r="L348" i="31"/>
  <c r="L347" i="31"/>
  <c r="L344" i="31"/>
  <c r="L343" i="31"/>
  <c r="L339" i="31"/>
  <c r="L338" i="31"/>
  <c r="L337" i="31"/>
  <c r="L336" i="31"/>
  <c r="L334" i="31"/>
  <c r="L332" i="31"/>
  <c r="L329" i="31"/>
  <c r="L328" i="31"/>
  <c r="L324" i="31"/>
  <c r="L323" i="31"/>
  <c r="L319" i="31"/>
  <c r="L318" i="31"/>
  <c r="L317" i="31"/>
  <c r="L309" i="31"/>
  <c r="L308" i="31"/>
  <c r="L307" i="31"/>
  <c r="L299" i="31"/>
  <c r="L294" i="31"/>
  <c r="L293" i="31"/>
  <c r="L289" i="31"/>
  <c r="L288" i="31"/>
  <c r="L287" i="31"/>
  <c r="L284" i="31"/>
  <c r="L283" i="31"/>
  <c r="L274" i="31"/>
  <c r="L273" i="31"/>
  <c r="L272" i="31"/>
  <c r="L269" i="31"/>
  <c r="L268" i="31"/>
  <c r="L259" i="31"/>
  <c r="L258" i="31"/>
  <c r="L249" i="31"/>
  <c r="L244" i="31"/>
  <c r="L239" i="31"/>
  <c r="L238" i="31"/>
  <c r="L234" i="31"/>
  <c r="L233" i="31"/>
  <c r="L229" i="31"/>
  <c r="L228" i="31"/>
  <c r="L224" i="31"/>
  <c r="L223" i="31"/>
  <c r="L219" i="31"/>
  <c r="L218" i="31"/>
  <c r="L209" i="31"/>
  <c r="L208" i="31"/>
  <c r="L204" i="31"/>
  <c r="L203" i="31"/>
  <c r="L199" i="31"/>
  <c r="L194" i="31"/>
  <c r="L193" i="31"/>
  <c r="L189" i="31"/>
  <c r="L188" i="31"/>
  <c r="L183" i="31"/>
  <c r="L179" i="31"/>
  <c r="L178" i="31"/>
  <c r="L168" i="31"/>
  <c r="L167" i="31"/>
  <c r="L164" i="31"/>
  <c r="L163" i="31"/>
  <c r="L159" i="31"/>
  <c r="L149" i="31"/>
  <c r="L148" i="31"/>
  <c r="L144" i="31"/>
  <c r="L143" i="31"/>
  <c r="L139" i="31"/>
  <c r="L138" i="31"/>
  <c r="L129" i="31"/>
  <c r="L128" i="31"/>
  <c r="L124" i="31"/>
  <c r="L123" i="31"/>
  <c r="L119" i="31"/>
  <c r="L118" i="31"/>
  <c r="L114" i="31"/>
  <c r="L113" i="31"/>
  <c r="L109" i="31"/>
  <c r="L108" i="31"/>
  <c r="L99" i="31"/>
  <c r="L94" i="31"/>
  <c r="L93" i="31"/>
  <c r="L89" i="31"/>
  <c r="L88" i="31"/>
  <c r="L79" i="31"/>
  <c r="L78" i="31"/>
  <c r="L69" i="31"/>
  <c r="L68" i="31"/>
  <c r="L64" i="31"/>
  <c r="L63" i="31"/>
  <c r="L59" i="31"/>
  <c r="L53" i="31"/>
  <c r="L49" i="31"/>
  <c r="L48" i="31"/>
  <c r="L47" i="31"/>
  <c r="L44" i="31"/>
  <c r="L43" i="31"/>
  <c r="L39" i="31"/>
  <c r="L38" i="31"/>
  <c r="L34" i="31"/>
  <c r="L33" i="31"/>
  <c r="L24" i="31"/>
  <c r="L23" i="31"/>
  <c r="AN7" i="25" l="1"/>
  <c r="AO7" i="25"/>
  <c r="AP7" i="25"/>
  <c r="AN8" i="25"/>
  <c r="AO8" i="25"/>
  <c r="AP8" i="25"/>
  <c r="AN9" i="25"/>
  <c r="AO9" i="25"/>
  <c r="AP9" i="25"/>
  <c r="AN10" i="25"/>
  <c r="AO10" i="25"/>
  <c r="AP10" i="25"/>
  <c r="AN11" i="25"/>
  <c r="AO11" i="25"/>
  <c r="AP11" i="25"/>
  <c r="AN12" i="25"/>
  <c r="AO12" i="25"/>
  <c r="AP12" i="25"/>
  <c r="AN13" i="25"/>
  <c r="AO13" i="25"/>
  <c r="AP13" i="25"/>
  <c r="AN14" i="25"/>
  <c r="AO14" i="25"/>
  <c r="AP14" i="25"/>
  <c r="AN15" i="25"/>
  <c r="AO15" i="25"/>
  <c r="AP15" i="25"/>
  <c r="AN16" i="25"/>
  <c r="AO16" i="25"/>
  <c r="AP16" i="25"/>
  <c r="AN17" i="25"/>
  <c r="AO17" i="25"/>
  <c r="AP17" i="25"/>
  <c r="AN18" i="25"/>
  <c r="AO18" i="25"/>
  <c r="AP18" i="25"/>
  <c r="AN19" i="25"/>
  <c r="AO19" i="25"/>
  <c r="AP19" i="25"/>
  <c r="AN20" i="25"/>
  <c r="AO20" i="25"/>
  <c r="AP20" i="25"/>
  <c r="AN21" i="25"/>
  <c r="AO21" i="25"/>
  <c r="AP21" i="25"/>
  <c r="AN22" i="25"/>
  <c r="AO22" i="25"/>
  <c r="AP22" i="25"/>
  <c r="AN23" i="25"/>
  <c r="AO23" i="25"/>
  <c r="AP23" i="25"/>
  <c r="AN24" i="25"/>
  <c r="AO24" i="25"/>
  <c r="AP24" i="25"/>
  <c r="AN25" i="25"/>
  <c r="AO25" i="25"/>
  <c r="AP25" i="25"/>
  <c r="AN26" i="25"/>
  <c r="AO26" i="25"/>
  <c r="AP26" i="25"/>
  <c r="AN27" i="25"/>
  <c r="AO27" i="25"/>
  <c r="AP27" i="25"/>
  <c r="AN28" i="25"/>
  <c r="AO28" i="25"/>
  <c r="AP28" i="25"/>
  <c r="AN29" i="25"/>
  <c r="AO29" i="25"/>
  <c r="AP29" i="25"/>
  <c r="AN30" i="25"/>
  <c r="AO30" i="25"/>
  <c r="AP30" i="25"/>
  <c r="AN31" i="25"/>
  <c r="AO31" i="25"/>
  <c r="AP31" i="25"/>
  <c r="AN32" i="25"/>
  <c r="AO32" i="25"/>
  <c r="AP32" i="25"/>
  <c r="AN33" i="25"/>
  <c r="AO33" i="25"/>
  <c r="AP33" i="25"/>
  <c r="AN34" i="25"/>
  <c r="AO34" i="25"/>
  <c r="AP34" i="25"/>
  <c r="AN35" i="25"/>
  <c r="AO35" i="25"/>
  <c r="AP35" i="25"/>
  <c r="AN36" i="25"/>
  <c r="AO36" i="25"/>
  <c r="AP36" i="25"/>
  <c r="AN37" i="25"/>
  <c r="AO37" i="25"/>
  <c r="AP37" i="25"/>
  <c r="AN38" i="25"/>
  <c r="AO38" i="25"/>
  <c r="AP38" i="25"/>
  <c r="AN39" i="25"/>
  <c r="AO39" i="25"/>
  <c r="AP39" i="25"/>
  <c r="AN40" i="25"/>
  <c r="AO40" i="25"/>
  <c r="AP40" i="25"/>
  <c r="AN41" i="25"/>
  <c r="AO41" i="25"/>
  <c r="AP41" i="25"/>
  <c r="AN42" i="25"/>
  <c r="AO42" i="25"/>
  <c r="AP42" i="25"/>
  <c r="AN43" i="25"/>
  <c r="AO43" i="25"/>
  <c r="AP43" i="25"/>
  <c r="AN44" i="25"/>
  <c r="AO44" i="25"/>
  <c r="AP44" i="25"/>
  <c r="AN45" i="25"/>
  <c r="AO45" i="25"/>
  <c r="AP45" i="25"/>
  <c r="AN46" i="25"/>
  <c r="AO46" i="25"/>
  <c r="AP46" i="25"/>
  <c r="AN47" i="25"/>
  <c r="AO47" i="25"/>
  <c r="AP47" i="25"/>
  <c r="AN48" i="25"/>
  <c r="AO48" i="25"/>
  <c r="AP48" i="25"/>
  <c r="AN49" i="25"/>
  <c r="AO49" i="25"/>
  <c r="AP49" i="25"/>
  <c r="AN50" i="25"/>
  <c r="AO50" i="25"/>
  <c r="AP50" i="25"/>
  <c r="AN51" i="25"/>
  <c r="AO51" i="25"/>
  <c r="AP51" i="25"/>
  <c r="AN52" i="25"/>
  <c r="AO52" i="25"/>
  <c r="AP52" i="25"/>
  <c r="AN53" i="25"/>
  <c r="AO53" i="25"/>
  <c r="AP53" i="25"/>
  <c r="AN54" i="25"/>
  <c r="AO54" i="25"/>
  <c r="AP54" i="25"/>
  <c r="AN55" i="25"/>
  <c r="AO55" i="25"/>
  <c r="AP55" i="25"/>
  <c r="AN56" i="25"/>
  <c r="AO56" i="25"/>
  <c r="AP56" i="25"/>
  <c r="AN57" i="25"/>
  <c r="AO57" i="25"/>
  <c r="AP57" i="25"/>
  <c r="AN58" i="25"/>
  <c r="AO58" i="25"/>
  <c r="AP58" i="25"/>
  <c r="AN59" i="25"/>
  <c r="AO59" i="25"/>
  <c r="AP59" i="25"/>
  <c r="AN60" i="25"/>
  <c r="AO60" i="25"/>
  <c r="AP60" i="25"/>
  <c r="AN61" i="25"/>
  <c r="AO61" i="25"/>
  <c r="AP61" i="25"/>
  <c r="AN62" i="25"/>
  <c r="AO62" i="25"/>
  <c r="AP62" i="25"/>
  <c r="AN63" i="25"/>
  <c r="AO63" i="25"/>
  <c r="AP63" i="25"/>
  <c r="AN64" i="25"/>
  <c r="AO64" i="25"/>
  <c r="AP64" i="25"/>
  <c r="AN65" i="25"/>
  <c r="AO65" i="25"/>
  <c r="AP65" i="25"/>
  <c r="AN66" i="25"/>
  <c r="AO66" i="25"/>
  <c r="AP66" i="25"/>
  <c r="AN67" i="25"/>
  <c r="AO67" i="25"/>
  <c r="AP67" i="25"/>
  <c r="AN68" i="25"/>
  <c r="AO68" i="25"/>
  <c r="AP68" i="25"/>
  <c r="AN69" i="25"/>
  <c r="AO69" i="25"/>
  <c r="AP69" i="25"/>
  <c r="AN70" i="25"/>
  <c r="AO70" i="25"/>
  <c r="AP70" i="25"/>
  <c r="AN71" i="25"/>
  <c r="AO71" i="25"/>
  <c r="AP71" i="25"/>
  <c r="AN72" i="25"/>
  <c r="AO72" i="25"/>
  <c r="AP72" i="25"/>
  <c r="AN73" i="25"/>
  <c r="AO73" i="25"/>
  <c r="AP73" i="25"/>
  <c r="AN74" i="25"/>
  <c r="AO74" i="25"/>
  <c r="AP74" i="25"/>
  <c r="AN75" i="25"/>
  <c r="AO75" i="25"/>
  <c r="AP75" i="25"/>
  <c r="AN76" i="25"/>
  <c r="AO76" i="25"/>
  <c r="AP76" i="25"/>
  <c r="AN77" i="25"/>
  <c r="AO77" i="25"/>
  <c r="AP77" i="25"/>
  <c r="AN78" i="25"/>
  <c r="AO78" i="25"/>
  <c r="AP78" i="25"/>
  <c r="AN79" i="25"/>
  <c r="AO79" i="25"/>
  <c r="AP79" i="25"/>
  <c r="AO6" i="25"/>
  <c r="AP6" i="25"/>
  <c r="AN6" i="25"/>
  <c r="AT79" i="25" l="1"/>
  <c r="AS79" i="25"/>
  <c r="AX79" i="25"/>
  <c r="AR79" i="25"/>
  <c r="AW79" i="25"/>
  <c r="AV79" i="25"/>
  <c r="AU79" i="25"/>
  <c r="AQ79" i="25"/>
  <c r="AU78" i="25"/>
  <c r="AT78" i="25"/>
  <c r="AS78" i="25"/>
  <c r="AX78" i="25"/>
  <c r="AR78" i="25"/>
  <c r="AW78" i="25"/>
  <c r="AV78" i="25"/>
  <c r="AQ78" i="25"/>
  <c r="AV77" i="25"/>
  <c r="AU77" i="25"/>
  <c r="AT77" i="25"/>
  <c r="AS77" i="25"/>
  <c r="AX77" i="25"/>
  <c r="AR77" i="25"/>
  <c r="AW77" i="25"/>
  <c r="AQ77" i="25"/>
  <c r="AW76" i="25"/>
  <c r="AV76" i="25"/>
  <c r="AU76" i="25"/>
  <c r="AT76" i="25"/>
  <c r="AS76" i="25"/>
  <c r="AX76" i="25"/>
  <c r="AR76" i="25"/>
  <c r="AQ76" i="25"/>
  <c r="AX75" i="25"/>
  <c r="AR75" i="25"/>
  <c r="AW75" i="25"/>
  <c r="AV75" i="25"/>
  <c r="AU75" i="25"/>
  <c r="AT75" i="25"/>
  <c r="AS75" i="25"/>
  <c r="AQ75" i="25"/>
  <c r="AS74" i="25"/>
  <c r="AX74" i="25"/>
  <c r="AR74" i="25"/>
  <c r="AW74" i="25"/>
  <c r="AV74" i="25"/>
  <c r="AU74" i="25"/>
  <c r="AT74" i="25"/>
  <c r="AQ74" i="25"/>
  <c r="AT73" i="25"/>
  <c r="AS73" i="25"/>
  <c r="AX73" i="25"/>
  <c r="AR73" i="25"/>
  <c r="AW73" i="25"/>
  <c r="AV73" i="25"/>
  <c r="AU73" i="25"/>
  <c r="AQ73" i="25"/>
  <c r="AU72" i="25"/>
  <c r="AT72" i="25"/>
  <c r="AS72" i="25"/>
  <c r="AX72" i="25"/>
  <c r="AR72" i="25"/>
  <c r="AW72" i="25"/>
  <c r="AV72" i="25"/>
  <c r="AQ72" i="25"/>
  <c r="AV71" i="25"/>
  <c r="AU71" i="25"/>
  <c r="AT71" i="25"/>
  <c r="AS71" i="25"/>
  <c r="AX71" i="25"/>
  <c r="AR71" i="25"/>
  <c r="AW71" i="25"/>
  <c r="AQ71" i="25"/>
  <c r="AW70" i="25"/>
  <c r="AV70" i="25"/>
  <c r="AU70" i="25"/>
  <c r="AT70" i="25"/>
  <c r="AS70" i="25"/>
  <c r="AX70" i="25"/>
  <c r="AR70" i="25"/>
  <c r="AQ70" i="25"/>
  <c r="AX69" i="25"/>
  <c r="AR69" i="25"/>
  <c r="AW69" i="25"/>
  <c r="AV69" i="25"/>
  <c r="AU69" i="25"/>
  <c r="AT69" i="25"/>
  <c r="AS69" i="25"/>
  <c r="AQ69" i="25"/>
  <c r="AS68" i="25"/>
  <c r="AX68" i="25"/>
  <c r="AR68" i="25"/>
  <c r="AW68" i="25"/>
  <c r="AV68" i="25"/>
  <c r="AU68" i="25"/>
  <c r="AT68" i="25"/>
  <c r="AQ68" i="25"/>
  <c r="AT67" i="25"/>
  <c r="AS67" i="25"/>
  <c r="AX67" i="25"/>
  <c r="AR67" i="25"/>
  <c r="AW67" i="25"/>
  <c r="AV67" i="25"/>
  <c r="AU67" i="25"/>
  <c r="AQ67" i="25"/>
  <c r="AU66" i="25"/>
  <c r="AT66" i="25"/>
  <c r="AS66" i="25"/>
  <c r="AX66" i="25"/>
  <c r="AR66" i="25"/>
  <c r="AW66" i="25"/>
  <c r="AV66" i="25"/>
  <c r="AQ66" i="25"/>
  <c r="AV65" i="25"/>
  <c r="AU65" i="25"/>
  <c r="AT65" i="25"/>
  <c r="AS65" i="25"/>
  <c r="AX65" i="25"/>
  <c r="AR65" i="25"/>
  <c r="AW65" i="25"/>
  <c r="AQ65" i="25"/>
  <c r="AW64" i="25"/>
  <c r="AV64" i="25"/>
  <c r="AU64" i="25"/>
  <c r="AT64" i="25"/>
  <c r="AS64" i="25"/>
  <c r="AX64" i="25"/>
  <c r="AR64" i="25"/>
  <c r="AQ64" i="25"/>
  <c r="AX63" i="25"/>
  <c r="AR63" i="25"/>
  <c r="AW63" i="25"/>
  <c r="AV63" i="25"/>
  <c r="AU63" i="25"/>
  <c r="AT63" i="25"/>
  <c r="AS63" i="25"/>
  <c r="AQ63" i="25"/>
  <c r="AS62" i="25"/>
  <c r="AX62" i="25"/>
  <c r="AR62" i="25"/>
  <c r="AW62" i="25"/>
  <c r="AV62" i="25"/>
  <c r="AU62" i="25"/>
  <c r="AT62" i="25"/>
  <c r="AQ62" i="25"/>
  <c r="AT61" i="25"/>
  <c r="AS61" i="25"/>
  <c r="AX61" i="25"/>
  <c r="AR61" i="25"/>
  <c r="AW61" i="25"/>
  <c r="AV61" i="25"/>
  <c r="AU61" i="25"/>
  <c r="AQ61" i="25"/>
  <c r="AU60" i="25"/>
  <c r="AT60" i="25"/>
  <c r="AS60" i="25"/>
  <c r="AX60" i="25"/>
  <c r="AR60" i="25"/>
  <c r="AW60" i="25"/>
  <c r="AV60" i="25"/>
  <c r="AQ60" i="25"/>
  <c r="AV59" i="25"/>
  <c r="AU59" i="25"/>
  <c r="AT59" i="25"/>
  <c r="AS59" i="25"/>
  <c r="AX59" i="25"/>
  <c r="AR59" i="25"/>
  <c r="AW59" i="25"/>
  <c r="AQ59" i="25"/>
  <c r="AW58" i="25"/>
  <c r="AV58" i="25"/>
  <c r="AU58" i="25"/>
  <c r="AT58" i="25"/>
  <c r="AS58" i="25"/>
  <c r="AX58" i="25"/>
  <c r="AR58" i="25"/>
  <c r="AQ58" i="25"/>
  <c r="AX57" i="25"/>
  <c r="AR57" i="25"/>
  <c r="AW57" i="25"/>
  <c r="AV57" i="25"/>
  <c r="AU57" i="25"/>
  <c r="AT57" i="25"/>
  <c r="AS57" i="25"/>
  <c r="AQ57" i="25"/>
  <c r="AS56" i="25"/>
  <c r="AX56" i="25"/>
  <c r="AR56" i="25"/>
  <c r="AW56" i="25"/>
  <c r="AV56" i="25"/>
  <c r="AU56" i="25"/>
  <c r="AT56" i="25"/>
  <c r="AQ56" i="25"/>
  <c r="AT55" i="25"/>
  <c r="AS55" i="25"/>
  <c r="AX55" i="25"/>
  <c r="AR55" i="25"/>
  <c r="AW55" i="25"/>
  <c r="AV55" i="25"/>
  <c r="AU55" i="25"/>
  <c r="AQ55" i="25"/>
  <c r="AU54" i="25"/>
  <c r="AT54" i="25"/>
  <c r="AS54" i="25"/>
  <c r="AX54" i="25"/>
  <c r="AR54" i="25"/>
  <c r="AW54" i="25"/>
  <c r="AV54" i="25"/>
  <c r="AQ54" i="25"/>
  <c r="AV53" i="25"/>
  <c r="AU53" i="25"/>
  <c r="AT53" i="25"/>
  <c r="AS53" i="25"/>
  <c r="AX53" i="25"/>
  <c r="AR53" i="25"/>
  <c r="AW53" i="25"/>
  <c r="AQ53" i="25"/>
  <c r="AW52" i="25"/>
  <c r="AV52" i="25"/>
  <c r="AU52" i="25"/>
  <c r="AT52" i="25"/>
  <c r="AS52" i="25"/>
  <c r="AX52" i="25"/>
  <c r="AR52" i="25"/>
  <c r="AQ52" i="25"/>
  <c r="AX51" i="25"/>
  <c r="AR51" i="25"/>
  <c r="AW51" i="25"/>
  <c r="AV51" i="25"/>
  <c r="AU51" i="25"/>
  <c r="AT51" i="25"/>
  <c r="AS51" i="25"/>
  <c r="AQ51" i="25"/>
  <c r="AS50" i="25"/>
  <c r="AX50" i="25"/>
  <c r="AR50" i="25"/>
  <c r="AW50" i="25"/>
  <c r="AV50" i="25"/>
  <c r="AU50" i="25"/>
  <c r="AT50" i="25"/>
  <c r="AQ50" i="25"/>
  <c r="AT49" i="25"/>
  <c r="AR49" i="25"/>
  <c r="AS49" i="25"/>
  <c r="AX49" i="25"/>
  <c r="AW49" i="25"/>
  <c r="AV49" i="25"/>
  <c r="AU49" i="25"/>
  <c r="AQ49" i="25"/>
  <c r="AU48" i="25"/>
  <c r="AT48" i="25"/>
  <c r="AS48" i="25"/>
  <c r="AX48" i="25"/>
  <c r="AR48" i="25"/>
  <c r="AW48" i="25"/>
  <c r="AV48" i="25"/>
  <c r="AQ48" i="25"/>
  <c r="AV47" i="25"/>
  <c r="AU47" i="25"/>
  <c r="AT47" i="25"/>
  <c r="AS47" i="25"/>
  <c r="AX47" i="25"/>
  <c r="AR47" i="25"/>
  <c r="AW47" i="25"/>
  <c r="AQ47" i="25"/>
  <c r="AW46" i="25"/>
  <c r="AV46" i="25"/>
  <c r="AU46" i="25"/>
  <c r="AT46" i="25"/>
  <c r="AS46" i="25"/>
  <c r="AX46" i="25"/>
  <c r="AR46" i="25"/>
  <c r="AQ46" i="25"/>
  <c r="AX45" i="25"/>
  <c r="AR45" i="25"/>
  <c r="AS45" i="25"/>
  <c r="AW45" i="25"/>
  <c r="AV45" i="25"/>
  <c r="AU45" i="25"/>
  <c r="AT45" i="25"/>
  <c r="AQ45" i="25"/>
  <c r="AS44" i="25"/>
  <c r="AX44" i="25"/>
  <c r="AR44" i="25"/>
  <c r="AW44" i="25"/>
  <c r="AV44" i="25"/>
  <c r="AU44" i="25"/>
  <c r="AT44" i="25"/>
  <c r="AQ44" i="25"/>
  <c r="AT43" i="25"/>
  <c r="AS43" i="25"/>
  <c r="AX43" i="25"/>
  <c r="AR43" i="25"/>
  <c r="AW43" i="25"/>
  <c r="AV43" i="25"/>
  <c r="AU43" i="25"/>
  <c r="AQ43" i="25"/>
  <c r="AU42" i="25"/>
  <c r="AT42" i="25"/>
  <c r="AS42" i="25"/>
  <c r="AX42" i="25"/>
  <c r="AR42" i="25"/>
  <c r="AW42" i="25"/>
  <c r="AV42" i="25"/>
  <c r="AQ42" i="25"/>
  <c r="AV41" i="25"/>
  <c r="AU41" i="25"/>
  <c r="AT41" i="25"/>
  <c r="AS41" i="25"/>
  <c r="AX41" i="25"/>
  <c r="AR41" i="25"/>
  <c r="AW41" i="25"/>
  <c r="AQ41" i="25"/>
  <c r="AW40" i="25"/>
  <c r="AV40" i="25"/>
  <c r="AU40" i="25"/>
  <c r="AT40" i="25"/>
  <c r="AS40" i="25"/>
  <c r="AX40" i="25"/>
  <c r="AR40" i="25"/>
  <c r="AQ40" i="25"/>
  <c r="AX39" i="25"/>
  <c r="AR39" i="25"/>
  <c r="AW39" i="25"/>
  <c r="AV39" i="25"/>
  <c r="AU39" i="25"/>
  <c r="AT39" i="25"/>
  <c r="AS39" i="25"/>
  <c r="AQ39" i="25"/>
  <c r="AS38" i="25"/>
  <c r="AX38" i="25"/>
  <c r="AR38" i="25"/>
  <c r="AW38" i="25"/>
  <c r="AV38" i="25"/>
  <c r="AU38" i="25"/>
  <c r="AT38" i="25"/>
  <c r="AQ38" i="25"/>
  <c r="AT37" i="25"/>
  <c r="AS37" i="25"/>
  <c r="AX37" i="25"/>
  <c r="AR37" i="25"/>
  <c r="AW37" i="25"/>
  <c r="AV37" i="25"/>
  <c r="AU37" i="25"/>
  <c r="AQ37" i="25"/>
  <c r="AU36" i="25"/>
  <c r="AT36" i="25"/>
  <c r="AS36" i="25"/>
  <c r="AX36" i="25"/>
  <c r="AR36" i="25"/>
  <c r="AW36" i="25"/>
  <c r="AV36" i="25"/>
  <c r="AQ36" i="25"/>
  <c r="AV35" i="25"/>
  <c r="AU35" i="25"/>
  <c r="AT35" i="25"/>
  <c r="AS35" i="25"/>
  <c r="AX35" i="25"/>
  <c r="AR35" i="25"/>
  <c r="AW35" i="25"/>
  <c r="AQ35" i="25"/>
  <c r="AW34" i="25"/>
  <c r="AV34" i="25"/>
  <c r="AU34" i="25"/>
  <c r="AT34" i="25"/>
  <c r="AS34" i="25"/>
  <c r="AX34" i="25"/>
  <c r="AR34" i="25"/>
  <c r="AQ34" i="25"/>
  <c r="AX33" i="25"/>
  <c r="AR33" i="25"/>
  <c r="AW33" i="25"/>
  <c r="AV33" i="25"/>
  <c r="AU33" i="25"/>
  <c r="AT33" i="25"/>
  <c r="AS33" i="25"/>
  <c r="AQ33" i="25"/>
  <c r="AS32" i="25"/>
  <c r="AX32" i="25"/>
  <c r="AR32" i="25"/>
  <c r="AW32" i="25"/>
  <c r="AV32" i="25"/>
  <c r="AU32" i="25"/>
  <c r="AT32" i="25"/>
  <c r="AQ32" i="25"/>
  <c r="AT31" i="25"/>
  <c r="AS31" i="25"/>
  <c r="AX31" i="25"/>
  <c r="AR31" i="25"/>
  <c r="AW31" i="25"/>
  <c r="AV31" i="25"/>
  <c r="AU31" i="25"/>
  <c r="AQ31" i="25"/>
  <c r="AU30" i="25"/>
  <c r="AT30" i="25"/>
  <c r="AS30" i="25"/>
  <c r="AX30" i="25"/>
  <c r="AR30" i="25"/>
  <c r="AW30" i="25"/>
  <c r="AV30" i="25"/>
  <c r="AQ30" i="25"/>
  <c r="AV29" i="25"/>
  <c r="AU29" i="25"/>
  <c r="AT29" i="25"/>
  <c r="AS29" i="25"/>
  <c r="AX29" i="25"/>
  <c r="AR29" i="25"/>
  <c r="AW29" i="25"/>
  <c r="AQ29" i="25"/>
  <c r="AW28" i="25"/>
  <c r="AV28" i="25"/>
  <c r="AU28" i="25"/>
  <c r="AT28" i="25"/>
  <c r="AS28" i="25"/>
  <c r="AX28" i="25"/>
  <c r="AR28" i="25"/>
  <c r="AQ28" i="25"/>
  <c r="AX27" i="25"/>
  <c r="AR27" i="25"/>
  <c r="AW27" i="25"/>
  <c r="AV27" i="25"/>
  <c r="AU27" i="25"/>
  <c r="AT27" i="25"/>
  <c r="AS27" i="25"/>
  <c r="AQ27" i="25"/>
  <c r="AS26" i="25"/>
  <c r="AX26" i="25"/>
  <c r="AR26" i="25"/>
  <c r="AW26" i="25"/>
  <c r="AV26" i="25"/>
  <c r="AU26" i="25"/>
  <c r="AT26" i="25"/>
  <c r="AQ26" i="25"/>
  <c r="AT25" i="25"/>
  <c r="AS25" i="25"/>
  <c r="AX25" i="25"/>
  <c r="AR25" i="25"/>
  <c r="AW25" i="25"/>
  <c r="AV25" i="25"/>
  <c r="AU25" i="25"/>
  <c r="AQ25" i="25"/>
  <c r="AU24" i="25"/>
  <c r="AT24" i="25"/>
  <c r="AS24" i="25"/>
  <c r="AX24" i="25"/>
  <c r="AR24" i="25"/>
  <c r="AW24" i="25"/>
  <c r="AV24" i="25"/>
  <c r="AQ24" i="25"/>
  <c r="AV23" i="25"/>
  <c r="AU23" i="25"/>
  <c r="AT23" i="25"/>
  <c r="AS23" i="25"/>
  <c r="AX23" i="25"/>
  <c r="AR23" i="25"/>
  <c r="AW23" i="25"/>
  <c r="AQ23" i="25"/>
  <c r="AW22" i="25"/>
  <c r="AV22" i="25"/>
  <c r="AU22" i="25"/>
  <c r="AT22" i="25"/>
  <c r="AS22" i="25"/>
  <c r="AX22" i="25"/>
  <c r="AR22" i="25"/>
  <c r="AQ22" i="25"/>
  <c r="AX21" i="25"/>
  <c r="AR21" i="25"/>
  <c r="AW21" i="25"/>
  <c r="AV21" i="25"/>
  <c r="AU21" i="25"/>
  <c r="AT21" i="25"/>
  <c r="AS21" i="25"/>
  <c r="AQ21" i="25"/>
  <c r="AS20" i="25"/>
  <c r="AX20" i="25"/>
  <c r="AR20" i="25"/>
  <c r="AW20" i="25"/>
  <c r="AV20" i="25"/>
  <c r="AU20" i="25"/>
  <c r="AT20" i="25"/>
  <c r="AQ20" i="25"/>
  <c r="AT19" i="25"/>
  <c r="AS19" i="25"/>
  <c r="AX19" i="25"/>
  <c r="AR19" i="25"/>
  <c r="AW19" i="25"/>
  <c r="AV19" i="25"/>
  <c r="AU19" i="25"/>
  <c r="AQ19" i="25"/>
  <c r="AU18" i="25"/>
  <c r="AT18" i="25"/>
  <c r="AS18" i="25"/>
  <c r="AX18" i="25"/>
  <c r="AR18" i="25"/>
  <c r="AW18" i="25"/>
  <c r="AV18" i="25"/>
  <c r="AQ18" i="25"/>
  <c r="AV17" i="25"/>
  <c r="AU17" i="25"/>
  <c r="AT17" i="25"/>
  <c r="AS17" i="25"/>
  <c r="AX17" i="25"/>
  <c r="AR17" i="25"/>
  <c r="AW17" i="25"/>
  <c r="AQ17" i="25"/>
  <c r="AW16" i="25"/>
  <c r="AV16" i="25"/>
  <c r="AU16" i="25"/>
  <c r="AT16" i="25"/>
  <c r="AS16" i="25"/>
  <c r="AX16" i="25"/>
  <c r="AR16" i="25"/>
  <c r="AQ16" i="25"/>
  <c r="AX15" i="25"/>
  <c r="AR15" i="25"/>
  <c r="AW15" i="25"/>
  <c r="AV15" i="25"/>
  <c r="AU15" i="25"/>
  <c r="AT15" i="25"/>
  <c r="AS15" i="25"/>
  <c r="AQ15" i="25"/>
  <c r="AS14" i="25"/>
  <c r="AX14" i="25"/>
  <c r="AR14" i="25"/>
  <c r="AW14" i="25"/>
  <c r="AV14" i="25"/>
  <c r="AU14" i="25"/>
  <c r="AT14" i="25"/>
  <c r="AQ14" i="25"/>
  <c r="AT13" i="25"/>
  <c r="AS13" i="25"/>
  <c r="AX13" i="25"/>
  <c r="AR13" i="25"/>
  <c r="AW13" i="25"/>
  <c r="AV13" i="25"/>
  <c r="AU13" i="25"/>
  <c r="AQ13" i="25"/>
  <c r="AU12" i="25"/>
  <c r="AT12" i="25"/>
  <c r="AS12" i="25"/>
  <c r="AX12" i="25"/>
  <c r="AR12" i="25"/>
  <c r="AW12" i="25"/>
  <c r="AV12" i="25"/>
  <c r="AQ12" i="25"/>
  <c r="AV11" i="25"/>
  <c r="AU11" i="25"/>
  <c r="AT11" i="25"/>
  <c r="AS11" i="25"/>
  <c r="AX11" i="25"/>
  <c r="AR11" i="25"/>
  <c r="AW11" i="25"/>
  <c r="AQ11" i="25"/>
  <c r="AW10" i="25"/>
  <c r="AV10" i="25"/>
  <c r="AU10" i="25"/>
  <c r="AT10" i="25"/>
  <c r="AS10" i="25"/>
  <c r="AX10" i="25"/>
  <c r="AR10" i="25"/>
  <c r="AQ10" i="25"/>
  <c r="AX9" i="25"/>
  <c r="AR9" i="25"/>
  <c r="AW9" i="25"/>
  <c r="AU9" i="25"/>
  <c r="AT9" i="25"/>
  <c r="AS9" i="25"/>
  <c r="AV9" i="25"/>
  <c r="AQ9" i="25"/>
  <c r="AS8" i="25"/>
  <c r="AX8" i="25"/>
  <c r="AR8" i="25"/>
  <c r="AW8" i="25"/>
  <c r="AV8" i="25"/>
  <c r="AU8" i="25"/>
  <c r="AT8" i="25"/>
  <c r="AQ8" i="25"/>
  <c r="AT7" i="25"/>
  <c r="AV7" i="25"/>
  <c r="AS7" i="25"/>
  <c r="AX7" i="25"/>
  <c r="AR7" i="25"/>
  <c r="AU7" i="25"/>
  <c r="AW7" i="25"/>
  <c r="AQ7" i="25"/>
  <c r="AU6" i="25"/>
  <c r="AT6" i="25"/>
  <c r="AS6" i="25"/>
  <c r="AV6" i="25"/>
  <c r="AX6" i="25"/>
  <c r="AR6" i="25"/>
  <c r="AW6" i="25"/>
  <c r="AQ6" i="25"/>
  <c r="J18" i="22"/>
  <c r="J19" i="22"/>
  <c r="J20" i="22"/>
  <c r="J21" i="22"/>
  <c r="J22" i="22"/>
  <c r="J23" i="22"/>
  <c r="J24" i="22"/>
  <c r="J25" i="22"/>
  <c r="J26" i="22"/>
  <c r="J27" i="22"/>
  <c r="J28" i="22"/>
  <c r="J29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S23" i="22" l="1"/>
  <c r="S16" i="22"/>
  <c r="S22" i="22"/>
  <c r="S69" i="22"/>
  <c r="S66" i="22"/>
  <c r="S60" i="22"/>
  <c r="S10" i="22"/>
  <c r="S43" i="22"/>
  <c r="S33" i="22"/>
  <c r="S34" i="22"/>
  <c r="S77" i="22"/>
  <c r="S79" i="22"/>
  <c r="S15" i="22"/>
  <c r="S78" i="22"/>
  <c r="S14" i="22"/>
  <c r="S61" i="22"/>
  <c r="S18" i="22"/>
  <c r="S52" i="22"/>
  <c r="S41" i="22"/>
  <c r="S35" i="22"/>
  <c r="S56" i="22"/>
  <c r="S39" i="22"/>
  <c r="S76" i="22"/>
  <c r="S30" i="22"/>
  <c r="S57" i="22"/>
  <c r="S71" i="22"/>
  <c r="S7" i="22"/>
  <c r="S70" i="22"/>
  <c r="S6" i="22"/>
  <c r="S53" i="22"/>
  <c r="S49" i="22"/>
  <c r="S44" i="22"/>
  <c r="S72" i="22"/>
  <c r="S27" i="22"/>
  <c r="S24" i="22"/>
  <c r="S40" i="22"/>
  <c r="S64" i="22"/>
  <c r="S51" i="22"/>
  <c r="S63" i="22"/>
  <c r="S50" i="22"/>
  <c r="S62" i="22"/>
  <c r="S42" i="22"/>
  <c r="S45" i="22"/>
  <c r="S9" i="22"/>
  <c r="S36" i="22"/>
  <c r="S32" i="22"/>
  <c r="S19" i="22"/>
  <c r="S38" i="22"/>
  <c r="S12" i="22"/>
  <c r="S68" i="22"/>
  <c r="S55" i="22"/>
  <c r="S26" i="22"/>
  <c r="S54" i="22"/>
  <c r="S73" i="22"/>
  <c r="S37" i="22"/>
  <c r="S48" i="22"/>
  <c r="S28" i="22"/>
  <c r="S75" i="22"/>
  <c r="S11" i="22"/>
  <c r="S25" i="22"/>
  <c r="S59" i="22"/>
  <c r="S13" i="22"/>
  <c r="S47" i="22"/>
  <c r="S65" i="22"/>
  <c r="S46" i="22"/>
  <c r="S17" i="22"/>
  <c r="S29" i="22"/>
  <c r="S8" i="22"/>
  <c r="S20" i="22"/>
  <c r="S67" i="22"/>
  <c r="S58" i="22"/>
  <c r="S21" i="22"/>
  <c r="S31" i="22"/>
  <c r="S74" i="22"/>
  <c r="M23" i="22"/>
  <c r="M46" i="22"/>
  <c r="M77" i="22"/>
  <c r="M13" i="22"/>
  <c r="M59" i="22"/>
  <c r="M58" i="22"/>
  <c r="M33" i="22"/>
  <c r="M64" i="22"/>
  <c r="M60" i="22"/>
  <c r="M30" i="22"/>
  <c r="M44" i="22"/>
  <c r="M74" i="22"/>
  <c r="M18" i="22"/>
  <c r="M22" i="22"/>
  <c r="M6" i="22"/>
  <c r="L6" i="22" s="1"/>
  <c r="O6" i="22" s="1"/>
  <c r="M73" i="22"/>
  <c r="M40" i="22"/>
  <c r="M55" i="22"/>
  <c r="M14" i="22"/>
  <c r="M10" i="22"/>
  <c r="M65" i="22"/>
  <c r="M32" i="22"/>
  <c r="M66" i="22"/>
  <c r="M8" i="22"/>
  <c r="M79" i="22"/>
  <c r="M15" i="22"/>
  <c r="M38" i="22"/>
  <c r="M69" i="22"/>
  <c r="M7" i="22"/>
  <c r="M51" i="22"/>
  <c r="M50" i="22"/>
  <c r="L50" i="22" s="1"/>
  <c r="O50" i="22" s="1"/>
  <c r="P50" i="22" s="1"/>
  <c r="M25" i="22"/>
  <c r="M56" i="22"/>
  <c r="M28" i="22"/>
  <c r="M61" i="22"/>
  <c r="M43" i="22"/>
  <c r="M17" i="22"/>
  <c r="M42" i="22"/>
  <c r="M53" i="22"/>
  <c r="M35" i="22"/>
  <c r="M9" i="22"/>
  <c r="M78" i="22"/>
  <c r="M45" i="22"/>
  <c r="M27" i="22"/>
  <c r="M52" i="22"/>
  <c r="M21" i="22"/>
  <c r="M41" i="22"/>
  <c r="M71" i="22"/>
  <c r="M36" i="22"/>
  <c r="M48" i="22"/>
  <c r="M63" i="22"/>
  <c r="M47" i="22"/>
  <c r="M70" i="22"/>
  <c r="M68" i="22"/>
  <c r="M37" i="22"/>
  <c r="M76" i="22"/>
  <c r="M19" i="22"/>
  <c r="M57" i="22"/>
  <c r="M20" i="22"/>
  <c r="M24" i="22"/>
  <c r="M39" i="22"/>
  <c r="M62" i="22"/>
  <c r="M12" i="22"/>
  <c r="M29" i="22"/>
  <c r="M75" i="22"/>
  <c r="M11" i="22"/>
  <c r="M49" i="22"/>
  <c r="M34" i="22"/>
  <c r="M16" i="22"/>
  <c r="M31" i="22"/>
  <c r="M54" i="22"/>
  <c r="M26" i="22"/>
  <c r="M67" i="22"/>
  <c r="M72" i="22"/>
  <c r="F5" i="59"/>
  <c r="F4" i="59"/>
  <c r="N6" i="22" l="1"/>
  <c r="R76" i="22"/>
  <c r="T76" i="22" s="1"/>
  <c r="U76" i="22" s="1"/>
  <c r="R47" i="22"/>
  <c r="T47" i="22" s="1"/>
  <c r="U47" i="22" s="1"/>
  <c r="R49" i="22"/>
  <c r="T49" i="22" s="1"/>
  <c r="U49" i="22" s="1"/>
  <c r="R38" i="22"/>
  <c r="T38" i="22" s="1"/>
  <c r="U38" i="22" s="1"/>
  <c r="R71" i="22"/>
  <c r="T71" i="22" s="1"/>
  <c r="U71" i="22" s="1"/>
  <c r="R62" i="22"/>
  <c r="T62" i="22" s="1"/>
  <c r="U62" i="22" s="1"/>
  <c r="R42" i="22"/>
  <c r="T42" i="22" s="1"/>
  <c r="U42" i="22" s="1"/>
  <c r="R36" i="22"/>
  <c r="T36" i="22" s="1"/>
  <c r="U36" i="22" s="1"/>
  <c r="R17" i="22"/>
  <c r="T17" i="22" s="1"/>
  <c r="U17" i="22" s="1"/>
  <c r="R34" i="22"/>
  <c r="T34" i="22" s="1"/>
  <c r="U34" i="22" s="1"/>
  <c r="R37" i="22"/>
  <c r="T37" i="22" s="1"/>
  <c r="U37" i="22" s="1"/>
  <c r="R12" i="22"/>
  <c r="T12" i="22" s="1"/>
  <c r="U12" i="22" s="1"/>
  <c r="R61" i="22"/>
  <c r="T61" i="22" s="1"/>
  <c r="U61" i="22" s="1"/>
  <c r="R33" i="22"/>
  <c r="T33" i="22" s="1"/>
  <c r="U33" i="22" s="1"/>
  <c r="R14" i="22"/>
  <c r="T14" i="22" s="1"/>
  <c r="U14" i="22" s="1"/>
  <c r="R26" i="22"/>
  <c r="T26" i="22" s="1"/>
  <c r="U26" i="22" s="1"/>
  <c r="R32" i="22"/>
  <c r="T32" i="22" s="1"/>
  <c r="U32" i="22" s="1"/>
  <c r="R11" i="22"/>
  <c r="T11" i="22" s="1"/>
  <c r="U11" i="22" s="1"/>
  <c r="R10" i="22"/>
  <c r="T10" i="22" s="1"/>
  <c r="U10" i="22" s="1"/>
  <c r="R65" i="22"/>
  <c r="T65" i="22" s="1"/>
  <c r="U65" i="22" s="1"/>
  <c r="R43" i="22"/>
  <c r="T43" i="22" s="1"/>
  <c r="U43" i="22" s="1"/>
  <c r="R50" i="22"/>
  <c r="T50" i="22" s="1"/>
  <c r="U50" i="22" s="1"/>
  <c r="R40" i="22"/>
  <c r="T40" i="22" s="1"/>
  <c r="U40" i="22" s="1"/>
  <c r="R30" i="22"/>
  <c r="T30" i="22" s="1"/>
  <c r="U30" i="22" s="1"/>
  <c r="R78" i="22"/>
  <c r="T78" i="22" s="1"/>
  <c r="U78" i="22" s="1"/>
  <c r="R66" i="22"/>
  <c r="T66" i="22" s="1"/>
  <c r="U66" i="22" s="1"/>
  <c r="R7" i="22"/>
  <c r="T7" i="22" s="1"/>
  <c r="U7" i="22" s="1"/>
  <c r="R58" i="22"/>
  <c r="T58" i="22" s="1"/>
  <c r="U58" i="22" s="1"/>
  <c r="R51" i="22"/>
  <c r="T51" i="22" s="1"/>
  <c r="U51" i="22" s="1"/>
  <c r="R19" i="22"/>
  <c r="T19" i="22" s="1"/>
  <c r="U19" i="22" s="1"/>
  <c r="R48" i="22"/>
  <c r="T48" i="22" s="1"/>
  <c r="U48" i="22" s="1"/>
  <c r="R67" i="22"/>
  <c r="T67" i="22" s="1"/>
  <c r="U67" i="22" s="1"/>
  <c r="R70" i="22"/>
  <c r="T70" i="22" s="1"/>
  <c r="U70" i="22" s="1"/>
  <c r="R6" i="22"/>
  <c r="T6" i="22" s="1"/>
  <c r="U6" i="22" s="1"/>
  <c r="R24" i="22"/>
  <c r="T24" i="22" s="1"/>
  <c r="U24" i="22" s="1"/>
  <c r="R74" i="22"/>
  <c r="T74" i="22" s="1"/>
  <c r="U74" i="22" s="1"/>
  <c r="R29" i="22"/>
  <c r="T29" i="22" s="1"/>
  <c r="U29" i="22" s="1"/>
  <c r="R44" i="22"/>
  <c r="R60" i="22"/>
  <c r="T60" i="22" s="1"/>
  <c r="U60" i="22" s="1"/>
  <c r="R64" i="22"/>
  <c r="T64" i="22" s="1"/>
  <c r="U64" i="22" s="1"/>
  <c r="R23" i="22"/>
  <c r="T23" i="22" s="1"/>
  <c r="U23" i="22" s="1"/>
  <c r="R75" i="22"/>
  <c r="T75" i="22" s="1"/>
  <c r="U75" i="22" s="1"/>
  <c r="R39" i="22"/>
  <c r="T39" i="22" s="1"/>
  <c r="U39" i="22" s="1"/>
  <c r="R27" i="22"/>
  <c r="T27" i="22" s="1"/>
  <c r="U27" i="22" s="1"/>
  <c r="R8" i="22"/>
  <c r="T8" i="22" s="1"/>
  <c r="U8" i="22" s="1"/>
  <c r="R18" i="22"/>
  <c r="T18" i="22" s="1"/>
  <c r="U18" i="22" s="1"/>
  <c r="R31" i="22"/>
  <c r="T31" i="22" s="1"/>
  <c r="U31" i="22" s="1"/>
  <c r="R9" i="22"/>
  <c r="T9" i="22" s="1"/>
  <c r="U9" i="22" s="1"/>
  <c r="R79" i="22"/>
  <c r="T79" i="22" s="1"/>
  <c r="U79" i="22" s="1"/>
  <c r="R52" i="22"/>
  <c r="T52" i="22" s="1"/>
  <c r="U52" i="22" s="1"/>
  <c r="R46" i="22"/>
  <c r="T46" i="22" s="1"/>
  <c r="U46" i="22" s="1"/>
  <c r="R73" i="22"/>
  <c r="T73" i="22" s="1"/>
  <c r="U73" i="22" s="1"/>
  <c r="R45" i="22"/>
  <c r="T45" i="22" s="1"/>
  <c r="U45" i="22" s="1"/>
  <c r="R59" i="22"/>
  <c r="T59" i="22" s="1"/>
  <c r="U59" i="22" s="1"/>
  <c r="R53" i="22"/>
  <c r="T53" i="22" s="1"/>
  <c r="U53" i="22" s="1"/>
  <c r="R68" i="22"/>
  <c r="T68" i="22" s="1"/>
  <c r="U68" i="22" s="1"/>
  <c r="R35" i="22"/>
  <c r="T35" i="22" s="1"/>
  <c r="U35" i="22" s="1"/>
  <c r="R22" i="22"/>
  <c r="T22" i="22" s="1"/>
  <c r="U22" i="22" s="1"/>
  <c r="R77" i="22"/>
  <c r="T77" i="22" s="1"/>
  <c r="U77" i="22" s="1"/>
  <c r="R28" i="22"/>
  <c r="T28" i="22" s="1"/>
  <c r="U28" i="22" s="1"/>
  <c r="R56" i="22"/>
  <c r="T56" i="22" s="1"/>
  <c r="U56" i="22" s="1"/>
  <c r="R15" i="22"/>
  <c r="T15" i="22" s="1"/>
  <c r="U15" i="22" s="1"/>
  <c r="R20" i="22"/>
  <c r="T20" i="22" s="1"/>
  <c r="U20" i="22" s="1"/>
  <c r="R16" i="22"/>
  <c r="T16" i="22" s="1"/>
  <c r="U16" i="22" s="1"/>
  <c r="R72" i="22"/>
  <c r="T72" i="22" s="1"/>
  <c r="U72" i="22" s="1"/>
  <c r="R25" i="22"/>
  <c r="T25" i="22" s="1"/>
  <c r="U25" i="22" s="1"/>
  <c r="R55" i="22"/>
  <c r="T55" i="22" s="1"/>
  <c r="U55" i="22" s="1"/>
  <c r="R13" i="22"/>
  <c r="T13" i="22" s="1"/>
  <c r="U13" i="22" s="1"/>
  <c r="R69" i="22"/>
  <c r="T69" i="22" s="1"/>
  <c r="U69" i="22" s="1"/>
  <c r="R54" i="22"/>
  <c r="T54" i="22" s="1"/>
  <c r="U54" i="22" s="1"/>
  <c r="R41" i="22"/>
  <c r="T41" i="22" s="1"/>
  <c r="U41" i="22" s="1"/>
  <c r="R57" i="22"/>
  <c r="T57" i="22" s="1"/>
  <c r="U57" i="22" s="1"/>
  <c r="R63" i="22"/>
  <c r="T63" i="22" s="1"/>
  <c r="U63" i="22" s="1"/>
  <c r="R21" i="22"/>
  <c r="T21" i="22" s="1"/>
  <c r="U21" i="22" s="1"/>
  <c r="N76" i="22"/>
  <c r="L76" i="22"/>
  <c r="O76" i="22" s="1"/>
  <c r="P76" i="22" s="1"/>
  <c r="N72" i="22"/>
  <c r="L72" i="22"/>
  <c r="O72" i="22" s="1"/>
  <c r="P72" i="22" s="1"/>
  <c r="L45" i="22"/>
  <c r="O45" i="22" s="1"/>
  <c r="P45" i="22" s="1"/>
  <c r="N45" i="22"/>
  <c r="L11" i="22"/>
  <c r="O11" i="22" s="1"/>
  <c r="P11" i="22" s="1"/>
  <c r="N11" i="22"/>
  <c r="L30" i="22"/>
  <c r="O30" i="22" s="1"/>
  <c r="P30" i="22" s="1"/>
  <c r="N30" i="22"/>
  <c r="L49" i="22"/>
  <c r="O49" i="22" s="1"/>
  <c r="P49" i="22" s="1"/>
  <c r="N49" i="22"/>
  <c r="L17" i="22"/>
  <c r="O17" i="22" s="1"/>
  <c r="P17" i="22" s="1"/>
  <c r="N17" i="22"/>
  <c r="L13" i="22"/>
  <c r="O13" i="22" s="1"/>
  <c r="P13" i="22" s="1"/>
  <c r="N13" i="22"/>
  <c r="N75" i="22"/>
  <c r="L75" i="22"/>
  <c r="O75" i="22" s="1"/>
  <c r="P75" i="22" s="1"/>
  <c r="N15" i="22"/>
  <c r="L15" i="22"/>
  <c r="O15" i="22" s="1"/>
  <c r="P15" i="22" s="1"/>
  <c r="N58" i="22"/>
  <c r="L58" i="22"/>
  <c r="O58" i="22" s="1"/>
  <c r="P58" i="22" s="1"/>
  <c r="N71" i="22"/>
  <c r="L71" i="22"/>
  <c r="O71" i="22" s="1"/>
  <c r="P71" i="22" s="1"/>
  <c r="N67" i="22"/>
  <c r="L67" i="22"/>
  <c r="O67" i="22" s="1"/>
  <c r="P67" i="22" s="1"/>
  <c r="L53" i="22"/>
  <c r="O53" i="22" s="1"/>
  <c r="P53" i="22" s="1"/>
  <c r="N53" i="22"/>
  <c r="N44" i="22"/>
  <c r="L44" i="22"/>
  <c r="O44" i="22" s="1"/>
  <c r="P44" i="22" s="1"/>
  <c r="N35" i="22"/>
  <c r="L35" i="22"/>
  <c r="O35" i="22" s="1"/>
  <c r="P35" i="22" s="1"/>
  <c r="L21" i="22"/>
  <c r="O21" i="22" s="1"/>
  <c r="P21" i="22" s="1"/>
  <c r="N21" i="22"/>
  <c r="L9" i="22"/>
  <c r="O9" i="22" s="1"/>
  <c r="P9" i="22" s="1"/>
  <c r="N9" i="22"/>
  <c r="L54" i="22"/>
  <c r="O54" i="22" s="1"/>
  <c r="P54" i="22" s="1"/>
  <c r="N54" i="22"/>
  <c r="L22" i="22"/>
  <c r="O22" i="22" s="1"/>
  <c r="P22" i="22" s="1"/>
  <c r="N22" i="22"/>
  <c r="L57" i="22"/>
  <c r="O57" i="22" s="1"/>
  <c r="P57" i="22" s="1"/>
  <c r="N57" i="22"/>
  <c r="N48" i="22"/>
  <c r="L48" i="22"/>
  <c r="O48" i="22" s="1"/>
  <c r="P48" i="22" s="1"/>
  <c r="N39" i="22"/>
  <c r="L39" i="22"/>
  <c r="O39" i="22" s="1"/>
  <c r="P39" i="22" s="1"/>
  <c r="L25" i="22"/>
  <c r="O25" i="22" s="1"/>
  <c r="P25" i="22" s="1"/>
  <c r="N25" i="22"/>
  <c r="N16" i="22"/>
  <c r="L16" i="22"/>
  <c r="O16" i="22" s="1"/>
  <c r="P16" i="22" s="1"/>
  <c r="N18" i="22"/>
  <c r="L18" i="22"/>
  <c r="O18" i="22" s="1"/>
  <c r="P18" i="22" s="1"/>
  <c r="N68" i="22"/>
  <c r="L68" i="22"/>
  <c r="O68" i="22" s="1"/>
  <c r="P68" i="22" s="1"/>
  <c r="N36" i="22"/>
  <c r="L36" i="22"/>
  <c r="O36" i="22" s="1"/>
  <c r="P36" i="22" s="1"/>
  <c r="L62" i="22"/>
  <c r="O62" i="22" s="1"/>
  <c r="P62" i="22" s="1"/>
  <c r="N62" i="22"/>
  <c r="N40" i="22"/>
  <c r="L40" i="22"/>
  <c r="O40" i="22" s="1"/>
  <c r="P40" i="22" s="1"/>
  <c r="L10" i="22"/>
  <c r="O10" i="22" s="1"/>
  <c r="P10" i="22" s="1"/>
  <c r="N10" i="22"/>
  <c r="L69" i="22"/>
  <c r="O69" i="22" s="1"/>
  <c r="P69" i="22" s="1"/>
  <c r="N69" i="22"/>
  <c r="N12" i="22"/>
  <c r="L12" i="22"/>
  <c r="O12" i="22" s="1"/>
  <c r="P12" i="22" s="1"/>
  <c r="N26" i="22"/>
  <c r="L26" i="22"/>
  <c r="O26" i="22" s="1"/>
  <c r="P26" i="22" s="1"/>
  <c r="N66" i="22"/>
  <c r="L66" i="22"/>
  <c r="O66" i="22" s="1"/>
  <c r="P66" i="22" s="1"/>
  <c r="L61" i="22"/>
  <c r="O61" i="22" s="1"/>
  <c r="P61" i="22" s="1"/>
  <c r="N61" i="22"/>
  <c r="N52" i="22"/>
  <c r="L52" i="22"/>
  <c r="O52" i="22" s="1"/>
  <c r="P52" i="22" s="1"/>
  <c r="N43" i="22"/>
  <c r="L43" i="22"/>
  <c r="O43" i="22" s="1"/>
  <c r="P43" i="22" s="1"/>
  <c r="L29" i="22"/>
  <c r="O29" i="22" s="1"/>
  <c r="P29" i="22" s="1"/>
  <c r="N29" i="22"/>
  <c r="N20" i="22"/>
  <c r="L20" i="22"/>
  <c r="O20" i="22" s="1"/>
  <c r="P20" i="22" s="1"/>
  <c r="N8" i="22"/>
  <c r="L8" i="22"/>
  <c r="O8" i="22" s="1"/>
  <c r="P8" i="22" s="1"/>
  <c r="L46" i="22"/>
  <c r="O46" i="22" s="1"/>
  <c r="P46" i="22" s="1"/>
  <c r="N46" i="22"/>
  <c r="L65" i="22"/>
  <c r="O65" i="22" s="1"/>
  <c r="P65" i="22" s="1"/>
  <c r="N65" i="22"/>
  <c r="N56" i="22"/>
  <c r="L56" i="22"/>
  <c r="O56" i="22" s="1"/>
  <c r="P56" i="22" s="1"/>
  <c r="N47" i="22"/>
  <c r="L47" i="22"/>
  <c r="O47" i="22" s="1"/>
  <c r="P47" i="22" s="1"/>
  <c r="L33" i="22"/>
  <c r="O33" i="22" s="1"/>
  <c r="P33" i="22" s="1"/>
  <c r="N33" i="22"/>
  <c r="N24" i="22"/>
  <c r="L24" i="22"/>
  <c r="O24" i="22" s="1"/>
  <c r="P24" i="22" s="1"/>
  <c r="L14" i="22"/>
  <c r="O14" i="22" s="1"/>
  <c r="P14" i="22" s="1"/>
  <c r="N14" i="22"/>
  <c r="N42" i="22"/>
  <c r="L42" i="22"/>
  <c r="O42" i="22" s="1"/>
  <c r="P42" i="22" s="1"/>
  <c r="L70" i="22"/>
  <c r="O70" i="22" s="1"/>
  <c r="P70" i="22" s="1"/>
  <c r="N70" i="22"/>
  <c r="N59" i="22"/>
  <c r="L59" i="22"/>
  <c r="O59" i="22" s="1"/>
  <c r="P59" i="22" s="1"/>
  <c r="N27" i="22"/>
  <c r="L27" i="22"/>
  <c r="O27" i="22" s="1"/>
  <c r="P27" i="22" s="1"/>
  <c r="N63" i="22"/>
  <c r="L63" i="22"/>
  <c r="O63" i="22" s="1"/>
  <c r="P63" i="22" s="1"/>
  <c r="N31" i="22"/>
  <c r="L31" i="22"/>
  <c r="O31" i="22" s="1"/>
  <c r="P31" i="22" s="1"/>
  <c r="N74" i="22"/>
  <c r="L74" i="22"/>
  <c r="O74" i="22" s="1"/>
  <c r="P74" i="22" s="1"/>
  <c r="L77" i="22"/>
  <c r="O77" i="22" s="1"/>
  <c r="P77" i="22" s="1"/>
  <c r="N77" i="22"/>
  <c r="N50" i="22"/>
  <c r="L78" i="22"/>
  <c r="O78" i="22" s="1"/>
  <c r="P78" i="22" s="1"/>
  <c r="N78" i="22"/>
  <c r="L73" i="22"/>
  <c r="O73" i="22" s="1"/>
  <c r="P73" i="22" s="1"/>
  <c r="N73" i="22"/>
  <c r="N34" i="22"/>
  <c r="L34" i="22"/>
  <c r="O34" i="22" s="1"/>
  <c r="P34" i="22" s="1"/>
  <c r="N60" i="22"/>
  <c r="L60" i="22"/>
  <c r="O60" i="22" s="1"/>
  <c r="P60" i="22" s="1"/>
  <c r="N51" i="22"/>
  <c r="L51" i="22"/>
  <c r="O51" i="22" s="1"/>
  <c r="P51" i="22" s="1"/>
  <c r="L37" i="22"/>
  <c r="O37" i="22" s="1"/>
  <c r="P37" i="22" s="1"/>
  <c r="N37" i="22"/>
  <c r="N28" i="22"/>
  <c r="L28" i="22"/>
  <c r="O28" i="22" s="1"/>
  <c r="P28" i="22" s="1"/>
  <c r="N19" i="22"/>
  <c r="L19" i="22"/>
  <c r="O19" i="22" s="1"/>
  <c r="P19" i="22" s="1"/>
  <c r="N7" i="22"/>
  <c r="L7" i="22"/>
  <c r="O7" i="22" s="1"/>
  <c r="P7" i="22" s="1"/>
  <c r="L38" i="22"/>
  <c r="O38" i="22" s="1"/>
  <c r="P38" i="22" s="1"/>
  <c r="N38" i="22"/>
  <c r="N64" i="22"/>
  <c r="L64" i="22"/>
  <c r="O64" i="22" s="1"/>
  <c r="P64" i="22" s="1"/>
  <c r="N55" i="22"/>
  <c r="L55" i="22"/>
  <c r="O55" i="22" s="1"/>
  <c r="P55" i="22" s="1"/>
  <c r="L41" i="22"/>
  <c r="O41" i="22" s="1"/>
  <c r="P41" i="22" s="1"/>
  <c r="N41" i="22"/>
  <c r="N32" i="22"/>
  <c r="L32" i="22"/>
  <c r="O32" i="22" s="1"/>
  <c r="P32" i="22" s="1"/>
  <c r="N23" i="22"/>
  <c r="L23" i="22"/>
  <c r="O23" i="22" s="1"/>
  <c r="P23" i="22" s="1"/>
  <c r="P6" i="22"/>
  <c r="Q6" i="22" s="1"/>
  <c r="L79" i="22"/>
  <c r="O79" i="22" s="1"/>
  <c r="P79" i="22" s="1"/>
  <c r="N79" i="22"/>
  <c r="Q48" i="22" l="1"/>
  <c r="Q18" i="22"/>
  <c r="T44" i="22"/>
  <c r="U44" i="22" s="1"/>
  <c r="Q50" i="22"/>
  <c r="Q41" i="22"/>
  <c r="Q77" i="22"/>
  <c r="Q14" i="22"/>
  <c r="Q33" i="22"/>
  <c r="Q46" i="22"/>
  <c r="Q78" i="22"/>
  <c r="Q70" i="22"/>
  <c r="Q61" i="22"/>
  <c r="Q69" i="22"/>
  <c r="Q79" i="22"/>
  <c r="Q71" i="22"/>
  <c r="Q15" i="22"/>
  <c r="Q72" i="22"/>
  <c r="Q38" i="22"/>
  <c r="Q37" i="22"/>
  <c r="Q73" i="22"/>
  <c r="Q65" i="22"/>
  <c r="Q29" i="22"/>
  <c r="Q10" i="22"/>
  <c r="Q62" i="22"/>
  <c r="Q57" i="22"/>
  <c r="Q54" i="22"/>
  <c r="Q21" i="22"/>
  <c r="Q17" i="22"/>
  <c r="Q30" i="22"/>
  <c r="Q45" i="22"/>
  <c r="Q64" i="22"/>
  <c r="Q7" i="22"/>
  <c r="Q28" i="22"/>
  <c r="Q51" i="22"/>
  <c r="Q34" i="22"/>
  <c r="Q31" i="22"/>
  <c r="Q27" i="22"/>
  <c r="Q56" i="22"/>
  <c r="Q20" i="22"/>
  <c r="Q43" i="22"/>
  <c r="Q40" i="22"/>
  <c r="Q36" i="22"/>
  <c r="Q35" i="22"/>
  <c r="Q23" i="22"/>
  <c r="Q26" i="22"/>
  <c r="Q32" i="22"/>
  <c r="Q55" i="22"/>
  <c r="Q19" i="22"/>
  <c r="Q60" i="22"/>
  <c r="Q74" i="22"/>
  <c r="Q63" i="22"/>
  <c r="Q59" i="22"/>
  <c r="Q42" i="22"/>
  <c r="Q24" i="22"/>
  <c r="Q47" i="22"/>
  <c r="Q8" i="22"/>
  <c r="Q52" i="22"/>
  <c r="Q66" i="22"/>
  <c r="Q12" i="22"/>
  <c r="Q68" i="22"/>
  <c r="Q16" i="22"/>
  <c r="Q39" i="22"/>
  <c r="Q44" i="22"/>
  <c r="Q67" i="22"/>
  <c r="Q58" i="22"/>
  <c r="Q75" i="22"/>
  <c r="Q76" i="22"/>
  <c r="Q25" i="22"/>
  <c r="Q22" i="22"/>
  <c r="Q9" i="22"/>
  <c r="Q53" i="22"/>
  <c r="Q13" i="22"/>
  <c r="Q49" i="22"/>
  <c r="Q11" i="22"/>
  <c r="L130" i="43"/>
  <c r="L131" i="43"/>
  <c r="L132" i="43"/>
  <c r="L133" i="43"/>
  <c r="L134" i="43"/>
  <c r="L52" i="43" l="1"/>
  <c r="L371" i="42"/>
  <c r="K379" i="42"/>
  <c r="K378" i="42"/>
  <c r="K377" i="42"/>
  <c r="K376" i="42"/>
  <c r="K375" i="42"/>
  <c r="J375" i="42"/>
  <c r="K379" i="43"/>
  <c r="K378" i="43"/>
  <c r="K377" i="43"/>
  <c r="K376" i="43"/>
  <c r="K375" i="43"/>
  <c r="J379" i="43" l="1"/>
  <c r="I379" i="43"/>
  <c r="H379" i="43"/>
  <c r="G379" i="43"/>
  <c r="F379" i="43"/>
  <c r="E379" i="43"/>
  <c r="J378" i="43"/>
  <c r="I378" i="43"/>
  <c r="H378" i="43"/>
  <c r="G378" i="43"/>
  <c r="F378" i="43"/>
  <c r="E378" i="43"/>
  <c r="J377" i="43"/>
  <c r="I377" i="43"/>
  <c r="H377" i="43"/>
  <c r="F377" i="43"/>
  <c r="E377" i="43"/>
  <c r="J376" i="43"/>
  <c r="I376" i="43"/>
  <c r="H376" i="43"/>
  <c r="F376" i="43"/>
  <c r="E376" i="43"/>
  <c r="J375" i="43"/>
  <c r="I375" i="43"/>
  <c r="H375" i="43"/>
  <c r="G375" i="43"/>
  <c r="F375" i="43"/>
  <c r="E375" i="43"/>
  <c r="J379" i="42"/>
  <c r="I379" i="42"/>
  <c r="H379" i="42"/>
  <c r="G379" i="42"/>
  <c r="F379" i="42"/>
  <c r="E379" i="42"/>
  <c r="J378" i="42"/>
  <c r="I378" i="42"/>
  <c r="H378" i="42"/>
  <c r="G378" i="42"/>
  <c r="F378" i="42"/>
  <c r="E378" i="42"/>
  <c r="J377" i="42"/>
  <c r="I377" i="42"/>
  <c r="H377" i="42"/>
  <c r="G377" i="42"/>
  <c r="F377" i="42"/>
  <c r="E377" i="42"/>
  <c r="J376" i="42"/>
  <c r="I376" i="42"/>
  <c r="H376" i="42"/>
  <c r="G376" i="42"/>
  <c r="F376" i="42"/>
  <c r="E376" i="42"/>
  <c r="I375" i="42"/>
  <c r="H375" i="42"/>
  <c r="G375" i="42"/>
  <c r="F375" i="42"/>
  <c r="E375" i="42"/>
  <c r="F374" i="38"/>
  <c r="E374" i="38"/>
  <c r="F373" i="38"/>
  <c r="E373" i="38"/>
  <c r="F372" i="38"/>
  <c r="E372" i="38"/>
  <c r="F371" i="38"/>
  <c r="E371" i="38"/>
  <c r="F370" i="38"/>
  <c r="E370" i="38"/>
  <c r="F369" i="38"/>
  <c r="E369" i="38"/>
  <c r="F368" i="38"/>
  <c r="E368" i="38"/>
  <c r="F367" i="38"/>
  <c r="E367" i="38"/>
  <c r="F366" i="38"/>
  <c r="E366" i="38"/>
  <c r="F365" i="38"/>
  <c r="E365" i="38"/>
  <c r="F364" i="38"/>
  <c r="E364" i="38"/>
  <c r="F363" i="38"/>
  <c r="E363" i="38"/>
  <c r="F362" i="38"/>
  <c r="E362" i="38"/>
  <c r="F361" i="38"/>
  <c r="E361" i="38"/>
  <c r="F360" i="38"/>
  <c r="E360" i="38"/>
  <c r="F359" i="38"/>
  <c r="E359" i="38"/>
  <c r="F358" i="38"/>
  <c r="E358" i="38"/>
  <c r="F357" i="38"/>
  <c r="E357" i="38"/>
  <c r="F356" i="38"/>
  <c r="E356" i="38"/>
  <c r="F355" i="38"/>
  <c r="E355" i="38"/>
  <c r="F354" i="38"/>
  <c r="E354" i="38"/>
  <c r="F353" i="38"/>
  <c r="E353" i="38"/>
  <c r="F352" i="38"/>
  <c r="E352" i="38"/>
  <c r="F351" i="38"/>
  <c r="E351" i="38"/>
  <c r="F350" i="38"/>
  <c r="E350" i="38"/>
  <c r="F349" i="38"/>
  <c r="E349" i="38"/>
  <c r="F348" i="38"/>
  <c r="E348" i="38"/>
  <c r="F347" i="38"/>
  <c r="E347" i="38"/>
  <c r="F346" i="38"/>
  <c r="E346" i="38"/>
  <c r="F345" i="38"/>
  <c r="E345" i="38"/>
  <c r="F344" i="38"/>
  <c r="E344" i="38"/>
  <c r="F343" i="38"/>
  <c r="E343" i="38"/>
  <c r="F342" i="38"/>
  <c r="E342" i="38"/>
  <c r="F341" i="38"/>
  <c r="E341" i="38"/>
  <c r="F340" i="38"/>
  <c r="E340" i="38"/>
  <c r="F339" i="38"/>
  <c r="E339" i="38"/>
  <c r="F338" i="38"/>
  <c r="E338" i="38"/>
  <c r="F337" i="38"/>
  <c r="E337" i="38"/>
  <c r="F336" i="38"/>
  <c r="E336" i="38"/>
  <c r="F335" i="38"/>
  <c r="E335" i="38"/>
  <c r="F334" i="38"/>
  <c r="E334" i="38"/>
  <c r="F333" i="38"/>
  <c r="E333" i="38"/>
  <c r="F332" i="38"/>
  <c r="E332" i="38"/>
  <c r="F331" i="38"/>
  <c r="E331" i="38"/>
  <c r="F330" i="38"/>
  <c r="E330" i="38"/>
  <c r="F329" i="38"/>
  <c r="E329" i="38"/>
  <c r="F328" i="38"/>
  <c r="E328" i="38"/>
  <c r="F327" i="38"/>
  <c r="E327" i="38"/>
  <c r="F326" i="38"/>
  <c r="E326" i="38"/>
  <c r="F325" i="38"/>
  <c r="E325" i="38"/>
  <c r="F324" i="38"/>
  <c r="E324" i="38"/>
  <c r="F323" i="38"/>
  <c r="E323" i="38"/>
  <c r="F322" i="38"/>
  <c r="E322" i="38"/>
  <c r="F321" i="38"/>
  <c r="E321" i="38"/>
  <c r="F320" i="38"/>
  <c r="E320" i="38"/>
  <c r="F319" i="38"/>
  <c r="E319" i="38"/>
  <c r="F318" i="38"/>
  <c r="E318" i="38"/>
  <c r="F317" i="38"/>
  <c r="E317" i="38"/>
  <c r="F316" i="38"/>
  <c r="E316" i="38"/>
  <c r="F315" i="38"/>
  <c r="E315" i="38"/>
  <c r="F314" i="38"/>
  <c r="E314" i="38"/>
  <c r="F313" i="38"/>
  <c r="E313" i="38"/>
  <c r="F312" i="38"/>
  <c r="E312" i="38"/>
  <c r="F311" i="38"/>
  <c r="E311" i="38"/>
  <c r="F310" i="38"/>
  <c r="E310" i="38"/>
  <c r="F309" i="38"/>
  <c r="E309" i="38"/>
  <c r="F308" i="38"/>
  <c r="E308" i="38"/>
  <c r="F307" i="38"/>
  <c r="E307" i="38"/>
  <c r="F306" i="38"/>
  <c r="E306" i="38"/>
  <c r="F305" i="38"/>
  <c r="E305" i="38"/>
  <c r="F304" i="38"/>
  <c r="E304" i="38"/>
  <c r="F303" i="38"/>
  <c r="E303" i="38"/>
  <c r="F302" i="38"/>
  <c r="E302" i="38"/>
  <c r="F301" i="38"/>
  <c r="E301" i="38"/>
  <c r="F300" i="38"/>
  <c r="E300" i="38"/>
  <c r="F299" i="38"/>
  <c r="E299" i="38"/>
  <c r="F298" i="38"/>
  <c r="E298" i="38"/>
  <c r="F297" i="38"/>
  <c r="E297" i="38"/>
  <c r="F296" i="38"/>
  <c r="E296" i="38"/>
  <c r="F295" i="38"/>
  <c r="E295" i="38"/>
  <c r="F294" i="38"/>
  <c r="E294" i="38"/>
  <c r="F293" i="38"/>
  <c r="E293" i="38"/>
  <c r="F292" i="38"/>
  <c r="E292" i="38"/>
  <c r="F291" i="38"/>
  <c r="E291" i="38"/>
  <c r="F290" i="38"/>
  <c r="E290" i="38"/>
  <c r="F289" i="38"/>
  <c r="E289" i="38"/>
  <c r="F288" i="38"/>
  <c r="E288" i="38"/>
  <c r="F287" i="38"/>
  <c r="E287" i="38"/>
  <c r="F286" i="38"/>
  <c r="E286" i="38"/>
  <c r="F285" i="38"/>
  <c r="E285" i="38"/>
  <c r="F284" i="38"/>
  <c r="E284" i="38"/>
  <c r="F283" i="38"/>
  <c r="E283" i="38"/>
  <c r="F282" i="38"/>
  <c r="E282" i="38"/>
  <c r="F281" i="38"/>
  <c r="E281" i="38"/>
  <c r="F280" i="38"/>
  <c r="E280" i="38"/>
  <c r="F279" i="38"/>
  <c r="E279" i="38"/>
  <c r="F278" i="38"/>
  <c r="E278" i="38"/>
  <c r="F277" i="38"/>
  <c r="E277" i="38"/>
  <c r="F276" i="38"/>
  <c r="E276" i="38"/>
  <c r="F275" i="38"/>
  <c r="E275" i="38"/>
  <c r="F274" i="38"/>
  <c r="E274" i="38"/>
  <c r="F273" i="38"/>
  <c r="E273" i="38"/>
  <c r="F272" i="38"/>
  <c r="E272" i="38"/>
  <c r="F271" i="38"/>
  <c r="E271" i="38"/>
  <c r="F270" i="38"/>
  <c r="E270" i="38"/>
  <c r="F269" i="38"/>
  <c r="E269" i="38"/>
  <c r="F268" i="38"/>
  <c r="E268" i="38"/>
  <c r="F267" i="38"/>
  <c r="E267" i="38"/>
  <c r="F266" i="38"/>
  <c r="E266" i="38"/>
  <c r="F265" i="38"/>
  <c r="E265" i="38"/>
  <c r="F264" i="38"/>
  <c r="E264" i="38"/>
  <c r="F263" i="38"/>
  <c r="E263" i="38"/>
  <c r="F262" i="38"/>
  <c r="E262" i="38"/>
  <c r="F261" i="38"/>
  <c r="E261" i="38"/>
  <c r="F260" i="38"/>
  <c r="E260" i="38"/>
  <c r="F259" i="38"/>
  <c r="E259" i="38"/>
  <c r="F258" i="38"/>
  <c r="E258" i="38"/>
  <c r="F257" i="38"/>
  <c r="E257" i="38"/>
  <c r="F256" i="38"/>
  <c r="E256" i="38"/>
  <c r="F255" i="38"/>
  <c r="E255" i="38"/>
  <c r="F254" i="38"/>
  <c r="E254" i="38"/>
  <c r="F253" i="38"/>
  <c r="E253" i="38"/>
  <c r="F252" i="38"/>
  <c r="E252" i="38"/>
  <c r="F251" i="38"/>
  <c r="E251" i="38"/>
  <c r="F250" i="38"/>
  <c r="E250" i="38"/>
  <c r="F249" i="38"/>
  <c r="E249" i="38"/>
  <c r="F248" i="38"/>
  <c r="E248" i="38"/>
  <c r="F247" i="38"/>
  <c r="E247" i="38"/>
  <c r="F246" i="38"/>
  <c r="E246" i="38"/>
  <c r="F245" i="38"/>
  <c r="E245" i="38"/>
  <c r="F244" i="38"/>
  <c r="E244" i="38"/>
  <c r="F243" i="38"/>
  <c r="E243" i="38"/>
  <c r="F242" i="38"/>
  <c r="E242" i="38"/>
  <c r="F241" i="38"/>
  <c r="E241" i="38"/>
  <c r="F240" i="38"/>
  <c r="E240" i="38"/>
  <c r="F239" i="38"/>
  <c r="E239" i="38"/>
  <c r="F238" i="38"/>
  <c r="E238" i="38"/>
  <c r="F237" i="38"/>
  <c r="E237" i="38"/>
  <c r="F236" i="38"/>
  <c r="E236" i="38"/>
  <c r="F235" i="38"/>
  <c r="E235" i="38"/>
  <c r="F234" i="38"/>
  <c r="E234" i="38"/>
  <c r="F233" i="38"/>
  <c r="E233" i="38"/>
  <c r="F232" i="38"/>
  <c r="E232" i="38"/>
  <c r="F231" i="38"/>
  <c r="E231" i="38"/>
  <c r="F230" i="38"/>
  <c r="E230" i="38"/>
  <c r="F229" i="38"/>
  <c r="E229" i="38"/>
  <c r="F228" i="38"/>
  <c r="E228" i="38"/>
  <c r="F227" i="38"/>
  <c r="E227" i="38"/>
  <c r="F226" i="38"/>
  <c r="E226" i="38"/>
  <c r="F225" i="38"/>
  <c r="E225" i="38"/>
  <c r="F224" i="38"/>
  <c r="E224" i="38"/>
  <c r="F223" i="38"/>
  <c r="E223" i="38"/>
  <c r="F222" i="38"/>
  <c r="E222" i="38"/>
  <c r="F221" i="38"/>
  <c r="E221" i="38"/>
  <c r="F220" i="38"/>
  <c r="E220" i="38"/>
  <c r="F219" i="38"/>
  <c r="E219" i="38"/>
  <c r="F218" i="38"/>
  <c r="E218" i="38"/>
  <c r="F217" i="38"/>
  <c r="E217" i="38"/>
  <c r="F216" i="38"/>
  <c r="E216" i="38"/>
  <c r="F215" i="38"/>
  <c r="E215" i="38"/>
  <c r="F214" i="38"/>
  <c r="E214" i="38"/>
  <c r="F213" i="38"/>
  <c r="E213" i="38"/>
  <c r="F212" i="38"/>
  <c r="E212" i="38"/>
  <c r="F211" i="38"/>
  <c r="E211" i="38"/>
  <c r="F210" i="38"/>
  <c r="E210" i="38"/>
  <c r="F209" i="38"/>
  <c r="E209" i="38"/>
  <c r="F208" i="38"/>
  <c r="E208" i="38"/>
  <c r="F207" i="38"/>
  <c r="E207" i="38"/>
  <c r="F206" i="38"/>
  <c r="E206" i="38"/>
  <c r="F205" i="38"/>
  <c r="E205" i="38"/>
  <c r="F204" i="38"/>
  <c r="E204" i="38"/>
  <c r="F203" i="38"/>
  <c r="E203" i="38"/>
  <c r="F202" i="38"/>
  <c r="E202" i="38"/>
  <c r="F201" i="38"/>
  <c r="E201" i="38"/>
  <c r="F200" i="38"/>
  <c r="E200" i="38"/>
  <c r="F199" i="38"/>
  <c r="E199" i="38"/>
  <c r="F198" i="38"/>
  <c r="E198" i="38"/>
  <c r="F197" i="38"/>
  <c r="E197" i="38"/>
  <c r="F196" i="38"/>
  <c r="E196" i="38"/>
  <c r="F195" i="38"/>
  <c r="E195" i="38"/>
  <c r="F194" i="38"/>
  <c r="E194" i="38"/>
  <c r="F193" i="38"/>
  <c r="E193" i="38"/>
  <c r="F192" i="38"/>
  <c r="E192" i="38"/>
  <c r="F191" i="38"/>
  <c r="E191" i="38"/>
  <c r="F190" i="38"/>
  <c r="E190" i="38"/>
  <c r="F189" i="38"/>
  <c r="E189" i="38"/>
  <c r="F188" i="38"/>
  <c r="E188" i="38"/>
  <c r="F187" i="38"/>
  <c r="E187" i="38"/>
  <c r="F186" i="38"/>
  <c r="E186" i="38"/>
  <c r="F185" i="38"/>
  <c r="E185" i="38"/>
  <c r="F184" i="38"/>
  <c r="E184" i="38"/>
  <c r="F183" i="38"/>
  <c r="E183" i="38"/>
  <c r="F182" i="38"/>
  <c r="E182" i="38"/>
  <c r="F181" i="38"/>
  <c r="E181" i="38"/>
  <c r="F180" i="38"/>
  <c r="E180" i="38"/>
  <c r="F179" i="38"/>
  <c r="E179" i="38"/>
  <c r="F178" i="38"/>
  <c r="E178" i="38"/>
  <c r="F177" i="38"/>
  <c r="E177" i="38"/>
  <c r="F176" i="38"/>
  <c r="E176" i="38"/>
  <c r="F175" i="38"/>
  <c r="E175" i="38"/>
  <c r="F174" i="38"/>
  <c r="E174" i="38"/>
  <c r="F173" i="38"/>
  <c r="E173" i="38"/>
  <c r="F172" i="38"/>
  <c r="E172" i="38"/>
  <c r="F171" i="38"/>
  <c r="E171" i="38"/>
  <c r="F170" i="38"/>
  <c r="E170" i="38"/>
  <c r="F169" i="38"/>
  <c r="E169" i="38"/>
  <c r="F168" i="38"/>
  <c r="E168" i="38"/>
  <c r="F167" i="38"/>
  <c r="E167" i="38"/>
  <c r="F166" i="38"/>
  <c r="E166" i="38"/>
  <c r="F165" i="38"/>
  <c r="E165" i="38"/>
  <c r="F164" i="38"/>
  <c r="E164" i="38"/>
  <c r="F163" i="38"/>
  <c r="E163" i="38"/>
  <c r="F162" i="38"/>
  <c r="E162" i="38"/>
  <c r="F161" i="38"/>
  <c r="E161" i="38"/>
  <c r="F160" i="38"/>
  <c r="E160" i="38"/>
  <c r="F159" i="38"/>
  <c r="E159" i="38"/>
  <c r="F158" i="38"/>
  <c r="E158" i="38"/>
  <c r="F157" i="38"/>
  <c r="E157" i="38"/>
  <c r="F156" i="38"/>
  <c r="E156" i="38"/>
  <c r="F155" i="38"/>
  <c r="E155" i="38"/>
  <c r="F154" i="38"/>
  <c r="E154" i="38"/>
  <c r="F153" i="38"/>
  <c r="E153" i="38"/>
  <c r="F152" i="38"/>
  <c r="E152" i="38"/>
  <c r="F151" i="38"/>
  <c r="E151" i="38"/>
  <c r="F150" i="38"/>
  <c r="E150" i="38"/>
  <c r="F149" i="38"/>
  <c r="E149" i="38"/>
  <c r="F148" i="38"/>
  <c r="E148" i="38"/>
  <c r="F147" i="38"/>
  <c r="E147" i="38"/>
  <c r="F146" i="38"/>
  <c r="E146" i="38"/>
  <c r="F145" i="38"/>
  <c r="E145" i="38"/>
  <c r="F144" i="38"/>
  <c r="E144" i="38"/>
  <c r="F143" i="38"/>
  <c r="E143" i="38"/>
  <c r="F142" i="38"/>
  <c r="E142" i="38"/>
  <c r="F141" i="38"/>
  <c r="E141" i="38"/>
  <c r="F140" i="38"/>
  <c r="E140" i="38"/>
  <c r="F139" i="38"/>
  <c r="E139" i="38"/>
  <c r="F138" i="38"/>
  <c r="E138" i="38"/>
  <c r="F137" i="38"/>
  <c r="E137" i="38"/>
  <c r="F136" i="38"/>
  <c r="E136" i="38"/>
  <c r="F135" i="38"/>
  <c r="E135" i="38"/>
  <c r="F134" i="38"/>
  <c r="E134" i="38"/>
  <c r="F133" i="38"/>
  <c r="E133" i="38"/>
  <c r="F132" i="38"/>
  <c r="E132" i="38"/>
  <c r="F131" i="38"/>
  <c r="E131" i="38"/>
  <c r="F130" i="38"/>
  <c r="E130" i="38"/>
  <c r="F129" i="38"/>
  <c r="E129" i="38"/>
  <c r="F128" i="38"/>
  <c r="E128" i="38"/>
  <c r="F127" i="38"/>
  <c r="E127" i="38"/>
  <c r="F126" i="38"/>
  <c r="E126" i="38"/>
  <c r="F125" i="38"/>
  <c r="E125" i="38"/>
  <c r="F124" i="38"/>
  <c r="E124" i="38"/>
  <c r="F123" i="38"/>
  <c r="E123" i="38"/>
  <c r="F122" i="38"/>
  <c r="E122" i="38"/>
  <c r="F121" i="38"/>
  <c r="E121" i="38"/>
  <c r="F120" i="38"/>
  <c r="E120" i="38"/>
  <c r="F119" i="38"/>
  <c r="E119" i="38"/>
  <c r="F118" i="38"/>
  <c r="E118" i="38"/>
  <c r="F117" i="38"/>
  <c r="E117" i="38"/>
  <c r="F116" i="38"/>
  <c r="E116" i="38"/>
  <c r="F115" i="38"/>
  <c r="E115" i="38"/>
  <c r="F114" i="38"/>
  <c r="E114" i="38"/>
  <c r="F113" i="38"/>
  <c r="E113" i="38"/>
  <c r="F112" i="38"/>
  <c r="E112" i="38"/>
  <c r="F111" i="38"/>
  <c r="E111" i="38"/>
  <c r="F110" i="38"/>
  <c r="E110" i="38"/>
  <c r="F109" i="38"/>
  <c r="E109" i="38"/>
  <c r="F108" i="38"/>
  <c r="E108" i="38"/>
  <c r="F107" i="38"/>
  <c r="E107" i="38"/>
  <c r="F106" i="38"/>
  <c r="E106" i="38"/>
  <c r="F105" i="38"/>
  <c r="E105" i="38"/>
  <c r="F104" i="38"/>
  <c r="E104" i="38"/>
  <c r="F103" i="38"/>
  <c r="E103" i="38"/>
  <c r="F102" i="38"/>
  <c r="E102" i="38"/>
  <c r="F101" i="38"/>
  <c r="E101" i="38"/>
  <c r="F100" i="38"/>
  <c r="E100" i="38"/>
  <c r="F99" i="38"/>
  <c r="E99" i="38"/>
  <c r="F98" i="38"/>
  <c r="E98" i="38"/>
  <c r="F97" i="38"/>
  <c r="E97" i="38"/>
  <c r="F96" i="38"/>
  <c r="E96" i="38"/>
  <c r="F95" i="38"/>
  <c r="E95" i="38"/>
  <c r="F94" i="38"/>
  <c r="E94" i="38"/>
  <c r="F93" i="38"/>
  <c r="E93" i="38"/>
  <c r="F92" i="38"/>
  <c r="E92" i="38"/>
  <c r="F91" i="38"/>
  <c r="E91" i="38"/>
  <c r="F90" i="38"/>
  <c r="E90" i="38"/>
  <c r="F89" i="38"/>
  <c r="E89" i="38"/>
  <c r="F88" i="38"/>
  <c r="E88" i="38"/>
  <c r="F87" i="38"/>
  <c r="E87" i="38"/>
  <c r="F86" i="38"/>
  <c r="E86" i="38"/>
  <c r="F85" i="38"/>
  <c r="E85" i="38"/>
  <c r="F84" i="38"/>
  <c r="E84" i="38"/>
  <c r="F83" i="38"/>
  <c r="E83" i="38"/>
  <c r="F82" i="38"/>
  <c r="E82" i="38"/>
  <c r="F81" i="38"/>
  <c r="E81" i="38"/>
  <c r="F80" i="38"/>
  <c r="E80" i="38"/>
  <c r="F79" i="38"/>
  <c r="E79" i="38"/>
  <c r="F78" i="38"/>
  <c r="E78" i="38"/>
  <c r="F77" i="38"/>
  <c r="E77" i="38"/>
  <c r="F76" i="38"/>
  <c r="E76" i="38"/>
  <c r="F75" i="38"/>
  <c r="E75" i="38"/>
  <c r="F74" i="38"/>
  <c r="E74" i="38"/>
  <c r="F73" i="38"/>
  <c r="E73" i="38"/>
  <c r="F72" i="38"/>
  <c r="E72" i="38"/>
  <c r="F71" i="38"/>
  <c r="E71" i="38"/>
  <c r="F70" i="38"/>
  <c r="E70" i="38"/>
  <c r="F69" i="38"/>
  <c r="E69" i="38"/>
  <c r="F68" i="38"/>
  <c r="E68" i="38"/>
  <c r="F67" i="38"/>
  <c r="E67" i="38"/>
  <c r="F66" i="38"/>
  <c r="E66" i="38"/>
  <c r="F65" i="38"/>
  <c r="E65" i="38"/>
  <c r="F64" i="38"/>
  <c r="E64" i="38"/>
  <c r="F63" i="38"/>
  <c r="E63" i="38"/>
  <c r="F62" i="38"/>
  <c r="E62" i="38"/>
  <c r="F61" i="38"/>
  <c r="E61" i="38"/>
  <c r="F60" i="38"/>
  <c r="E60" i="38"/>
  <c r="F59" i="38"/>
  <c r="E59" i="38"/>
  <c r="F58" i="38"/>
  <c r="E58" i="38"/>
  <c r="F57" i="38"/>
  <c r="E57" i="38"/>
  <c r="F56" i="38"/>
  <c r="E56" i="38"/>
  <c r="F55" i="38"/>
  <c r="E55" i="38"/>
  <c r="F54" i="38"/>
  <c r="E54" i="38"/>
  <c r="F53" i="38"/>
  <c r="E53" i="38"/>
  <c r="F52" i="38"/>
  <c r="E52" i="38"/>
  <c r="F51" i="38"/>
  <c r="E51" i="38"/>
  <c r="F50" i="38"/>
  <c r="E50" i="38"/>
  <c r="F49" i="38"/>
  <c r="E49" i="38"/>
  <c r="F48" i="38"/>
  <c r="E48" i="38"/>
  <c r="F47" i="38"/>
  <c r="E47" i="38"/>
  <c r="F46" i="38"/>
  <c r="E46" i="38"/>
  <c r="F45" i="38"/>
  <c r="E45" i="38"/>
  <c r="F44" i="38"/>
  <c r="E44" i="38"/>
  <c r="F43" i="38"/>
  <c r="E43" i="38"/>
  <c r="F42" i="38"/>
  <c r="E42" i="38"/>
  <c r="F41" i="38"/>
  <c r="E41" i="38"/>
  <c r="F40" i="38"/>
  <c r="E40" i="38"/>
  <c r="F39" i="38"/>
  <c r="E39" i="38"/>
  <c r="F38" i="38"/>
  <c r="E38" i="38"/>
  <c r="F37" i="38"/>
  <c r="E37" i="38"/>
  <c r="F36" i="38"/>
  <c r="E36" i="38"/>
  <c r="F35" i="38"/>
  <c r="E35" i="38"/>
  <c r="F34" i="38"/>
  <c r="E34" i="38"/>
  <c r="F33" i="38"/>
  <c r="E33" i="38"/>
  <c r="F32" i="38"/>
  <c r="E32" i="38"/>
  <c r="F31" i="38"/>
  <c r="E31" i="38"/>
  <c r="F30" i="38"/>
  <c r="E30" i="38"/>
  <c r="F29" i="38"/>
  <c r="E29" i="38"/>
  <c r="F28" i="38"/>
  <c r="E28" i="38"/>
  <c r="F27" i="38"/>
  <c r="E27" i="38"/>
  <c r="F26" i="38"/>
  <c r="E26" i="38"/>
  <c r="F25" i="38"/>
  <c r="E25" i="38"/>
  <c r="F24" i="38"/>
  <c r="E24" i="38"/>
  <c r="F23" i="38"/>
  <c r="E23" i="38"/>
  <c r="F22" i="38"/>
  <c r="E22" i="38"/>
  <c r="F21" i="38"/>
  <c r="E21" i="38"/>
  <c r="F20" i="38"/>
  <c r="E20" i="38"/>
  <c r="F19" i="38"/>
  <c r="E19" i="38"/>
  <c r="F18" i="38"/>
  <c r="E18" i="38"/>
  <c r="F17" i="38"/>
  <c r="E17" i="38"/>
  <c r="F16" i="38"/>
  <c r="E16" i="38"/>
  <c r="F15" i="38"/>
  <c r="E15" i="38"/>
  <c r="F14" i="38"/>
  <c r="E14" i="38"/>
  <c r="F13" i="38"/>
  <c r="E13" i="38"/>
  <c r="F12" i="38"/>
  <c r="E12" i="38"/>
  <c r="F11" i="38"/>
  <c r="E11" i="38"/>
  <c r="F10" i="38"/>
  <c r="E10" i="38"/>
  <c r="F9" i="38"/>
  <c r="E9" i="38"/>
  <c r="F8" i="38"/>
  <c r="E8" i="38"/>
  <c r="F7" i="38"/>
  <c r="E7" i="38"/>
  <c r="F6" i="38"/>
  <c r="E6" i="38"/>
  <c r="F5" i="38"/>
  <c r="E5" i="38"/>
  <c r="F374" i="31"/>
  <c r="E374" i="31"/>
  <c r="F373" i="31"/>
  <c r="E373" i="31"/>
  <c r="F372" i="31"/>
  <c r="E372" i="31"/>
  <c r="F371" i="31"/>
  <c r="E371" i="31"/>
  <c r="F370" i="31"/>
  <c r="E370" i="31"/>
  <c r="F369" i="31"/>
  <c r="E369" i="31"/>
  <c r="F368" i="31"/>
  <c r="E368" i="31"/>
  <c r="F367" i="31"/>
  <c r="E367" i="31"/>
  <c r="F366" i="31"/>
  <c r="E366" i="31"/>
  <c r="F365" i="31"/>
  <c r="E365" i="31"/>
  <c r="F364" i="31"/>
  <c r="E364" i="31"/>
  <c r="F363" i="31"/>
  <c r="E363" i="31"/>
  <c r="E362" i="31"/>
  <c r="F361" i="31"/>
  <c r="E361" i="31"/>
  <c r="F360" i="31"/>
  <c r="E360" i="31"/>
  <c r="F359" i="31"/>
  <c r="E359" i="31"/>
  <c r="F358" i="31"/>
  <c r="E358" i="31"/>
  <c r="F357" i="31"/>
  <c r="E357" i="31"/>
  <c r="F356" i="31"/>
  <c r="E356" i="31"/>
  <c r="F355" i="31"/>
  <c r="E355" i="31"/>
  <c r="F354" i="31"/>
  <c r="E354" i="31"/>
  <c r="F353" i="31"/>
  <c r="E353" i="31"/>
  <c r="F352" i="31"/>
  <c r="E352" i="31"/>
  <c r="F351" i="31"/>
  <c r="E351" i="31"/>
  <c r="F350" i="31"/>
  <c r="E350" i="31"/>
  <c r="F349" i="31"/>
  <c r="E349" i="31"/>
  <c r="F348" i="31"/>
  <c r="E348" i="31"/>
  <c r="F347" i="31"/>
  <c r="E347" i="31"/>
  <c r="F346" i="31"/>
  <c r="E346" i="31"/>
  <c r="F345" i="31"/>
  <c r="E345" i="31"/>
  <c r="F344" i="31"/>
  <c r="E344" i="31"/>
  <c r="F343" i="31"/>
  <c r="E343" i="31"/>
  <c r="F342" i="31"/>
  <c r="E342" i="31"/>
  <c r="F341" i="31"/>
  <c r="E341" i="31"/>
  <c r="F340" i="31"/>
  <c r="E340" i="31"/>
  <c r="F339" i="31"/>
  <c r="E339" i="31"/>
  <c r="F338" i="31"/>
  <c r="E338" i="31"/>
  <c r="F337" i="31"/>
  <c r="E337" i="31"/>
  <c r="F336" i="31"/>
  <c r="E336" i="31"/>
  <c r="F335" i="31"/>
  <c r="E335" i="31"/>
  <c r="F334" i="31"/>
  <c r="E334" i="31"/>
  <c r="F333" i="31"/>
  <c r="E333" i="31"/>
  <c r="F332" i="31"/>
  <c r="E332" i="31"/>
  <c r="F331" i="31"/>
  <c r="E331" i="31"/>
  <c r="F330" i="31"/>
  <c r="E330" i="31"/>
  <c r="F329" i="31"/>
  <c r="E329" i="31"/>
  <c r="F328" i="31"/>
  <c r="E328" i="31"/>
  <c r="F327" i="31"/>
  <c r="E327" i="31"/>
  <c r="F326" i="31"/>
  <c r="E326" i="31"/>
  <c r="F325" i="31"/>
  <c r="E325" i="31"/>
  <c r="F324" i="31"/>
  <c r="E324" i="31"/>
  <c r="F323" i="31"/>
  <c r="E323" i="31"/>
  <c r="F322" i="31"/>
  <c r="E322" i="31"/>
  <c r="F321" i="31"/>
  <c r="E321" i="31"/>
  <c r="F320" i="31"/>
  <c r="E320" i="31"/>
  <c r="F319" i="31"/>
  <c r="E319" i="31"/>
  <c r="F318" i="31"/>
  <c r="E318" i="31"/>
  <c r="F317" i="31"/>
  <c r="E317" i="31"/>
  <c r="F316" i="31"/>
  <c r="E316" i="31"/>
  <c r="F315" i="31"/>
  <c r="E315" i="31"/>
  <c r="F314" i="31"/>
  <c r="E314" i="31"/>
  <c r="F313" i="31"/>
  <c r="E313" i="31"/>
  <c r="F312" i="31"/>
  <c r="E312" i="31"/>
  <c r="F311" i="31"/>
  <c r="E311" i="31"/>
  <c r="F310" i="31"/>
  <c r="E310" i="31"/>
  <c r="F309" i="31"/>
  <c r="E309" i="31"/>
  <c r="F308" i="31"/>
  <c r="E308" i="31"/>
  <c r="F307" i="31"/>
  <c r="E307" i="31"/>
  <c r="F306" i="31"/>
  <c r="E306" i="31"/>
  <c r="F305" i="31"/>
  <c r="E305" i="31"/>
  <c r="F304" i="31"/>
  <c r="E304" i="31"/>
  <c r="F303" i="31"/>
  <c r="E303" i="31"/>
  <c r="F302" i="31"/>
  <c r="E302" i="31"/>
  <c r="F301" i="31"/>
  <c r="E301" i="31"/>
  <c r="F300" i="31"/>
  <c r="E300" i="31"/>
  <c r="F299" i="31"/>
  <c r="E299" i="31"/>
  <c r="F298" i="31"/>
  <c r="E298" i="31"/>
  <c r="F297" i="31"/>
  <c r="E297" i="31"/>
  <c r="F296" i="31"/>
  <c r="E296" i="31"/>
  <c r="F295" i="31"/>
  <c r="E295" i="31"/>
  <c r="F294" i="31"/>
  <c r="E294" i="31"/>
  <c r="F293" i="31"/>
  <c r="E293" i="31"/>
  <c r="F292" i="31"/>
  <c r="E292" i="31"/>
  <c r="F291" i="31"/>
  <c r="E291" i="31"/>
  <c r="F290" i="31"/>
  <c r="E290" i="31"/>
  <c r="F289" i="31"/>
  <c r="E289" i="31"/>
  <c r="F288" i="31"/>
  <c r="E288" i="31"/>
  <c r="F287" i="31"/>
  <c r="E287" i="31"/>
  <c r="F286" i="31"/>
  <c r="E286" i="31"/>
  <c r="F285" i="31"/>
  <c r="E285" i="31"/>
  <c r="F284" i="31"/>
  <c r="E284" i="31"/>
  <c r="F283" i="31"/>
  <c r="E283" i="31"/>
  <c r="F282" i="31"/>
  <c r="E282" i="31"/>
  <c r="F281" i="31"/>
  <c r="E281" i="31"/>
  <c r="F280" i="31"/>
  <c r="E280" i="31"/>
  <c r="F279" i="31"/>
  <c r="E279" i="31"/>
  <c r="F278" i="31"/>
  <c r="E278" i="31"/>
  <c r="F277" i="31"/>
  <c r="E277" i="31"/>
  <c r="F276" i="31"/>
  <c r="E276" i="31"/>
  <c r="F275" i="31"/>
  <c r="E275" i="31"/>
  <c r="F274" i="31"/>
  <c r="E274" i="31"/>
  <c r="F273" i="31"/>
  <c r="E273" i="31"/>
  <c r="F272" i="31"/>
  <c r="E272" i="31"/>
  <c r="F271" i="31"/>
  <c r="E271" i="31"/>
  <c r="F270" i="31"/>
  <c r="E270" i="31"/>
  <c r="F269" i="31"/>
  <c r="E269" i="31"/>
  <c r="F268" i="31"/>
  <c r="E268" i="31"/>
  <c r="F267" i="31"/>
  <c r="E267" i="31"/>
  <c r="F266" i="31"/>
  <c r="E266" i="31"/>
  <c r="F265" i="31"/>
  <c r="E265" i="31"/>
  <c r="F264" i="31"/>
  <c r="E264" i="31"/>
  <c r="F263" i="31"/>
  <c r="E263" i="31"/>
  <c r="F262" i="31"/>
  <c r="E262" i="31"/>
  <c r="F261" i="31"/>
  <c r="E261" i="31"/>
  <c r="F260" i="31"/>
  <c r="E260" i="31"/>
  <c r="F259" i="31"/>
  <c r="E259" i="31"/>
  <c r="F258" i="31"/>
  <c r="E258" i="31"/>
  <c r="F257" i="31"/>
  <c r="E257" i="31"/>
  <c r="F256" i="31"/>
  <c r="E256" i="31"/>
  <c r="F255" i="31"/>
  <c r="E255" i="31"/>
  <c r="F254" i="31"/>
  <c r="E254" i="31"/>
  <c r="F253" i="31"/>
  <c r="E253" i="31"/>
  <c r="F252" i="31"/>
  <c r="E252" i="31"/>
  <c r="F251" i="31"/>
  <c r="E251" i="31"/>
  <c r="F250" i="31"/>
  <c r="E250" i="31"/>
  <c r="F249" i="31"/>
  <c r="E249" i="31"/>
  <c r="F248" i="31"/>
  <c r="E248" i="31"/>
  <c r="F247" i="31"/>
  <c r="E247" i="31"/>
  <c r="F246" i="31"/>
  <c r="E246" i="31"/>
  <c r="F245" i="31"/>
  <c r="E245" i="31"/>
  <c r="F244" i="31"/>
  <c r="E244" i="31"/>
  <c r="F243" i="31"/>
  <c r="E243" i="31"/>
  <c r="F242" i="31"/>
  <c r="E242" i="31"/>
  <c r="F241" i="31"/>
  <c r="E241" i="31"/>
  <c r="F240" i="31"/>
  <c r="E240" i="31"/>
  <c r="F239" i="31"/>
  <c r="E239" i="31"/>
  <c r="F238" i="31"/>
  <c r="E238" i="31"/>
  <c r="F237" i="31"/>
  <c r="E237" i="31"/>
  <c r="F236" i="31"/>
  <c r="E236" i="31"/>
  <c r="F235" i="31"/>
  <c r="E235" i="31"/>
  <c r="F234" i="31"/>
  <c r="E234" i="31"/>
  <c r="F233" i="31"/>
  <c r="E233" i="31"/>
  <c r="F232" i="31"/>
  <c r="E232" i="31"/>
  <c r="F231" i="31"/>
  <c r="E231" i="31"/>
  <c r="F230" i="31"/>
  <c r="E230" i="31"/>
  <c r="F229" i="31"/>
  <c r="E229" i="31"/>
  <c r="F228" i="31"/>
  <c r="E228" i="31"/>
  <c r="F227" i="31"/>
  <c r="E227" i="31"/>
  <c r="F226" i="31"/>
  <c r="E226" i="31"/>
  <c r="F225" i="31"/>
  <c r="E225" i="31"/>
  <c r="F224" i="31"/>
  <c r="E224" i="31"/>
  <c r="F223" i="31"/>
  <c r="E223" i="31"/>
  <c r="F222" i="31"/>
  <c r="E222" i="31"/>
  <c r="F221" i="31"/>
  <c r="E221" i="31"/>
  <c r="F220" i="31"/>
  <c r="E220" i="31"/>
  <c r="F219" i="31"/>
  <c r="E219" i="31"/>
  <c r="F218" i="31"/>
  <c r="E218" i="31"/>
  <c r="F217" i="31"/>
  <c r="E217" i="31"/>
  <c r="F216" i="31"/>
  <c r="E216" i="31"/>
  <c r="F215" i="31"/>
  <c r="E215" i="31"/>
  <c r="F214" i="31"/>
  <c r="E214" i="31"/>
  <c r="F213" i="31"/>
  <c r="E213" i="31"/>
  <c r="F212" i="31"/>
  <c r="E212" i="31"/>
  <c r="F211" i="31"/>
  <c r="E211" i="31"/>
  <c r="F210" i="31"/>
  <c r="E210" i="31"/>
  <c r="F209" i="31"/>
  <c r="E209" i="31"/>
  <c r="F208" i="31"/>
  <c r="E208" i="31"/>
  <c r="F207" i="31"/>
  <c r="E207" i="31"/>
  <c r="F206" i="31"/>
  <c r="E206" i="31"/>
  <c r="F205" i="31"/>
  <c r="E205" i="31"/>
  <c r="F204" i="31"/>
  <c r="E204" i="31"/>
  <c r="F203" i="31"/>
  <c r="E203" i="31"/>
  <c r="F202" i="31"/>
  <c r="E202" i="31"/>
  <c r="F201" i="31"/>
  <c r="E201" i="31"/>
  <c r="F200" i="31"/>
  <c r="E200" i="31"/>
  <c r="F199" i="31"/>
  <c r="E199" i="31"/>
  <c r="F198" i="31"/>
  <c r="E198" i="31"/>
  <c r="F197" i="31"/>
  <c r="E197" i="31"/>
  <c r="F196" i="31"/>
  <c r="E196" i="31"/>
  <c r="F195" i="31"/>
  <c r="E195" i="31"/>
  <c r="F194" i="31"/>
  <c r="E194" i="31"/>
  <c r="F193" i="31"/>
  <c r="E193" i="31"/>
  <c r="F192" i="31"/>
  <c r="E192" i="31"/>
  <c r="F191" i="31"/>
  <c r="E191" i="31"/>
  <c r="F190" i="31"/>
  <c r="E190" i="31"/>
  <c r="F189" i="31"/>
  <c r="E189" i="31"/>
  <c r="F188" i="31"/>
  <c r="E188" i="31"/>
  <c r="F187" i="31"/>
  <c r="E187" i="31"/>
  <c r="F186" i="31"/>
  <c r="E186" i="31"/>
  <c r="F185" i="31"/>
  <c r="E185" i="31"/>
  <c r="F184" i="31"/>
  <c r="E184" i="31"/>
  <c r="F183" i="31"/>
  <c r="E183" i="31"/>
  <c r="F182" i="31"/>
  <c r="E182" i="31"/>
  <c r="F181" i="31"/>
  <c r="E181" i="31"/>
  <c r="F180" i="31"/>
  <c r="E180" i="31"/>
  <c r="F179" i="31"/>
  <c r="E179" i="31"/>
  <c r="F178" i="31"/>
  <c r="E178" i="31"/>
  <c r="F177" i="31"/>
  <c r="E177" i="31"/>
  <c r="F176" i="31"/>
  <c r="E176" i="31"/>
  <c r="F175" i="31"/>
  <c r="E175" i="31"/>
  <c r="F174" i="31"/>
  <c r="E174" i="31"/>
  <c r="F173" i="31"/>
  <c r="E173" i="31"/>
  <c r="F172" i="31"/>
  <c r="E172" i="31"/>
  <c r="F171" i="31"/>
  <c r="E171" i="31"/>
  <c r="F170" i="31"/>
  <c r="E170" i="31"/>
  <c r="F169" i="31"/>
  <c r="E169" i="31"/>
  <c r="F168" i="31"/>
  <c r="E168" i="31"/>
  <c r="F167" i="31"/>
  <c r="E167" i="31"/>
  <c r="F166" i="31"/>
  <c r="E166" i="31"/>
  <c r="F165" i="31"/>
  <c r="E165" i="31"/>
  <c r="F164" i="31"/>
  <c r="E164" i="31"/>
  <c r="F163" i="31"/>
  <c r="E163" i="31"/>
  <c r="F162" i="31"/>
  <c r="E162" i="31"/>
  <c r="F161" i="31"/>
  <c r="E161" i="31"/>
  <c r="F160" i="31"/>
  <c r="E160" i="31"/>
  <c r="F159" i="31"/>
  <c r="E159" i="31"/>
  <c r="F158" i="31"/>
  <c r="E158" i="31"/>
  <c r="F157" i="31"/>
  <c r="E157" i="31"/>
  <c r="F156" i="31"/>
  <c r="E156" i="31"/>
  <c r="F155" i="31"/>
  <c r="E155" i="31"/>
  <c r="F154" i="31"/>
  <c r="E154" i="31"/>
  <c r="F153" i="31"/>
  <c r="E153" i="31"/>
  <c r="F152" i="31"/>
  <c r="E152" i="31"/>
  <c r="F151" i="31"/>
  <c r="E151" i="31"/>
  <c r="F150" i="31"/>
  <c r="E150" i="31"/>
  <c r="F149" i="31"/>
  <c r="E149" i="31"/>
  <c r="F148" i="31"/>
  <c r="E148" i="31"/>
  <c r="F147" i="31"/>
  <c r="E147" i="31"/>
  <c r="F146" i="31"/>
  <c r="E146" i="31"/>
  <c r="F145" i="31"/>
  <c r="E145" i="31"/>
  <c r="F144" i="31"/>
  <c r="E144" i="31"/>
  <c r="F143" i="31"/>
  <c r="E143" i="31"/>
  <c r="F142" i="31"/>
  <c r="E142" i="31"/>
  <c r="F141" i="31"/>
  <c r="E141" i="31"/>
  <c r="F140" i="31"/>
  <c r="E140" i="31"/>
  <c r="F139" i="31"/>
  <c r="E139" i="31"/>
  <c r="F138" i="31"/>
  <c r="E138" i="31"/>
  <c r="F137" i="31"/>
  <c r="E137" i="31"/>
  <c r="F136" i="31"/>
  <c r="E136" i="31"/>
  <c r="F135" i="31"/>
  <c r="E135" i="31"/>
  <c r="F134" i="31"/>
  <c r="E134" i="31"/>
  <c r="F133" i="31"/>
  <c r="E133" i="31"/>
  <c r="F132" i="31"/>
  <c r="E132" i="31"/>
  <c r="F131" i="31"/>
  <c r="E131" i="31"/>
  <c r="F130" i="31"/>
  <c r="E130" i="31"/>
  <c r="F129" i="31"/>
  <c r="E129" i="31"/>
  <c r="F128" i="31"/>
  <c r="E128" i="31"/>
  <c r="F127" i="31"/>
  <c r="E127" i="31"/>
  <c r="F126" i="31"/>
  <c r="E126" i="31"/>
  <c r="F125" i="31"/>
  <c r="E125" i="31"/>
  <c r="F124" i="31"/>
  <c r="E124" i="31"/>
  <c r="F123" i="31"/>
  <c r="E123" i="31"/>
  <c r="F122" i="31"/>
  <c r="E122" i="31"/>
  <c r="F121" i="31"/>
  <c r="E121" i="31"/>
  <c r="F120" i="31"/>
  <c r="E120" i="31"/>
  <c r="F119" i="31"/>
  <c r="E119" i="31"/>
  <c r="F118" i="31"/>
  <c r="E118" i="31"/>
  <c r="F117" i="31"/>
  <c r="E117" i="31"/>
  <c r="F116" i="31"/>
  <c r="E116" i="31"/>
  <c r="F115" i="31"/>
  <c r="E115" i="31"/>
  <c r="F114" i="31"/>
  <c r="E114" i="31"/>
  <c r="F113" i="31"/>
  <c r="E113" i="31"/>
  <c r="F112" i="31"/>
  <c r="E112" i="31"/>
  <c r="F111" i="31"/>
  <c r="E111" i="31"/>
  <c r="F110" i="31"/>
  <c r="E110" i="31"/>
  <c r="F109" i="31"/>
  <c r="E109" i="31"/>
  <c r="F108" i="31"/>
  <c r="E108" i="31"/>
  <c r="F107" i="31"/>
  <c r="E107" i="31"/>
  <c r="F106" i="31"/>
  <c r="E106" i="31"/>
  <c r="F105" i="31"/>
  <c r="E105" i="31"/>
  <c r="F104" i="31"/>
  <c r="E104" i="31"/>
  <c r="F103" i="31"/>
  <c r="E103" i="31"/>
  <c r="F102" i="31"/>
  <c r="E102" i="31"/>
  <c r="F101" i="31"/>
  <c r="E101" i="31"/>
  <c r="F100" i="31"/>
  <c r="E100" i="31"/>
  <c r="F99" i="31"/>
  <c r="E99" i="31"/>
  <c r="F98" i="31"/>
  <c r="E98" i="31"/>
  <c r="F97" i="31"/>
  <c r="E97" i="31"/>
  <c r="F96" i="31"/>
  <c r="E96" i="31"/>
  <c r="F95" i="31"/>
  <c r="E95" i="31"/>
  <c r="F94" i="31"/>
  <c r="E94" i="31"/>
  <c r="F93" i="31"/>
  <c r="E93" i="31"/>
  <c r="F92" i="31"/>
  <c r="E92" i="31"/>
  <c r="F91" i="31"/>
  <c r="E91" i="31"/>
  <c r="F90" i="31"/>
  <c r="E90" i="31"/>
  <c r="F89" i="31"/>
  <c r="E89" i="31"/>
  <c r="F88" i="31"/>
  <c r="E88" i="31"/>
  <c r="F87" i="31"/>
  <c r="E87" i="31"/>
  <c r="F86" i="31"/>
  <c r="E86" i="31"/>
  <c r="F85" i="31"/>
  <c r="E85" i="31"/>
  <c r="F84" i="31"/>
  <c r="E84" i="31"/>
  <c r="F83" i="31"/>
  <c r="E83" i="31"/>
  <c r="F82" i="31"/>
  <c r="E82" i="31"/>
  <c r="F81" i="31"/>
  <c r="E81" i="31"/>
  <c r="F80" i="31"/>
  <c r="E80" i="31"/>
  <c r="F79" i="31"/>
  <c r="E79" i="31"/>
  <c r="F78" i="31"/>
  <c r="E78" i="31"/>
  <c r="F77" i="31"/>
  <c r="E77" i="31"/>
  <c r="F76" i="31"/>
  <c r="E76" i="31"/>
  <c r="F75" i="31"/>
  <c r="E75" i="31"/>
  <c r="F74" i="31"/>
  <c r="E74" i="31"/>
  <c r="F73" i="31"/>
  <c r="E73" i="31"/>
  <c r="F72" i="31"/>
  <c r="E72" i="31"/>
  <c r="F71" i="31"/>
  <c r="E71" i="31"/>
  <c r="F70" i="31"/>
  <c r="E70" i="31"/>
  <c r="F69" i="31"/>
  <c r="E69" i="31"/>
  <c r="F68" i="31"/>
  <c r="E68" i="31"/>
  <c r="F67" i="31"/>
  <c r="E67" i="31"/>
  <c r="F66" i="31"/>
  <c r="E66" i="31"/>
  <c r="F65" i="31"/>
  <c r="E65" i="31"/>
  <c r="F64" i="31"/>
  <c r="E64" i="31"/>
  <c r="F63" i="31"/>
  <c r="E63" i="31"/>
  <c r="F62" i="31"/>
  <c r="E62" i="31"/>
  <c r="F61" i="31"/>
  <c r="E61" i="31"/>
  <c r="F60" i="31"/>
  <c r="E60" i="31"/>
  <c r="F59" i="31"/>
  <c r="E59" i="31"/>
  <c r="F58" i="31"/>
  <c r="E58" i="31"/>
  <c r="F57" i="31"/>
  <c r="E57" i="31"/>
  <c r="F56" i="31"/>
  <c r="E56" i="31"/>
  <c r="F55" i="31"/>
  <c r="E55" i="31"/>
  <c r="F54" i="31"/>
  <c r="E54" i="31"/>
  <c r="F53" i="31"/>
  <c r="E53" i="31"/>
  <c r="F52" i="31"/>
  <c r="E52" i="31"/>
  <c r="F51" i="31"/>
  <c r="E51" i="31"/>
  <c r="F50" i="31"/>
  <c r="E50" i="31"/>
  <c r="F49" i="31"/>
  <c r="E49" i="31"/>
  <c r="F48" i="31"/>
  <c r="E48" i="31"/>
  <c r="F47" i="31"/>
  <c r="E47" i="31"/>
  <c r="F46" i="31"/>
  <c r="E46" i="31"/>
  <c r="F45" i="31"/>
  <c r="E45" i="31"/>
  <c r="F44" i="31"/>
  <c r="E44" i="31"/>
  <c r="F43" i="31"/>
  <c r="E43" i="31"/>
  <c r="F42" i="31"/>
  <c r="E42" i="31"/>
  <c r="F41" i="31"/>
  <c r="E41" i="31"/>
  <c r="F40" i="31"/>
  <c r="E40" i="31"/>
  <c r="F39" i="31"/>
  <c r="E39" i="31"/>
  <c r="F38" i="31"/>
  <c r="E38" i="31"/>
  <c r="F37" i="31"/>
  <c r="E37" i="31"/>
  <c r="F36" i="31"/>
  <c r="E36" i="31"/>
  <c r="F35" i="31"/>
  <c r="E35" i="31"/>
  <c r="F34" i="31"/>
  <c r="E34" i="31"/>
  <c r="F33" i="31"/>
  <c r="E33" i="31"/>
  <c r="F32" i="31"/>
  <c r="E32" i="31"/>
  <c r="F31" i="31"/>
  <c r="E31" i="31"/>
  <c r="F30" i="31"/>
  <c r="E30" i="31"/>
  <c r="F29" i="31"/>
  <c r="E29" i="31"/>
  <c r="F28" i="31"/>
  <c r="E28" i="31"/>
  <c r="F27" i="31"/>
  <c r="E27" i="31"/>
  <c r="F26" i="31"/>
  <c r="E26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F5" i="31"/>
  <c r="E5" i="31"/>
  <c r="Z79" i="27"/>
  <c r="Y79" i="27"/>
  <c r="X79" i="27"/>
  <c r="U79" i="27"/>
  <c r="R79" i="27"/>
  <c r="O79" i="27"/>
  <c r="L79" i="27"/>
  <c r="I79" i="27"/>
  <c r="F79" i="27"/>
  <c r="Z78" i="27"/>
  <c r="Y78" i="27"/>
  <c r="X78" i="27"/>
  <c r="U78" i="27"/>
  <c r="R78" i="27"/>
  <c r="O78" i="27"/>
  <c r="L78" i="27"/>
  <c r="I78" i="27"/>
  <c r="F78" i="27"/>
  <c r="Z77" i="27"/>
  <c r="Y77" i="27"/>
  <c r="X77" i="27"/>
  <c r="U77" i="27"/>
  <c r="R77" i="27"/>
  <c r="O77" i="27"/>
  <c r="L77" i="27"/>
  <c r="I77" i="27"/>
  <c r="F77" i="27"/>
  <c r="Z76" i="27"/>
  <c r="Y76" i="27"/>
  <c r="X76" i="27"/>
  <c r="U76" i="27"/>
  <c r="R76" i="27"/>
  <c r="O76" i="27"/>
  <c r="L76" i="27"/>
  <c r="I76" i="27"/>
  <c r="F76" i="27"/>
  <c r="Z75" i="27"/>
  <c r="Y75" i="27"/>
  <c r="X75" i="27"/>
  <c r="U75" i="27"/>
  <c r="R75" i="27"/>
  <c r="O75" i="27"/>
  <c r="L75" i="27"/>
  <c r="I75" i="27"/>
  <c r="F75" i="27"/>
  <c r="Z74" i="27"/>
  <c r="Y74" i="27"/>
  <c r="X74" i="27"/>
  <c r="U74" i="27"/>
  <c r="R74" i="27"/>
  <c r="O74" i="27"/>
  <c r="L74" i="27"/>
  <c r="I74" i="27"/>
  <c r="F74" i="27"/>
  <c r="Z73" i="27"/>
  <c r="Y73" i="27"/>
  <c r="X73" i="27"/>
  <c r="U73" i="27"/>
  <c r="R73" i="27"/>
  <c r="O73" i="27"/>
  <c r="L73" i="27"/>
  <c r="I73" i="27"/>
  <c r="F73" i="27"/>
  <c r="Z72" i="27"/>
  <c r="Y72" i="27"/>
  <c r="X72" i="27"/>
  <c r="U72" i="27"/>
  <c r="R72" i="27"/>
  <c r="O72" i="27"/>
  <c r="L72" i="27"/>
  <c r="I72" i="27"/>
  <c r="F72" i="27"/>
  <c r="Z71" i="27"/>
  <c r="Y71" i="27"/>
  <c r="X71" i="27"/>
  <c r="U71" i="27"/>
  <c r="R71" i="27"/>
  <c r="O71" i="27"/>
  <c r="L71" i="27"/>
  <c r="I71" i="27"/>
  <c r="F71" i="27"/>
  <c r="Z70" i="27"/>
  <c r="Y70" i="27"/>
  <c r="X70" i="27"/>
  <c r="U70" i="27"/>
  <c r="R70" i="27"/>
  <c r="O70" i="27"/>
  <c r="L70" i="27"/>
  <c r="I70" i="27"/>
  <c r="F70" i="27"/>
  <c r="Z69" i="27"/>
  <c r="Y69" i="27"/>
  <c r="X69" i="27"/>
  <c r="U69" i="27"/>
  <c r="R69" i="27"/>
  <c r="O69" i="27"/>
  <c r="L69" i="27"/>
  <c r="I69" i="27"/>
  <c r="F69" i="27"/>
  <c r="Z68" i="27"/>
  <c r="Y68" i="27"/>
  <c r="X68" i="27"/>
  <c r="U68" i="27"/>
  <c r="R68" i="27"/>
  <c r="O68" i="27"/>
  <c r="L68" i="27"/>
  <c r="I68" i="27"/>
  <c r="F68" i="27"/>
  <c r="Z67" i="27"/>
  <c r="Y67" i="27"/>
  <c r="X67" i="27"/>
  <c r="U67" i="27"/>
  <c r="R67" i="27"/>
  <c r="O67" i="27"/>
  <c r="L67" i="27"/>
  <c r="I67" i="27"/>
  <c r="F67" i="27"/>
  <c r="Z66" i="27"/>
  <c r="Y66" i="27"/>
  <c r="X66" i="27"/>
  <c r="U66" i="27"/>
  <c r="R66" i="27"/>
  <c r="O66" i="27"/>
  <c r="L66" i="27"/>
  <c r="I66" i="27"/>
  <c r="F66" i="27"/>
  <c r="Z65" i="27"/>
  <c r="Y65" i="27"/>
  <c r="X65" i="27"/>
  <c r="U65" i="27"/>
  <c r="R65" i="27"/>
  <c r="O65" i="27"/>
  <c r="L65" i="27"/>
  <c r="I65" i="27"/>
  <c r="F65" i="27"/>
  <c r="Z64" i="27"/>
  <c r="Y64" i="27"/>
  <c r="X64" i="27"/>
  <c r="U64" i="27"/>
  <c r="R64" i="27"/>
  <c r="O64" i="27"/>
  <c r="L64" i="27"/>
  <c r="I64" i="27"/>
  <c r="F64" i="27"/>
  <c r="Z63" i="27"/>
  <c r="Y63" i="27"/>
  <c r="X63" i="27"/>
  <c r="U63" i="27"/>
  <c r="R63" i="27"/>
  <c r="O63" i="27"/>
  <c r="L63" i="27"/>
  <c r="I63" i="27"/>
  <c r="F63" i="27"/>
  <c r="Z62" i="27"/>
  <c r="Y62" i="27"/>
  <c r="X62" i="27"/>
  <c r="U62" i="27"/>
  <c r="R62" i="27"/>
  <c r="O62" i="27"/>
  <c r="L62" i="27"/>
  <c r="I62" i="27"/>
  <c r="F62" i="27"/>
  <c r="Z61" i="27"/>
  <c r="Y61" i="27"/>
  <c r="X61" i="27"/>
  <c r="U61" i="27"/>
  <c r="R61" i="27"/>
  <c r="O61" i="27"/>
  <c r="L61" i="27"/>
  <c r="I61" i="27"/>
  <c r="F61" i="27"/>
  <c r="Z60" i="27"/>
  <c r="Y60" i="27"/>
  <c r="X60" i="27"/>
  <c r="U60" i="27"/>
  <c r="R60" i="27"/>
  <c r="O60" i="27"/>
  <c r="L60" i="27"/>
  <c r="I60" i="27"/>
  <c r="F60" i="27"/>
  <c r="Z59" i="27"/>
  <c r="Y59" i="27"/>
  <c r="X59" i="27"/>
  <c r="U59" i="27"/>
  <c r="R59" i="27"/>
  <c r="O59" i="27"/>
  <c r="L59" i="27"/>
  <c r="I59" i="27"/>
  <c r="F59" i="27"/>
  <c r="Z58" i="27"/>
  <c r="Y58" i="27"/>
  <c r="X58" i="27"/>
  <c r="U58" i="27"/>
  <c r="R58" i="27"/>
  <c r="O58" i="27"/>
  <c r="L58" i="27"/>
  <c r="I58" i="27"/>
  <c r="F58" i="27"/>
  <c r="Z57" i="27"/>
  <c r="Y57" i="27"/>
  <c r="X57" i="27"/>
  <c r="U57" i="27"/>
  <c r="R57" i="27"/>
  <c r="O57" i="27"/>
  <c r="L57" i="27"/>
  <c r="I57" i="27"/>
  <c r="F57" i="27"/>
  <c r="Z56" i="27"/>
  <c r="Y56" i="27"/>
  <c r="X56" i="27"/>
  <c r="U56" i="27"/>
  <c r="R56" i="27"/>
  <c r="O56" i="27"/>
  <c r="L56" i="27"/>
  <c r="I56" i="27"/>
  <c r="F56" i="27"/>
  <c r="Z55" i="27"/>
  <c r="Y55" i="27"/>
  <c r="X55" i="27"/>
  <c r="U55" i="27"/>
  <c r="R55" i="27"/>
  <c r="O55" i="27"/>
  <c r="L55" i="27"/>
  <c r="I55" i="27"/>
  <c r="F55" i="27"/>
  <c r="Z54" i="27"/>
  <c r="Y54" i="27"/>
  <c r="X54" i="27"/>
  <c r="U54" i="27"/>
  <c r="R54" i="27"/>
  <c r="O54" i="27"/>
  <c r="L54" i="27"/>
  <c r="I54" i="27"/>
  <c r="F54" i="27"/>
  <c r="Z53" i="27"/>
  <c r="Y53" i="27"/>
  <c r="X53" i="27"/>
  <c r="U53" i="27"/>
  <c r="R53" i="27"/>
  <c r="O53" i="27"/>
  <c r="L53" i="27"/>
  <c r="I53" i="27"/>
  <c r="F53" i="27"/>
  <c r="Z52" i="27"/>
  <c r="Y52" i="27"/>
  <c r="X52" i="27"/>
  <c r="U52" i="27"/>
  <c r="R52" i="27"/>
  <c r="O52" i="27"/>
  <c r="L52" i="27"/>
  <c r="I52" i="27"/>
  <c r="F52" i="27"/>
  <c r="Z51" i="27"/>
  <c r="Y51" i="27"/>
  <c r="X51" i="27"/>
  <c r="U51" i="27"/>
  <c r="R51" i="27"/>
  <c r="O51" i="27"/>
  <c r="L51" i="27"/>
  <c r="I51" i="27"/>
  <c r="F51" i="27"/>
  <c r="Z50" i="27"/>
  <c r="Y50" i="27"/>
  <c r="X50" i="27"/>
  <c r="U50" i="27"/>
  <c r="R50" i="27"/>
  <c r="O50" i="27"/>
  <c r="L50" i="27"/>
  <c r="I50" i="27"/>
  <c r="F50" i="27"/>
  <c r="Z49" i="27"/>
  <c r="Y49" i="27"/>
  <c r="X49" i="27"/>
  <c r="U49" i="27"/>
  <c r="R49" i="27"/>
  <c r="O49" i="27"/>
  <c r="L49" i="27"/>
  <c r="I49" i="27"/>
  <c r="F49" i="27"/>
  <c r="Z48" i="27"/>
  <c r="Y48" i="27"/>
  <c r="X48" i="27"/>
  <c r="U48" i="27"/>
  <c r="R48" i="27"/>
  <c r="O48" i="27"/>
  <c r="L48" i="27"/>
  <c r="I48" i="27"/>
  <c r="F48" i="27"/>
  <c r="Z47" i="27"/>
  <c r="Y47" i="27"/>
  <c r="X47" i="27"/>
  <c r="U47" i="27"/>
  <c r="R47" i="27"/>
  <c r="O47" i="27"/>
  <c r="L47" i="27"/>
  <c r="I47" i="27"/>
  <c r="F47" i="27"/>
  <c r="Z46" i="27"/>
  <c r="Y46" i="27"/>
  <c r="X46" i="27"/>
  <c r="U46" i="27"/>
  <c r="R46" i="27"/>
  <c r="O46" i="27"/>
  <c r="L46" i="27"/>
  <c r="I46" i="27"/>
  <c r="F46" i="27"/>
  <c r="Z45" i="27"/>
  <c r="Y45" i="27"/>
  <c r="X45" i="27"/>
  <c r="U45" i="27"/>
  <c r="R45" i="27"/>
  <c r="O45" i="27"/>
  <c r="L45" i="27"/>
  <c r="I45" i="27"/>
  <c r="F45" i="27"/>
  <c r="Z44" i="27"/>
  <c r="Y44" i="27"/>
  <c r="X44" i="27"/>
  <c r="U44" i="27"/>
  <c r="R44" i="27"/>
  <c r="O44" i="27"/>
  <c r="L44" i="27"/>
  <c r="I44" i="27"/>
  <c r="F44" i="27"/>
  <c r="Z43" i="27"/>
  <c r="Y43" i="27"/>
  <c r="X43" i="27"/>
  <c r="U43" i="27"/>
  <c r="R43" i="27"/>
  <c r="O43" i="27"/>
  <c r="L43" i="27"/>
  <c r="I43" i="27"/>
  <c r="F43" i="27"/>
  <c r="Z42" i="27"/>
  <c r="Y42" i="27"/>
  <c r="X42" i="27"/>
  <c r="U42" i="27"/>
  <c r="R42" i="27"/>
  <c r="O42" i="27"/>
  <c r="L42" i="27"/>
  <c r="I42" i="27"/>
  <c r="F42" i="27"/>
  <c r="Z41" i="27"/>
  <c r="Y41" i="27"/>
  <c r="X41" i="27"/>
  <c r="U41" i="27"/>
  <c r="R41" i="27"/>
  <c r="O41" i="27"/>
  <c r="L41" i="27"/>
  <c r="I41" i="27"/>
  <c r="F41" i="27"/>
  <c r="Z40" i="27"/>
  <c r="Y40" i="27"/>
  <c r="X40" i="27"/>
  <c r="U40" i="27"/>
  <c r="R40" i="27"/>
  <c r="O40" i="27"/>
  <c r="L40" i="27"/>
  <c r="I40" i="27"/>
  <c r="F40" i="27"/>
  <c r="Z39" i="27"/>
  <c r="Y39" i="27"/>
  <c r="X39" i="27"/>
  <c r="U39" i="27"/>
  <c r="R39" i="27"/>
  <c r="O39" i="27"/>
  <c r="L39" i="27"/>
  <c r="I39" i="27"/>
  <c r="F39" i="27"/>
  <c r="Z38" i="27"/>
  <c r="Y38" i="27"/>
  <c r="X38" i="27"/>
  <c r="U38" i="27"/>
  <c r="R38" i="27"/>
  <c r="O38" i="27"/>
  <c r="L38" i="27"/>
  <c r="I38" i="27"/>
  <c r="F38" i="27"/>
  <c r="Z37" i="27"/>
  <c r="Y37" i="27"/>
  <c r="X37" i="27"/>
  <c r="U37" i="27"/>
  <c r="R37" i="27"/>
  <c r="O37" i="27"/>
  <c r="L37" i="27"/>
  <c r="I37" i="27"/>
  <c r="F37" i="27"/>
  <c r="Z36" i="27"/>
  <c r="Y36" i="27"/>
  <c r="X36" i="27"/>
  <c r="U36" i="27"/>
  <c r="R36" i="27"/>
  <c r="O36" i="27"/>
  <c r="L36" i="27"/>
  <c r="I36" i="27"/>
  <c r="F36" i="27"/>
  <c r="Z35" i="27"/>
  <c r="Y35" i="27"/>
  <c r="X35" i="27"/>
  <c r="U35" i="27"/>
  <c r="R35" i="27"/>
  <c r="O35" i="27"/>
  <c r="L35" i="27"/>
  <c r="I35" i="27"/>
  <c r="F35" i="27"/>
  <c r="Z34" i="27"/>
  <c r="Y34" i="27"/>
  <c r="X34" i="27"/>
  <c r="U34" i="27"/>
  <c r="R34" i="27"/>
  <c r="O34" i="27"/>
  <c r="L34" i="27"/>
  <c r="I34" i="27"/>
  <c r="F34" i="27"/>
  <c r="Z33" i="27"/>
  <c r="Y33" i="27"/>
  <c r="X33" i="27"/>
  <c r="U33" i="27"/>
  <c r="R33" i="27"/>
  <c r="O33" i="27"/>
  <c r="L33" i="27"/>
  <c r="I33" i="27"/>
  <c r="F33" i="27"/>
  <c r="Z32" i="27"/>
  <c r="Y32" i="27"/>
  <c r="X32" i="27"/>
  <c r="U32" i="27"/>
  <c r="R32" i="27"/>
  <c r="O32" i="27"/>
  <c r="L32" i="27"/>
  <c r="I32" i="27"/>
  <c r="F32" i="27"/>
  <c r="Z31" i="27"/>
  <c r="Y31" i="27"/>
  <c r="X31" i="27"/>
  <c r="U31" i="27"/>
  <c r="R31" i="27"/>
  <c r="O31" i="27"/>
  <c r="L31" i="27"/>
  <c r="I31" i="27"/>
  <c r="F31" i="27"/>
  <c r="Z30" i="27"/>
  <c r="Y30" i="27"/>
  <c r="X30" i="27"/>
  <c r="U30" i="27"/>
  <c r="R30" i="27"/>
  <c r="O30" i="27"/>
  <c r="L30" i="27"/>
  <c r="I30" i="27"/>
  <c r="F30" i="27"/>
  <c r="Z29" i="27"/>
  <c r="Y29" i="27"/>
  <c r="X29" i="27"/>
  <c r="U29" i="27"/>
  <c r="R29" i="27"/>
  <c r="O29" i="27"/>
  <c r="L29" i="27"/>
  <c r="I29" i="27"/>
  <c r="F29" i="27"/>
  <c r="Z28" i="27"/>
  <c r="Y28" i="27"/>
  <c r="X28" i="27"/>
  <c r="U28" i="27"/>
  <c r="R28" i="27"/>
  <c r="O28" i="27"/>
  <c r="L28" i="27"/>
  <c r="I28" i="27"/>
  <c r="F28" i="27"/>
  <c r="Z27" i="27"/>
  <c r="Y27" i="27"/>
  <c r="X27" i="27"/>
  <c r="U27" i="27"/>
  <c r="R27" i="27"/>
  <c r="O27" i="27"/>
  <c r="L27" i="27"/>
  <c r="I27" i="27"/>
  <c r="F27" i="27"/>
  <c r="Z26" i="27"/>
  <c r="Y26" i="27"/>
  <c r="X26" i="27"/>
  <c r="U26" i="27"/>
  <c r="R26" i="27"/>
  <c r="O26" i="27"/>
  <c r="L26" i="27"/>
  <c r="I26" i="27"/>
  <c r="F26" i="27"/>
  <c r="Z25" i="27"/>
  <c r="Y25" i="27"/>
  <c r="X25" i="27"/>
  <c r="U25" i="27"/>
  <c r="R25" i="27"/>
  <c r="O25" i="27"/>
  <c r="L25" i="27"/>
  <c r="I25" i="27"/>
  <c r="F25" i="27"/>
  <c r="Z24" i="27"/>
  <c r="Y24" i="27"/>
  <c r="X24" i="27"/>
  <c r="U24" i="27"/>
  <c r="R24" i="27"/>
  <c r="O24" i="27"/>
  <c r="L24" i="27"/>
  <c r="I24" i="27"/>
  <c r="F24" i="27"/>
  <c r="Z23" i="27"/>
  <c r="Y23" i="27"/>
  <c r="X23" i="27"/>
  <c r="U23" i="27"/>
  <c r="R23" i="27"/>
  <c r="O23" i="27"/>
  <c r="L23" i="27"/>
  <c r="I23" i="27"/>
  <c r="F23" i="27"/>
  <c r="Z22" i="27"/>
  <c r="Y22" i="27"/>
  <c r="X22" i="27"/>
  <c r="U22" i="27"/>
  <c r="R22" i="27"/>
  <c r="O22" i="27"/>
  <c r="L22" i="27"/>
  <c r="I22" i="27"/>
  <c r="F22" i="27"/>
  <c r="Z21" i="27"/>
  <c r="Y21" i="27"/>
  <c r="X21" i="27"/>
  <c r="U21" i="27"/>
  <c r="R21" i="27"/>
  <c r="O21" i="27"/>
  <c r="L21" i="27"/>
  <c r="I21" i="27"/>
  <c r="F21" i="27"/>
  <c r="Z20" i="27"/>
  <c r="Y20" i="27"/>
  <c r="X20" i="27"/>
  <c r="U20" i="27"/>
  <c r="R20" i="27"/>
  <c r="O20" i="27"/>
  <c r="L20" i="27"/>
  <c r="I20" i="27"/>
  <c r="F20" i="27"/>
  <c r="Z19" i="27"/>
  <c r="Y19" i="27"/>
  <c r="X19" i="27"/>
  <c r="U19" i="27"/>
  <c r="R19" i="27"/>
  <c r="O19" i="27"/>
  <c r="L19" i="27"/>
  <c r="I19" i="27"/>
  <c r="F19" i="27"/>
  <c r="Z18" i="27"/>
  <c r="Y18" i="27"/>
  <c r="X18" i="27"/>
  <c r="U18" i="27"/>
  <c r="R18" i="27"/>
  <c r="O18" i="27"/>
  <c r="L18" i="27"/>
  <c r="I18" i="27"/>
  <c r="F18" i="27"/>
  <c r="Z17" i="27"/>
  <c r="Y17" i="27"/>
  <c r="X17" i="27"/>
  <c r="U17" i="27"/>
  <c r="R17" i="27"/>
  <c r="O17" i="27"/>
  <c r="L17" i="27"/>
  <c r="I17" i="27"/>
  <c r="F17" i="27"/>
  <c r="Z16" i="27"/>
  <c r="Y16" i="27"/>
  <c r="X16" i="27"/>
  <c r="U16" i="27"/>
  <c r="R16" i="27"/>
  <c r="O16" i="27"/>
  <c r="L16" i="27"/>
  <c r="I16" i="27"/>
  <c r="F16" i="27"/>
  <c r="Z15" i="27"/>
  <c r="Y15" i="27"/>
  <c r="X15" i="27"/>
  <c r="U15" i="27"/>
  <c r="R15" i="27"/>
  <c r="O15" i="27"/>
  <c r="L15" i="27"/>
  <c r="I15" i="27"/>
  <c r="F15" i="27"/>
  <c r="Z14" i="27"/>
  <c r="Y14" i="27"/>
  <c r="X14" i="27"/>
  <c r="U14" i="27"/>
  <c r="R14" i="27"/>
  <c r="O14" i="27"/>
  <c r="L14" i="27"/>
  <c r="I14" i="27"/>
  <c r="F14" i="27"/>
  <c r="Z13" i="27"/>
  <c r="Y13" i="27"/>
  <c r="X13" i="27"/>
  <c r="U13" i="27"/>
  <c r="R13" i="27"/>
  <c r="O13" i="27"/>
  <c r="L13" i="27"/>
  <c r="I13" i="27"/>
  <c r="F13" i="27"/>
  <c r="Z12" i="27"/>
  <c r="Y12" i="27"/>
  <c r="X12" i="27"/>
  <c r="U12" i="27"/>
  <c r="R12" i="27"/>
  <c r="O12" i="27"/>
  <c r="L12" i="27"/>
  <c r="I12" i="27"/>
  <c r="F12" i="27"/>
  <c r="Z11" i="27"/>
  <c r="Y11" i="27"/>
  <c r="X11" i="27"/>
  <c r="U11" i="27"/>
  <c r="R11" i="27"/>
  <c r="O11" i="27"/>
  <c r="L11" i="27"/>
  <c r="I11" i="27"/>
  <c r="F11" i="27"/>
  <c r="Z10" i="27"/>
  <c r="Y10" i="27"/>
  <c r="X10" i="27"/>
  <c r="U10" i="27"/>
  <c r="R10" i="27"/>
  <c r="O10" i="27"/>
  <c r="L10" i="27"/>
  <c r="I10" i="27"/>
  <c r="F10" i="27"/>
  <c r="Z9" i="27"/>
  <c r="Y9" i="27"/>
  <c r="X9" i="27"/>
  <c r="U9" i="27"/>
  <c r="R9" i="27"/>
  <c r="O9" i="27"/>
  <c r="L9" i="27"/>
  <c r="I9" i="27"/>
  <c r="F9" i="27"/>
  <c r="Z8" i="27"/>
  <c r="Y8" i="27"/>
  <c r="X8" i="27"/>
  <c r="U8" i="27"/>
  <c r="R8" i="27"/>
  <c r="O8" i="27"/>
  <c r="L8" i="27"/>
  <c r="I8" i="27"/>
  <c r="F8" i="27"/>
  <c r="Z7" i="27"/>
  <c r="Y7" i="27"/>
  <c r="X7" i="27"/>
  <c r="U7" i="27"/>
  <c r="R7" i="27"/>
  <c r="O7" i="27"/>
  <c r="L7" i="27"/>
  <c r="I7" i="27"/>
  <c r="F7" i="27"/>
  <c r="Z6" i="27"/>
  <c r="Y6" i="27"/>
  <c r="X6" i="27"/>
  <c r="U6" i="27"/>
  <c r="R6" i="27"/>
  <c r="O6" i="27"/>
  <c r="L6" i="27"/>
  <c r="I6" i="27"/>
  <c r="F6" i="27"/>
  <c r="Y8" i="1"/>
  <c r="Z79" i="22" l="1"/>
  <c r="AB79" i="22" s="1"/>
  <c r="AA78" i="27"/>
  <c r="AA45" i="27"/>
  <c r="AA53" i="27"/>
  <c r="AA69" i="27"/>
  <c r="AA77" i="27"/>
  <c r="AA61" i="27"/>
  <c r="AA14" i="27"/>
  <c r="AA22" i="27"/>
  <c r="AA30" i="27"/>
  <c r="AA23" i="27"/>
  <c r="AA31" i="27"/>
  <c r="AB31" i="27" s="1"/>
  <c r="AA56" i="27"/>
  <c r="AA64" i="27"/>
  <c r="AA41" i="27"/>
  <c r="AA49" i="27"/>
  <c r="AA65" i="27"/>
  <c r="AA73" i="27"/>
  <c r="AA57" i="27"/>
  <c r="AA74" i="27"/>
  <c r="AA10" i="27"/>
  <c r="AA18" i="27"/>
  <c r="AA26" i="27"/>
  <c r="AA19" i="27"/>
  <c r="AA27" i="27"/>
  <c r="AA35" i="27"/>
  <c r="AA60" i="27"/>
  <c r="AA8" i="27"/>
  <c r="AA12" i="27"/>
  <c r="AA7" i="27"/>
  <c r="AA11" i="27"/>
  <c r="AA15" i="27"/>
  <c r="AA9" i="27"/>
  <c r="AA13" i="27"/>
  <c r="AA16" i="27"/>
  <c r="AA20" i="27"/>
  <c r="AA24" i="27"/>
  <c r="AA28" i="27"/>
  <c r="AA32" i="27"/>
  <c r="AA33" i="27"/>
  <c r="AA37" i="27"/>
  <c r="AA17" i="27"/>
  <c r="AA21" i="27"/>
  <c r="AA25" i="27"/>
  <c r="AA29" i="27"/>
  <c r="AA36" i="27"/>
  <c r="AA6" i="27"/>
  <c r="AA34" i="27"/>
  <c r="AA38" i="27"/>
  <c r="AA39" i="27"/>
  <c r="AA40" i="27"/>
  <c r="AA42" i="27"/>
  <c r="AA46" i="27"/>
  <c r="AA50" i="27"/>
  <c r="AA54" i="27"/>
  <c r="AA58" i="27"/>
  <c r="AA62" i="27"/>
  <c r="AA66" i="27"/>
  <c r="AA70" i="27"/>
  <c r="AA43" i="27"/>
  <c r="AA47" i="27"/>
  <c r="AA51" i="27"/>
  <c r="AA55" i="27"/>
  <c r="AA59" i="27"/>
  <c r="AA63" i="27"/>
  <c r="AA67" i="27"/>
  <c r="AA71" i="27"/>
  <c r="AA75" i="27"/>
  <c r="AA79" i="27"/>
  <c r="AA44" i="27"/>
  <c r="AA48" i="27"/>
  <c r="AA52" i="27"/>
  <c r="AA68" i="27"/>
  <c r="AA72" i="27"/>
  <c r="AA76" i="27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AH79" i="27" l="1"/>
  <c r="AG79" i="27"/>
  <c r="AF79" i="27"/>
  <c r="AE79" i="27"/>
  <c r="AD79" i="27"/>
  <c r="AC79" i="27"/>
  <c r="AB79" i="27"/>
  <c r="AC78" i="27"/>
  <c r="AH78" i="27"/>
  <c r="AG78" i="27"/>
  <c r="AF78" i="27"/>
  <c r="AE78" i="27"/>
  <c r="AD78" i="27"/>
  <c r="AB78" i="27"/>
  <c r="AD77" i="27"/>
  <c r="AC77" i="27"/>
  <c r="AH77" i="27"/>
  <c r="AG77" i="27"/>
  <c r="AF77" i="27"/>
  <c r="AE77" i="27"/>
  <c r="AB77" i="27"/>
  <c r="AE76" i="27"/>
  <c r="AD76" i="27"/>
  <c r="AC76" i="27"/>
  <c r="AH76" i="27"/>
  <c r="AG76" i="27"/>
  <c r="AF76" i="27"/>
  <c r="AB76" i="27"/>
  <c r="AF75" i="27"/>
  <c r="AE75" i="27"/>
  <c r="AD75" i="27"/>
  <c r="AC75" i="27"/>
  <c r="AH75" i="27"/>
  <c r="AG75" i="27"/>
  <c r="AB75" i="27"/>
  <c r="AG74" i="27"/>
  <c r="AF74" i="27"/>
  <c r="AE74" i="27"/>
  <c r="AD74" i="27"/>
  <c r="AC74" i="27"/>
  <c r="AH74" i="27"/>
  <c r="AB74" i="27"/>
  <c r="AH73" i="27"/>
  <c r="AG73" i="27"/>
  <c r="AF73" i="27"/>
  <c r="AE73" i="27"/>
  <c r="AD73" i="27"/>
  <c r="AC73" i="27"/>
  <c r="AB73" i="27"/>
  <c r="AC72" i="27"/>
  <c r="AH72" i="27"/>
  <c r="AG72" i="27"/>
  <c r="AF72" i="27"/>
  <c r="AE72" i="27"/>
  <c r="AD72" i="27"/>
  <c r="AB72" i="27"/>
  <c r="AD71" i="27"/>
  <c r="AC71" i="27"/>
  <c r="AH71" i="27"/>
  <c r="AG71" i="27"/>
  <c r="AF71" i="27"/>
  <c r="AE71" i="27"/>
  <c r="AB71" i="27"/>
  <c r="AE70" i="27"/>
  <c r="AD70" i="27"/>
  <c r="AC70" i="27"/>
  <c r="AH70" i="27"/>
  <c r="AG70" i="27"/>
  <c r="AF70" i="27"/>
  <c r="AB70" i="27"/>
  <c r="AF69" i="27"/>
  <c r="AE69" i="27"/>
  <c r="AD69" i="27"/>
  <c r="AC69" i="27"/>
  <c r="AH69" i="27"/>
  <c r="AG69" i="27"/>
  <c r="AB69" i="27"/>
  <c r="AG68" i="27"/>
  <c r="AF68" i="27"/>
  <c r="AE68" i="27"/>
  <c r="AD68" i="27"/>
  <c r="AC68" i="27"/>
  <c r="AH68" i="27"/>
  <c r="AB68" i="27"/>
  <c r="AH67" i="27"/>
  <c r="AG67" i="27"/>
  <c r="AF67" i="27"/>
  <c r="AE67" i="27"/>
  <c r="AD67" i="27"/>
  <c r="AC67" i="27"/>
  <c r="AB67" i="27"/>
  <c r="AC66" i="27"/>
  <c r="AH66" i="27"/>
  <c r="AG66" i="27"/>
  <c r="AF66" i="27"/>
  <c r="AE66" i="27"/>
  <c r="AD66" i="27"/>
  <c r="AB66" i="27"/>
  <c r="AD65" i="27"/>
  <c r="AC65" i="27"/>
  <c r="AH65" i="27"/>
  <c r="AG65" i="27"/>
  <c r="AF65" i="27"/>
  <c r="AE65" i="27"/>
  <c r="AB65" i="27"/>
  <c r="AE64" i="27"/>
  <c r="AD64" i="27"/>
  <c r="AC64" i="27"/>
  <c r="AH64" i="27"/>
  <c r="AG64" i="27"/>
  <c r="AF64" i="27"/>
  <c r="AB64" i="27"/>
  <c r="AF63" i="27"/>
  <c r="AE63" i="27"/>
  <c r="AD63" i="27"/>
  <c r="AC63" i="27"/>
  <c r="AH63" i="27"/>
  <c r="AG63" i="27"/>
  <c r="AB63" i="27"/>
  <c r="AG62" i="27"/>
  <c r="AF62" i="27"/>
  <c r="AE62" i="27"/>
  <c r="AD62" i="27"/>
  <c r="AC62" i="27"/>
  <c r="AH62" i="27"/>
  <c r="AB62" i="27"/>
  <c r="AH61" i="27"/>
  <c r="AG61" i="27"/>
  <c r="AF61" i="27"/>
  <c r="AE61" i="27"/>
  <c r="AD61" i="27"/>
  <c r="AC61" i="27"/>
  <c r="AB61" i="27"/>
  <c r="AC60" i="27"/>
  <c r="AH60" i="27"/>
  <c r="AG60" i="27"/>
  <c r="AF60" i="27"/>
  <c r="AE60" i="27"/>
  <c r="AD60" i="27"/>
  <c r="AB60" i="27"/>
  <c r="AD59" i="27"/>
  <c r="AC59" i="27"/>
  <c r="AH59" i="27"/>
  <c r="AG59" i="27"/>
  <c r="AF59" i="27"/>
  <c r="AE59" i="27"/>
  <c r="AB59" i="27"/>
  <c r="AE58" i="27"/>
  <c r="AD58" i="27"/>
  <c r="AG58" i="27"/>
  <c r="AF58" i="27"/>
  <c r="AC58" i="27"/>
  <c r="AH58" i="27"/>
  <c r="AB58" i="27"/>
  <c r="AF57" i="27"/>
  <c r="AE57" i="27"/>
  <c r="AD57" i="27"/>
  <c r="AC57" i="27"/>
  <c r="AH57" i="27"/>
  <c r="AG57" i="27"/>
  <c r="AB57" i="27"/>
  <c r="AG56" i="27"/>
  <c r="AF56" i="27"/>
  <c r="AE56" i="27"/>
  <c r="AD56" i="27"/>
  <c r="AC56" i="27"/>
  <c r="AH56" i="27"/>
  <c r="AB56" i="27"/>
  <c r="AH55" i="27"/>
  <c r="AG55" i="27"/>
  <c r="AF55" i="27"/>
  <c r="AE55" i="27"/>
  <c r="AD55" i="27"/>
  <c r="AC55" i="27"/>
  <c r="AB55" i="27"/>
  <c r="AC54" i="27"/>
  <c r="AH54" i="27"/>
  <c r="AG54" i="27"/>
  <c r="AF54" i="27"/>
  <c r="AE54" i="27"/>
  <c r="AD54" i="27"/>
  <c r="AB54" i="27"/>
  <c r="AD53" i="27"/>
  <c r="AC53" i="27"/>
  <c r="AH53" i="27"/>
  <c r="AG53" i="27"/>
  <c r="AF53" i="27"/>
  <c r="AE53" i="27"/>
  <c r="AB53" i="27"/>
  <c r="AE52" i="27"/>
  <c r="AD52" i="27"/>
  <c r="AC52" i="27"/>
  <c r="AH52" i="27"/>
  <c r="AG52" i="27"/>
  <c r="AF52" i="27"/>
  <c r="AB52" i="27"/>
  <c r="AF51" i="27"/>
  <c r="AE51" i="27"/>
  <c r="AD51" i="27"/>
  <c r="AC51" i="27"/>
  <c r="AH51" i="27"/>
  <c r="AG51" i="27"/>
  <c r="AB51" i="27"/>
  <c r="AG50" i="27"/>
  <c r="AF50" i="27"/>
  <c r="AE50" i="27"/>
  <c r="AD50" i="27"/>
  <c r="AC50" i="27"/>
  <c r="AH50" i="27"/>
  <c r="AB50" i="27"/>
  <c r="AH49" i="27"/>
  <c r="AG49" i="27"/>
  <c r="AF49" i="27"/>
  <c r="AE49" i="27"/>
  <c r="AD49" i="27"/>
  <c r="AC49" i="27"/>
  <c r="AB49" i="27"/>
  <c r="AC48" i="27"/>
  <c r="AH48" i="27"/>
  <c r="AG48" i="27"/>
  <c r="AF48" i="27"/>
  <c r="AE48" i="27"/>
  <c r="AD48" i="27"/>
  <c r="AB48" i="27"/>
  <c r="AD47" i="27"/>
  <c r="AC47" i="27"/>
  <c r="AH47" i="27"/>
  <c r="AG47" i="27"/>
  <c r="AF47" i="27"/>
  <c r="AE47" i="27"/>
  <c r="AB47" i="27"/>
  <c r="AE46" i="27"/>
  <c r="AD46" i="27"/>
  <c r="AC46" i="27"/>
  <c r="AH46" i="27"/>
  <c r="AG46" i="27"/>
  <c r="AF46" i="27"/>
  <c r="AB46" i="27"/>
  <c r="AF45" i="27"/>
  <c r="AE45" i="27"/>
  <c r="AD45" i="27"/>
  <c r="AC45" i="27"/>
  <c r="AH45" i="27"/>
  <c r="AG45" i="27"/>
  <c r="AB45" i="27"/>
  <c r="AG44" i="27"/>
  <c r="AF44" i="27"/>
  <c r="AE44" i="27"/>
  <c r="AD44" i="27"/>
  <c r="AC44" i="27"/>
  <c r="AH44" i="27"/>
  <c r="AB44" i="27"/>
  <c r="AH43" i="27"/>
  <c r="AG43" i="27"/>
  <c r="AF43" i="27"/>
  <c r="AE43" i="27"/>
  <c r="AD43" i="27"/>
  <c r="AC43" i="27"/>
  <c r="AB43" i="27"/>
  <c r="AC42" i="27"/>
  <c r="AH42" i="27"/>
  <c r="AG42" i="27"/>
  <c r="AF42" i="27"/>
  <c r="AE42" i="27"/>
  <c r="AD42" i="27"/>
  <c r="AB42" i="27"/>
  <c r="AD41" i="27"/>
  <c r="AC41" i="27"/>
  <c r="AH41" i="27"/>
  <c r="AG41" i="27"/>
  <c r="AF41" i="27"/>
  <c r="AE41" i="27"/>
  <c r="AB41" i="27"/>
  <c r="AE40" i="27"/>
  <c r="AD40" i="27"/>
  <c r="AC40" i="27"/>
  <c r="AH40" i="27"/>
  <c r="AG40" i="27"/>
  <c r="AF40" i="27"/>
  <c r="AB40" i="27"/>
  <c r="AF39" i="27"/>
  <c r="AE39" i="27"/>
  <c r="AD39" i="27"/>
  <c r="AC39" i="27"/>
  <c r="AH39" i="27"/>
  <c r="AG39" i="27"/>
  <c r="AB39" i="27"/>
  <c r="AG38" i="27"/>
  <c r="AF38" i="27"/>
  <c r="AE38" i="27"/>
  <c r="AD38" i="27"/>
  <c r="AC38" i="27"/>
  <c r="AH38" i="27"/>
  <c r="AB38" i="27"/>
  <c r="AH37" i="27"/>
  <c r="AG37" i="27"/>
  <c r="AF37" i="27"/>
  <c r="AE37" i="27"/>
  <c r="AD37" i="27"/>
  <c r="AC37" i="27"/>
  <c r="AB37" i="27"/>
  <c r="AC36" i="27"/>
  <c r="AH36" i="27"/>
  <c r="AG36" i="27"/>
  <c r="AF36" i="27"/>
  <c r="AE36" i="27"/>
  <c r="AD36" i="27"/>
  <c r="AB36" i="27"/>
  <c r="AD35" i="27"/>
  <c r="AC35" i="27"/>
  <c r="AH35" i="27"/>
  <c r="AG35" i="27"/>
  <c r="AF35" i="27"/>
  <c r="AE35" i="27"/>
  <c r="AB35" i="27"/>
  <c r="AE34" i="27"/>
  <c r="AD34" i="27"/>
  <c r="AC34" i="27"/>
  <c r="AH34" i="27"/>
  <c r="AG34" i="27"/>
  <c r="AF34" i="27"/>
  <c r="AB34" i="27"/>
  <c r="AF33" i="27"/>
  <c r="AE33" i="27"/>
  <c r="AD33" i="27"/>
  <c r="AC33" i="27"/>
  <c r="AH33" i="27"/>
  <c r="AG33" i="27"/>
  <c r="AB33" i="27"/>
  <c r="AG32" i="27"/>
  <c r="AF32" i="27"/>
  <c r="AE32" i="27"/>
  <c r="AD32" i="27"/>
  <c r="AC32" i="27"/>
  <c r="AH32" i="27"/>
  <c r="AB32" i="27"/>
  <c r="AH31" i="27"/>
  <c r="AG31" i="27"/>
  <c r="AF31" i="27"/>
  <c r="AE31" i="27"/>
  <c r="AD31" i="27"/>
  <c r="AC31" i="27"/>
  <c r="AC30" i="27"/>
  <c r="AH30" i="27"/>
  <c r="AG30" i="27"/>
  <c r="AF30" i="27"/>
  <c r="AE30" i="27"/>
  <c r="AD30" i="27"/>
  <c r="AB30" i="27"/>
  <c r="AD29" i="27"/>
  <c r="AC29" i="27"/>
  <c r="AH29" i="27"/>
  <c r="AG29" i="27"/>
  <c r="AF29" i="27"/>
  <c r="AE29" i="27"/>
  <c r="AB29" i="27"/>
  <c r="AE28" i="27"/>
  <c r="AD28" i="27"/>
  <c r="AC28" i="27"/>
  <c r="AH28" i="27"/>
  <c r="AG28" i="27"/>
  <c r="AF28" i="27"/>
  <c r="AB28" i="27"/>
  <c r="AF27" i="27"/>
  <c r="AE27" i="27"/>
  <c r="AD27" i="27"/>
  <c r="AC27" i="27"/>
  <c r="AH27" i="27"/>
  <c r="AG27" i="27"/>
  <c r="AB27" i="27"/>
  <c r="AG26" i="27"/>
  <c r="AF26" i="27"/>
  <c r="AE26" i="27"/>
  <c r="AD26" i="27"/>
  <c r="AC26" i="27"/>
  <c r="AH26" i="27"/>
  <c r="AB26" i="27"/>
  <c r="AH25" i="27"/>
  <c r="AG25" i="27"/>
  <c r="AF25" i="27"/>
  <c r="AE25" i="27"/>
  <c r="AD25" i="27"/>
  <c r="AC25" i="27"/>
  <c r="AB25" i="27"/>
  <c r="AC24" i="27"/>
  <c r="AH24" i="27"/>
  <c r="AG24" i="27"/>
  <c r="AF24" i="27"/>
  <c r="AE24" i="27"/>
  <c r="AD24" i="27"/>
  <c r="AB24" i="27"/>
  <c r="AD23" i="27"/>
  <c r="AC23" i="27"/>
  <c r="AH23" i="27"/>
  <c r="AG23" i="27"/>
  <c r="AF23" i="27"/>
  <c r="AE23" i="27"/>
  <c r="AB23" i="27"/>
  <c r="AE22" i="27"/>
  <c r="AD22" i="27"/>
  <c r="AC22" i="27"/>
  <c r="AH22" i="27"/>
  <c r="AG22" i="27"/>
  <c r="AF22" i="27"/>
  <c r="AB22" i="27"/>
  <c r="AF21" i="27"/>
  <c r="AE21" i="27"/>
  <c r="AD21" i="27"/>
  <c r="AC21" i="27"/>
  <c r="AH21" i="27"/>
  <c r="AG21" i="27"/>
  <c r="AB21" i="27"/>
  <c r="AG20" i="27"/>
  <c r="AF20" i="27"/>
  <c r="AE20" i="27"/>
  <c r="AD20" i="27"/>
  <c r="AC20" i="27"/>
  <c r="AH20" i="27"/>
  <c r="AB20" i="27"/>
  <c r="AH19" i="27"/>
  <c r="AG19" i="27"/>
  <c r="AF19" i="27"/>
  <c r="AE19" i="27"/>
  <c r="AD19" i="27"/>
  <c r="AC19" i="27"/>
  <c r="AB19" i="27"/>
  <c r="AC18" i="27"/>
  <c r="AH18" i="27"/>
  <c r="AG18" i="27"/>
  <c r="AF18" i="27"/>
  <c r="AE18" i="27"/>
  <c r="AD18" i="27"/>
  <c r="AB18" i="27"/>
  <c r="AD17" i="27"/>
  <c r="AC17" i="27"/>
  <c r="AH17" i="27"/>
  <c r="AG17" i="27"/>
  <c r="AF17" i="27"/>
  <c r="AE17" i="27"/>
  <c r="AB17" i="27"/>
  <c r="AE16" i="27"/>
  <c r="AD16" i="27"/>
  <c r="AC16" i="27"/>
  <c r="AH16" i="27"/>
  <c r="AG16" i="27"/>
  <c r="AF16" i="27"/>
  <c r="AB16" i="27"/>
  <c r="AF15" i="27"/>
  <c r="AE15" i="27"/>
  <c r="AD15" i="27"/>
  <c r="AC15" i="27"/>
  <c r="AH15" i="27"/>
  <c r="AG15" i="27"/>
  <c r="AB15" i="27"/>
  <c r="AG14" i="27"/>
  <c r="AF14" i="27"/>
  <c r="AE14" i="27"/>
  <c r="AD14" i="27"/>
  <c r="AC14" i="27"/>
  <c r="AH14" i="27"/>
  <c r="AB14" i="27"/>
  <c r="AH13" i="27"/>
  <c r="AG13" i="27"/>
  <c r="AF13" i="27"/>
  <c r="AE13" i="27"/>
  <c r="AD13" i="27"/>
  <c r="AC13" i="27"/>
  <c r="AB13" i="27"/>
  <c r="AC12" i="27"/>
  <c r="AH12" i="27"/>
  <c r="AG12" i="27"/>
  <c r="AF12" i="27"/>
  <c r="AE12" i="27"/>
  <c r="AD12" i="27"/>
  <c r="AB12" i="27"/>
  <c r="AD11" i="27"/>
  <c r="AC11" i="27"/>
  <c r="AH11" i="27"/>
  <c r="AG11" i="27"/>
  <c r="AF11" i="27"/>
  <c r="AE11" i="27"/>
  <c r="AB11" i="27"/>
  <c r="AE10" i="27"/>
  <c r="AD10" i="27"/>
  <c r="AC10" i="27"/>
  <c r="AH10" i="27"/>
  <c r="AG10" i="27"/>
  <c r="AF10" i="27"/>
  <c r="AB10" i="27"/>
  <c r="AF9" i="27"/>
  <c r="AE9" i="27"/>
  <c r="AD9" i="27"/>
  <c r="AC9" i="27"/>
  <c r="AH9" i="27"/>
  <c r="AG9" i="27"/>
  <c r="AB9" i="27"/>
  <c r="AG8" i="27"/>
  <c r="AF8" i="27"/>
  <c r="AE8" i="27"/>
  <c r="AD8" i="27"/>
  <c r="AC8" i="27"/>
  <c r="AH8" i="27"/>
  <c r="AB8" i="27"/>
  <c r="AH7" i="27"/>
  <c r="AG7" i="27"/>
  <c r="AF7" i="27"/>
  <c r="AE7" i="27"/>
  <c r="AD7" i="27"/>
  <c r="AC7" i="27"/>
  <c r="AB7" i="27"/>
  <c r="AC6" i="27"/>
  <c r="AH6" i="27"/>
  <c r="AD6" i="27"/>
  <c r="AG6" i="27"/>
  <c r="AF6" i="27"/>
  <c r="AE6" i="27"/>
  <c r="AB6" i="27"/>
  <c r="W60" i="22"/>
  <c r="Y60" i="22" s="1"/>
  <c r="W28" i="22"/>
  <c r="Y28" i="22" s="1"/>
  <c r="W46" i="22"/>
  <c r="Y46" i="22" s="1"/>
  <c r="W75" i="22"/>
  <c r="Y75" i="22" s="1"/>
  <c r="W67" i="22"/>
  <c r="Y67" i="22" s="1"/>
  <c r="W59" i="22"/>
  <c r="Y59" i="22" s="1"/>
  <c r="W51" i="22"/>
  <c r="Y51" i="22" s="1"/>
  <c r="W43" i="22"/>
  <c r="Y43" i="22" s="1"/>
  <c r="W35" i="22"/>
  <c r="Y35" i="22" s="1"/>
  <c r="W27" i="22"/>
  <c r="Y27" i="22" s="1"/>
  <c r="W19" i="22"/>
  <c r="Y19" i="22" s="1"/>
  <c r="W11" i="22"/>
  <c r="Y11" i="22" s="1"/>
  <c r="W74" i="22"/>
  <c r="Y74" i="22" s="1"/>
  <c r="W58" i="22"/>
  <c r="Y58" i="22" s="1"/>
  <c r="W50" i="22"/>
  <c r="Y50" i="22" s="1"/>
  <c r="W42" i="22"/>
  <c r="Y42" i="22" s="1"/>
  <c r="W26" i="22"/>
  <c r="Y26" i="22" s="1"/>
  <c r="W18" i="22"/>
  <c r="Y18" i="22" s="1"/>
  <c r="W7" i="22"/>
  <c r="Y7" i="22" s="1"/>
  <c r="W78" i="22"/>
  <c r="Y78" i="22" s="1"/>
  <c r="W14" i="22"/>
  <c r="Y14" i="22" s="1"/>
  <c r="W66" i="22"/>
  <c r="Y66" i="22" s="1"/>
  <c r="W34" i="22"/>
  <c r="Y34" i="22" s="1"/>
  <c r="W10" i="22"/>
  <c r="Y10" i="22" s="1"/>
  <c r="W38" i="22"/>
  <c r="Y38" i="22" s="1"/>
  <c r="W73" i="22"/>
  <c r="Y73" i="22" s="1"/>
  <c r="W65" i="22"/>
  <c r="Y65" i="22" s="1"/>
  <c r="W57" i="22"/>
  <c r="Y57" i="22" s="1"/>
  <c r="W49" i="22"/>
  <c r="Y49" i="22" s="1"/>
  <c r="W41" i="22"/>
  <c r="Y41" i="22" s="1"/>
  <c r="W33" i="22"/>
  <c r="Y33" i="22" s="1"/>
  <c r="W25" i="22"/>
  <c r="Y25" i="22" s="1"/>
  <c r="W17" i="22"/>
  <c r="Y17" i="22" s="1"/>
  <c r="W9" i="22"/>
  <c r="Y9" i="22" s="1"/>
  <c r="W79" i="22"/>
  <c r="Y79" i="22" s="1"/>
  <c r="W63" i="22"/>
  <c r="Y63" i="22" s="1"/>
  <c r="W47" i="22"/>
  <c r="Y47" i="22" s="1"/>
  <c r="W23" i="22"/>
  <c r="Y23" i="22" s="1"/>
  <c r="W70" i="22"/>
  <c r="Y70" i="22" s="1"/>
  <c r="W30" i="22"/>
  <c r="Y30" i="22" s="1"/>
  <c r="W72" i="22"/>
  <c r="Y72" i="22" s="1"/>
  <c r="W64" i="22"/>
  <c r="Y64" i="22" s="1"/>
  <c r="W56" i="22"/>
  <c r="Y56" i="22" s="1"/>
  <c r="W48" i="22"/>
  <c r="Y48" i="22" s="1"/>
  <c r="W40" i="22"/>
  <c r="Y40" i="22" s="1"/>
  <c r="W32" i="22"/>
  <c r="Y32" i="22" s="1"/>
  <c r="W24" i="22"/>
  <c r="Y24" i="22" s="1"/>
  <c r="W16" i="22"/>
  <c r="Y16" i="22" s="1"/>
  <c r="W8" i="22"/>
  <c r="Y8" i="22" s="1"/>
  <c r="W71" i="22"/>
  <c r="Y71" i="22" s="1"/>
  <c r="W55" i="22"/>
  <c r="Y55" i="22" s="1"/>
  <c r="W39" i="22"/>
  <c r="Y39" i="22" s="1"/>
  <c r="W31" i="22"/>
  <c r="Y31" i="22" s="1"/>
  <c r="W54" i="22"/>
  <c r="Y54" i="22" s="1"/>
  <c r="W77" i="22"/>
  <c r="Y77" i="22" s="1"/>
  <c r="W69" i="22"/>
  <c r="Y69" i="22" s="1"/>
  <c r="W61" i="22"/>
  <c r="Y61" i="22" s="1"/>
  <c r="W53" i="22"/>
  <c r="Y53" i="22" s="1"/>
  <c r="W45" i="22"/>
  <c r="Y45" i="22" s="1"/>
  <c r="W37" i="22"/>
  <c r="Y37" i="22" s="1"/>
  <c r="W29" i="22"/>
  <c r="Y29" i="22" s="1"/>
  <c r="W21" i="22"/>
  <c r="Y21" i="22" s="1"/>
  <c r="W13" i="22"/>
  <c r="Y13" i="22" s="1"/>
  <c r="W6" i="22"/>
  <c r="Y6" i="22" s="1"/>
  <c r="W76" i="22"/>
  <c r="Y76" i="22" s="1"/>
  <c r="W68" i="22"/>
  <c r="Y68" i="22" s="1"/>
  <c r="W52" i="22"/>
  <c r="Y52" i="22" s="1"/>
  <c r="W44" i="22"/>
  <c r="Y44" i="22" s="1"/>
  <c r="W36" i="22"/>
  <c r="Y36" i="22" s="1"/>
  <c r="W20" i="22"/>
  <c r="Y20" i="22" s="1"/>
  <c r="W12" i="22"/>
  <c r="Y12" i="22" s="1"/>
  <c r="W15" i="22"/>
  <c r="Y15" i="22" s="1"/>
  <c r="W62" i="22"/>
  <c r="Y62" i="22" s="1"/>
  <c r="W22" i="22"/>
  <c r="Y22" i="22" s="1"/>
  <c r="L374" i="43" l="1"/>
  <c r="L373" i="43"/>
  <c r="L372" i="43"/>
  <c r="L371" i="43"/>
  <c r="L370" i="43"/>
  <c r="L369" i="43"/>
  <c r="L368" i="43"/>
  <c r="L367" i="43"/>
  <c r="L366" i="43"/>
  <c r="L365" i="43"/>
  <c r="L364" i="43"/>
  <c r="L363" i="43"/>
  <c r="L362" i="43"/>
  <c r="L361" i="43"/>
  <c r="L360" i="43"/>
  <c r="L359" i="43"/>
  <c r="L358" i="43"/>
  <c r="L357" i="43"/>
  <c r="L356" i="43"/>
  <c r="L355" i="43"/>
  <c r="L354" i="43"/>
  <c r="L353" i="43"/>
  <c r="L352" i="43"/>
  <c r="L351" i="43"/>
  <c r="L350" i="43"/>
  <c r="L349" i="43"/>
  <c r="L348" i="43"/>
  <c r="L347" i="43"/>
  <c r="L346" i="43"/>
  <c r="L345" i="43"/>
  <c r="L344" i="43"/>
  <c r="L343" i="43"/>
  <c r="L342" i="43"/>
  <c r="L341" i="43"/>
  <c r="L340" i="43"/>
  <c r="L339" i="43"/>
  <c r="L338" i="43"/>
  <c r="L337" i="43"/>
  <c r="L336" i="43"/>
  <c r="L335" i="43"/>
  <c r="L334" i="43"/>
  <c r="L333" i="43"/>
  <c r="L332" i="43"/>
  <c r="L331" i="43"/>
  <c r="L330" i="43"/>
  <c r="L329" i="43"/>
  <c r="L328" i="43"/>
  <c r="L327" i="43"/>
  <c r="L326" i="43"/>
  <c r="L325" i="43"/>
  <c r="L324" i="43"/>
  <c r="L323" i="43"/>
  <c r="L322" i="43"/>
  <c r="L321" i="43"/>
  <c r="L320" i="43"/>
  <c r="L319" i="43"/>
  <c r="L318" i="43"/>
  <c r="L317" i="43"/>
  <c r="L316" i="43"/>
  <c r="L315" i="43"/>
  <c r="L314" i="43"/>
  <c r="L313" i="43"/>
  <c r="L312" i="43"/>
  <c r="L311" i="43"/>
  <c r="L310" i="43"/>
  <c r="L309" i="43"/>
  <c r="L308" i="43"/>
  <c r="L307" i="43"/>
  <c r="L306" i="43"/>
  <c r="L305" i="43"/>
  <c r="L304" i="43"/>
  <c r="L303" i="43"/>
  <c r="L302" i="43"/>
  <c r="L301" i="43"/>
  <c r="L300" i="43"/>
  <c r="L299" i="43"/>
  <c r="L298" i="43"/>
  <c r="L297" i="43"/>
  <c r="L296" i="43"/>
  <c r="L295" i="43"/>
  <c r="L294" i="43"/>
  <c r="L293" i="43"/>
  <c r="L292" i="43"/>
  <c r="L291" i="43"/>
  <c r="L290" i="43"/>
  <c r="L289" i="43"/>
  <c r="L288" i="43"/>
  <c r="L287" i="43"/>
  <c r="L286" i="43"/>
  <c r="L285" i="43"/>
  <c r="L284" i="43"/>
  <c r="L283" i="43"/>
  <c r="L282" i="43"/>
  <c r="L281" i="43"/>
  <c r="L280" i="43"/>
  <c r="L279" i="43"/>
  <c r="L278" i="43"/>
  <c r="L277" i="43"/>
  <c r="L276" i="43"/>
  <c r="L275" i="43"/>
  <c r="L274" i="43"/>
  <c r="L273" i="43"/>
  <c r="L272" i="43"/>
  <c r="L271" i="43"/>
  <c r="L270" i="43"/>
  <c r="L269" i="43"/>
  <c r="L268" i="43"/>
  <c r="L267" i="43"/>
  <c r="L266" i="43"/>
  <c r="L265" i="43"/>
  <c r="L264" i="43"/>
  <c r="L263" i="43"/>
  <c r="L262" i="43"/>
  <c r="L261" i="43"/>
  <c r="L260" i="43"/>
  <c r="L259" i="43"/>
  <c r="L258" i="43"/>
  <c r="L257" i="43"/>
  <c r="L256" i="43"/>
  <c r="L255" i="43"/>
  <c r="L254" i="43"/>
  <c r="L253" i="43"/>
  <c r="L252" i="43"/>
  <c r="L251" i="43"/>
  <c r="L250" i="43"/>
  <c r="L249" i="43"/>
  <c r="L248" i="43"/>
  <c r="L247" i="43"/>
  <c r="L246" i="43"/>
  <c r="L245" i="43"/>
  <c r="L244" i="43"/>
  <c r="L243" i="43"/>
  <c r="L242" i="43"/>
  <c r="L241" i="43"/>
  <c r="L240" i="43"/>
  <c r="L239" i="43"/>
  <c r="L238" i="43"/>
  <c r="L237" i="43"/>
  <c r="L236" i="43"/>
  <c r="L235" i="43"/>
  <c r="L234" i="43"/>
  <c r="L233" i="43"/>
  <c r="L232" i="43"/>
  <c r="L231" i="43"/>
  <c r="L230" i="43"/>
  <c r="L229" i="43"/>
  <c r="L228" i="43"/>
  <c r="L227" i="43"/>
  <c r="L226" i="43"/>
  <c r="L225" i="43"/>
  <c r="L224" i="43"/>
  <c r="L223" i="43"/>
  <c r="L222" i="43"/>
  <c r="L221" i="43"/>
  <c r="L220" i="43"/>
  <c r="L219" i="43"/>
  <c r="L218" i="43"/>
  <c r="L217" i="43"/>
  <c r="L216" i="43"/>
  <c r="L215" i="43"/>
  <c r="L214" i="43"/>
  <c r="L213" i="43"/>
  <c r="L212" i="43"/>
  <c r="L211" i="43"/>
  <c r="L210" i="43"/>
  <c r="L209" i="43"/>
  <c r="L208" i="43"/>
  <c r="L207" i="43"/>
  <c r="L206" i="43"/>
  <c r="L205" i="43"/>
  <c r="L204" i="43"/>
  <c r="L203" i="43"/>
  <c r="L202" i="43"/>
  <c r="L201" i="43"/>
  <c r="L200" i="43"/>
  <c r="L199" i="43"/>
  <c r="L198" i="43"/>
  <c r="L197" i="43"/>
  <c r="L196" i="43"/>
  <c r="L195" i="43"/>
  <c r="L194" i="43"/>
  <c r="L193" i="43"/>
  <c r="L192" i="43"/>
  <c r="L191" i="43"/>
  <c r="L190" i="43"/>
  <c r="L189" i="43"/>
  <c r="L188" i="43"/>
  <c r="L187" i="43"/>
  <c r="L186" i="43"/>
  <c r="L185" i="43"/>
  <c r="L184" i="43"/>
  <c r="L183" i="43"/>
  <c r="L182" i="43"/>
  <c r="L181" i="43"/>
  <c r="L180" i="43"/>
  <c r="L179" i="43"/>
  <c r="L178" i="43"/>
  <c r="L177" i="43"/>
  <c r="L176" i="43"/>
  <c r="L175" i="43"/>
  <c r="L174" i="43"/>
  <c r="L173" i="43"/>
  <c r="L172" i="43"/>
  <c r="L171" i="43"/>
  <c r="L170" i="43"/>
  <c r="L169" i="43"/>
  <c r="L168" i="43"/>
  <c r="L167" i="43"/>
  <c r="L166" i="43"/>
  <c r="L165" i="43"/>
  <c r="L164" i="43"/>
  <c r="L163" i="43"/>
  <c r="L162" i="43"/>
  <c r="L161" i="43"/>
  <c r="L160" i="43"/>
  <c r="L159" i="43"/>
  <c r="L158" i="43"/>
  <c r="L157" i="43"/>
  <c r="L156" i="43"/>
  <c r="L155" i="43"/>
  <c r="L154" i="43"/>
  <c r="L153" i="43"/>
  <c r="L152" i="43"/>
  <c r="L151" i="43"/>
  <c r="L150" i="43"/>
  <c r="L149" i="43"/>
  <c r="L148" i="43"/>
  <c r="L147" i="43"/>
  <c r="L146" i="43"/>
  <c r="L145" i="43"/>
  <c r="L144" i="43"/>
  <c r="L143" i="43"/>
  <c r="L142" i="43"/>
  <c r="L141" i="43"/>
  <c r="L140" i="43"/>
  <c r="L139" i="43"/>
  <c r="L138" i="43"/>
  <c r="L137" i="43"/>
  <c r="L136" i="43"/>
  <c r="L135" i="43"/>
  <c r="L129" i="43"/>
  <c r="L128" i="43"/>
  <c r="L127" i="43"/>
  <c r="L126" i="43"/>
  <c r="L125" i="43"/>
  <c r="L124" i="43"/>
  <c r="L123" i="43"/>
  <c r="L122" i="43"/>
  <c r="L121" i="43"/>
  <c r="L120" i="43"/>
  <c r="L119" i="43"/>
  <c r="L118" i="43"/>
  <c r="L117" i="43"/>
  <c r="L116" i="43"/>
  <c r="L115" i="43"/>
  <c r="L114" i="43"/>
  <c r="L113" i="43"/>
  <c r="L112" i="43"/>
  <c r="L111" i="43"/>
  <c r="L110" i="43"/>
  <c r="L109" i="43"/>
  <c r="L108" i="43"/>
  <c r="L107" i="43"/>
  <c r="L106" i="43"/>
  <c r="L105" i="43"/>
  <c r="L104" i="43"/>
  <c r="L103" i="43"/>
  <c r="L102" i="43"/>
  <c r="L101" i="43"/>
  <c r="L100" i="43"/>
  <c r="L99" i="43"/>
  <c r="L98" i="43"/>
  <c r="L97" i="43"/>
  <c r="L96" i="43"/>
  <c r="L95" i="43"/>
  <c r="L94" i="43"/>
  <c r="L93" i="43"/>
  <c r="L92" i="43"/>
  <c r="L91" i="43"/>
  <c r="L90" i="43"/>
  <c r="L89" i="43"/>
  <c r="L88" i="43"/>
  <c r="L87" i="43"/>
  <c r="L86" i="43"/>
  <c r="L85" i="43"/>
  <c r="L84" i="43"/>
  <c r="L83" i="43"/>
  <c r="L82" i="43"/>
  <c r="L81" i="43"/>
  <c r="L80" i="43"/>
  <c r="L79" i="43"/>
  <c r="L78" i="43"/>
  <c r="L77" i="43"/>
  <c r="L76" i="43"/>
  <c r="L75" i="43"/>
  <c r="L74" i="43"/>
  <c r="L73" i="43"/>
  <c r="L72" i="43"/>
  <c r="L71" i="43"/>
  <c r="L70" i="43"/>
  <c r="L69" i="43"/>
  <c r="L68" i="43"/>
  <c r="L67" i="43"/>
  <c r="L66" i="43"/>
  <c r="L65" i="43"/>
  <c r="L64" i="43"/>
  <c r="L63" i="43"/>
  <c r="L62" i="43"/>
  <c r="L61" i="43"/>
  <c r="L60" i="43"/>
  <c r="L59" i="43"/>
  <c r="L58" i="43"/>
  <c r="L57" i="43"/>
  <c r="L56" i="43"/>
  <c r="L55" i="43"/>
  <c r="L54" i="43"/>
  <c r="L53" i="43"/>
  <c r="L51" i="43"/>
  <c r="L50" i="43"/>
  <c r="L49" i="43"/>
  <c r="L48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5" i="43"/>
  <c r="L34" i="43"/>
  <c r="L33" i="43"/>
  <c r="L32" i="43"/>
  <c r="L31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7" i="43"/>
  <c r="L16" i="43"/>
  <c r="L15" i="43"/>
  <c r="L14" i="43"/>
  <c r="L13" i="43"/>
  <c r="L12" i="43"/>
  <c r="L11" i="43"/>
  <c r="L10" i="43"/>
  <c r="L9" i="43"/>
  <c r="L8" i="43"/>
  <c r="L7" i="43"/>
  <c r="L6" i="43"/>
  <c r="L5" i="43"/>
  <c r="L374" i="42"/>
  <c r="L373" i="42"/>
  <c r="L372" i="42"/>
  <c r="L370" i="42"/>
  <c r="L369" i="42"/>
  <c r="L368" i="42"/>
  <c r="L367" i="42"/>
  <c r="L366" i="42"/>
  <c r="L365" i="42"/>
  <c r="L364" i="42"/>
  <c r="L363" i="42"/>
  <c r="L362" i="42"/>
  <c r="L361" i="42"/>
  <c r="L360" i="42"/>
  <c r="L359" i="42"/>
  <c r="L358" i="42"/>
  <c r="L357" i="42"/>
  <c r="L356" i="42"/>
  <c r="L355" i="42"/>
  <c r="L354" i="42"/>
  <c r="L353" i="42"/>
  <c r="L352" i="42"/>
  <c r="L351" i="42"/>
  <c r="L350" i="42"/>
  <c r="L349" i="42"/>
  <c r="L348" i="42"/>
  <c r="L347" i="42"/>
  <c r="L346" i="42"/>
  <c r="L345" i="42"/>
  <c r="L344" i="42"/>
  <c r="L343" i="42"/>
  <c r="L342" i="42"/>
  <c r="L341" i="42"/>
  <c r="L340" i="42"/>
  <c r="L339" i="42"/>
  <c r="L338" i="42"/>
  <c r="L337" i="42"/>
  <c r="L336" i="42"/>
  <c r="L335" i="42"/>
  <c r="L334" i="42"/>
  <c r="L333" i="42"/>
  <c r="L332" i="42"/>
  <c r="L331" i="42"/>
  <c r="L330" i="42"/>
  <c r="L329" i="42"/>
  <c r="L328" i="42"/>
  <c r="L327" i="42"/>
  <c r="L326" i="42"/>
  <c r="L325" i="42"/>
  <c r="L324" i="42"/>
  <c r="L323" i="42"/>
  <c r="L322" i="42"/>
  <c r="L321" i="42"/>
  <c r="L320" i="42"/>
  <c r="L319" i="42"/>
  <c r="L318" i="42"/>
  <c r="L317" i="42"/>
  <c r="L316" i="42"/>
  <c r="L315" i="42"/>
  <c r="L314" i="42"/>
  <c r="L313" i="42"/>
  <c r="L312" i="42"/>
  <c r="L311" i="42"/>
  <c r="L310" i="42"/>
  <c r="L309" i="42"/>
  <c r="L308" i="42"/>
  <c r="L307" i="42"/>
  <c r="L306" i="42"/>
  <c r="L305" i="42"/>
  <c r="L304" i="42"/>
  <c r="L303" i="42"/>
  <c r="L302" i="42"/>
  <c r="L301" i="42"/>
  <c r="L300" i="42"/>
  <c r="L299" i="42"/>
  <c r="L298" i="42"/>
  <c r="L297" i="42"/>
  <c r="L296" i="42"/>
  <c r="L295" i="42"/>
  <c r="L294" i="42"/>
  <c r="L293" i="42"/>
  <c r="L292" i="42"/>
  <c r="L291" i="42"/>
  <c r="L290" i="42"/>
  <c r="L289" i="42"/>
  <c r="L288" i="42"/>
  <c r="L287" i="42"/>
  <c r="L286" i="42"/>
  <c r="L285" i="42"/>
  <c r="L284" i="42"/>
  <c r="L283" i="42"/>
  <c r="L282" i="42"/>
  <c r="L281" i="42"/>
  <c r="L280" i="42"/>
  <c r="L279" i="42"/>
  <c r="L278" i="42"/>
  <c r="L277" i="42"/>
  <c r="L276" i="42"/>
  <c r="L275" i="42"/>
  <c r="L274" i="42"/>
  <c r="L273" i="42"/>
  <c r="L272" i="42"/>
  <c r="L271" i="42"/>
  <c r="L270" i="42"/>
  <c r="L269" i="42"/>
  <c r="L268" i="42"/>
  <c r="L267" i="42"/>
  <c r="L266" i="42"/>
  <c r="L265" i="42"/>
  <c r="L264" i="42"/>
  <c r="L263" i="42"/>
  <c r="L262" i="42"/>
  <c r="L261" i="42"/>
  <c r="L260" i="42"/>
  <c r="L259" i="42"/>
  <c r="L258" i="42"/>
  <c r="L257" i="42"/>
  <c r="L256" i="42"/>
  <c r="L255" i="42"/>
  <c r="L254" i="42"/>
  <c r="L253" i="42"/>
  <c r="L252" i="42"/>
  <c r="L251" i="42"/>
  <c r="L250" i="42"/>
  <c r="L249" i="42"/>
  <c r="L248" i="42"/>
  <c r="L247" i="42"/>
  <c r="L246" i="42"/>
  <c r="L245" i="42"/>
  <c r="L244" i="42"/>
  <c r="L243" i="42"/>
  <c r="L242" i="42"/>
  <c r="L241" i="42"/>
  <c r="L240" i="42"/>
  <c r="L239" i="42"/>
  <c r="L238" i="42"/>
  <c r="L237" i="42"/>
  <c r="L236" i="42"/>
  <c r="L235" i="42"/>
  <c r="L234" i="42"/>
  <c r="L233" i="42"/>
  <c r="L232" i="42"/>
  <c r="L231" i="42"/>
  <c r="L230" i="42"/>
  <c r="L229" i="42"/>
  <c r="L228" i="42"/>
  <c r="L227" i="42"/>
  <c r="L226" i="42"/>
  <c r="L225" i="42"/>
  <c r="L224" i="42"/>
  <c r="L223" i="42"/>
  <c r="L222" i="42"/>
  <c r="L221" i="42"/>
  <c r="L220" i="42"/>
  <c r="L219" i="42"/>
  <c r="L218" i="42"/>
  <c r="L217" i="42"/>
  <c r="L216" i="42"/>
  <c r="L215" i="42"/>
  <c r="L214" i="42"/>
  <c r="L213" i="42"/>
  <c r="L212" i="42"/>
  <c r="L211" i="42"/>
  <c r="L210" i="42"/>
  <c r="L209" i="42"/>
  <c r="L208" i="42"/>
  <c r="L207" i="42"/>
  <c r="L206" i="42"/>
  <c r="L205" i="42"/>
  <c r="L204" i="42"/>
  <c r="L203" i="42"/>
  <c r="L202" i="42"/>
  <c r="L201" i="42"/>
  <c r="L200" i="42"/>
  <c r="L199" i="42"/>
  <c r="L198" i="42"/>
  <c r="L197" i="42"/>
  <c r="L196" i="42"/>
  <c r="L195" i="42"/>
  <c r="L194" i="42"/>
  <c r="L193" i="42"/>
  <c r="L192" i="42"/>
  <c r="L191" i="42"/>
  <c r="L190" i="42"/>
  <c r="L189" i="42"/>
  <c r="L188" i="42"/>
  <c r="L187" i="42"/>
  <c r="L186" i="42"/>
  <c r="L185" i="42"/>
  <c r="L184" i="42"/>
  <c r="L183" i="42"/>
  <c r="L182" i="42"/>
  <c r="L181" i="42"/>
  <c r="L180" i="42"/>
  <c r="L179" i="42"/>
  <c r="L178" i="42"/>
  <c r="L177" i="42"/>
  <c r="L176" i="42"/>
  <c r="L175" i="42"/>
  <c r="L174" i="42"/>
  <c r="L173" i="42"/>
  <c r="L172" i="42"/>
  <c r="L171" i="42"/>
  <c r="L170" i="42"/>
  <c r="L169" i="42"/>
  <c r="L168" i="42"/>
  <c r="L167" i="42"/>
  <c r="L166" i="42"/>
  <c r="L165" i="42"/>
  <c r="L164" i="42"/>
  <c r="L163" i="42"/>
  <c r="L162" i="42"/>
  <c r="L161" i="42"/>
  <c r="L160" i="42"/>
  <c r="L159" i="42"/>
  <c r="L158" i="42"/>
  <c r="L157" i="42"/>
  <c r="L156" i="42"/>
  <c r="L155" i="42"/>
  <c r="L154" i="42"/>
  <c r="L153" i="42"/>
  <c r="L152" i="42"/>
  <c r="L151" i="42"/>
  <c r="L150" i="42"/>
  <c r="L149" i="42"/>
  <c r="L148" i="42"/>
  <c r="L147" i="42"/>
  <c r="L146" i="42"/>
  <c r="L145" i="42"/>
  <c r="L144" i="42"/>
  <c r="L143" i="42"/>
  <c r="L142" i="42"/>
  <c r="L141" i="42"/>
  <c r="L140" i="42"/>
  <c r="L139" i="42"/>
  <c r="L138" i="42"/>
  <c r="L137" i="42"/>
  <c r="L136" i="42"/>
  <c r="L135" i="42"/>
  <c r="L134" i="42"/>
  <c r="L133" i="42"/>
  <c r="L132" i="42"/>
  <c r="L131" i="42"/>
  <c r="L130" i="42"/>
  <c r="L129" i="42"/>
  <c r="L128" i="42"/>
  <c r="L127" i="42"/>
  <c r="L126" i="42"/>
  <c r="L125" i="42"/>
  <c r="L124" i="42"/>
  <c r="L123" i="42"/>
  <c r="L122" i="42"/>
  <c r="L121" i="42"/>
  <c r="L120" i="42"/>
  <c r="L119" i="42"/>
  <c r="L118" i="42"/>
  <c r="L117" i="42"/>
  <c r="L116" i="42"/>
  <c r="L115" i="42"/>
  <c r="L114" i="42"/>
  <c r="L113" i="42"/>
  <c r="L112" i="42"/>
  <c r="L111" i="42"/>
  <c r="L110" i="42"/>
  <c r="L109" i="42"/>
  <c r="L108" i="42"/>
  <c r="L107" i="42"/>
  <c r="L106" i="42"/>
  <c r="L105" i="42"/>
  <c r="L104" i="42"/>
  <c r="L103" i="42"/>
  <c r="L102" i="42"/>
  <c r="L101" i="42"/>
  <c r="L100" i="42"/>
  <c r="L99" i="42"/>
  <c r="L98" i="42"/>
  <c r="L97" i="42"/>
  <c r="L96" i="42"/>
  <c r="L95" i="42"/>
  <c r="L94" i="42"/>
  <c r="L93" i="42"/>
  <c r="L92" i="42"/>
  <c r="L91" i="42"/>
  <c r="L90" i="42"/>
  <c r="L89" i="42"/>
  <c r="L88" i="42"/>
  <c r="L87" i="42"/>
  <c r="L86" i="42"/>
  <c r="L85" i="42"/>
  <c r="L84" i="42"/>
  <c r="L83" i="42"/>
  <c r="L82" i="42"/>
  <c r="L81" i="42"/>
  <c r="L80" i="42"/>
  <c r="L79" i="42"/>
  <c r="L78" i="42"/>
  <c r="L77" i="42"/>
  <c r="L76" i="42"/>
  <c r="L75" i="42"/>
  <c r="L74" i="42"/>
  <c r="L73" i="42"/>
  <c r="L72" i="42"/>
  <c r="L71" i="42"/>
  <c r="L70" i="42"/>
  <c r="L69" i="42"/>
  <c r="L68" i="42"/>
  <c r="L67" i="42"/>
  <c r="L66" i="42"/>
  <c r="L65" i="42"/>
  <c r="L64" i="42"/>
  <c r="L63" i="42"/>
  <c r="L62" i="42"/>
  <c r="L61" i="42"/>
  <c r="L60" i="42"/>
  <c r="L59" i="42"/>
  <c r="L58" i="42"/>
  <c r="L57" i="42"/>
  <c r="L55" i="42"/>
  <c r="L54" i="42"/>
  <c r="L53" i="42"/>
  <c r="L52" i="42"/>
  <c r="L51" i="42"/>
  <c r="L50" i="42"/>
  <c r="L49" i="42"/>
  <c r="L48" i="42"/>
  <c r="L47" i="42"/>
  <c r="L46" i="42"/>
  <c r="L45" i="42"/>
  <c r="L44" i="42"/>
  <c r="L43" i="42"/>
  <c r="L42" i="42"/>
  <c r="L41" i="42"/>
  <c r="L40" i="42"/>
  <c r="L39" i="42"/>
  <c r="L38" i="42"/>
  <c r="L37" i="42"/>
  <c r="L36" i="42"/>
  <c r="L35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5" i="42"/>
  <c r="L14" i="42"/>
  <c r="L13" i="42"/>
  <c r="L12" i="42"/>
  <c r="L11" i="42"/>
  <c r="L9" i="42"/>
  <c r="L8" i="42"/>
  <c r="L7" i="42"/>
  <c r="L6" i="42"/>
  <c r="L5" i="42"/>
  <c r="L374" i="38" l="1"/>
  <c r="L373" i="38"/>
  <c r="L372" i="38"/>
  <c r="L371" i="38"/>
  <c r="L370" i="38"/>
  <c r="L369" i="38"/>
  <c r="L368" i="38"/>
  <c r="L367" i="38"/>
  <c r="L366" i="38"/>
  <c r="L365" i="38"/>
  <c r="L364" i="38"/>
  <c r="L363" i="38"/>
  <c r="L362" i="38"/>
  <c r="L361" i="38"/>
  <c r="L360" i="38"/>
  <c r="L359" i="38"/>
  <c r="L358" i="38"/>
  <c r="L357" i="38"/>
  <c r="L356" i="38"/>
  <c r="L355" i="38"/>
  <c r="L354" i="38"/>
  <c r="L353" i="38"/>
  <c r="L352" i="38"/>
  <c r="L351" i="38"/>
  <c r="L350" i="38"/>
  <c r="L349" i="38"/>
  <c r="L348" i="38"/>
  <c r="L347" i="38"/>
  <c r="L346" i="38"/>
  <c r="L345" i="38"/>
  <c r="L344" i="38"/>
  <c r="L343" i="38"/>
  <c r="L342" i="38"/>
  <c r="L341" i="38"/>
  <c r="L340" i="38"/>
  <c r="L339" i="38"/>
  <c r="L338" i="38"/>
  <c r="L337" i="38"/>
  <c r="L336" i="38"/>
  <c r="L335" i="38"/>
  <c r="L334" i="38"/>
  <c r="L333" i="38"/>
  <c r="L332" i="38"/>
  <c r="L331" i="38"/>
  <c r="L330" i="38"/>
  <c r="L329" i="38"/>
  <c r="L328" i="38"/>
  <c r="L327" i="38"/>
  <c r="L326" i="38"/>
  <c r="L325" i="38"/>
  <c r="L324" i="38"/>
  <c r="L323" i="38"/>
  <c r="L322" i="38"/>
  <c r="L321" i="38"/>
  <c r="L320" i="38"/>
  <c r="L319" i="38"/>
  <c r="L318" i="38"/>
  <c r="L317" i="38"/>
  <c r="L316" i="38"/>
  <c r="L315" i="38"/>
  <c r="L314" i="38"/>
  <c r="L313" i="38"/>
  <c r="L312" i="38"/>
  <c r="L311" i="38"/>
  <c r="L310" i="38"/>
  <c r="L309" i="38"/>
  <c r="L308" i="38"/>
  <c r="L307" i="38"/>
  <c r="L306" i="38"/>
  <c r="L305" i="38"/>
  <c r="L304" i="38"/>
  <c r="L303" i="38"/>
  <c r="L302" i="38"/>
  <c r="L301" i="38"/>
  <c r="L300" i="38"/>
  <c r="L299" i="38"/>
  <c r="L298" i="38"/>
  <c r="L297" i="38"/>
  <c r="L296" i="38"/>
  <c r="L295" i="38"/>
  <c r="L294" i="38"/>
  <c r="L293" i="38"/>
  <c r="L292" i="38"/>
  <c r="L291" i="38"/>
  <c r="L290" i="38"/>
  <c r="L289" i="38"/>
  <c r="L288" i="38"/>
  <c r="L287" i="38"/>
  <c r="L286" i="38"/>
  <c r="L285" i="38"/>
  <c r="L284" i="38"/>
  <c r="L283" i="38"/>
  <c r="L282" i="38"/>
  <c r="L281" i="38"/>
  <c r="L280" i="38"/>
  <c r="L279" i="38"/>
  <c r="L278" i="38"/>
  <c r="L277" i="38"/>
  <c r="L276" i="38"/>
  <c r="L275" i="38"/>
  <c r="L274" i="38"/>
  <c r="L273" i="38"/>
  <c r="L272" i="38"/>
  <c r="L271" i="38"/>
  <c r="L270" i="38"/>
  <c r="L269" i="38"/>
  <c r="L268" i="38"/>
  <c r="L267" i="38"/>
  <c r="L266" i="38"/>
  <c r="L265" i="38"/>
  <c r="L264" i="38"/>
  <c r="L263" i="38"/>
  <c r="L262" i="38"/>
  <c r="L261" i="38"/>
  <c r="L260" i="38"/>
  <c r="L259" i="38"/>
  <c r="L258" i="38"/>
  <c r="L257" i="38"/>
  <c r="L256" i="38"/>
  <c r="L255" i="38"/>
  <c r="L254" i="38"/>
  <c r="L253" i="38"/>
  <c r="L252" i="38"/>
  <c r="L251" i="38"/>
  <c r="L250" i="38"/>
  <c r="L249" i="38"/>
  <c r="L248" i="38"/>
  <c r="L247" i="38"/>
  <c r="L246" i="38"/>
  <c r="L245" i="38"/>
  <c r="L244" i="38"/>
  <c r="L243" i="38"/>
  <c r="L242" i="38"/>
  <c r="L241" i="38"/>
  <c r="L240" i="38"/>
  <c r="L239" i="38"/>
  <c r="L238" i="38"/>
  <c r="L237" i="38"/>
  <c r="L236" i="38"/>
  <c r="L235" i="38"/>
  <c r="L234" i="38"/>
  <c r="L233" i="38"/>
  <c r="L232" i="38"/>
  <c r="L231" i="38"/>
  <c r="L230" i="38"/>
  <c r="L229" i="38"/>
  <c r="L228" i="38"/>
  <c r="L227" i="38"/>
  <c r="L226" i="38"/>
  <c r="L225" i="38"/>
  <c r="L224" i="38"/>
  <c r="L223" i="38"/>
  <c r="L222" i="38"/>
  <c r="L221" i="38"/>
  <c r="L220" i="38"/>
  <c r="L219" i="38"/>
  <c r="L218" i="38"/>
  <c r="L217" i="38"/>
  <c r="L216" i="38"/>
  <c r="L215" i="38"/>
  <c r="L214" i="38"/>
  <c r="L213" i="38"/>
  <c r="L212" i="38"/>
  <c r="L211" i="38"/>
  <c r="L210" i="38"/>
  <c r="L209" i="38"/>
  <c r="L208" i="38"/>
  <c r="L207" i="38"/>
  <c r="L206" i="38"/>
  <c r="L205" i="38"/>
  <c r="L204" i="38"/>
  <c r="L203" i="38"/>
  <c r="L202" i="38"/>
  <c r="L201" i="38"/>
  <c r="L200" i="38"/>
  <c r="L199" i="38"/>
  <c r="L198" i="38"/>
  <c r="L197" i="38"/>
  <c r="L196" i="38"/>
  <c r="L195" i="38"/>
  <c r="L194" i="38"/>
  <c r="L193" i="38"/>
  <c r="L192" i="38"/>
  <c r="L191" i="38"/>
  <c r="L190" i="38"/>
  <c r="L189" i="38"/>
  <c r="L188" i="38"/>
  <c r="L187" i="38"/>
  <c r="L186" i="38"/>
  <c r="L185" i="38"/>
  <c r="L184" i="38"/>
  <c r="L183" i="38"/>
  <c r="L182" i="38"/>
  <c r="L181" i="38"/>
  <c r="L180" i="38"/>
  <c r="L179" i="38"/>
  <c r="L178" i="38"/>
  <c r="L177" i="38"/>
  <c r="L176" i="38"/>
  <c r="L175" i="38"/>
  <c r="L174" i="38"/>
  <c r="L173" i="38"/>
  <c r="L172" i="38"/>
  <c r="L171" i="38"/>
  <c r="L170" i="38"/>
  <c r="L169" i="38"/>
  <c r="L168" i="38"/>
  <c r="L167" i="38"/>
  <c r="L166" i="38"/>
  <c r="L165" i="38"/>
  <c r="L164" i="38"/>
  <c r="L163" i="38"/>
  <c r="L162" i="38"/>
  <c r="L161" i="38"/>
  <c r="L160" i="38"/>
  <c r="L159" i="38"/>
  <c r="L158" i="38"/>
  <c r="L157" i="38"/>
  <c r="L156" i="38"/>
  <c r="L155" i="38"/>
  <c r="L154" i="38"/>
  <c r="L153" i="38"/>
  <c r="L152" i="38"/>
  <c r="L151" i="38"/>
  <c r="L150" i="38"/>
  <c r="L149" i="38"/>
  <c r="L148" i="38"/>
  <c r="L147" i="38"/>
  <c r="L146" i="38"/>
  <c r="L145" i="38"/>
  <c r="L144" i="38"/>
  <c r="L143" i="38"/>
  <c r="L142" i="38"/>
  <c r="L141" i="38"/>
  <c r="L140" i="38"/>
  <c r="L139" i="38"/>
  <c r="L138" i="38"/>
  <c r="L137" i="38"/>
  <c r="L136" i="38"/>
  <c r="L135" i="38"/>
  <c r="L134" i="38"/>
  <c r="L133" i="38"/>
  <c r="L132" i="38"/>
  <c r="L131" i="38"/>
  <c r="L130" i="38"/>
  <c r="L129" i="38"/>
  <c r="L128" i="38"/>
  <c r="L127" i="38"/>
  <c r="L126" i="38"/>
  <c r="L125" i="38"/>
  <c r="L124" i="38"/>
  <c r="L123" i="38"/>
  <c r="L122" i="38"/>
  <c r="L121" i="38"/>
  <c r="L120" i="38"/>
  <c r="L119" i="38"/>
  <c r="L118" i="38"/>
  <c r="L117" i="38"/>
  <c r="L116" i="38"/>
  <c r="L115" i="38"/>
  <c r="L114" i="38"/>
  <c r="L113" i="38"/>
  <c r="L112" i="38"/>
  <c r="L111" i="38"/>
  <c r="L110" i="38"/>
  <c r="L109" i="38"/>
  <c r="L108" i="38"/>
  <c r="L107" i="38"/>
  <c r="L106" i="38"/>
  <c r="L105" i="38"/>
  <c r="L104" i="38"/>
  <c r="L103" i="38"/>
  <c r="L102" i="38"/>
  <c r="L101" i="38"/>
  <c r="L100" i="38"/>
  <c r="L99" i="38"/>
  <c r="L98" i="38"/>
  <c r="L97" i="38"/>
  <c r="L96" i="38"/>
  <c r="L95" i="38"/>
  <c r="L94" i="38"/>
  <c r="L93" i="38"/>
  <c r="L92" i="38"/>
  <c r="L91" i="38"/>
  <c r="L90" i="38"/>
  <c r="L89" i="38"/>
  <c r="L88" i="38"/>
  <c r="L87" i="38"/>
  <c r="L86" i="38"/>
  <c r="L85" i="38"/>
  <c r="L84" i="38"/>
  <c r="L83" i="38"/>
  <c r="L82" i="38"/>
  <c r="L81" i="38"/>
  <c r="L80" i="38"/>
  <c r="L79" i="38"/>
  <c r="L78" i="38"/>
  <c r="L77" i="38"/>
  <c r="L76" i="38"/>
  <c r="L75" i="38"/>
  <c r="L74" i="38"/>
  <c r="L73" i="38"/>
  <c r="L72" i="38"/>
  <c r="L71" i="38"/>
  <c r="L70" i="38"/>
  <c r="L69" i="38"/>
  <c r="L68" i="38"/>
  <c r="L67" i="38"/>
  <c r="L66" i="38"/>
  <c r="L65" i="38"/>
  <c r="L64" i="38"/>
  <c r="L63" i="38"/>
  <c r="L62" i="38"/>
  <c r="L61" i="38"/>
  <c r="L60" i="38"/>
  <c r="L59" i="38"/>
  <c r="L58" i="38"/>
  <c r="L57" i="38"/>
  <c r="L56" i="38"/>
  <c r="L55" i="38"/>
  <c r="L54" i="38"/>
  <c r="L53" i="38"/>
  <c r="L52" i="38"/>
  <c r="L51" i="38"/>
  <c r="L50" i="38"/>
  <c r="L49" i="38"/>
  <c r="L48" i="38"/>
  <c r="L47" i="38"/>
  <c r="L46" i="38"/>
  <c r="L45" i="38"/>
  <c r="L44" i="38"/>
  <c r="L43" i="38"/>
  <c r="L42" i="38"/>
  <c r="L41" i="38"/>
  <c r="L40" i="38"/>
  <c r="L39" i="38"/>
  <c r="L38" i="38"/>
  <c r="L37" i="38"/>
  <c r="L36" i="38"/>
  <c r="L35" i="38"/>
  <c r="L34" i="38"/>
  <c r="L33" i="38"/>
  <c r="L32" i="38"/>
  <c r="L31" i="38"/>
  <c r="L30" i="38"/>
  <c r="L29" i="38"/>
  <c r="L28" i="38"/>
  <c r="L27" i="38"/>
  <c r="L26" i="38"/>
  <c r="L25" i="38"/>
  <c r="L24" i="38"/>
  <c r="L23" i="38"/>
  <c r="L22" i="38"/>
  <c r="L21" i="38"/>
  <c r="L20" i="38"/>
  <c r="L19" i="38"/>
  <c r="L18" i="38"/>
  <c r="L17" i="38"/>
  <c r="L16" i="38"/>
  <c r="L15" i="38"/>
  <c r="L14" i="38"/>
  <c r="L13" i="38"/>
  <c r="L12" i="38"/>
  <c r="L11" i="38"/>
  <c r="L10" i="38"/>
  <c r="L9" i="38"/>
  <c r="L8" i="38"/>
  <c r="L7" i="38"/>
  <c r="L6" i="38"/>
  <c r="L5" i="38"/>
  <c r="L370" i="31"/>
  <c r="L366" i="31"/>
  <c r="L365" i="31"/>
  <c r="L361" i="31"/>
  <c r="L360" i="31"/>
  <c r="L357" i="31"/>
  <c r="L356" i="31"/>
  <c r="L355" i="31"/>
  <c r="L350" i="31"/>
  <c r="L346" i="31"/>
  <c r="L345" i="31"/>
  <c r="L342" i="31"/>
  <c r="L341" i="31"/>
  <c r="L340" i="31"/>
  <c r="L335" i="31"/>
  <c r="L333" i="31"/>
  <c r="L331" i="31"/>
  <c r="L330" i="31"/>
  <c r="L327" i="31"/>
  <c r="L326" i="31"/>
  <c r="L325" i="31"/>
  <c r="L322" i="31"/>
  <c r="L321" i="31"/>
  <c r="L320" i="31"/>
  <c r="L316" i="31"/>
  <c r="L315" i="31"/>
  <c r="L312" i="31"/>
  <c r="L311" i="31"/>
  <c r="L310" i="31"/>
  <c r="L306" i="31"/>
  <c r="L305" i="31"/>
  <c r="L301" i="31"/>
  <c r="L300" i="31"/>
  <c r="L298" i="31"/>
  <c r="L297" i="31"/>
  <c r="L296" i="31"/>
  <c r="L295" i="31"/>
  <c r="L292" i="31"/>
  <c r="L291" i="31"/>
  <c r="L290" i="31"/>
  <c r="L286" i="31"/>
  <c r="L285" i="31"/>
  <c r="L282" i="31"/>
  <c r="L281" i="31"/>
  <c r="L280" i="31"/>
  <c r="L277" i="31"/>
  <c r="L276" i="31"/>
  <c r="L275" i="31"/>
  <c r="L271" i="31"/>
  <c r="L270" i="31"/>
  <c r="L267" i="31"/>
  <c r="L266" i="31"/>
  <c r="L265" i="31"/>
  <c r="L262" i="31"/>
  <c r="L261" i="31"/>
  <c r="L260" i="31"/>
  <c r="L257" i="31"/>
  <c r="L256" i="31"/>
  <c r="L255" i="31"/>
  <c r="L251" i="31"/>
  <c r="L250" i="31"/>
  <c r="L248" i="31"/>
  <c r="L247" i="31"/>
  <c r="L246" i="31"/>
  <c r="L245" i="31"/>
  <c r="L243" i="31"/>
  <c r="L242" i="31"/>
  <c r="L241" i="31"/>
  <c r="L240" i="31"/>
  <c r="L237" i="31"/>
  <c r="L236" i="31"/>
  <c r="L235" i="31"/>
  <c r="L232" i="31"/>
  <c r="L231" i="31"/>
  <c r="L230" i="31"/>
  <c r="L227" i="31"/>
  <c r="L226" i="31"/>
  <c r="L225" i="31"/>
  <c r="L222" i="31"/>
  <c r="L221" i="31"/>
  <c r="L220" i="31"/>
  <c r="L217" i="31"/>
  <c r="L216" i="31"/>
  <c r="L215" i="31"/>
  <c r="L214" i="31"/>
  <c r="L213" i="31"/>
  <c r="L212" i="31"/>
  <c r="L211" i="31"/>
  <c r="L210" i="31"/>
  <c r="L207" i="31"/>
  <c r="L206" i="31"/>
  <c r="L205" i="31"/>
  <c r="L202" i="31"/>
  <c r="L201" i="31"/>
  <c r="L200" i="31"/>
  <c r="L198" i="31"/>
  <c r="L197" i="31"/>
  <c r="L196" i="31"/>
  <c r="L195" i="31"/>
  <c r="L192" i="31"/>
  <c r="L191" i="31"/>
  <c r="L190" i="31"/>
  <c r="L187" i="31"/>
  <c r="L186" i="31"/>
  <c r="L185" i="31"/>
  <c r="L184" i="31"/>
  <c r="L182" i="31"/>
  <c r="L181" i="31"/>
  <c r="L180" i="31"/>
  <c r="L177" i="31"/>
  <c r="L176" i="31"/>
  <c r="L175" i="31"/>
  <c r="L173" i="31"/>
  <c r="L172" i="31"/>
  <c r="L171" i="31"/>
  <c r="L170" i="31"/>
  <c r="L169" i="31"/>
  <c r="L166" i="31"/>
  <c r="L165" i="31"/>
  <c r="L162" i="31"/>
  <c r="L161" i="31"/>
  <c r="L160" i="31"/>
  <c r="L158" i="31"/>
  <c r="L157" i="31"/>
  <c r="L156" i="31"/>
  <c r="L155" i="31"/>
  <c r="L153" i="31"/>
  <c r="L152" i="31"/>
  <c r="L151" i="31"/>
  <c r="L150" i="31"/>
  <c r="L147" i="31"/>
  <c r="L146" i="31"/>
  <c r="L145" i="31"/>
  <c r="L142" i="31"/>
  <c r="L141" i="31"/>
  <c r="L140" i="31"/>
  <c r="L137" i="31"/>
  <c r="L136" i="31"/>
  <c r="L135" i="31"/>
  <c r="L134" i="31"/>
  <c r="L133" i="31"/>
  <c r="L132" i="31"/>
  <c r="L131" i="31"/>
  <c r="L130" i="31"/>
  <c r="L127" i="31"/>
  <c r="L126" i="31"/>
  <c r="L125" i="31"/>
  <c r="L122" i="31"/>
  <c r="L121" i="31"/>
  <c r="L120" i="31"/>
  <c r="L117" i="31"/>
  <c r="L116" i="31"/>
  <c r="L115" i="31"/>
  <c r="L112" i="31"/>
  <c r="L111" i="31"/>
  <c r="L110" i="31"/>
  <c r="L107" i="31"/>
  <c r="L106" i="31"/>
  <c r="L105" i="31"/>
  <c r="L104" i="31"/>
  <c r="L103" i="31"/>
  <c r="L102" i="31"/>
  <c r="L101" i="31"/>
  <c r="L100" i="31"/>
  <c r="L98" i="31"/>
  <c r="L97" i="31"/>
  <c r="L96" i="31"/>
  <c r="L95" i="31"/>
  <c r="L92" i="31"/>
  <c r="L91" i="31"/>
  <c r="L90" i="31"/>
  <c r="L87" i="31"/>
  <c r="L86" i="31"/>
  <c r="L85" i="31"/>
  <c r="L82" i="31"/>
  <c r="L81" i="31"/>
  <c r="L80" i="31"/>
  <c r="L77" i="31"/>
  <c r="L76" i="31"/>
  <c r="L75" i="31"/>
  <c r="L71" i="31"/>
  <c r="L70" i="31"/>
  <c r="L67" i="31"/>
  <c r="L66" i="31"/>
  <c r="L65" i="31"/>
  <c r="L62" i="31"/>
  <c r="L61" i="31"/>
  <c r="L60" i="31"/>
  <c r="L58" i="31"/>
  <c r="L57" i="31"/>
  <c r="L56" i="31"/>
  <c r="L55" i="31"/>
  <c r="L54" i="31"/>
  <c r="L52" i="31"/>
  <c r="L51" i="31"/>
  <c r="L50" i="31"/>
  <c r="L46" i="31"/>
  <c r="L45" i="31"/>
  <c r="L42" i="31"/>
  <c r="L41" i="31"/>
  <c r="L40" i="31"/>
  <c r="L37" i="31"/>
  <c r="L36" i="31"/>
  <c r="L35" i="31"/>
  <c r="L32" i="31"/>
  <c r="L31" i="31"/>
  <c r="L30" i="31"/>
  <c r="L27" i="31"/>
  <c r="L26" i="31"/>
  <c r="L25" i="31"/>
  <c r="L22" i="31"/>
  <c r="L21" i="31"/>
  <c r="L20" i="31"/>
  <c r="L17" i="31"/>
  <c r="L16" i="31"/>
  <c r="L15" i="31"/>
  <c r="L12" i="31"/>
  <c r="L11" i="31"/>
  <c r="L10" i="31"/>
  <c r="L9" i="31"/>
  <c r="L8" i="31"/>
  <c r="L7" i="31"/>
  <c r="L6" i="31"/>
  <c r="L5" i="31"/>
  <c r="L6" i="1"/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6" i="1"/>
  <c r="AA6" i="1" l="1"/>
  <c r="AA7" i="1"/>
  <c r="AA66" i="1"/>
  <c r="AA62" i="1"/>
  <c r="AA58" i="1"/>
  <c r="AA54" i="1"/>
  <c r="AA50" i="1"/>
  <c r="AA46" i="1"/>
  <c r="AA42" i="1"/>
  <c r="AA38" i="1"/>
  <c r="AA34" i="1"/>
  <c r="AA30" i="1"/>
  <c r="AA26" i="1"/>
  <c r="AA22" i="1"/>
  <c r="AA18" i="1"/>
  <c r="AA14" i="1"/>
  <c r="AA10" i="1"/>
  <c r="AA72" i="1"/>
  <c r="AA64" i="1"/>
  <c r="AA56" i="1"/>
  <c r="AA48" i="1"/>
  <c r="AA40" i="1"/>
  <c r="AA28" i="1"/>
  <c r="AA20" i="1"/>
  <c r="AA8" i="1"/>
  <c r="AA76" i="1"/>
  <c r="AA68" i="1"/>
  <c r="AA60" i="1"/>
  <c r="AA52" i="1"/>
  <c r="AA44" i="1"/>
  <c r="AA36" i="1"/>
  <c r="AA32" i="1"/>
  <c r="AB32" i="1" s="1"/>
  <c r="AA24" i="1"/>
  <c r="AA16" i="1"/>
  <c r="AA12" i="1"/>
  <c r="AA77" i="1"/>
  <c r="AA73" i="1"/>
  <c r="AA69" i="1"/>
  <c r="AA65" i="1"/>
  <c r="AA61" i="1"/>
  <c r="AA57" i="1"/>
  <c r="AA53" i="1"/>
  <c r="AA49" i="1"/>
  <c r="AA45" i="1"/>
  <c r="AA41" i="1"/>
  <c r="AA37" i="1"/>
  <c r="AA33" i="1"/>
  <c r="AA29" i="1"/>
  <c r="AA25" i="1"/>
  <c r="AA21" i="1"/>
  <c r="AA17" i="1"/>
  <c r="AA13" i="1"/>
  <c r="AA9" i="1"/>
  <c r="AA70" i="1"/>
  <c r="AA74" i="1"/>
  <c r="AA78" i="1"/>
  <c r="AA79" i="1"/>
  <c r="AA75" i="1"/>
  <c r="AA71" i="1"/>
  <c r="AA67" i="1"/>
  <c r="AA63" i="1"/>
  <c r="AA59" i="1"/>
  <c r="AA55" i="1"/>
  <c r="AA51" i="1"/>
  <c r="AA47" i="1"/>
  <c r="AA43" i="1"/>
  <c r="AA39" i="1"/>
  <c r="AA35" i="1"/>
  <c r="AA31" i="1"/>
  <c r="AA27" i="1"/>
  <c r="AA23" i="1"/>
  <c r="AA19" i="1"/>
  <c r="AA15" i="1"/>
  <c r="AA11" i="1"/>
  <c r="AD79" i="1" l="1"/>
  <c r="AC79" i="1"/>
  <c r="AH79" i="1"/>
  <c r="AE79" i="1"/>
  <c r="AG79" i="1"/>
  <c r="AF79" i="1"/>
  <c r="AB79" i="1"/>
  <c r="AE78" i="1"/>
  <c r="AD78" i="1"/>
  <c r="AC78" i="1"/>
  <c r="AH78" i="1"/>
  <c r="AG78" i="1"/>
  <c r="AF78" i="1"/>
  <c r="AB78" i="1"/>
  <c r="AF77" i="1"/>
  <c r="AH77" i="1"/>
  <c r="AE77" i="1"/>
  <c r="AG77" i="1"/>
  <c r="AD77" i="1"/>
  <c r="AC77" i="1"/>
  <c r="AB77" i="1"/>
  <c r="AG76" i="1"/>
  <c r="AH76" i="1"/>
  <c r="AF76" i="1"/>
  <c r="AD76" i="1"/>
  <c r="AE76" i="1"/>
  <c r="AC76" i="1"/>
  <c r="AB76" i="1"/>
  <c r="AH75" i="1"/>
  <c r="AD75" i="1"/>
  <c r="AG75" i="1"/>
  <c r="AF75" i="1"/>
  <c r="AC75" i="1"/>
  <c r="AE75" i="1"/>
  <c r="AB75" i="1"/>
  <c r="AC74" i="1"/>
  <c r="AH74" i="1"/>
  <c r="AE74" i="1"/>
  <c r="AD74" i="1"/>
  <c r="AG74" i="1"/>
  <c r="AF74" i="1"/>
  <c r="AB74" i="1"/>
  <c r="AD73" i="1"/>
  <c r="AC73" i="1"/>
  <c r="AG73" i="1"/>
  <c r="AE73" i="1"/>
  <c r="AH73" i="1"/>
  <c r="AF73" i="1"/>
  <c r="AB73" i="1"/>
  <c r="AE72" i="1"/>
  <c r="AC72" i="1"/>
  <c r="AD72" i="1"/>
  <c r="AH72" i="1"/>
  <c r="AF72" i="1"/>
  <c r="AG72" i="1"/>
  <c r="AB72" i="1"/>
  <c r="AF71" i="1"/>
  <c r="AE71" i="1"/>
  <c r="AG71" i="1"/>
  <c r="AD71" i="1"/>
  <c r="AC71" i="1"/>
  <c r="AH71" i="1"/>
  <c r="AB71" i="1"/>
  <c r="AG70" i="1"/>
  <c r="AD70" i="1"/>
  <c r="AH70" i="1"/>
  <c r="AF70" i="1"/>
  <c r="AE70" i="1"/>
  <c r="AC70" i="1"/>
  <c r="AB70" i="1"/>
  <c r="AH69" i="1"/>
  <c r="AF69" i="1"/>
  <c r="AG69" i="1"/>
  <c r="AE69" i="1"/>
  <c r="AC69" i="1"/>
  <c r="AD69" i="1"/>
  <c r="AB69" i="1"/>
  <c r="AC68" i="1"/>
  <c r="AE68" i="1"/>
  <c r="AH68" i="1"/>
  <c r="AF68" i="1"/>
  <c r="AG68" i="1"/>
  <c r="AD68" i="1"/>
  <c r="AB68" i="1"/>
  <c r="AD67" i="1"/>
  <c r="AH67" i="1"/>
  <c r="AG67" i="1"/>
  <c r="AC67" i="1"/>
  <c r="AF67" i="1"/>
  <c r="AE67" i="1"/>
  <c r="AB67" i="1"/>
  <c r="AE66" i="1"/>
  <c r="AD66" i="1"/>
  <c r="AH66" i="1"/>
  <c r="AC66" i="1"/>
  <c r="AG66" i="1"/>
  <c r="AF66" i="1"/>
  <c r="AB66" i="1"/>
  <c r="AF65" i="1"/>
  <c r="AE65" i="1"/>
  <c r="AH65" i="1"/>
  <c r="AG65" i="1"/>
  <c r="AD65" i="1"/>
  <c r="AC65" i="1"/>
  <c r="AB65" i="1"/>
  <c r="AG64" i="1"/>
  <c r="AF64" i="1"/>
  <c r="AC64" i="1"/>
  <c r="AE64" i="1"/>
  <c r="AD64" i="1"/>
  <c r="AH64" i="1"/>
  <c r="AB64" i="1"/>
  <c r="AH63" i="1"/>
  <c r="AF63" i="1"/>
  <c r="AE63" i="1"/>
  <c r="AG63" i="1"/>
  <c r="AD63" i="1"/>
  <c r="AC63" i="1"/>
  <c r="AB63" i="1"/>
  <c r="AC62" i="1"/>
  <c r="AE62" i="1"/>
  <c r="AH62" i="1"/>
  <c r="AF62" i="1"/>
  <c r="AD62" i="1"/>
  <c r="AG62" i="1"/>
  <c r="AB62" i="1"/>
  <c r="AD61" i="1"/>
  <c r="AG61" i="1"/>
  <c r="AE61" i="1"/>
  <c r="AC61" i="1"/>
  <c r="AF61" i="1"/>
  <c r="AH61" i="1"/>
  <c r="AB61" i="1"/>
  <c r="AE60" i="1"/>
  <c r="AC60" i="1"/>
  <c r="AD60" i="1"/>
  <c r="AG60" i="1"/>
  <c r="AH60" i="1"/>
  <c r="AF60" i="1"/>
  <c r="AB60" i="1"/>
  <c r="AF59" i="1"/>
  <c r="AG59" i="1"/>
  <c r="AE59" i="1"/>
  <c r="AD59" i="1"/>
  <c r="AC59" i="1"/>
  <c r="AH59" i="1"/>
  <c r="AB59" i="1"/>
  <c r="AG58" i="1"/>
  <c r="AF58" i="1"/>
  <c r="AD58" i="1"/>
  <c r="AE58" i="1"/>
  <c r="AC58" i="1"/>
  <c r="AH58" i="1"/>
  <c r="AB58" i="1"/>
  <c r="AH57" i="1"/>
  <c r="AE57" i="1"/>
  <c r="AD57" i="1"/>
  <c r="AG57" i="1"/>
  <c r="AF57" i="1"/>
  <c r="AC57" i="1"/>
  <c r="AB57" i="1"/>
  <c r="AC56" i="1"/>
  <c r="AD56" i="1"/>
  <c r="AH56" i="1"/>
  <c r="AG56" i="1"/>
  <c r="AF56" i="1"/>
  <c r="AE56" i="1"/>
  <c r="AB56" i="1"/>
  <c r="AD55" i="1"/>
  <c r="AH55" i="1"/>
  <c r="AE55" i="1"/>
  <c r="AC55" i="1"/>
  <c r="AF55" i="1"/>
  <c r="AG55" i="1"/>
  <c r="AB55" i="1"/>
  <c r="AE54" i="1"/>
  <c r="AH54" i="1"/>
  <c r="AD54" i="1"/>
  <c r="AC54" i="1"/>
  <c r="AG54" i="1"/>
  <c r="AF54" i="1"/>
  <c r="AB54" i="1"/>
  <c r="AF53" i="1"/>
  <c r="AC53" i="1"/>
  <c r="AE53" i="1"/>
  <c r="AG53" i="1"/>
  <c r="AD53" i="1"/>
  <c r="AH53" i="1"/>
  <c r="AB53" i="1"/>
  <c r="AG52" i="1"/>
  <c r="AF52" i="1"/>
  <c r="AH52" i="1"/>
  <c r="AE52" i="1"/>
  <c r="AD52" i="1"/>
  <c r="AC52" i="1"/>
  <c r="AB52" i="1"/>
  <c r="AH51" i="1"/>
  <c r="AG51" i="1"/>
  <c r="AD51" i="1"/>
  <c r="AF51" i="1"/>
  <c r="AC51" i="1"/>
  <c r="AE51" i="1"/>
  <c r="AB51" i="1"/>
  <c r="AC50" i="1"/>
  <c r="AG50" i="1"/>
  <c r="AH50" i="1"/>
  <c r="AF50" i="1"/>
  <c r="AD50" i="1"/>
  <c r="AE50" i="1"/>
  <c r="AB50" i="1"/>
  <c r="AD49" i="1"/>
  <c r="AE49" i="1"/>
  <c r="AC49" i="1"/>
  <c r="AH49" i="1"/>
  <c r="AF49" i="1"/>
  <c r="AG49" i="1"/>
  <c r="AB49" i="1"/>
  <c r="AE48" i="1"/>
  <c r="AC48" i="1"/>
  <c r="AF48" i="1"/>
  <c r="AD48" i="1"/>
  <c r="AH48" i="1"/>
  <c r="AG48" i="1"/>
  <c r="AB48" i="1"/>
  <c r="AF47" i="1"/>
  <c r="AH47" i="1"/>
  <c r="AG47" i="1"/>
  <c r="AE47" i="1"/>
  <c r="AC47" i="1"/>
  <c r="AD47" i="1"/>
  <c r="AB47" i="1"/>
  <c r="AG46" i="1"/>
  <c r="AH46" i="1"/>
  <c r="AF46" i="1"/>
  <c r="AE46" i="1"/>
  <c r="AD46" i="1"/>
  <c r="AC46" i="1"/>
  <c r="AB46" i="1"/>
  <c r="AH45" i="1"/>
  <c r="AG45" i="1"/>
  <c r="AF45" i="1"/>
  <c r="AC45" i="1"/>
  <c r="AE45" i="1"/>
  <c r="AD45" i="1"/>
  <c r="AB45" i="1"/>
  <c r="AC44" i="1"/>
  <c r="AH44" i="1"/>
  <c r="AG44" i="1"/>
  <c r="AF44" i="1"/>
  <c r="AE44" i="1"/>
  <c r="AD44" i="1"/>
  <c r="AB44" i="1"/>
  <c r="AD43" i="1"/>
  <c r="AF43" i="1"/>
  <c r="AC43" i="1"/>
  <c r="AH43" i="1"/>
  <c r="AG43" i="1"/>
  <c r="AE43" i="1"/>
  <c r="AB43" i="1"/>
  <c r="AE42" i="1"/>
  <c r="AC42" i="1"/>
  <c r="AD42" i="1"/>
  <c r="AG42" i="1"/>
  <c r="AH42" i="1"/>
  <c r="AF42" i="1"/>
  <c r="AB42" i="1"/>
  <c r="AF41" i="1"/>
  <c r="AG41" i="1"/>
  <c r="AE41" i="1"/>
  <c r="AH41" i="1"/>
  <c r="AD41" i="1"/>
  <c r="AC41" i="1"/>
  <c r="AB41" i="1"/>
  <c r="AG40" i="1"/>
  <c r="AE40" i="1"/>
  <c r="AD40" i="1"/>
  <c r="AF40" i="1"/>
  <c r="AC40" i="1"/>
  <c r="AH40" i="1"/>
  <c r="AB40" i="1"/>
  <c r="AH39" i="1"/>
  <c r="AE39" i="1"/>
  <c r="AG39" i="1"/>
  <c r="AF39" i="1"/>
  <c r="AD39" i="1"/>
  <c r="AC39" i="1"/>
  <c r="AB39" i="1"/>
  <c r="AC38" i="1"/>
  <c r="AG38" i="1"/>
  <c r="AD38" i="1"/>
  <c r="AH38" i="1"/>
  <c r="AE38" i="1"/>
  <c r="AF38" i="1"/>
  <c r="AB38" i="1"/>
  <c r="AD37" i="1"/>
  <c r="AC37" i="1"/>
  <c r="AG37" i="1"/>
  <c r="AH37" i="1"/>
  <c r="AF37" i="1"/>
  <c r="AE37" i="1"/>
  <c r="AB37" i="1"/>
  <c r="AE36" i="1"/>
  <c r="AD36" i="1"/>
  <c r="AC36" i="1"/>
  <c r="AH36" i="1"/>
  <c r="AG36" i="1"/>
  <c r="AF36" i="1"/>
  <c r="AB36" i="1"/>
  <c r="AF35" i="1"/>
  <c r="AC35" i="1"/>
  <c r="AG35" i="1"/>
  <c r="AE35" i="1"/>
  <c r="AD35" i="1"/>
  <c r="AH35" i="1"/>
  <c r="AB35" i="1"/>
  <c r="AG34" i="1"/>
  <c r="AE34" i="1"/>
  <c r="AF34" i="1"/>
  <c r="AD34" i="1"/>
  <c r="AC34" i="1"/>
  <c r="AH34" i="1"/>
  <c r="AB34" i="1"/>
  <c r="AH33" i="1"/>
  <c r="AE33" i="1"/>
  <c r="AG33" i="1"/>
  <c r="AF33" i="1"/>
  <c r="AD33" i="1"/>
  <c r="AC33" i="1"/>
  <c r="AB33" i="1"/>
  <c r="AC32" i="1"/>
  <c r="AF32" i="1"/>
  <c r="AH32" i="1"/>
  <c r="AG32" i="1"/>
  <c r="AE32" i="1"/>
  <c r="AD32" i="1"/>
  <c r="AD31" i="1"/>
  <c r="AC31" i="1"/>
  <c r="AF31" i="1"/>
  <c r="AH31" i="1"/>
  <c r="AG31" i="1"/>
  <c r="AE31" i="1"/>
  <c r="AB31" i="1"/>
  <c r="AE30" i="1"/>
  <c r="AD30" i="1"/>
  <c r="AF30" i="1"/>
  <c r="AC30" i="1"/>
  <c r="AH30" i="1"/>
  <c r="AG30" i="1"/>
  <c r="AB30" i="1"/>
  <c r="AF29" i="1"/>
  <c r="AC29" i="1"/>
  <c r="AG29" i="1"/>
  <c r="AE29" i="1"/>
  <c r="AD29" i="1"/>
  <c r="AH29" i="1"/>
  <c r="AB29" i="1"/>
  <c r="AG28" i="1"/>
  <c r="AE28" i="1"/>
  <c r="AF28" i="1"/>
  <c r="AD28" i="1"/>
  <c r="AC28" i="1"/>
  <c r="AH28" i="1"/>
  <c r="AB28" i="1"/>
  <c r="AH27" i="1"/>
  <c r="AE27" i="1"/>
  <c r="AD27" i="1"/>
  <c r="AG27" i="1"/>
  <c r="AF27" i="1"/>
  <c r="AC27" i="1"/>
  <c r="AB27" i="1"/>
  <c r="AC26" i="1"/>
  <c r="AH26" i="1"/>
  <c r="AF26" i="1"/>
  <c r="AE26" i="1"/>
  <c r="AG26" i="1"/>
  <c r="AD26" i="1"/>
  <c r="AB26" i="1"/>
  <c r="AD25" i="1"/>
  <c r="AF25" i="1"/>
  <c r="AE25" i="1"/>
  <c r="AC25" i="1"/>
  <c r="AH25" i="1"/>
  <c r="AG25" i="1"/>
  <c r="AB25" i="1"/>
  <c r="AE24" i="1"/>
  <c r="AC24" i="1"/>
  <c r="AF24" i="1"/>
  <c r="AD24" i="1"/>
  <c r="AH24" i="1"/>
  <c r="AG24" i="1"/>
  <c r="AB24" i="1"/>
  <c r="AF23" i="1"/>
  <c r="AE23" i="1"/>
  <c r="AC23" i="1"/>
  <c r="AD23" i="1"/>
  <c r="AH23" i="1"/>
  <c r="AG23" i="1"/>
  <c r="AB23" i="1"/>
  <c r="AG22" i="1"/>
  <c r="AD22" i="1"/>
  <c r="AF22" i="1"/>
  <c r="AE22" i="1"/>
  <c r="AH22" i="1"/>
  <c r="AC22" i="1"/>
  <c r="AB22" i="1"/>
  <c r="AH21" i="1"/>
  <c r="AG21" i="1"/>
  <c r="AD21" i="1"/>
  <c r="AF21" i="1"/>
  <c r="AE21" i="1"/>
  <c r="AC21" i="1"/>
  <c r="AB21" i="1"/>
  <c r="AC20" i="1"/>
  <c r="AF20" i="1"/>
  <c r="AH20" i="1"/>
  <c r="AG20" i="1"/>
  <c r="AE20" i="1"/>
  <c r="AD20" i="1"/>
  <c r="AB20" i="1"/>
  <c r="AD19" i="1"/>
  <c r="AH19" i="1"/>
  <c r="AC19" i="1"/>
  <c r="AG19" i="1"/>
  <c r="AE19" i="1"/>
  <c r="AF19" i="1"/>
  <c r="AB19" i="1"/>
  <c r="AE18" i="1"/>
  <c r="AD18" i="1"/>
  <c r="AC18" i="1"/>
  <c r="AH18" i="1"/>
  <c r="AG18" i="1"/>
  <c r="AF18" i="1"/>
  <c r="AB18" i="1"/>
  <c r="AF17" i="1"/>
  <c r="AH17" i="1"/>
  <c r="AE17" i="1"/>
  <c r="AD17" i="1"/>
  <c r="AC17" i="1"/>
  <c r="AG17" i="1"/>
  <c r="AB17" i="1"/>
  <c r="AG16" i="1"/>
  <c r="AE16" i="1"/>
  <c r="AD16" i="1"/>
  <c r="AH16" i="1"/>
  <c r="AF16" i="1"/>
  <c r="AC16" i="1"/>
  <c r="AB16" i="1"/>
  <c r="AH15" i="1"/>
  <c r="AD15" i="1"/>
  <c r="AG15" i="1"/>
  <c r="AF15" i="1"/>
  <c r="AE15" i="1"/>
  <c r="AC15" i="1"/>
  <c r="AB15" i="1"/>
  <c r="AC14" i="1"/>
  <c r="AH14" i="1"/>
  <c r="AE14" i="1"/>
  <c r="AG14" i="1"/>
  <c r="AF14" i="1"/>
  <c r="AD14" i="1"/>
  <c r="AB14" i="1"/>
  <c r="AD13" i="1"/>
  <c r="AG13" i="1"/>
  <c r="AE13" i="1"/>
  <c r="AC13" i="1"/>
  <c r="AH13" i="1"/>
  <c r="AF13" i="1"/>
  <c r="AB13" i="1"/>
  <c r="AE12" i="1"/>
  <c r="AD12" i="1"/>
  <c r="AF12" i="1"/>
  <c r="AC12" i="1"/>
  <c r="AH12" i="1"/>
  <c r="AG12" i="1"/>
  <c r="AB12" i="1"/>
  <c r="AF11" i="1"/>
  <c r="AE11" i="1"/>
  <c r="AG11" i="1"/>
  <c r="AD11" i="1"/>
  <c r="AC11" i="1"/>
  <c r="AH11" i="1"/>
  <c r="AB11" i="1"/>
  <c r="AG10" i="1"/>
  <c r="AD10" i="1"/>
  <c r="AF10" i="1"/>
  <c r="AE10" i="1"/>
  <c r="AH10" i="1"/>
  <c r="AC10" i="1"/>
  <c r="AB10" i="1"/>
  <c r="AH9" i="1"/>
  <c r="AE9" i="1"/>
  <c r="AG9" i="1"/>
  <c r="AC9" i="1"/>
  <c r="AF9" i="1"/>
  <c r="AD9" i="1"/>
  <c r="AB9" i="1"/>
  <c r="AC8" i="1"/>
  <c r="AH8" i="1"/>
  <c r="AG8" i="1"/>
  <c r="AF8" i="1"/>
  <c r="AE8" i="1"/>
  <c r="AD8" i="1"/>
  <c r="AB8" i="1"/>
  <c r="AD7" i="1"/>
  <c r="AH7" i="1"/>
  <c r="AG7" i="1"/>
  <c r="AC7" i="1"/>
  <c r="AF7" i="1"/>
  <c r="AE7" i="1"/>
  <c r="AB7" i="1"/>
  <c r="AE6" i="1"/>
  <c r="AD6" i="1"/>
  <c r="AC6" i="1"/>
  <c r="AH6" i="1"/>
  <c r="AG6" i="1"/>
  <c r="AF6" i="1"/>
  <c r="AB6" i="1"/>
  <c r="F5" i="55"/>
  <c r="F4" i="55"/>
</calcChain>
</file>

<file path=xl/sharedStrings.xml><?xml version="1.0" encoding="utf-8"?>
<sst xmlns="http://schemas.openxmlformats.org/spreadsheetml/2006/main" count="4832" uniqueCount="1093">
  <si>
    <t>広域連合全体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</si>
  <si>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</si>
  <si>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</si>
  <si>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</si>
  <si>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</si>
  <si>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</si>
  <si>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</si>
  <si>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</si>
  <si>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</si>
  <si>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</si>
  <si>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</si>
  <si>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</si>
  <si>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</si>
  <si>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</si>
  <si>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</si>
  <si>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</si>
  <si>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</si>
  <si>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</si>
  <si>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</si>
  <si>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</si>
  <si>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</si>
  <si>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</si>
  <si>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</si>
  <si>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</si>
  <si>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</si>
  <si>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</si>
  <si>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</si>
  <si>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</si>
  <si>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</si>
  <si>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</si>
  <si>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</si>
  <si>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</si>
  <si>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</si>
  <si>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</si>
  <si>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</si>
  <si>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</si>
  <si>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</si>
  <si>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</si>
  <si>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</si>
  <si>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</si>
  <si>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</si>
  <si>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</si>
  <si>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</si>
  <si>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</si>
  <si>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</si>
  <si>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</si>
  <si>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</si>
  <si>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</si>
  <si>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</si>
  <si>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</si>
  <si>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</si>
  <si>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</si>
  <si>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</si>
  <si>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</si>
  <si>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</si>
  <si>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</si>
  <si>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</si>
  <si>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65歳～69歳</t>
    <rPh sb="2" eb="3">
      <t>サイ</t>
    </rPh>
    <rPh sb="6" eb="7">
      <t>サイ</t>
    </rPh>
    <phoneticPr fontId="4"/>
  </si>
  <si>
    <t>70歳～74歳</t>
    <rPh sb="2" eb="3">
      <t>サイ</t>
    </rPh>
    <rPh sb="6" eb="7">
      <t>サイ</t>
    </rPh>
    <phoneticPr fontId="4"/>
  </si>
  <si>
    <t>75歳～79歳</t>
    <rPh sb="2" eb="3">
      <t>サイ</t>
    </rPh>
    <rPh sb="6" eb="7">
      <t>サイ</t>
    </rPh>
    <phoneticPr fontId="4"/>
  </si>
  <si>
    <t>80歳～84歳</t>
    <rPh sb="2" eb="3">
      <t>サイ</t>
    </rPh>
    <rPh sb="6" eb="7">
      <t>サイ</t>
    </rPh>
    <phoneticPr fontId="4"/>
  </si>
  <si>
    <t>85歳～89歳</t>
    <rPh sb="2" eb="3">
      <t>サイ</t>
    </rPh>
    <rPh sb="6" eb="7">
      <t>サイ</t>
    </rPh>
    <phoneticPr fontId="4"/>
  </si>
  <si>
    <t>90歳～94歳</t>
    <rPh sb="2" eb="3">
      <t>サイ</t>
    </rPh>
    <rPh sb="6" eb="7">
      <t>サイ</t>
    </rPh>
    <phoneticPr fontId="4"/>
  </si>
  <si>
    <t>95歳～</t>
    <rPh sb="2" eb="3">
      <t>サイ</t>
    </rPh>
    <phoneticPr fontId="4"/>
  </si>
  <si>
    <t>D/C</t>
    <phoneticPr fontId="4"/>
  </si>
  <si>
    <t>E</t>
    <phoneticPr fontId="4"/>
  </si>
  <si>
    <t>D</t>
    <phoneticPr fontId="4"/>
  </si>
  <si>
    <t>C</t>
    <phoneticPr fontId="4"/>
  </si>
  <si>
    <t>B/A</t>
    <phoneticPr fontId="4"/>
  </si>
  <si>
    <t>高額レセプト件数(件)</t>
    <phoneticPr fontId="4"/>
  </si>
  <si>
    <t>B</t>
    <phoneticPr fontId="4"/>
  </si>
  <si>
    <t>レセプト件数(件)</t>
    <phoneticPr fontId="4"/>
  </si>
  <si>
    <t>A</t>
    <phoneticPr fontId="4"/>
  </si>
  <si>
    <t>年齢階層</t>
    <phoneticPr fontId="4"/>
  </si>
  <si>
    <t>入院外(円)</t>
    <phoneticPr fontId="4"/>
  </si>
  <si>
    <t>入院(円)</t>
    <phoneticPr fontId="4"/>
  </si>
  <si>
    <t>合計</t>
    <phoneticPr fontId="4"/>
  </si>
  <si>
    <t>入院外(人)</t>
    <phoneticPr fontId="4"/>
  </si>
  <si>
    <t>入院(人)</t>
    <phoneticPr fontId="4"/>
  </si>
  <si>
    <t>入院外(件)</t>
    <phoneticPr fontId="4"/>
  </si>
  <si>
    <t>入院(件)</t>
    <phoneticPr fontId="4"/>
  </si>
  <si>
    <t>B</t>
    <phoneticPr fontId="4"/>
  </si>
  <si>
    <t>レセプト件数
(件)</t>
    <phoneticPr fontId="4"/>
  </si>
  <si>
    <t>高額レセプト
件数(件)</t>
    <phoneticPr fontId="4"/>
  </si>
  <si>
    <t>入院</t>
    <rPh sb="0" eb="2">
      <t>ニュウイン</t>
    </rPh>
    <phoneticPr fontId="4"/>
  </si>
  <si>
    <t>医療費(円)</t>
    <rPh sb="0" eb="2">
      <t>イリョウ</t>
    </rPh>
    <rPh sb="2" eb="3">
      <t>ヒ</t>
    </rPh>
    <phoneticPr fontId="4"/>
  </si>
  <si>
    <t>入院外</t>
    <rPh sb="0" eb="2">
      <t>ニュウイン</t>
    </rPh>
    <rPh sb="2" eb="3">
      <t>ガイ</t>
    </rPh>
    <phoneticPr fontId="4"/>
  </si>
  <si>
    <t>合計</t>
    <rPh sb="0" eb="2">
      <t>ゴウケイ</t>
    </rPh>
    <phoneticPr fontId="4"/>
  </si>
  <si>
    <t>患者数(人)</t>
    <rPh sb="0" eb="3">
      <t>カンジャスウ</t>
    </rPh>
    <rPh sb="4" eb="5">
      <t>ニン</t>
    </rPh>
    <phoneticPr fontId="4"/>
  </si>
  <si>
    <t>レセプト件数(件)</t>
    <rPh sb="4" eb="6">
      <t>ケンスウ</t>
    </rPh>
    <rPh sb="7" eb="8">
      <t>ケン</t>
    </rPh>
    <phoneticPr fontId="4"/>
  </si>
  <si>
    <t>順位</t>
    <phoneticPr fontId="4"/>
  </si>
  <si>
    <t>入院</t>
    <phoneticPr fontId="4"/>
  </si>
  <si>
    <t>入院外</t>
    <phoneticPr fontId="4"/>
  </si>
  <si>
    <t>合計</t>
    <phoneticPr fontId="4"/>
  </si>
  <si>
    <t>中分類</t>
    <rPh sb="0" eb="3">
      <t>チュウブンルイ</t>
    </rPh>
    <phoneticPr fontId="4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</si>
  <si>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</si>
  <si>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</si>
  <si>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</si>
  <si>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</si>
  <si>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</si>
  <si>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</si>
  <si>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</si>
  <si>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</si>
  <si>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</si>
  <si>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</si>
  <si>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</si>
  <si>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</si>
  <si>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</si>
  <si>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</si>
  <si>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</si>
  <si>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</si>
  <si>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</si>
  <si>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</si>
  <si>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合計(円)</t>
    <phoneticPr fontId="4"/>
  </si>
  <si>
    <t>合計(円)</t>
    <phoneticPr fontId="4"/>
  </si>
  <si>
    <t>合計(件)</t>
    <phoneticPr fontId="4"/>
  </si>
  <si>
    <t>合計(件)</t>
    <phoneticPr fontId="4"/>
  </si>
  <si>
    <t>市区町村</t>
    <rPh sb="0" eb="2">
      <t>シク</t>
    </rPh>
    <rPh sb="2" eb="4">
      <t>チョウソン</t>
    </rPh>
    <phoneticPr fontId="4"/>
  </si>
  <si>
    <t>合計に対する構成比(%)</t>
    <rPh sb="0" eb="2">
      <t>ゴウケイ</t>
    </rPh>
    <rPh sb="3" eb="4">
      <t>タイ</t>
    </rPh>
    <rPh sb="6" eb="8">
      <t>コウセイ</t>
    </rPh>
    <rPh sb="8" eb="9">
      <t>ヒ</t>
    </rPh>
    <phoneticPr fontId="4"/>
  </si>
  <si>
    <t>※主要傷病名…高額レセプト発生患者の分析期間の全レセプトを医療費分解後、患者毎に最も医療費が高額となった疾病。</t>
    <phoneticPr fontId="4"/>
  </si>
  <si>
    <t>※患者一人当たりの医療費…高額レセプト発生患者の分析期間中の患者一人当たり医療費。</t>
    <phoneticPr fontId="4"/>
  </si>
  <si>
    <t>市区町村</t>
    <rPh sb="0" eb="1">
      <t>シ</t>
    </rPh>
    <rPh sb="1" eb="2">
      <t>ク</t>
    </rPh>
    <rPh sb="2" eb="4">
      <t>マチムラ</t>
    </rPh>
    <phoneticPr fontId="4"/>
  </si>
  <si>
    <t>1402</t>
  </si>
  <si>
    <t>0904</t>
  </si>
  <si>
    <t>0604</t>
  </si>
  <si>
    <t>1901</t>
  </si>
  <si>
    <t>0903</t>
  </si>
  <si>
    <t>0210</t>
  </si>
  <si>
    <t>1011</t>
  </si>
  <si>
    <t>0906</t>
  </si>
  <si>
    <t>0506</t>
  </si>
  <si>
    <t>くも膜下出血</t>
  </si>
  <si>
    <t>0209</t>
  </si>
  <si>
    <t>1305</t>
  </si>
  <si>
    <t>0208</t>
  </si>
  <si>
    <t>0605</t>
  </si>
  <si>
    <t>2106</t>
  </si>
  <si>
    <t>9999</t>
  </si>
  <si>
    <t>腎不全</t>
  </si>
  <si>
    <t>脳性麻痺及びその他の麻痺性症候群</t>
  </si>
  <si>
    <t>白血病</t>
  </si>
  <si>
    <t>頚腕症候群</t>
  </si>
  <si>
    <t>悪性リンパ腫</t>
  </si>
  <si>
    <t>自律神経系の障害</t>
  </si>
  <si>
    <t>その他の理由による保健サービスの利用者</t>
  </si>
  <si>
    <t>分類外</t>
  </si>
  <si>
    <t>骨折</t>
  </si>
  <si>
    <t>その他の心疾患</t>
  </si>
  <si>
    <t>その他の呼吸器系の疾患</t>
  </si>
  <si>
    <t>脳梗塞</t>
  </si>
  <si>
    <t>1310</t>
  </si>
  <si>
    <t>その他の筋骨格系及び結合組織の疾患</t>
  </si>
  <si>
    <t>0501</t>
  </si>
  <si>
    <t>血管性及び詳細不明の認知症</t>
  </si>
  <si>
    <t>1308</t>
  </si>
  <si>
    <t>肩関節周囲炎</t>
  </si>
  <si>
    <t>0507</t>
  </si>
  <si>
    <t>その他の精神及び行動の障害</t>
  </si>
  <si>
    <t>0912</t>
  </si>
  <si>
    <t>その他の循環器系の疾患</t>
  </si>
  <si>
    <t>1800</t>
  </si>
  <si>
    <t>症状，徴候及び異常臨床所見・異常検査所見で他に分類されないもの</t>
  </si>
  <si>
    <t>片麻痺</t>
  </si>
  <si>
    <t>0107</t>
  </si>
  <si>
    <t>真菌症</t>
  </si>
  <si>
    <t>頚肩腕症候群</t>
  </si>
  <si>
    <t>0905</t>
  </si>
  <si>
    <t>脳内出血</t>
  </si>
  <si>
    <t>0105</t>
  </si>
  <si>
    <t>ウイルス性肝炎</t>
  </si>
  <si>
    <t>0302</t>
  </si>
  <si>
    <t>その他の血液及び造血器の疾患並びに免疫機構の障害</t>
  </si>
  <si>
    <t>0205</t>
  </si>
  <si>
    <t>0601</t>
  </si>
  <si>
    <t>パーキンソン病</t>
  </si>
  <si>
    <t>知的障害</t>
  </si>
  <si>
    <t>痙性四肢麻痺</t>
  </si>
  <si>
    <t>0201</t>
  </si>
  <si>
    <t>急性骨髄性白血病</t>
  </si>
  <si>
    <t>1004</t>
  </si>
  <si>
    <t>肺炎</t>
  </si>
  <si>
    <t>1303</t>
  </si>
  <si>
    <t>0902</t>
  </si>
  <si>
    <t>虚血性心疾患</t>
  </si>
  <si>
    <t>1302</t>
  </si>
  <si>
    <t>関節症</t>
  </si>
  <si>
    <t>1113</t>
  </si>
  <si>
    <t>その他の消化器系の疾患</t>
  </si>
  <si>
    <t>1111</t>
  </si>
  <si>
    <t>胆石症及び胆のう炎</t>
  </si>
  <si>
    <t>0202</t>
  </si>
  <si>
    <t>0704</t>
  </si>
  <si>
    <t>その他の眼及び付属器の疾患</t>
  </si>
  <si>
    <t>資格確認日…1日でも資格があれば分析対象としている。</t>
    <rPh sb="0" eb="2">
      <t>シカク</t>
    </rPh>
    <rPh sb="2" eb="4">
      <t>カクニン</t>
    </rPh>
    <rPh sb="4" eb="5">
      <t>ビ</t>
    </rPh>
    <phoneticPr fontId="4"/>
  </si>
  <si>
    <t>【グラフ用】</t>
    <rPh sb="4" eb="5">
      <t>ヨウ</t>
    </rPh>
    <phoneticPr fontId="4"/>
  </si>
  <si>
    <t>医療費全体
(円)</t>
    <phoneticPr fontId="4"/>
  </si>
  <si>
    <t>高額レセプトの
医療費(円)</t>
    <phoneticPr fontId="4"/>
  </si>
  <si>
    <t>その他レセプトの
医療費(円)</t>
    <phoneticPr fontId="4"/>
  </si>
  <si>
    <t>高額レセプト件数割合</t>
    <rPh sb="0" eb="2">
      <t>コウガク</t>
    </rPh>
    <rPh sb="6" eb="8">
      <t>ケンスウ</t>
    </rPh>
    <rPh sb="8" eb="10">
      <t>ワリアイ</t>
    </rPh>
    <phoneticPr fontId="4"/>
  </si>
  <si>
    <t>高額レセプト医療費割合</t>
    <rPh sb="0" eb="2">
      <t>コウガク</t>
    </rPh>
    <rPh sb="6" eb="9">
      <t>イリョウヒ</t>
    </rPh>
    <rPh sb="9" eb="11">
      <t>ワリアイ</t>
    </rPh>
    <phoneticPr fontId="4"/>
  </si>
  <si>
    <t>高額レセプト件数割合</t>
    <phoneticPr fontId="4"/>
  </si>
  <si>
    <t>高額レセプト医療費割合</t>
    <phoneticPr fontId="4"/>
  </si>
  <si>
    <t>千早赤阪村</t>
    <phoneticPr fontId="4"/>
  </si>
  <si>
    <t>65歳～69歳</t>
  </si>
  <si>
    <t>70歳～74歳</t>
  </si>
  <si>
    <t>75歳～79歳</t>
  </si>
  <si>
    <t>80歳～84歳</t>
  </si>
  <si>
    <t>85歳～89歳</t>
  </si>
  <si>
    <t>90歳～94歳</t>
  </si>
  <si>
    <t>95歳～</t>
  </si>
  <si>
    <t>※患者数…高額レセプト発生患者を主要傷病名で中分類ごとに集計。</t>
    <phoneticPr fontId="4"/>
  </si>
  <si>
    <t>※医療費全体…データ化範囲(分析対象)全体での医療費。</t>
  </si>
  <si>
    <t>データ化範囲(分析対象)…入院(DPCを含む)、入院外、調剤の電子レセプト。</t>
  </si>
  <si>
    <t>総レセプト件数に占める高額レセプトの割合(%)</t>
  </si>
  <si>
    <t>総医療費に占める高額レセプトの割合(%)</t>
  </si>
  <si>
    <t>割合(%)
(総レセプト件数に占める高額レセプトの割合)</t>
    <rPh sb="25" eb="27">
      <t>ワリアイ</t>
    </rPh>
    <phoneticPr fontId="4"/>
  </si>
  <si>
    <t>構成比(%)</t>
  </si>
  <si>
    <t>合計
(実人数)</t>
    <rPh sb="0" eb="2">
      <t>ゴウケイ</t>
    </rPh>
    <rPh sb="4" eb="5">
      <t>ジツ</t>
    </rPh>
    <rPh sb="5" eb="7">
      <t>ニンズウ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</si>
  <si>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</si>
  <si>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割合(%)
(総医療費に
占める高額
レセプトの
割合)</t>
    <rPh sb="25" eb="27">
      <t>ワリアイ</t>
    </rPh>
    <phoneticPr fontId="4"/>
  </si>
  <si>
    <t>【表作成用】</t>
    <rPh sb="1" eb="2">
      <t>ヒョウ</t>
    </rPh>
    <rPh sb="2" eb="5">
      <t>サクセイヨウ</t>
    </rPh>
    <phoneticPr fontId="4"/>
  </si>
  <si>
    <t>広域連合全体</t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</si>
  <si>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</si>
  <si>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被保険者数
(人)</t>
    <rPh sb="0" eb="4">
      <t>ヒホケンシャ</t>
    </rPh>
    <rPh sb="4" eb="5">
      <t>スウ</t>
    </rPh>
    <rPh sb="7" eb="8">
      <t>ニン</t>
    </rPh>
    <phoneticPr fontId="4"/>
  </si>
  <si>
    <t>患者割合(%)
(被保険者数に占める割合)</t>
    <rPh sb="2" eb="4">
      <t>ワリアイ</t>
    </rPh>
    <rPh sb="9" eb="13">
      <t>ヒホケンシャ</t>
    </rPh>
    <rPh sb="13" eb="14">
      <t>スウ</t>
    </rPh>
    <rPh sb="15" eb="16">
      <t>シ</t>
    </rPh>
    <rPh sb="18" eb="20">
      <t>ワリアイ</t>
    </rPh>
    <phoneticPr fontId="4"/>
  </si>
  <si>
    <t>被保険者数(人)</t>
    <rPh sb="0" eb="4">
      <t>ヒホケンシャ</t>
    </rPh>
    <rPh sb="4" eb="5">
      <t>スウ</t>
    </rPh>
    <rPh sb="6" eb="7">
      <t>ニン</t>
    </rPh>
    <phoneticPr fontId="4"/>
  </si>
  <si>
    <t>大阪市</t>
    <phoneticPr fontId="4"/>
  </si>
  <si>
    <t>※高額レセプトの医療費…高額(５万点以上)レセプトの医療費。</t>
  </si>
  <si>
    <t>疾病分類(中分類)</t>
  </si>
  <si>
    <t>医療費(円)※</t>
  </si>
  <si>
    <t>主要傷病名※
(上位3疾病まで記載)</t>
  </si>
  <si>
    <t>患者数
(人)※</t>
  </si>
  <si>
    <t>患者一人
当たりの
医療費(円)※</t>
  </si>
  <si>
    <t>※医療費…高額レセプト発生患者の分析期間の全レセプトの医療費(高額レセプトに限らない)。</t>
    <rPh sb="1" eb="3">
      <t>イリョウ</t>
    </rPh>
    <rPh sb="3" eb="4">
      <t>ヒ</t>
    </rPh>
    <phoneticPr fontId="4"/>
  </si>
  <si>
    <t>患者数
(人)※</t>
    <phoneticPr fontId="4"/>
  </si>
  <si>
    <t>主要傷病名※
(上位3疾病まで記載)</t>
    <phoneticPr fontId="4"/>
  </si>
  <si>
    <t>広域連合全体</t>
    <phoneticPr fontId="4"/>
  </si>
  <si>
    <t>※その他レセプトの医療費…高額(５万点以上)レセプト以外の医療費。</t>
    <phoneticPr fontId="4"/>
  </si>
  <si>
    <t>患者一人
当たりの
医療費(円)
※</t>
    <phoneticPr fontId="4"/>
  </si>
  <si>
    <t>【グラフラベル用】</t>
    <rPh sb="7" eb="8">
      <t>ヨウ</t>
    </rPh>
    <phoneticPr fontId="4"/>
  </si>
  <si>
    <t>総レセプト件数に占める高額レセプトの割合</t>
    <rPh sb="18" eb="20">
      <t>ワリアイ</t>
    </rPh>
    <phoneticPr fontId="4"/>
  </si>
  <si>
    <t>脳性麻痺</t>
  </si>
  <si>
    <t>肩の傷害＜損傷＞</t>
  </si>
  <si>
    <t>1108</t>
  </si>
  <si>
    <t>慢性肝炎（アルコール性のものを除く）</t>
  </si>
  <si>
    <t>慢性肝炎</t>
  </si>
  <si>
    <t>2220</t>
  </si>
  <si>
    <t>その他の特殊目的用コード</t>
  </si>
  <si>
    <t>知的障害＜精神遅滞＞</t>
  </si>
  <si>
    <t>その他の悪性新生物＜腫瘍＞</t>
  </si>
  <si>
    <t>慢性腎不全，末期腎不全，腎性貧血</t>
  </si>
  <si>
    <t>急性骨髄性白血病，慢性骨髄性白血病，慢性リンパ性白血病</t>
  </si>
  <si>
    <t>片麻痺，脳性麻痺，四肢麻痺</t>
  </si>
  <si>
    <t>腹部大動脈瘤，胸部大動脈瘤，急性大動脈解離ＳｔａｎｆｏｒｄＡ</t>
  </si>
  <si>
    <t>認知症，血管性認知症，老年精神病</t>
  </si>
  <si>
    <t>気管，気管支及び肺の悪性新生物＜腫瘍＞</t>
  </si>
  <si>
    <t>上葉肺癌，下葉肺癌，肺癌</t>
  </si>
  <si>
    <t>運動器不安定症，嚥下障害，意識障害</t>
  </si>
  <si>
    <t>心原性脳塞栓症，脳梗塞，アテローム血栓性脳梗塞</t>
  </si>
  <si>
    <t>大腿骨頚部骨折，大腿骨転子部骨折，腰椎圧迫骨折</t>
  </si>
  <si>
    <t>うっ血性心不全，慢性心不全，慢性うっ血性心不全</t>
  </si>
  <si>
    <t>前立腺癌，膵頭部癌，多発性骨髄腫</t>
  </si>
  <si>
    <t>誤嚥性肺炎，間質性肺炎，特発性間質性肺炎</t>
  </si>
  <si>
    <t>鼡径ヘルニア，癒着性イレウス，急性胆管炎</t>
  </si>
  <si>
    <t>変形性膝関節症，変形性股関節症，一側性原発性膝関節症</t>
  </si>
  <si>
    <t>脊椎障害（脊椎症を含む）</t>
  </si>
  <si>
    <t>総胆管結石性胆管炎，総胆管結石，急性胆のう炎</t>
  </si>
  <si>
    <t>胃の悪性新生物＜腫瘍＞</t>
  </si>
  <si>
    <t>胃体部癌，胃癌，胃前庭部癌</t>
  </si>
  <si>
    <t>結腸の悪性新生物＜腫瘍＞</t>
  </si>
  <si>
    <t>網膜前膜，加齢黄斑変性，開放隅角緑内障</t>
  </si>
  <si>
    <t>0404</t>
  </si>
  <si>
    <t>その他の内分泌，栄養及び代謝疾患</t>
  </si>
  <si>
    <t>うっ血性心不全，慢性うっ血性心不全，慢性心不全</t>
  </si>
  <si>
    <t>不明</t>
  </si>
  <si>
    <t>大腿骨転子部骨折，大腿骨頚部骨折，腰椎圧迫骨折</t>
  </si>
  <si>
    <t>0108</t>
  </si>
  <si>
    <t>感染症及び寄生虫症の続発・後遺症</t>
  </si>
  <si>
    <t>0301</t>
  </si>
  <si>
    <t>貧血</t>
  </si>
  <si>
    <t>高次脳機能障害</t>
  </si>
  <si>
    <t>誤嚥性肺炎，特発性間質性肺炎，間質性肺炎</t>
  </si>
  <si>
    <t>多系統萎縮症</t>
  </si>
  <si>
    <t>0505</t>
  </si>
  <si>
    <t>神経症性障害，ストレス関連障害及び身体表現性障害</t>
  </si>
  <si>
    <t>不安神経症</t>
  </si>
  <si>
    <t>心原性脳塞栓症，アテローム血栓性脳梗塞，脳梗塞</t>
  </si>
  <si>
    <t>慢性腎不全，腎性貧血，末期腎不全</t>
  </si>
  <si>
    <t>うっ血性心不全，慢性心不全，大動脈弁狭窄症</t>
  </si>
  <si>
    <t>慢性腎不全，末期腎不全，急性腎前性腎不全</t>
  </si>
  <si>
    <t>0211</t>
  </si>
  <si>
    <t>良性新生物＜腫瘍＞及びその他の新生物＜腫瘍＞</t>
  </si>
  <si>
    <t>末期腎不全，慢性腎不全，腎性貧血</t>
  </si>
  <si>
    <t>うっ血性心不全，慢性心不全，完全房室ブロック</t>
  </si>
  <si>
    <t>1008</t>
  </si>
  <si>
    <t>急性又は慢性と明示されない気管支炎</t>
  </si>
  <si>
    <t>気管支炎</t>
  </si>
  <si>
    <t>0606</t>
  </si>
  <si>
    <t>その他の神経系の疾患</t>
  </si>
  <si>
    <t>1202</t>
  </si>
  <si>
    <t>皮膚炎及び湿疹</t>
  </si>
  <si>
    <t>前立腺癌，去勢抵抗性前立腺癌，膵頭部癌</t>
  </si>
  <si>
    <t>誤嚥性肺炎，間質性肺炎，胸水貯留</t>
  </si>
  <si>
    <t>前立腺癌，膵頭部癌，去勢抵抗性前立腺癌</t>
  </si>
  <si>
    <t>うっ血性心不全，発作性心房細動，慢性心不全</t>
  </si>
  <si>
    <t>前立腺癌，多発性骨髄腫，膵頭部癌</t>
  </si>
  <si>
    <t>うっ血性心不全，慢性心不全，持続性心房細動</t>
  </si>
  <si>
    <t>認知症</t>
  </si>
  <si>
    <t>前立腺癌，多発性骨髄腫，腎癌</t>
  </si>
  <si>
    <t>慢性腎不全，慢性腎臓病ステージＧ５，腎性貧血</t>
  </si>
  <si>
    <t>0106</t>
  </si>
  <si>
    <t>その他のウイルス性疾患</t>
  </si>
  <si>
    <t>不安障害</t>
  </si>
  <si>
    <t>うっ血性心不全，慢性心不全，発作性心房細動</t>
  </si>
  <si>
    <t>前立腺癌，多発性骨髄腫，去勢抵抗性前立腺癌</t>
  </si>
  <si>
    <t>0807</t>
  </si>
  <si>
    <t>その他の耳疾患</t>
  </si>
  <si>
    <t>前立腺癌，多発性骨髄腫，膀胱癌</t>
  </si>
  <si>
    <t>誤嚥性肺炎，呼吸不全，間質性肺炎</t>
  </si>
  <si>
    <t>急性骨髄性白血病，慢性骨髄性白血病</t>
  </si>
  <si>
    <t>1307</t>
  </si>
  <si>
    <t>その他の脊柱障害</t>
  </si>
  <si>
    <t>うっ血性心不全，慢性心不全，非弁膜症性心房細動</t>
  </si>
  <si>
    <t>0401</t>
  </si>
  <si>
    <t>甲状腺障害</t>
  </si>
  <si>
    <t>前立腺癌，去勢抵抗性前立腺癌，多発性骨髄腫</t>
  </si>
  <si>
    <t>うっ血性心不全，大動脈弁狭窄症，持続性心房細動</t>
  </si>
  <si>
    <t>1702</t>
  </si>
  <si>
    <t>その他の先天奇形，変形及び染色体異常</t>
  </si>
  <si>
    <t>廃用症候群，肩関節拘縮，人工股関節周囲骨折</t>
  </si>
  <si>
    <t>0504</t>
  </si>
  <si>
    <t>気分［感情］障害（躁うつ病を含む）</t>
  </si>
  <si>
    <t>うっ血性心不全，大動脈弁狭窄症，慢性心不全</t>
  </si>
  <si>
    <t>脳梗塞，ラクナ梗塞，脳梗塞後遺症</t>
  </si>
  <si>
    <t>くも膜下出血後遺症，くも膜下出血，前交通動脈瘤破裂によるくも膜下出血</t>
  </si>
  <si>
    <t>誤嚥性肺炎，間質性肺炎，膿胸</t>
  </si>
  <si>
    <t>うっ血性心不全，発作性心房細動，完全房室ブロック</t>
  </si>
  <si>
    <t>くも膜下出血，くも膜下出血後遺症，中大脳動脈瘤破裂によるくも膜下出血</t>
  </si>
  <si>
    <t>慢性腎不全，末期腎不全，慢性腎臓病ステージＧ５</t>
  </si>
  <si>
    <t>廃用症候群，人工股関節周囲骨折，化膿性関節炎・膝関節</t>
  </si>
  <si>
    <t>うっ血性心不全，大動脈弁狭窄症，発作性心房細動</t>
  </si>
  <si>
    <t>1903</t>
  </si>
  <si>
    <t>熱傷及び腐食</t>
  </si>
  <si>
    <t>急性骨髄性白血病，慢性骨髄性白血病，成人Ｔ細胞白血病リンパ腫</t>
  </si>
  <si>
    <t>くも膜下出血，前交通動脈瘤破裂によるくも膜下出血，くも膜下出血後遺症</t>
  </si>
  <si>
    <t>うっ血性心不全，慢性心不全，左心不全</t>
  </si>
  <si>
    <t>1107</t>
  </si>
  <si>
    <t>アルコール性肝疾患</t>
  </si>
  <si>
    <t>肺炎，細菌性肺炎，急性肺炎</t>
  </si>
  <si>
    <t>0102</t>
  </si>
  <si>
    <t>結核</t>
  </si>
  <si>
    <t>肺結核</t>
  </si>
  <si>
    <t>労作性狭心症，狭心症，不安定狭心症</t>
  </si>
  <si>
    <t>うっ血性心不全，心不全，慢性心不全</t>
  </si>
  <si>
    <t>誤嚥性肺炎，胸水貯留，間質性肺炎</t>
  </si>
  <si>
    <t>大腿骨頚部骨折，腰椎圧迫骨折，大腿骨転子部骨折</t>
  </si>
  <si>
    <t>大腿骨頚部骨折，大腿骨転子部骨折，橈骨遠位端骨折</t>
  </si>
  <si>
    <t>誤嚥性肺炎，間質性肺炎，呼吸不全</t>
  </si>
  <si>
    <t>播種性血管内凝固</t>
  </si>
  <si>
    <t>0602</t>
  </si>
  <si>
    <t>アルツハイマー病</t>
  </si>
  <si>
    <t>アルツハイマー型認知症</t>
  </si>
  <si>
    <t>0603</t>
  </si>
  <si>
    <t>てんかん</t>
  </si>
  <si>
    <t>うっ血性心不全，慢性うっ血性心不全，大動脈弁狭窄症</t>
  </si>
  <si>
    <t>うっ血性心不全，大動脈弁狭窄症，慢性うっ血性心不全</t>
  </si>
  <si>
    <t>うっ血性心不全，発作性心房細動，慢性うっ血性心不全</t>
  </si>
  <si>
    <t>疾病分類(中分類)</t>
    <phoneticPr fontId="4"/>
  </si>
  <si>
    <t>前年度との差分(高額レセプト件数割合)</t>
    <rPh sb="0" eb="3">
      <t>ゼンネンド</t>
    </rPh>
    <rPh sb="5" eb="7">
      <t>サブン</t>
    </rPh>
    <phoneticPr fontId="4"/>
  </si>
  <si>
    <t>前年度との差分(高額レセプト医療費割合)</t>
    <rPh sb="0" eb="3">
      <t>ゼンネンド</t>
    </rPh>
    <rPh sb="5" eb="7">
      <t>サブン</t>
    </rPh>
    <phoneticPr fontId="4"/>
  </si>
  <si>
    <t>前年度との差分</t>
    <rPh sb="0" eb="3">
      <t>ゼンネンド</t>
    </rPh>
    <rPh sb="5" eb="7">
      <t>サブン</t>
    </rPh>
    <phoneticPr fontId="4"/>
  </si>
  <si>
    <t>年齢階層</t>
    <rPh sb="0" eb="4">
      <t>ネ</t>
    </rPh>
    <phoneticPr fontId="4"/>
  </si>
  <si>
    <t>全年齢</t>
    <rPh sb="0" eb="3">
      <t>ゼ</t>
    </rPh>
    <phoneticPr fontId="4"/>
  </si>
  <si>
    <t>資格確認日…1日でも資格があれば分析対象としている。</t>
    <phoneticPr fontId="4"/>
  </si>
  <si>
    <t>性別</t>
    <rPh sb="0" eb="2">
      <t>セ</t>
    </rPh>
    <phoneticPr fontId="4"/>
  </si>
  <si>
    <t>男性</t>
    <rPh sb="0" eb="2">
      <t>ダ</t>
    </rPh>
    <phoneticPr fontId="4"/>
  </si>
  <si>
    <t>女性</t>
    <rPh sb="0" eb="2">
      <t>ジ</t>
    </rPh>
    <phoneticPr fontId="4"/>
  </si>
  <si>
    <t>男女計</t>
    <rPh sb="0" eb="3">
      <t>ダ</t>
    </rPh>
    <phoneticPr fontId="4"/>
  </si>
  <si>
    <t>※医療費全体…データ化範囲(分析対象)全体での医療費。</t>
    <phoneticPr fontId="4"/>
  </si>
  <si>
    <t>※高額レセプトの医療費…高額(５万点以上)レセプトの医療費。</t>
    <phoneticPr fontId="4"/>
  </si>
  <si>
    <t>広域連合全体(男女別)</t>
    <rPh sb="0" eb="2">
      <t>コウイキ</t>
    </rPh>
    <rPh sb="2" eb="4">
      <t>レンゴウ</t>
    </rPh>
    <rPh sb="4" eb="6">
      <t>ゼンタイ</t>
    </rPh>
    <rPh sb="6" eb="11">
      <t>ダ</t>
    </rPh>
    <phoneticPr fontId="4"/>
  </si>
  <si>
    <t>市区町村別</t>
    <rPh sb="0" eb="1">
      <t>シ</t>
    </rPh>
    <rPh sb="1" eb="2">
      <t>ク</t>
    </rPh>
    <rPh sb="2" eb="4">
      <t>チョウソン</t>
    </rPh>
    <rPh sb="4" eb="5">
      <t>ベツ</t>
    </rPh>
    <phoneticPr fontId="4"/>
  </si>
  <si>
    <t>高額(５万点以上)レセプト発生患者の疾病傾向(患者一人当たりの医療費順)(広域連合全体基準)</t>
    <rPh sb="23" eb="25">
      <t>カンジャ</t>
    </rPh>
    <rPh sb="25" eb="27">
      <t>ヒトリ</t>
    </rPh>
    <rPh sb="27" eb="28">
      <t>ア</t>
    </rPh>
    <rPh sb="31" eb="33">
      <t>イリョウ</t>
    </rPh>
    <rPh sb="33" eb="34">
      <t>ヒ</t>
    </rPh>
    <rPh sb="34" eb="35">
      <t>ジュン</t>
    </rPh>
    <phoneticPr fontId="4"/>
  </si>
  <si>
    <t>市区町村別</t>
    <rPh sb="0" eb="2">
      <t>シク</t>
    </rPh>
    <rPh sb="2" eb="4">
      <t>チョウソン</t>
    </rPh>
    <rPh sb="4" eb="5">
      <t>ベツ</t>
    </rPh>
    <phoneticPr fontId="4"/>
  </si>
  <si>
    <t>高額(５万点以上)レセプト発生患者の疾病傾向(患者数順)</t>
    <rPh sb="23" eb="25">
      <t>カンジャ</t>
    </rPh>
    <rPh sb="25" eb="26">
      <t>スウ</t>
    </rPh>
    <rPh sb="26" eb="27">
      <t>ジュン</t>
    </rPh>
    <phoneticPr fontId="4"/>
  </si>
  <si>
    <t>広域連合全体</t>
    <rPh sb="0" eb="2">
      <t>コウイキ</t>
    </rPh>
    <rPh sb="2" eb="4">
      <t>レンゴウ</t>
    </rPh>
    <rPh sb="4" eb="6">
      <t>ゼンタイ</t>
    </rPh>
    <phoneticPr fontId="4"/>
  </si>
  <si>
    <t>高額(５万点以上)レセプト発生患者の疾病傾向(患者数順)(広域連合全体基準)</t>
    <phoneticPr fontId="4"/>
  </si>
  <si>
    <t>高額(５万点以上)レセプト発生患者の疾病傾向(患者一人当たりの医療費順)(市区町村基準)</t>
    <rPh sb="23" eb="25">
      <t>カンジャ</t>
    </rPh>
    <rPh sb="25" eb="27">
      <t>ヒトリ</t>
    </rPh>
    <rPh sb="27" eb="28">
      <t>ア</t>
    </rPh>
    <rPh sb="31" eb="33">
      <t>イリョウ</t>
    </rPh>
    <rPh sb="33" eb="34">
      <t>ヒ</t>
    </rPh>
    <rPh sb="34" eb="35">
      <t>ジュン</t>
    </rPh>
    <rPh sb="37" eb="41">
      <t>シクチョウソン</t>
    </rPh>
    <rPh sb="41" eb="43">
      <t>キジュン</t>
    </rPh>
    <phoneticPr fontId="4"/>
  </si>
  <si>
    <t>高額(５万点以上)レセプト発生患者の疾病傾向(患者数順)(市区町村基準)</t>
    <rPh sb="29" eb="35">
      <t>シクチョウソンキジュン</t>
    </rPh>
    <phoneticPr fontId="4"/>
  </si>
  <si>
    <t>広域連合全体(年齢階層別)</t>
    <phoneticPr fontId="4"/>
  </si>
  <si>
    <t>広域連合全体(男女別)</t>
    <rPh sb="6" eb="11">
      <t>ダ</t>
    </rPh>
    <phoneticPr fontId="4"/>
  </si>
  <si>
    <t>市区町村別</t>
    <rPh sb="0" eb="1">
      <t>シ</t>
    </rPh>
    <rPh sb="1" eb="2">
      <t>ク</t>
    </rPh>
    <rPh sb="2" eb="4">
      <t>マチムラ</t>
    </rPh>
    <rPh sb="4" eb="5">
      <t>ベツ</t>
    </rPh>
    <phoneticPr fontId="4"/>
  </si>
  <si>
    <t>市区町村別</t>
    <phoneticPr fontId="4"/>
  </si>
  <si>
    <t>広域連合全体(年齢階層別)</t>
    <rPh sb="0" eb="2">
      <t>コウイキ</t>
    </rPh>
    <rPh sb="2" eb="4">
      <t>レンゴウ</t>
    </rPh>
    <rPh sb="4" eb="6">
      <t>ゼンタイ</t>
    </rPh>
    <rPh sb="7" eb="12">
      <t>ネンレイカイソウベツ</t>
    </rPh>
    <phoneticPr fontId="4"/>
  </si>
  <si>
    <t>高額(５万点以上)レセプト 医療費</t>
    <phoneticPr fontId="4"/>
  </si>
  <si>
    <t>高額(５万点以上)レセプト 患者数</t>
    <phoneticPr fontId="4"/>
  </si>
  <si>
    <t>高額(５万点以上)レセプト 患者数</t>
    <rPh sb="0" eb="2">
      <t>コウガク</t>
    </rPh>
    <rPh sb="4" eb="8">
      <t>マンテンイジョウ</t>
    </rPh>
    <rPh sb="14" eb="17">
      <t>カンジャスウ</t>
    </rPh>
    <phoneticPr fontId="4"/>
  </si>
  <si>
    <t>高額(５万点以上)レセプト レセプト件数</t>
    <phoneticPr fontId="4"/>
  </si>
  <si>
    <t>高額(５万点以上)レセプト レセプト件数</t>
    <rPh sb="0" eb="2">
      <t>コウガク</t>
    </rPh>
    <rPh sb="4" eb="8">
      <t>マンテンイジョウ</t>
    </rPh>
    <rPh sb="18" eb="20">
      <t>ケンスウ</t>
    </rPh>
    <phoneticPr fontId="4"/>
  </si>
  <si>
    <t>高額(５万点以上)レセプト発生患者の疾病傾向(患者一人当たりの医療費順)</t>
    <rPh sb="23" eb="25">
      <t>カンジャ</t>
    </rPh>
    <rPh sb="25" eb="27">
      <t>ヒトリ</t>
    </rPh>
    <rPh sb="27" eb="28">
      <t>ア</t>
    </rPh>
    <rPh sb="31" eb="33">
      <t>イリョウ</t>
    </rPh>
    <rPh sb="33" eb="34">
      <t>ヒ</t>
    </rPh>
    <rPh sb="34" eb="35">
      <t>ジュン</t>
    </rPh>
    <phoneticPr fontId="4"/>
  </si>
  <si>
    <t>高額(５万点以上)レセプト 医療費割合</t>
    <phoneticPr fontId="4"/>
  </si>
  <si>
    <t>高額(５万点以上)レセプト 医療費割合</t>
    <rPh sb="14" eb="16">
      <t>イリョウ</t>
    </rPh>
    <rPh sb="16" eb="17">
      <t>ヒ</t>
    </rPh>
    <rPh sb="17" eb="19">
      <t>ワリアイ</t>
    </rPh>
    <phoneticPr fontId="4"/>
  </si>
  <si>
    <t>高額(５万点以上)レセプト 件数割合</t>
    <phoneticPr fontId="4"/>
  </si>
  <si>
    <t>高額(５万点以上)レセプト 件数割合</t>
    <rPh sb="14" eb="16">
      <t>ケンスウ</t>
    </rPh>
    <rPh sb="16" eb="18">
      <t>ワリアイ</t>
    </rPh>
    <phoneticPr fontId="4"/>
  </si>
  <si>
    <t>高額(５万点以上)レセプト 件数及び割合</t>
    <rPh sb="0" eb="2">
      <t>コウガク</t>
    </rPh>
    <rPh sb="4" eb="5">
      <t>マン</t>
    </rPh>
    <rPh sb="5" eb="6">
      <t>テン</t>
    </rPh>
    <rPh sb="6" eb="8">
      <t>イジョウ</t>
    </rPh>
    <rPh sb="14" eb="16">
      <t>ケンスウ</t>
    </rPh>
    <rPh sb="16" eb="17">
      <t>オヨ</t>
    </rPh>
    <rPh sb="18" eb="20">
      <t>ワリアイ</t>
    </rPh>
    <phoneticPr fontId="4"/>
  </si>
  <si>
    <t>中大脳動脈瘤破裂によるくも膜下出血</t>
  </si>
  <si>
    <t>2210</t>
  </si>
  <si>
    <t>重症急性呼吸器症候群</t>
  </si>
  <si>
    <t>ＣＯＶＩＤ－１９，ＣＯＶＩＤ－１９肺炎，ＣＯＶＩＤ－１９・ウイルス同定</t>
  </si>
  <si>
    <t>急性骨髄性白血病，慢性骨髄性白血病，急性リンパ性白血病</t>
  </si>
  <si>
    <t>1010</t>
  </si>
  <si>
    <t>喘息</t>
  </si>
  <si>
    <t>気管支喘息</t>
  </si>
  <si>
    <t>くも膜下出血，くも膜下出血後遺症，前交通動脈瘤破裂によるくも膜下出血</t>
  </si>
  <si>
    <t>多系統萎縮症，神経調節性失神</t>
  </si>
  <si>
    <t>前立腺癌，膀胱癌，多発性骨髄腫</t>
  </si>
  <si>
    <t>廃用症候群，人工股関節周囲骨折，膠原病性間質性肺炎</t>
  </si>
  <si>
    <t>脳梗塞，アテローム血栓性脳梗塞・急性期，心原性脳塞栓症</t>
  </si>
  <si>
    <t>誤嚥性肺炎，膿胸，間質性肺炎</t>
  </si>
  <si>
    <t>誤嚥性肺炎，慢性呼吸不全，間質性肺炎</t>
  </si>
  <si>
    <t>貧血，再生不良性貧血，鉄欠乏性貧血</t>
  </si>
  <si>
    <t>うっ血性心不全，発作性心房細動，大動脈弁狭窄症</t>
  </si>
  <si>
    <t>1306</t>
  </si>
  <si>
    <t>腰痛症及び坐骨神経痛</t>
  </si>
  <si>
    <t>対麻痺</t>
  </si>
  <si>
    <t>前立腺癌，多発性骨髄腫，腎盂癌</t>
  </si>
  <si>
    <t>慢性腎不全，腎性貧血，慢性腎臓病ステージＧ５</t>
  </si>
  <si>
    <t>廃用症候群，顕微鏡的多発血管炎，外反母趾</t>
  </si>
  <si>
    <t>誤嚥性肺炎，間質性肺炎，急性間質性肺炎</t>
  </si>
  <si>
    <t>認知症，老年精神病，老年期認知症</t>
  </si>
  <si>
    <t>大腿骨頚部骨折，大腿骨転子部骨折，腰椎椎体骨折</t>
  </si>
  <si>
    <t>くも膜下出血後遺症，くも膜下出血，前大脳動脈瘤破裂によるくも膜下出血</t>
  </si>
  <si>
    <t>1110</t>
  </si>
  <si>
    <t>その他の肝疾患</t>
  </si>
  <si>
    <t>アルコール性肝硬変</t>
  </si>
  <si>
    <t>片麻痺，脳梗塞後の片麻痺，脳性麻痺</t>
  </si>
  <si>
    <t>0502</t>
  </si>
  <si>
    <t>精神作用物質使用による精神及び行動の障害</t>
  </si>
  <si>
    <t>アルコール性精神病</t>
  </si>
  <si>
    <t>急性骨髄性白血病，慢性骨髄性白血病，ＦＬＴ３－ＩＴＤ変異陽性急性骨髄性白血病</t>
  </si>
  <si>
    <t>びまん性大細胞型Ｂ細胞性リンパ腫，悪性リンパ腫，マントル細胞リンパ腫</t>
  </si>
  <si>
    <t>びまん性大細胞型Ｂ細胞性リンパ腫，悪性リンパ腫，小腸悪性リンパ腫</t>
  </si>
  <si>
    <t>誤嚥性肺炎，間質性肺炎，急性呼吸不全</t>
  </si>
  <si>
    <t>心原性脳塞栓症，アテローム血栓性脳梗塞・急性期，アテローム血栓性脳梗塞</t>
  </si>
  <si>
    <t>ＣＯＶＩＤ－１９，ＣＯＶＩＤ－１９肺炎</t>
  </si>
  <si>
    <t>中大脳動脈瘤破裂によるくも膜下出血，くも膜下出血，前交通動脈瘤破裂によるくも膜下出血</t>
  </si>
  <si>
    <t>急性骨髄性白血病，慢性リンパ性白血病，慢性骨髄性白血病</t>
  </si>
  <si>
    <t>急性骨髄性白血病，慢性リンパ性白血病，慢性骨髄性白血病慢性期</t>
  </si>
  <si>
    <t>くも膜下出血，ＩＣ－ＰＣ動脈瘤破裂によるくも膜下出血</t>
  </si>
  <si>
    <t>アルコール性認知症</t>
  </si>
  <si>
    <t>大腿骨転子部骨折，大腿骨頚部骨折，腰椎椎体骨折</t>
  </si>
  <si>
    <t>Ｃ型慢性肝炎</t>
  </si>
  <si>
    <t>慢性心不全，うっ血性心不全，慢性うっ血性心不全</t>
  </si>
  <si>
    <t>廃用症候群，肩関節拘縮，顕微鏡的多発血管炎</t>
  </si>
  <si>
    <t>腰痛症</t>
  </si>
  <si>
    <t>0908</t>
  </si>
  <si>
    <t>その他の脳血管疾患</t>
  </si>
  <si>
    <t>Ｃ型慢性肝炎，Ｃ型肝炎</t>
  </si>
  <si>
    <t>0109</t>
  </si>
  <si>
    <t>その他の感染症及び寄生虫症</t>
  </si>
  <si>
    <t>大腿骨頚部骨折，大腿骨転子部骨折，胸椎圧迫骨折</t>
  </si>
  <si>
    <t>患者一人
当たりの
医療費(円)※</t>
    <phoneticPr fontId="4"/>
  </si>
  <si>
    <t>前年度との差分(高額レセプト 件数割合)</t>
    <rPh sb="0" eb="3">
      <t>ゼンネンド</t>
    </rPh>
    <rPh sb="5" eb="7">
      <t>サブン</t>
    </rPh>
    <rPh sb="8" eb="10">
      <t>コウガク</t>
    </rPh>
    <rPh sb="15" eb="17">
      <t>ケンスウ</t>
    </rPh>
    <rPh sb="17" eb="19">
      <t>ワリアイ</t>
    </rPh>
    <phoneticPr fontId="4"/>
  </si>
  <si>
    <t>前年度との差分(高額レセプト 医療費割合)</t>
    <rPh sb="0" eb="3">
      <t>ゼンネンド</t>
    </rPh>
    <rPh sb="5" eb="7">
      <t>サブン</t>
    </rPh>
    <rPh sb="8" eb="10">
      <t>コウガク</t>
    </rPh>
    <rPh sb="15" eb="18">
      <t>イリョウヒ</t>
    </rPh>
    <rPh sb="18" eb="20">
      <t>ワリアイ</t>
    </rPh>
    <phoneticPr fontId="4"/>
  </si>
  <si>
    <t>65歳～
69歳</t>
    <rPh sb="2" eb="3">
      <t>サイ</t>
    </rPh>
    <rPh sb="7" eb="8">
      <t>サイ</t>
    </rPh>
    <phoneticPr fontId="4"/>
  </si>
  <si>
    <t>70歳～
74歳</t>
    <rPh sb="2" eb="3">
      <t>サイ</t>
    </rPh>
    <rPh sb="7" eb="8">
      <t>サイ</t>
    </rPh>
    <phoneticPr fontId="4"/>
  </si>
  <si>
    <t>75歳～
79歳</t>
    <rPh sb="2" eb="3">
      <t>サイ</t>
    </rPh>
    <rPh sb="7" eb="8">
      <t>サイ</t>
    </rPh>
    <phoneticPr fontId="4"/>
  </si>
  <si>
    <t>80歳～
84歳</t>
    <rPh sb="2" eb="3">
      <t>サイ</t>
    </rPh>
    <rPh sb="7" eb="8">
      <t>サイ</t>
    </rPh>
    <phoneticPr fontId="4"/>
  </si>
  <si>
    <t>85歳～
89歳</t>
    <rPh sb="2" eb="3">
      <t>サイ</t>
    </rPh>
    <rPh sb="7" eb="8">
      <t>サイ</t>
    </rPh>
    <phoneticPr fontId="4"/>
  </si>
  <si>
    <t>90歳～
94歳</t>
    <rPh sb="2" eb="3">
      <t>サイ</t>
    </rPh>
    <rPh sb="7" eb="8">
      <t>サイ</t>
    </rPh>
    <phoneticPr fontId="4"/>
  </si>
  <si>
    <t>全年齢</t>
    <rPh sb="0" eb="1">
      <t>ゼン</t>
    </rPh>
    <rPh sb="1" eb="3">
      <t>ネンレイ</t>
    </rPh>
    <phoneticPr fontId="4"/>
  </si>
  <si>
    <t>全年齢</t>
    <rPh sb="0" eb="3">
      <t>ゼンネンレイ</t>
    </rPh>
    <phoneticPr fontId="4"/>
  </si>
  <si>
    <t>合計(円)</t>
    <rPh sb="0" eb="2">
      <t>ゴウケイ</t>
    </rPh>
    <phoneticPr fontId="4"/>
  </si>
  <si>
    <t>合計(人)
(実人数)</t>
    <rPh sb="0" eb="2">
      <t>ゴウケイ</t>
    </rPh>
    <rPh sb="7" eb="10">
      <t>ジツニンズウ</t>
    </rPh>
    <phoneticPr fontId="4"/>
  </si>
  <si>
    <t>合計(人)
(実人数)</t>
    <phoneticPr fontId="4"/>
  </si>
  <si>
    <t>患者割合(%)
(被保険者数に占める
割合)</t>
    <rPh sb="0" eb="2">
      <t>カンジャ</t>
    </rPh>
    <phoneticPr fontId="4"/>
  </si>
  <si>
    <t>被保険者
数(人)</t>
    <rPh sb="0" eb="4">
      <t>ヒホケンシャ</t>
    </rPh>
    <rPh sb="5" eb="6">
      <t>スウ</t>
    </rPh>
    <rPh sb="7" eb="8">
      <t>ニン</t>
    </rPh>
    <phoneticPr fontId="4"/>
  </si>
  <si>
    <t>合計(件)</t>
    <rPh sb="0" eb="2">
      <t>ゴウケイ</t>
    </rPh>
    <phoneticPr fontId="4"/>
  </si>
  <si>
    <t>患者割合(%)
(被保険者数に
占める割合)</t>
    <rPh sb="2" eb="4">
      <t>ワリアイ</t>
    </rPh>
    <rPh sb="9" eb="13">
      <t>ヒホケンシャ</t>
    </rPh>
    <rPh sb="13" eb="14">
      <t>スウ</t>
    </rPh>
    <rPh sb="16" eb="17">
      <t>シ</t>
    </rPh>
    <rPh sb="19" eb="21">
      <t>ワリアイ</t>
    </rPh>
    <phoneticPr fontId="4"/>
  </si>
  <si>
    <t>患者割合(%)
(被保険者数に占める
割合)</t>
    <rPh sb="2" eb="4">
      <t>ワリアイ</t>
    </rPh>
    <rPh sb="9" eb="13">
      <t>ヒホケンシャ</t>
    </rPh>
    <rPh sb="13" eb="14">
      <t>スウ</t>
    </rPh>
    <rPh sb="15" eb="16">
      <t>シ</t>
    </rPh>
    <rPh sb="19" eb="21">
      <t>ワリアイ</t>
    </rPh>
    <phoneticPr fontId="4"/>
  </si>
  <si>
    <t>患者割合(%)
(被保険者数に
占める割合)</t>
    <rPh sb="0" eb="2">
      <t>カンジャ</t>
    </rPh>
    <rPh sb="2" eb="4">
      <t>ワリアイ</t>
    </rPh>
    <rPh sb="9" eb="13">
      <t>ヒホケンシャ</t>
    </rPh>
    <rPh sb="13" eb="14">
      <t>スウ</t>
    </rPh>
    <rPh sb="16" eb="17">
      <t>シ</t>
    </rPh>
    <rPh sb="19" eb="21">
      <t>ワリアイ</t>
    </rPh>
    <phoneticPr fontId="3"/>
  </si>
  <si>
    <t>高額レセプトの医療費※</t>
    <phoneticPr fontId="4"/>
  </si>
  <si>
    <t>その他レセプトの医療費※</t>
    <phoneticPr fontId="4"/>
  </si>
  <si>
    <t>医療費全体(円)※</t>
    <phoneticPr fontId="4"/>
  </si>
  <si>
    <t>高額レセプトの医療費(円)※</t>
    <phoneticPr fontId="4"/>
  </si>
  <si>
    <t>その他レセプトの医療費(円)※</t>
    <phoneticPr fontId="4"/>
  </si>
  <si>
    <t>医療費全体
(円)※</t>
    <phoneticPr fontId="4"/>
  </si>
  <si>
    <t>高額レセプトの
医療費(円)※</t>
    <phoneticPr fontId="4"/>
  </si>
  <si>
    <t>その他レセプトの
医療費(円)※</t>
    <phoneticPr fontId="4"/>
  </si>
  <si>
    <t>R4年度</t>
    <phoneticPr fontId="4"/>
  </si>
  <si>
    <t>R3年度</t>
    <phoneticPr fontId="4"/>
  </si>
  <si>
    <t>R3年度市区町村別数値</t>
    <phoneticPr fontId="4"/>
  </si>
  <si>
    <t>データ化範囲(分析対象)…入院(DPCを含む)、入院外、調剤の電子レセプト。対象診療年月は令和4年4月～令和5年3月診療分(12カ月分)。</t>
    <phoneticPr fontId="4"/>
  </si>
  <si>
    <t>年齢基準日…令和5年3月31日時点。</t>
    <phoneticPr fontId="4"/>
  </si>
  <si>
    <t>　　　　　　　　　　　　対象診療年月は令和4年4月～令和5年3月診療分(12カ月分)。</t>
    <phoneticPr fontId="4"/>
  </si>
  <si>
    <t>-</t>
  </si>
  <si>
    <t>急性骨髄性白血病,慢性骨髄性白血病,慢性リンパ性白血病</t>
  </si>
  <si>
    <t>くも膜下出血,くも膜下出血後遺症,中大脳動脈瘤破裂によるくも膜下出血</t>
  </si>
  <si>
    <t>慢性腎不全,末期腎不全,腎性貧血</t>
  </si>
  <si>
    <t>びまん性大細胞型Ｂ細胞性リンパ腫,悪性リンパ腫,ＣＤ２０陽性Ｂ細胞性非ホジキンリンパ腫</t>
  </si>
  <si>
    <t>慢性骨髄性白血病,急性骨髄性白血病,急性前骨髄球性白血病</t>
  </si>
  <si>
    <t>くも膜下出血後遺症,くも膜下出血,中大脳動脈瘤破裂によるくも膜下出血</t>
  </si>
  <si>
    <t>びまん性大細胞型Ｂ細胞性リンパ腫,悪性リンパ腫,中枢神経系原発びまん性大細胞型Ｂ細胞性リンパ腫</t>
  </si>
  <si>
    <t>くも膜下出血,ＩＣ－ＰＣ動脈瘤破裂によるくも膜下出血</t>
  </si>
  <si>
    <t>慢性腎不全,腎性貧血,末期腎不全</t>
  </si>
  <si>
    <t>濾胞性リンパ腫,びまん性大細胞型Ｂ細胞性リンパ腫,リンパ形質細胞性リンパ腫</t>
  </si>
  <si>
    <t>くも膜下出血後遺症</t>
  </si>
  <si>
    <t>びまん性大細胞型Ｂ細胞性リンパ腫,Ｔ細胞組織球豊富型大細胞型Ｂ細胞性リンパ腫,混合細胞型古典的ホジキンリンパ腫</t>
  </si>
  <si>
    <t>急性骨髄性白血病,Ｐｈ陽性急性リンパ性白血病</t>
  </si>
  <si>
    <t>くも膜下出血後遺症,くも膜下出血,ＩＣ－ＰＣ動脈瘤破裂によるくも膜下出血</t>
  </si>
  <si>
    <t>Ｂ細胞性非ホジキンリンパ腫,節性辺縁帯リンパ腫,びまん性大細胞型Ｂ細胞性リンパ腫</t>
  </si>
  <si>
    <t>骨髄異形成関連変化を伴う急性骨髄性白血病,急性骨髄性白血病,慢性リンパ性白血病</t>
  </si>
  <si>
    <t>くも膜下出血,脳動脈瘤破裂,くも膜下出血後遺症</t>
  </si>
  <si>
    <t>びまん性大細胞型Ｂ細胞性リンパ腫,ＣＤ２０陽性Ｂ細胞性非ホジキンリンパ腫,濾胞性リンパ腫・グレード２</t>
  </si>
  <si>
    <t>くも膜下出血後遺症,ＩＣ－ＰＣ動脈瘤破裂によるくも膜下出血,中大脳動脈瘤破裂によるくも膜下出血</t>
  </si>
  <si>
    <t>慢性腎臓病ステージＧ５Ｄ,末期腎不全,慢性腎不全</t>
  </si>
  <si>
    <t>悪性リンパ腫,びまん性大細胞型Ｂ細胞性リンパ腫,マントル細胞リンパ腫</t>
  </si>
  <si>
    <t>急性骨髄性白血病,急性白血病,慢性骨髄単球性白血病</t>
  </si>
  <si>
    <t>くも膜下出血後遺症,くも膜下出血,前交通動脈瘤破裂によるくも膜下出血</t>
  </si>
  <si>
    <t>びまん性大細胞型Ｂ細胞性リンパ腫,ホジキンリンパ腫,ＡＬＫ陰性未分化大細胞リンパ腫</t>
  </si>
  <si>
    <t>急性骨髄性白血病,骨髄異形成関連変化を伴う急性骨髄性白血病</t>
  </si>
  <si>
    <t>末期腎不全,慢性腎不全,慢性腎臓病ステージＧ５</t>
  </si>
  <si>
    <t>悪性リンパ腫,古典的ホジキンリンパ腫,びまん性大細胞型Ｂ細胞性リンパ腫</t>
  </si>
  <si>
    <t>慢性リンパ性白血病,慢性骨髄性白血病,急性骨髄性白血病</t>
  </si>
  <si>
    <t>内頚動脈瘤破裂によるくも膜下出血,前交通動脈瘤破裂によるくも膜下出血</t>
  </si>
  <si>
    <t>末期腎不全,慢性腎不全,腎性貧血</t>
  </si>
  <si>
    <t>びまん性大細胞型Ｂ細胞性リンパ腫,末梢性Ｔ細胞リンパ腫,リンパ形質細胞性リンパ腫</t>
  </si>
  <si>
    <t>慢性リンパ性白血病,急性骨髄性白血病,成人Ｔ細胞白血病リンパ腫</t>
  </si>
  <si>
    <t>くも膜下出血,中大脳動脈瘤破裂によるくも膜下出血,ＩＣ－ＰＣ動脈瘤破裂によるくも膜下出血</t>
  </si>
  <si>
    <t>慢性腎不全,末期腎不全,慢性腎臓病ステージＧ５Ｄ</t>
  </si>
  <si>
    <t>びまん性大細胞型Ｂ細胞性リンパ腫,濾胞性リンパ腫・グレード１,濾胞性リンパ腫・グレード３ａ</t>
  </si>
  <si>
    <t>慢性骨髄性白血病,慢性リンパ性白血病,慢性骨髄単球性白血病</t>
  </si>
  <si>
    <t>くも膜下出血後遺症,脳動脈瘤破裂,前交通動脈瘤破裂によるくも膜下出血</t>
  </si>
  <si>
    <t>慢性腎不全,腎性貧血,慢性腎臓病ステージＧ５</t>
  </si>
  <si>
    <t>びまん性大細胞型Ｂ細胞性リンパ腫,悪性リンパ腫,濾胞性リンパ腫</t>
  </si>
  <si>
    <t>慢性骨髄性白血病,急性リンパ性白血病,急性骨髄性白血病</t>
  </si>
  <si>
    <t>くも膜下出血後遺症,くも膜下出血,前大脳動脈瘤破裂によるくも膜下出血</t>
  </si>
  <si>
    <t>びまん性大細胞型Ｂ細胞性リンパ腫,中枢神経系原発びまん性大細胞型Ｂ細胞性リンパ腫,濾胞性リンパ腫・グレード２</t>
  </si>
  <si>
    <t>慢性リンパ性白血病,急性骨髄性白血病,急性リンパ性白血病</t>
  </si>
  <si>
    <t>くも膜下出血,中大脳動脈瘤破裂によるくも膜下出血,前大脳動脈瘤破裂によるくも膜下出血</t>
  </si>
  <si>
    <t>悪性リンパ腫,ＣＤ２０陽性Ｂ細胞性非ホジキンリンパ腫,びまん性大細胞型Ｂ細胞性リンパ腫</t>
  </si>
  <si>
    <t>急性骨髄性白血病,慢性骨髄性白血病,ＦＬＴ３－ＩＴＤ変異陽性急性骨髄性白血病</t>
  </si>
  <si>
    <t>くも膜下出血後遺症,中大脳動脈瘤破裂によるくも膜下出血,くも膜下出血</t>
  </si>
  <si>
    <t>慢性腎不全,慢性腎臓病ステージＧ５,腎性貧血</t>
  </si>
  <si>
    <t>びまん性大細胞型Ｂ細胞性リンパ腫,ＣＤ２０陽性Ｂ細胞性非ホジキンリンパ腫,悪性リンパ腫</t>
  </si>
  <si>
    <t>急性骨髄性白血病,慢性骨髄性白血病,ＣＣＲ４陽性成人Ｔ細胞白血病リンパ腫</t>
  </si>
  <si>
    <t>くも膜下出血後遺症,ＩＣ－ＰＣ動脈瘤破裂によるくも膜下出血</t>
  </si>
  <si>
    <t>びまん性大細胞型Ｂ細胞性リンパ腫,小リンパ球性リンパ腫,血管内大細胞型Ｂ細胞性リンパ腫</t>
  </si>
  <si>
    <t>成人Ｔ細胞白血病リンパ腫,慢性骨髄性白血病,ＣＣＲ４陽性成人Ｔ細胞白血病リンパ腫</t>
  </si>
  <si>
    <t>くも膜下出血,ＩＣ－ＰＣ動脈瘤破裂によるくも膜下出血,前大脳動脈瘤破裂によるくも膜下出血</t>
  </si>
  <si>
    <t>びまん性大細胞型Ｂ細胞性リンパ腫,ホジキンリンパ腫,マントル細胞リンパ腫</t>
  </si>
  <si>
    <t>くも膜下出血,くも膜下出血後遺症,脳動静脈奇形破裂によるくも膜下出血</t>
  </si>
  <si>
    <t>びまん性大細胞型Ｂ細胞性リンパ腫,マントル細胞リンパ腫,悪性リンパ腫</t>
  </si>
  <si>
    <t>急性骨髄性白血病,慢性骨髄単球性白血病,ＣＣＲ４陽性成人Ｔ細胞白血病リンパ腫</t>
  </si>
  <si>
    <t>びまん性大細胞型Ｂ細胞性リンパ腫,濾胞性リンパ腫・グレード２,ホジキンリンパ腫</t>
  </si>
  <si>
    <t>急性骨髄性白血病,慢性骨髄性白血病,骨髄異形成関連変化を伴う急性骨髄性白血病</t>
  </si>
  <si>
    <t>びまん性大細胞型Ｂ細胞性リンパ腫,悪性リンパ腫,末梢性Ｔ細胞リンパ腫</t>
  </si>
  <si>
    <t>急性骨髄性白血病,ＣＣＲ４陽性成人Ｔ細胞白血病リンパ腫,慢性リンパ性白血病</t>
  </si>
  <si>
    <t>くも膜下出血後遺症,脳動脈瘤破裂,脳底動脈瘤破裂によるくも膜下出血</t>
  </si>
  <si>
    <t>びまん性大細胞型Ｂ細胞性リンパ腫,ＣＤ２０陽性Ｂ細胞性非ホジキンリンパ腫,末梢性Ｔ細胞リンパ腫</t>
  </si>
  <si>
    <t>くも膜下出血後遺症,内頚動脈瘤破裂によるくも膜下出血,くも膜下出血</t>
  </si>
  <si>
    <t>びまん性大細胞型Ｂ細胞性リンパ腫,ホジキンリンパ腫,ＣＤ２０陽性Ｂ細胞性非ホジキンリンパ腫</t>
  </si>
  <si>
    <t>慢性リンパ性白血病,急性骨髄性白血病,慢性骨髄性白血病</t>
  </si>
  <si>
    <t>くも膜下出血,中大脳動脈瘤破裂によるくも膜下出血,脳動脈瘤破裂</t>
  </si>
  <si>
    <t>びまん性大細胞型Ｂ細胞性リンパ腫,悪性リンパ腫,濾胞性リンパ腫・グレード１</t>
  </si>
  <si>
    <t>くも膜下出血,中大脳動脈瘤破裂によるくも膜下出血,脳底動脈瘤破裂によるくも膜下出血</t>
  </si>
  <si>
    <t>慢性腎不全,腎不全,末期腎不全</t>
  </si>
  <si>
    <t>びまん性大細胞型Ｂ細胞性リンパ腫,濾胞性リンパ腫・グレード３ａ,非ホジキンリンパ腫</t>
  </si>
  <si>
    <t>急性骨髄性白血病,慢性リンパ性白血病,慢性骨髄性白血病</t>
  </si>
  <si>
    <t>くも膜下出血,くも膜下出血後遺症,脳動脈瘤破裂</t>
  </si>
  <si>
    <t>びまん性大細胞型Ｂ細胞性リンパ腫,混合細胞型古典的ホジキンリンパ腫,末梢性Ｔ細胞リンパ腫・詳細不明</t>
  </si>
  <si>
    <t>急性骨髄性白血病,慢性骨髄性白血病,成人Ｔ細胞白血病リンパ腫</t>
  </si>
  <si>
    <t>びまん性大細胞型Ｂ細胞性リンパ腫,悪性リンパ腫,マントル細胞リンパ腫</t>
  </si>
  <si>
    <t>急性骨髄性白血病,慢性骨髄性白血病慢性期,慢性骨髄性白血病</t>
  </si>
  <si>
    <t>びまん性大細胞型Ｂ細胞性リンパ腫,濾胞性リンパ腫,末梢性Ｔ細胞リンパ腫</t>
  </si>
  <si>
    <t>骨髄異形成関連変化を伴う急性骨髄性白血病,慢性リンパ性白血病,ＣＣＲ４陽性成人Ｔ細胞白血病リンパ腫</t>
  </si>
  <si>
    <t>びまん性大細胞型Ｂ細胞性リンパ腫,ホジキンリンパ腫,混合細胞型古典的ホジキンリンパ腫</t>
  </si>
  <si>
    <t>急性骨髄性白血病,慢性リンパ性白血病,慢性骨髄性白血病慢性期</t>
  </si>
  <si>
    <t>くも膜下出血,ＩＣ－ＰＣ動脈瘤破裂によるくも膜下出血,くも膜下出血後遺症</t>
  </si>
  <si>
    <t>急性骨髄性白血病,慢性骨髄性白血病,急性リンパ性白血病</t>
  </si>
  <si>
    <t>びまん性大細胞型Ｂ細胞性リンパ腫,悪性リンパ腫,古典的ホジキンリンパ腫</t>
  </si>
  <si>
    <t>慢性骨髄性白血病,成人Ｔ細胞白血病リンパ腫,骨髄異形成関連変化を伴う急性骨髄性白血病</t>
  </si>
  <si>
    <t>中大脳動脈瘤破裂によるくも膜下出血,前交通動脈瘤破裂によるくも膜下出血,椎骨動脈瘤破裂によるくも膜下出血</t>
  </si>
  <si>
    <t>びまん性大細胞型Ｂ細胞性リンパ腫,濾胞性リンパ腫,血管内大細胞型Ｂ細胞性リンパ腫</t>
  </si>
  <si>
    <t>慢性リンパ性白血病,急性骨髄性白血病,急性前骨髄球性白血病</t>
  </si>
  <si>
    <t>椎骨動脈瘤破裂によるくも膜下出血,脳動脈瘤破裂,ＩＣ－ＰＣ動脈瘤破裂によるくも膜下出血</t>
  </si>
  <si>
    <t>びまん性大細胞型Ｂ細胞性リンパ腫,濾胞性リンパ腫,悪性リンパ腫</t>
  </si>
  <si>
    <t>慢性骨髄性白血病,急性骨髄性白血病,急性リンパ性白血病</t>
  </si>
  <si>
    <t>くも膜下出血,くも膜下出血後遺症,ＩＣ－ＰＣ動脈瘤破裂によるくも膜下出血</t>
  </si>
  <si>
    <t>くも膜下出血後遺症,前交通動脈瘤破裂によるくも膜下出血,ＩＣ－ＰＣ動脈瘤破裂によるくも膜下出血</t>
  </si>
  <si>
    <t>びまん性大細胞型Ｂ細胞性リンパ腫,濾胞性リンパ腫,濾胞性リンパ腫・グレード１</t>
  </si>
  <si>
    <t>急性骨髄性白血病,骨髄異形成関連変化を伴う急性骨髄性白血病,急性白血病</t>
  </si>
  <si>
    <t>くも膜下出血後遺症,くも膜下出血,内頚動脈瘤破裂によるくも膜下出血</t>
  </si>
  <si>
    <t>びまん性大細胞型Ｂ細胞性リンパ腫,小リンパ球性リンパ腫,濾胞性リンパ腫・グレード２</t>
  </si>
  <si>
    <t>びまん性大細胞型Ｂ細胞性リンパ腫,非ホジキンリンパ腫,悪性リンパ腫</t>
  </si>
  <si>
    <t>急性骨髄性白血病,急性リンパ性白血病,Ｔリンパ芽球性白血病</t>
  </si>
  <si>
    <t>中大脳動脈瘤破裂によるくも膜下出血,内頚動脈瘤破裂によるくも膜下出血</t>
  </si>
  <si>
    <t>びまん性大細胞型Ｂ細胞性リンパ腫,原発性滲出性リンパ腫,血管免疫芽球性Ｔ細胞リンパ腫</t>
  </si>
  <si>
    <t>急性骨髄性白血病,慢性骨髄性白血病,Ｂリンパ芽球性白血病／リンパ腫</t>
  </si>
  <si>
    <t>くも膜下出血,中大脳動脈瘤破裂によるくも膜下出血</t>
  </si>
  <si>
    <t>びまん性大細胞型Ｂ細胞性リンパ腫,悪性リンパ腫,末梢性Ｔ細胞リンパ腫・詳細不明</t>
  </si>
  <si>
    <t>慢性骨髄性白血病,急性骨髄性白血病,急性白血病</t>
  </si>
  <si>
    <t>びまん性大細胞型Ｂ細胞性リンパ腫,悪性リンパ腫,Ｂ細胞性非ホジキンリンパ腫</t>
  </si>
  <si>
    <t>くも膜下出血,くも膜下出血後遺症,前交通動脈瘤破裂によるくも膜下出血</t>
  </si>
  <si>
    <t>くも膜下出血後遺症,ＩＣ－ＰＣ動脈瘤破裂によるくも膜下出血,内頚動脈瘤破裂によるくも膜下出血</t>
  </si>
  <si>
    <t>びまん性大細胞型Ｂ細胞性リンパ腫,濾胞性リンパ腫,濾胞性リンパ腫・グレード２</t>
  </si>
  <si>
    <t>急性骨髄性白血病,骨髄異形成関連変化を伴う急性骨髄性白血病,慢性骨髄性白血病</t>
  </si>
  <si>
    <t>ＩＣ－ＰＣ動脈瘤破裂によるくも膜下出血,前交通動脈瘤破裂によるくも膜下出血,くも膜下出血</t>
  </si>
  <si>
    <t>びまん性大細胞型Ｂ細胞性リンパ腫,マントル細胞リンパ腫,ＣＤ２０陽性Ｂ細胞性非ホジキンリンパ腫</t>
  </si>
  <si>
    <t>急性骨髄性白血病,慢性骨髄性白血病,慢性骨髄単球性白血病</t>
  </si>
  <si>
    <t>中大脳動脈瘤破裂によるくも膜下出血,くも膜下出血後遺症,ＩＣ－ＰＣ動脈瘤破裂によるくも膜下出血</t>
  </si>
  <si>
    <t>くも膜下出血,破裂性椎骨動脈解離によるくも膜下出血,中大脳動脈瘤破裂によるくも膜下出血</t>
  </si>
  <si>
    <t>急性骨髄性白血病,慢性骨髄性白血病,Ｐｈ陽性急性リンパ性白血病</t>
  </si>
  <si>
    <t>びまん性大細胞型Ｂ細胞性リンパ腫,末梢性Ｔ細胞リンパ腫,濾胞性リンパ腫・グレード１</t>
  </si>
  <si>
    <t>前交通動脈瘤破裂によるくも膜下出血,くも膜下出血後遺症,内頚動脈瘤破裂によるくも膜下出血</t>
  </si>
  <si>
    <t>慢性腎不全,腎性貧血,慢性腎臓病</t>
  </si>
  <si>
    <t>びまん性大細胞型Ｂ細胞性リンパ腫,濾胞性リンパ腫,血管免疫芽球性Ｔ細胞リンパ腫</t>
  </si>
  <si>
    <t>慢性骨髄性白血病,急性骨髄性白血病</t>
  </si>
  <si>
    <t>前大脳動脈瘤破裂によるくも膜下出血,くも膜下出血,くも膜下出血後遺症</t>
  </si>
  <si>
    <t>びまん性大細胞型Ｂ細胞性リンパ腫,形質芽球性リンパ腫,濾胞性リンパ腫・グレード２</t>
  </si>
  <si>
    <t>破裂性椎骨動脈解離によるくも膜下出血,中大脳動脈瘤破裂によるくも膜下出血,内頚動脈瘤破裂によるくも膜下出血</t>
  </si>
  <si>
    <t>慢性骨髄性白血病,Ｐｈ陽性急性リンパ性白血病,骨髄異形成関連変化を伴う急性骨髄性白血病</t>
  </si>
  <si>
    <t>くも膜下出血後遺症,椎骨動脈瘤破裂によるくも膜下出血,中大脳動脈瘤破裂によるくも膜下出血</t>
  </si>
  <si>
    <t>くも膜下出血,前交通動脈瘤破裂によるくも膜下出血</t>
  </si>
  <si>
    <t>慢性骨髄性白血病,成熟を伴わない急性骨髄性白血病,慢性リンパ性白血病</t>
  </si>
  <si>
    <t>ＩＣ－ＰＣ動脈瘤破裂によるくも膜下出血,くも膜下出血後遺症,破裂性椎骨動脈解離によるくも膜下出血</t>
  </si>
  <si>
    <t>びまん性大細胞型Ｂ細胞性リンパ腫,末梢性Ｔ細胞リンパ腫,濾胞性リンパ腫</t>
  </si>
  <si>
    <t>悪性リンパ腫,びまん性大細胞型Ｂ細胞性リンパ腫,Ｂ細胞性非ホジキンリンパ腫</t>
  </si>
  <si>
    <t>成人Ｔ細胞白血病リンパ腫・リンパ腫型,急性リンパ性白血病,慢性骨髄性白血病</t>
  </si>
  <si>
    <t>びまん性大細胞型Ｂ細胞性リンパ腫,リンパ形質細胞性リンパ腫,末梢性Ｔ細胞リンパ腫</t>
  </si>
  <si>
    <t>ＩＣ－ＰＣ動脈瘤破裂によるくも膜下出血</t>
  </si>
  <si>
    <t>びまん性大細胞型Ｂ細胞性リンパ腫,マントル細胞リンパ腫,混合細胞型古典的ホジキンリンパ腫</t>
  </si>
  <si>
    <t>中大脳動脈瘤破裂によるくも膜下出血,くも膜下出血,前交通動脈瘤破裂によるくも膜下出血</t>
  </si>
  <si>
    <t>びまん性大細胞型Ｂ細胞性リンパ腫,ＣＤ２０陽性Ｂ細胞性非ホジキンリンパ腫,脾悪性リンパ腫</t>
  </si>
  <si>
    <t>慢性リンパ性白血病,成人Ｔ細胞白血病リンパ腫,急性骨髄性白血病</t>
  </si>
  <si>
    <t>中大脳動脈瘤破裂によるくも膜下出血,前大脳動脈瘤破裂によるくも膜下出血,くも膜下出血</t>
  </si>
  <si>
    <t>びまん性大細胞型Ｂ細胞性リンパ腫,古典的ホジキンリンパ腫,マントル細胞リンパ腫</t>
  </si>
  <si>
    <t>成人Ｔ細胞白血病リンパ腫,急性骨髄性白血病</t>
  </si>
  <si>
    <t>中大脳動脈瘤破裂によるくも膜下出血,脳底動脈瘤破裂によるくも膜下出血</t>
  </si>
  <si>
    <t>びまん性大細胞型Ｂ細胞性リンパ腫,Ｂ細胞性非ホジキンリンパ腫,マントル細胞リンパ腫</t>
  </si>
  <si>
    <t>急性骨髄性白血病,慢性リンパ性白血病,急性前骨髄球性白血病</t>
  </si>
  <si>
    <t>くも膜下出血,椎骨動脈瘤破裂によるくも膜下出血,内頚動脈瘤破裂によるくも膜下出血</t>
  </si>
  <si>
    <t>びまん性大細胞型Ｂ細胞性リンパ腫,マントル細胞リンパ腫,濾胞性リンパ腫・グレード２</t>
  </si>
  <si>
    <t>急性骨髄性白血病,慢性骨髄性白血病</t>
  </si>
  <si>
    <t>びまん性大細胞型Ｂ細胞性リンパ腫</t>
  </si>
  <si>
    <t>急性骨髄性白血病,慢性リンパ性白血病,成人Ｔ細胞白血病リンパ腫・リンパ腫型</t>
  </si>
  <si>
    <t>びまん性大細胞型Ｂ細胞性リンパ腫,悪性リンパ腫,血管内大細胞型Ｂ細胞性リンパ腫</t>
  </si>
  <si>
    <t>びまん性大細胞型Ｂ細胞性リンパ腫,結節硬化型古典的ホジキンリンパ腫,非ホジキンリンパ腫</t>
  </si>
  <si>
    <t>骨髄異形成関連変化を伴う急性骨髄性白血病,慢性骨髄性白血病</t>
  </si>
  <si>
    <t>非ホジキンリンパ腫,びまん性大細胞型Ｂ細胞性リンパ腫,悪性リンパ腫</t>
  </si>
  <si>
    <t>慢性骨髄性白血病慢性期</t>
  </si>
  <si>
    <t>ＦＬＴ３－ＩＴＤ変異陽性急性骨髄性白血病</t>
  </si>
  <si>
    <t>前大脳動脈瘤破裂によるくも膜下出血</t>
  </si>
  <si>
    <t>腎性貧血,慢性腎不全,末期腎不全</t>
  </si>
  <si>
    <t>末梢性Ｔ細胞リンパ腫・詳細不明</t>
  </si>
  <si>
    <t>慢性腎不全,腎性貧血</t>
  </si>
  <si>
    <t>慢性骨髄性白血病,慢性リンパ性白血病,急性骨髄性白血病</t>
  </si>
  <si>
    <t>慢性腎不全,腎性貧血,急性腎前性腎不全</t>
  </si>
  <si>
    <t>悪性リンパ腫,濾胞性リンパ腫・グレード３ａ</t>
  </si>
  <si>
    <t>急性リンパ性白血病,成人Ｔ細胞白血病リンパ腫・急性型</t>
  </si>
  <si>
    <t>びまん性大細胞型Ｂ細胞性リンパ腫,古典的ホジキンリンパ腫</t>
  </si>
  <si>
    <t>びまん性大細胞型Ｂ細胞性リンパ腫,悪性リンパ腫</t>
  </si>
  <si>
    <t>大腿骨頚部骨折,大腿骨転子部骨折,腰椎圧迫骨折</t>
  </si>
  <si>
    <t>うっ血性心不全,慢性心不全,発作性心房細動</t>
  </si>
  <si>
    <t>ＣＯＶＩＤ－１９,ＣＯＶＩＤ－１９肺炎,ＣＯＶＩＤ－１９・ウイルス同定</t>
  </si>
  <si>
    <t>前立腺癌,多発性骨髄腫,膵頭部癌</t>
  </si>
  <si>
    <t>誤嚥性肺炎,間質性肺炎,慢性呼吸不全</t>
  </si>
  <si>
    <t>うっ血性心不全,持続性心房細動,慢性心不全</t>
  </si>
  <si>
    <t>前立腺癌,去勢抵抗性前立腺癌,胸部中部食道癌</t>
  </si>
  <si>
    <t>誤嚥性肺炎,非特異性間質性肺炎,特発性間質性肺炎</t>
  </si>
  <si>
    <t>うっ血性心不全,発作性心房細動,慢性心不全</t>
  </si>
  <si>
    <t>前立腺癌,多発性骨髄腫,下咽頭癌</t>
  </si>
  <si>
    <t>誤嚥性肺炎,間質性肺炎,胸水貯留</t>
  </si>
  <si>
    <t>腰椎圧迫骨折,大腿骨転子部骨折,大腿骨頚部骨折</t>
  </si>
  <si>
    <t>慢性うっ血性心不全,うっ血性心不全,慢性心不全</t>
  </si>
  <si>
    <t>誤嚥性肺炎,特発性間質性肺炎,胸水貯留</t>
  </si>
  <si>
    <t>うっ血性心不全,慢性うっ血性心不全,慢性心不全</t>
  </si>
  <si>
    <t>前立腺癌,膵頭部癌,膀胱癌</t>
  </si>
  <si>
    <t>誤嚥性肺炎,膿胸,間質性肺炎</t>
  </si>
  <si>
    <t>前立腺癌,膀胱癌,多発性骨髄腫</t>
  </si>
  <si>
    <t>ＣＯＶＩＤ－１９,ＣＯＶＩＤ－１９肺炎</t>
  </si>
  <si>
    <t>誤嚥性肺炎,特発性間質性肺炎,間質性肺炎</t>
  </si>
  <si>
    <t>大腿骨頚部骨折,大腿骨転子部骨折,橈骨遠位端骨折</t>
  </si>
  <si>
    <t>うっ血性心不全,慢性心不全,非弁膜症性心房細動</t>
  </si>
  <si>
    <t>前立腺癌,膵頭部癌,去勢抵抗性前立腺癌</t>
  </si>
  <si>
    <t>誤嚥性肺炎,慢性呼吸不全,間質性肺炎</t>
  </si>
  <si>
    <t>うっ血性心不全,慢性心不全,慢性うっ血性心不全</t>
  </si>
  <si>
    <t>前立腺癌,胸部食道癌,腎盂癌</t>
  </si>
  <si>
    <t>誤嚥性肺炎,間質性肺炎,特発性間質性肺炎</t>
  </si>
  <si>
    <t>うっ血性心不全,慢性心不全,大動脈弁狭窄症</t>
  </si>
  <si>
    <t>ＣＯＶＩＤ－１９,ＣＯＶＩＤ－１９・ウイルス同定,ＣＯＶＩＤ－１９・ウイルス未同定</t>
  </si>
  <si>
    <t>誤嚥性肺炎,特発性肺線維症,間質性肺炎</t>
  </si>
  <si>
    <t>前立腺癌,去勢抵抗性前立腺癌,多発性骨髄腫</t>
  </si>
  <si>
    <t>誤嚥性肺炎,間質性肺炎,特発性器質化肺炎</t>
  </si>
  <si>
    <t>うっ血性心不全,慢性心不全,心不全</t>
  </si>
  <si>
    <t>前立腺癌,卵巣癌,膵頭部癌</t>
  </si>
  <si>
    <t>ＣＯＶＩＤ－１９,ＣＯＶＩＤ－１９肺炎,ＣＯＶＩＤ－１９の既往・詳細不明</t>
  </si>
  <si>
    <t>前立腺癌,膵頭部癌,膵尾部癌</t>
  </si>
  <si>
    <t>前立腺癌,多発性骨髄腫,去勢抵抗性前立腺癌</t>
  </si>
  <si>
    <t>前立腺癌,膵頭部癌,膵癌</t>
  </si>
  <si>
    <t>誤嚥性肺炎,間質性肺炎,呼吸不全</t>
  </si>
  <si>
    <t>ＣＯＶＩＤ－１９,ＣＯＶＩＤ－１９肺炎,ＣＯＶＩＤ－１９の既往</t>
  </si>
  <si>
    <t>前立腺癌,多発性骨髄腫,腎癌</t>
  </si>
  <si>
    <t>多発性骨髄腫,前立腺癌,去勢抵抗性前立腺癌</t>
  </si>
  <si>
    <t>多発性骨髄腫,前立腺癌,膀胱癌</t>
  </si>
  <si>
    <t>慢性心不全,うっ血性心不全,非弁膜症性心房細動</t>
  </si>
  <si>
    <t>前立腺癌,多発性骨髄腫,胸部食道癌</t>
  </si>
  <si>
    <t>うっ血性心不全,慢性心不全,持続性心房細動</t>
  </si>
  <si>
    <t>前立腺癌,腎盂癌,多発性骨髄腫</t>
  </si>
  <si>
    <t>うっ血性心不全,慢性心不全,心房細動</t>
  </si>
  <si>
    <t>ＣＯＶＩＤ－１９,ＣＯＶＩＤ－１９肺炎,ＣＯＶＩＤ－１９後遺症</t>
  </si>
  <si>
    <t>前立腺癌,去勢抵抗性前立腺癌,膵頭部癌</t>
  </si>
  <si>
    <t>誤嚥性肺炎,間質性肺炎,慢性２型呼吸不全</t>
  </si>
  <si>
    <t>うっ血性心不全,大動脈弁狭窄症,慢性うっ血性心不全</t>
  </si>
  <si>
    <t>誤嚥性肺炎,間質性肺炎,特発性肺線維症</t>
  </si>
  <si>
    <t>心房細動,うっ血性心不全,慢性心不全</t>
  </si>
  <si>
    <t>うっ血性心不全,持続性心房細動,発作性心房細動</t>
  </si>
  <si>
    <t>ＣＯＶＩＤ－１９,ＣＯＶＩＤ－１９・ウイルス未同定,ＣＯＶＩＤ－１９肺炎</t>
  </si>
  <si>
    <t>誤嚥性肺炎,特発性間質性肺炎,慢性呼吸不全</t>
  </si>
  <si>
    <t>ＣＯＶＩＤ－１９,ＣＯＶＩＤ－１９肺炎,ＣＯＶＩＤ－１９・ウイルス未同定</t>
  </si>
  <si>
    <t>前立腺癌,膵頭部癌,多発性骨髄腫</t>
  </si>
  <si>
    <t>大腿骨頚部骨折,大腿骨転子部骨折,胸椎圧迫骨折</t>
  </si>
  <si>
    <t>うっ血性心不全,発作性心房細動,慢性うっ血性心不全</t>
  </si>
  <si>
    <t>前立腺癌,卵巣癌,多発性骨髄腫</t>
  </si>
  <si>
    <t>大腿骨転子部骨折,大腿骨頚部骨折,腰椎圧迫骨折</t>
  </si>
  <si>
    <t>ＣＯＶＩＤ－１９,ＣＯＶＩＤ－１９肺炎,コロナウイルス感染症２０１９の既往</t>
  </si>
  <si>
    <t>前立腺癌,膀胱癌,膵頭部癌</t>
  </si>
  <si>
    <t>誤嚥性肺炎,呼吸不全,間質性肺炎</t>
  </si>
  <si>
    <t>誤嚥性肺炎,間質性肺炎,びまん性間質性肺炎</t>
  </si>
  <si>
    <t>うっ血性心不全,大動脈弁狭窄症,慢性心不全</t>
  </si>
  <si>
    <t>ＣＯＶＩＤ－１９,ＣＯＶＩＤ－１９肺炎,コロナウイルス感染症２０１９・ウイルス同定</t>
  </si>
  <si>
    <t>大腿骨頚部骨折,腰椎圧迫骨折,大腿骨転子部骨折</t>
  </si>
  <si>
    <t>誤嚥性肺炎,特発性肺線維症,特発性間質性肺炎</t>
  </si>
  <si>
    <t>うっ血性心不全,慢性心不全,完全房室ブロック</t>
  </si>
  <si>
    <t>大腿骨頚部骨折,大腿骨転子部骨折,腰椎椎体骨折</t>
  </si>
  <si>
    <t>前立腺癌,多発性骨髄腫,転移性脳腫瘍</t>
  </si>
  <si>
    <t>慢性心不全,うっ血性心不全,心房細動</t>
  </si>
  <si>
    <t>ＣＯＶＩＤ－１９,ＣＯＶＩＤ－１９・ウイルス同定,ＣＯＶＩＤ－１９肺炎</t>
  </si>
  <si>
    <t>前立腺癌,多発性骨髄腫,膀胱癌</t>
  </si>
  <si>
    <t>誤嚥性肺炎,慢性呼吸不全,急性呼吸不全</t>
  </si>
  <si>
    <t>うっ血性心不全,慢性心不全,肺動脈性肺高血圧症</t>
  </si>
  <si>
    <t>前立腺癌,多発性骨髄腫,膵体部癌</t>
  </si>
  <si>
    <t>前立腺癌,去勢抵抗性前立腺癌,腎癌</t>
  </si>
  <si>
    <t>誤嚥性肺炎,特発性間質性肺炎,呼吸不全</t>
  </si>
  <si>
    <t>うっ血性心不全,心房細動,発作性心房細動</t>
  </si>
  <si>
    <t>誤嚥性肺炎,間質性肺炎,１型呼吸不全</t>
  </si>
  <si>
    <t>うっ血性心不全,発作性心房細動,非弁膜症性心房細動</t>
  </si>
  <si>
    <t>多発性骨髄腫,前立腺癌,腎癌</t>
  </si>
  <si>
    <t>大腿骨転子部骨折,大腿骨頚部骨折,橈骨遠位端骨折</t>
  </si>
  <si>
    <t>誤嚥性肺炎,薬剤性間質性肺炎,間質性肺炎</t>
  </si>
  <si>
    <t>うっ血性心不全,慢性うっ血性心不全,発作性心房細動</t>
  </si>
  <si>
    <t>前立腺癌,多発性骨髄腫,胸部上部食道癌</t>
  </si>
  <si>
    <t>うっ血性心不全,大動脈弁狭窄症,発作性心房細動</t>
  </si>
  <si>
    <t>誤嚥性肺炎,間質性肺炎,無気肺</t>
  </si>
  <si>
    <t>うっ血性心不全,心室期外収縮,大動脈弁狭窄症</t>
  </si>
  <si>
    <t>腎癌,膀胱癌,原発不明癌</t>
  </si>
  <si>
    <t>誤嚥性肺炎,胸水貯留,急性呼吸不全</t>
  </si>
  <si>
    <t>前立腺癌,尿管癌,卵巣癌</t>
  </si>
  <si>
    <t>誤嚥性肺炎,間質性肺炎,膿胸</t>
  </si>
  <si>
    <t>腎癌,前立腺癌,去勢抵抗性前立腺癌</t>
  </si>
  <si>
    <t>大腿骨頚部骨折,大腿骨転子部骨折,足関節外果骨折</t>
  </si>
  <si>
    <t>うっ血性心不全,僧帽弁閉鎖不全症,慢性心不全</t>
  </si>
  <si>
    <t>去勢抵抗性前立腺癌,多発性骨髄腫,前立腺癌</t>
  </si>
  <si>
    <t>誤嚥性肺炎,間質性肺炎,細菌性胸膜炎</t>
  </si>
  <si>
    <t>うっ血性心不全,非弁膜症性心房細動,感染性心内膜炎</t>
  </si>
  <si>
    <t>前立腺癌,多発性骨髄腫,腎盂癌</t>
  </si>
  <si>
    <t>誤嚥性肺炎,呼吸不全,慢性呼吸不全</t>
  </si>
  <si>
    <t>日本脳炎後遺症,ヘルペス脳炎後遺症,陳旧性肺結核</t>
  </si>
  <si>
    <t>廃用症候群,外反母趾,顕微鏡的多発血管炎</t>
  </si>
  <si>
    <t>重症急性呼吸器症候群［SARS］</t>
  </si>
  <si>
    <t>びまん性大細胞型Ｂ細胞性リンパ腫，悪性リンパ腫，ＣＤ２０陽性Ｂ細胞性非ホジキンリンパ腫</t>
  </si>
  <si>
    <t>知的障害，最重度知的障害，中等度知的障害・要治療の行動機能障害あり</t>
  </si>
  <si>
    <t>不明，心内異物</t>
  </si>
  <si>
    <t>脳皮質下出血，視床出血，被殻出血</t>
  </si>
  <si>
    <t>胃瘻造設状態，人工股関節置換術後，大腿骨人工骨頭置換術後</t>
  </si>
  <si>
    <t>湿疹，アトピー性皮膚炎，皮膚炎</t>
  </si>
  <si>
    <t>陳旧性肺結核，肺結核後遺症，ヘルペス脳炎後遺症</t>
  </si>
  <si>
    <t>腰椎変性すべり症，腰椎すべり症，変性側弯症</t>
  </si>
  <si>
    <t>貧血，鉄欠乏性貧血，再生不良性貧血</t>
  </si>
  <si>
    <t>Ｃ型慢性肝炎，Ｃ型肝炎，急性肝炎</t>
  </si>
  <si>
    <t>パーキンソン病，パーキンソン病Ｙａｈｒ５，パーキンソン症候群</t>
  </si>
  <si>
    <t>廃用症候群，人工股関節周囲骨折，横紋筋融解</t>
  </si>
  <si>
    <t>腰部脊柱管狭窄症，頚椎症性脊髄症，変形性腰椎症</t>
  </si>
  <si>
    <t>Ｓ状結腸癌，上行結腸癌，横行結腸癌</t>
  </si>
  <si>
    <t>遷延性意識障害，嚥下障害，意識障害</t>
  </si>
  <si>
    <t>くも膜下出血，前大脳動脈瘤破裂によるくも膜下出血，中大脳動脈瘤破裂によるくも膜下出血</t>
  </si>
  <si>
    <t>慢性骨髄性白血病，急性骨髄性白血病，急性前骨髄球性白血病</t>
  </si>
  <si>
    <t>心アミロイドーシス，脱水症，トランスサイレチン型心アミロイドーシス</t>
  </si>
  <si>
    <t>腰椎すべり症，腰椎側弯症，変性側弯症</t>
  </si>
  <si>
    <t>濾胞性リンパ腫，びまん性大細胞型Ｂ細胞性リンパ腫，リンパ形質細胞性リンパ腫</t>
  </si>
  <si>
    <t>深在性真菌症</t>
  </si>
  <si>
    <t>再生不良性貧血，術後貧血，貧血</t>
  </si>
  <si>
    <t>貧血，発作性夜間ヘモグロビン尿症，再生不良性貧血</t>
  </si>
  <si>
    <t>Ｂ細胞性非ホジキンリンパ腫，ＣＤ２０陽性Ｂ細胞性非ホジキンリンパ腫，びまん性大細胞型Ｂ細胞性リンパ腫</t>
  </si>
  <si>
    <t>くも膜下出血後遺症，ＩＣ－ＰＣ動脈瘤破裂によるくも膜下出血，中大脳動脈瘤破裂によるくも膜下出血</t>
  </si>
  <si>
    <t>大腿切断術後</t>
  </si>
  <si>
    <t>骨髄異形成関連変化を伴う急性骨髄性白血病，急性骨髄性白血病，慢性リンパ性白血病</t>
  </si>
  <si>
    <t>出血性貧血，再生不良性貧血，貧血</t>
  </si>
  <si>
    <t>認知症，血管性認知症，老年期認知症抑うつ型</t>
  </si>
  <si>
    <t>脱水症，低カリウム血症，高カルシウム血症</t>
  </si>
  <si>
    <t>播種性血管内凝固，好中球減少症，血友病Ａ</t>
  </si>
  <si>
    <t>下肢第２度熱傷</t>
  </si>
  <si>
    <t>Ｓ状結腸過長症</t>
  </si>
  <si>
    <t>急性骨髄性白血病，骨髄異形成関連変化を伴う急性骨髄性白血病</t>
  </si>
  <si>
    <t>器質性精神障害</t>
  </si>
  <si>
    <t>認知症，老年期認知症</t>
  </si>
  <si>
    <t>古典的ホジキンリンパ腫，びまん性大細胞型Ｂ細胞性リンパ腫，悪性リンパ腫</t>
  </si>
  <si>
    <t>貧血，発作性夜間ヘモグロビン尿症，小球性低色素性貧血</t>
  </si>
  <si>
    <t>慢性骨髄性白血病，慢性リンパ性白血病，成人Ｔ細胞白血病リンパ腫・リンパ腫型</t>
  </si>
  <si>
    <t>1406</t>
  </si>
  <si>
    <t>その他の男性生殖器の疾患</t>
  </si>
  <si>
    <t>前立腺出血</t>
  </si>
  <si>
    <t>播種性血管内凝固，血友病Ｂ，エバンス症候群</t>
  </si>
  <si>
    <t>中大脳動脈瘤破裂によるくも膜下出血，くも膜下出血，ＩＣ－ＰＣ動脈瘤破裂によるくも膜下出血</t>
  </si>
  <si>
    <t>脳性麻痺，四肢麻痺</t>
  </si>
  <si>
    <t>急性骨髄性白血病，慢性リンパ性白血病，成人Ｔ細胞白血病リンパ腫</t>
  </si>
  <si>
    <t>慢性腎不全，末期腎不全，慢性腎臓病ステージＧ５Ｄ</t>
  </si>
  <si>
    <t>正常圧水頭症，不眠症，脊髄小脳変性症</t>
  </si>
  <si>
    <t>0403</t>
  </si>
  <si>
    <t>脂質異常症</t>
  </si>
  <si>
    <t>高コレステロール血症</t>
  </si>
  <si>
    <t>びまん性大細胞型Ｂ細胞性リンパ腫，悪性リンパ腫，濾胞性リンパ腫・グレード３ａ</t>
  </si>
  <si>
    <t>前交通動脈瘤破裂によるくも膜下出血，脳動脈瘤破裂，くも膜下出血後遺症</t>
  </si>
  <si>
    <t>慢性腎不全，腎性貧血，急性腎前性腎不全</t>
  </si>
  <si>
    <t>気管切開術後，大腿骨人工骨頭置換術後，胃瘻造設状態</t>
  </si>
  <si>
    <t>慢性骨髄性白血病，急性リンパ性白血病，急性骨髄性白血病</t>
  </si>
  <si>
    <t>びまん性大細胞型Ｂ細胞性リンパ腫，中枢神経系原発びまん性大細胞型Ｂ細胞性リンパ腫，ホジキンリンパ腫</t>
  </si>
  <si>
    <t>ＨＩＶ感染症</t>
  </si>
  <si>
    <t>くも膜下出血，中大脳動脈瘤破裂によるくも膜下出血，前大脳動脈瘤破裂によるくも膜下出血</t>
  </si>
  <si>
    <t>慢性リンパ性白血病，急性リンパ性白血病，急性骨髄性白血病</t>
  </si>
  <si>
    <t>腰椎変性すべり症，変性側弯症</t>
  </si>
  <si>
    <t>慢性腎不全，慢性腎臓病ステージＧ５，末期腎不全</t>
  </si>
  <si>
    <t>脳梗塞後の片麻痺</t>
  </si>
  <si>
    <t>びまん性大細胞型Ｂ細胞性リンパ腫，ＣＤ２０陽性Ｂ細胞性非ホジキンリンパ腫，悪性リンパ腫</t>
  </si>
  <si>
    <t>背部第２度熱傷</t>
  </si>
  <si>
    <t>急性骨髄性白血病，慢性骨髄性白血病，ＣＣＲ４陽性成人Ｔ細胞白血病リンパ腫</t>
  </si>
  <si>
    <t>びまん性大細胞型Ｂ細胞性リンパ腫，濾胞性リンパ腫，混合細胞型古典的ホジキンリンパ腫</t>
  </si>
  <si>
    <t>貧血，再生不良性貧血，出血性貧血</t>
  </si>
  <si>
    <t>くも膜下出血後遺症，ＩＣ－ＰＣ動脈瘤破裂によるくも膜下出血</t>
  </si>
  <si>
    <t>コロナウイルス感染症，クロイツフェルト・ヤコブ病</t>
  </si>
  <si>
    <t>ＩＣ－ＰＣ動脈瘤破裂によるくも膜下出血，くも膜下出血，中大脳動脈瘤破裂によるくも膜下出血</t>
  </si>
  <si>
    <t>神経調節性失神</t>
  </si>
  <si>
    <t>嚥下障害，運動器不安定症，遷延性意識障害</t>
  </si>
  <si>
    <t>くも膜下出血，脳底動脈瘤破裂によるくも膜下出血，脳動静脈奇形破裂によるくも膜下出血</t>
  </si>
  <si>
    <t>脳性麻痺，四肢麻痺，片麻痺</t>
  </si>
  <si>
    <t>びまん性大細胞型Ｂ細胞性リンパ腫，マントル細胞リンパ腫，悪性リンパ腫</t>
  </si>
  <si>
    <t>急性骨髄性白血病，慢性骨髄性白血病，骨髄異形成関連変化を伴う急性骨髄性白血病</t>
  </si>
  <si>
    <t>急性骨髄性白血病，ＣＣＲ４陽性成人Ｔ細胞白血病リンパ腫，慢性骨髄単球性白血病</t>
  </si>
  <si>
    <t>びまん性大細胞型Ｂ細胞性リンパ腫，濾胞性リンパ腫・グレード２，ホジキンリンパ腫</t>
  </si>
  <si>
    <t>胃瘻造設状態，人工股関節置換術後，気管切開術後</t>
  </si>
  <si>
    <t>陳旧性肺結核，ヘルペス脳炎後遺症</t>
  </si>
  <si>
    <t>びまん性大細胞型Ｂ細胞性リンパ腫，悪性リンパ腫，濾胞性リンパ腫・グレード１</t>
  </si>
  <si>
    <t>くも膜下出血，中大脳動脈瘤破裂によるくも膜下出血，ＩＣ－ＰＣ動脈瘤破裂によるくも膜下出血</t>
  </si>
  <si>
    <t>0911</t>
  </si>
  <si>
    <t>低血圧（症）</t>
  </si>
  <si>
    <t>一過性低血圧症</t>
  </si>
  <si>
    <t>肺アスペルギルス症</t>
  </si>
  <si>
    <t>急性骨髄性白血病，ＢＣＲ－ＡＢＬ１陽性Ｂリンパ芽球性白血病，ＣＣＲ４陽性成人Ｔ細胞白血病リンパ腫</t>
  </si>
  <si>
    <t>前交通動脈瘤破裂によるくも膜下出血，脳動脈瘤破裂，前大脳動脈瘤破裂によるくも膜下出血</t>
  </si>
  <si>
    <t>びまん性大細胞型Ｂ細胞性リンパ腫，ＣＤ２０陽性Ｂ細胞性非ホジキンリンパ腫，末梢性Ｔ細胞リンパ腫</t>
  </si>
  <si>
    <t>気管切開術後，人工膝関節置換術後，胃瘻造設状態</t>
  </si>
  <si>
    <t>びまん性大細胞型Ｂ細胞性リンパ腫，ＣＣＲ４陽性末梢性Ｔ細胞リンパ腫，ＣＤ２０陽性Ｂ細胞性非ホジキンリンパ腫</t>
  </si>
  <si>
    <t>急性骨髄性白血病，ＣＣＲ４陽性成人Ｔ細胞白血病リンパ腫，成人Ｔ細胞白血病リンパ腫</t>
  </si>
  <si>
    <t>内頚動脈瘤破裂によるくも膜下出血，くも膜下出血後遺症，前交通動脈瘤破裂によるくも膜下出血</t>
  </si>
  <si>
    <t>脳動静脈奇形，内反足</t>
  </si>
  <si>
    <t>家族性高コレステロール血症，脂質異常症，高コレステロール血症</t>
  </si>
  <si>
    <t>最重度知的障害</t>
  </si>
  <si>
    <t>くも膜下出血，内頚動脈瘤破裂によるくも膜下出血，ＩＣ－ＰＣ動脈瘤破裂によるくも膜下出血</t>
  </si>
  <si>
    <t>慢性腎不全，腎不全，腎性貧血</t>
  </si>
  <si>
    <t>脳性麻痺，下肢麻痺</t>
  </si>
  <si>
    <t>人工股関節置換術後</t>
  </si>
  <si>
    <t>症候性てんかん，てんかん重積状態，ミオクローヌスてんかん</t>
  </si>
  <si>
    <t>慢性リンパ性白血病，急性骨髄性白血病，慢性骨髄性白血病</t>
  </si>
  <si>
    <t>びまん性大細胞型Ｂ細胞性リンパ腫，末梢性Ｔ細胞リンパ腫・詳細不明，ＣＤ２０陽性Ｂ細胞性非ホジキンリンパ腫</t>
  </si>
  <si>
    <t>家族性高コレステロール血症・ホモ接合体</t>
  </si>
  <si>
    <t>びまん性大細胞型Ｂ細胞性リンパ腫，悪性リンパ腫，濾胞性リンパ腫・グレード２</t>
  </si>
  <si>
    <t>くも膜下出血後遺症，中大脳動脈瘤破裂によるくも膜下出血，くも膜下出血</t>
  </si>
  <si>
    <t>急性骨髄性白血病，慢性骨髄性白血病，慢性骨髄性白血病慢性期</t>
  </si>
  <si>
    <t>片麻痺，脳梗塞後の片麻痺</t>
  </si>
  <si>
    <t>骨髄異形成関連変化を伴う急性骨髄性白血病，慢性リンパ性白血病，急性骨髄性白血病</t>
  </si>
  <si>
    <t>腰椎変性すべり症，変性側弯症，腰椎すべり症</t>
  </si>
  <si>
    <t>肝膿瘍，肝性脳症，多発性肝膿瘍</t>
  </si>
  <si>
    <t>下肢麻痺</t>
  </si>
  <si>
    <t>認知症，老年精神病，血管性認知症</t>
  </si>
  <si>
    <t>くも膜下出血，ＩＣ－ＰＣ動脈瘤破裂によるくも膜下出血，内頚動脈瘤破裂によるくも膜下出血</t>
  </si>
  <si>
    <t>びまん性大細胞型Ｂ細胞性リンパ腫，悪性リンパ腫，血管内大細胞型Ｂ細胞性リンパ腫</t>
  </si>
  <si>
    <t>皮膚そう痒症</t>
  </si>
  <si>
    <t>前交通動脈瘤破裂によるくも膜下出血，内頚動脈瘤破裂によるくも膜下出血，中大脳動脈瘤破裂によるくも膜下出血</t>
  </si>
  <si>
    <t>変性側弯症，胸腰椎後弯，腰椎分離すべり症</t>
  </si>
  <si>
    <t>急性骨髄性白血病，急性前骨髄球性白血病，慢性リンパ性白血病</t>
  </si>
  <si>
    <t>椎骨動脈瘤破裂によるくも膜下出血，ＩＣ－ＰＣ動脈瘤破裂によるくも膜下出血，脳動脈瘤破裂</t>
  </si>
  <si>
    <t>嚥下障害，心原性ショック，遷延性意識障害</t>
  </si>
  <si>
    <t>腹部大動脈瘤，急性大動脈解離ＳｔａｎｆｏｒｄＡ，急性大動脈解離ＳｔａｎｆｏｒｄＢ</t>
  </si>
  <si>
    <t>コロナウイルス感染症，サイトメガロウイルス感染症</t>
  </si>
  <si>
    <t>胃瘻造設状態，気管切開術後，大腿切断術後</t>
  </si>
  <si>
    <t>急性骨髄性白血病，慢性骨髄性白血病，急性前骨髄球性白血病</t>
  </si>
  <si>
    <t>くも膜下出血後遺症，ＩＣ－ＰＣ動脈瘤破裂によるくも膜下出血，前交通動脈瘤破裂によるくも膜下出血</t>
  </si>
  <si>
    <t>再生不良性貧血，出血性貧血，発作性夜間ヘモグロビン尿症</t>
  </si>
  <si>
    <t>急性骨髄性白血病，骨髄異形成関連変化を伴う急性骨髄性白血病，急性白血病</t>
  </si>
  <si>
    <t>脳皮質下出血，脳出血後遺症，視床出血</t>
  </si>
  <si>
    <t>前交通動脈瘤破裂によるくも膜下出血，くも膜下出血，中大脳動脈瘤破裂によるくも膜下出血</t>
  </si>
  <si>
    <t>びまん性大細胞型Ｂ細胞性リンパ腫，悪性リンパ腫，非ホジキンリンパ腫</t>
  </si>
  <si>
    <t>急性骨髄性白血病，急性リンパ性白血病，Ｔリンパ芽球性白血病</t>
  </si>
  <si>
    <t>気管切開術後</t>
  </si>
  <si>
    <t>内頚動脈瘤破裂によるくも膜下出血，中大脳動脈瘤破裂によるくも膜下出血</t>
  </si>
  <si>
    <t>下肢麻痺，片麻痺</t>
  </si>
  <si>
    <t>心気症</t>
  </si>
  <si>
    <t>四肢麻痺</t>
  </si>
  <si>
    <t>アルツハイマー型認知症，アルツハイマー病，アルツハイマー型老年認知症</t>
  </si>
  <si>
    <t>0503</t>
  </si>
  <si>
    <t>統合失調症，統合失調症型障害及び妄想性障害</t>
  </si>
  <si>
    <t>統合失調症，妄想型統合失調症，妄想性障害</t>
  </si>
  <si>
    <t>びまん性大細胞型Ｂ細胞性リンパ腫，悪性リンパ腫，Ｂ細胞性非ホジキンリンパ腫</t>
  </si>
  <si>
    <t>下肢第３度熱傷，手第３度熱傷，化学外傷</t>
  </si>
  <si>
    <t>腰椎すべり症，脊柱後側弯症，腰椎変性すべり症</t>
  </si>
  <si>
    <t>びまん性大細胞型Ｂ細胞性リンパ腫，濾胞性リンパ腫，小リンパ球性リンパ腫</t>
  </si>
  <si>
    <t>全身第２度熱傷，顔面熱傷</t>
  </si>
  <si>
    <t>脳動静脈奇形，Ｓ状結腸過長症，脊髄硬膜動静脈瘻</t>
  </si>
  <si>
    <t>急性骨髄性白血病，Ｐｈ陽性急性リンパ性白血病，急性リンパ性白血病</t>
  </si>
  <si>
    <t>中大脳動脈瘤破裂によるくも膜下出血，ＩＣ－ＰＣ動脈瘤破裂によるくも膜下出血，くも膜下出血後遺症</t>
  </si>
  <si>
    <t>被殻出血，視床出血，脳皮質下出血</t>
  </si>
  <si>
    <t>感音難聴</t>
  </si>
  <si>
    <t>脂漏性皮膚炎，湿疹，皮膚炎</t>
  </si>
  <si>
    <t>尖足</t>
  </si>
  <si>
    <t>脳性麻痺，片麻痺，下肢不全麻痺</t>
  </si>
  <si>
    <t>湿疹，皮膚そう痒症，薬疹</t>
  </si>
  <si>
    <t>脳性麻痺，片麻痺</t>
  </si>
  <si>
    <t>中大脳動脈瘤破裂によるくも膜下出血，くも膜下出血後遺症，くも膜下出血</t>
  </si>
  <si>
    <t>脳動静脈奇形</t>
  </si>
  <si>
    <t>前交通動脈瘤破裂によるくも膜下出血，前大脳動脈瘤破裂によるくも膜下出血，内頚動脈瘤破裂によるくも膜下出血</t>
  </si>
  <si>
    <t>上肢麻痺</t>
  </si>
  <si>
    <t>肺結核，肺結核・鏡検確認あり</t>
  </si>
  <si>
    <t>前大脳動脈瘤破裂によるくも膜下出血，くも膜下出血後遺症，前交通動脈瘤破裂によるくも膜下出血</t>
  </si>
  <si>
    <t>侵襲性肺アスペルギルス症，侵襲性アスペルギルス症，肺アスペルギルス症</t>
  </si>
  <si>
    <t>肺癌，非小細胞肺癌，下葉非小細胞肺癌</t>
  </si>
  <si>
    <t>びまん性大細胞型Ｂ細胞性リンパ腫，濾胞性リンパ腫・グレード２，古典的ホジキンリンパ腫</t>
  </si>
  <si>
    <t>くも膜下出血，ＩＣ－ＰＣ動脈瘤破裂によるくも膜下出血，くも膜下出血後遺症</t>
  </si>
  <si>
    <t>中大脳動脈瘤破裂によるくも膜下出血，破裂性椎骨動脈解離によるくも膜下出血，内頚動脈瘤破裂によるくも膜下出血</t>
  </si>
  <si>
    <t>骨髄異形成関連変化を伴う急性骨髄性白血病，慢性骨髄性白血病，Ｐｈ陽性急性リンパ性白血病</t>
  </si>
  <si>
    <t>ＩＣ－ＰＣ動脈瘤破裂によるくも膜下出血，中大脳動脈瘤破裂によるくも膜下出血，くも膜下出血後遺症</t>
  </si>
  <si>
    <t>前交通動脈瘤破裂によるくも膜下出血，くも膜下出血</t>
  </si>
  <si>
    <t>小脳橋角部海綿状血管腫</t>
  </si>
  <si>
    <t>アルコール性肝障害，アルコール性肝硬変</t>
  </si>
  <si>
    <t>皮膚そう痒症，皮膚炎，慢性湿疹</t>
  </si>
  <si>
    <t>ＩＣ－ＰＣ動脈瘤破裂によるくも膜下出血，破裂性椎骨動脈解離によるくも膜下出血，椎骨動脈瘤破裂によるくも膜下出血</t>
  </si>
  <si>
    <t>慢性骨髄性白血病，慢性リンパ性白血病，慢性骨髄性白血病慢性期</t>
  </si>
  <si>
    <t>変性側弯症，胸腰椎側弯症，腰椎変性すべり症</t>
  </si>
  <si>
    <t>クロイツフェルト・ヤコブ病，ウイルス性髄膜炎</t>
  </si>
  <si>
    <t>急性骨髄性白血病，慢性骨髄性白血病，成人Ｔ細胞白血病リンパ腫・リンパ腫型</t>
  </si>
  <si>
    <t>悪性リンパ腫，びまん性大細胞型Ｂ細胞性リンパ腫，中枢神経系原発悪性リンパ腫</t>
  </si>
  <si>
    <t>成人Ｔ細胞白血病リンパ腫・リンパ腫型，慢性骨髄性白血病，急性リンパ性白血病</t>
  </si>
  <si>
    <t>結核性髄膜炎</t>
  </si>
  <si>
    <t>喀痰喀出困難，意識障害，遷延性意識障害</t>
  </si>
  <si>
    <t>認知症に重ならないせん妄，器質性精神障害，器質性人格行動障害</t>
  </si>
  <si>
    <t>老年精神病，認知症</t>
  </si>
  <si>
    <t>びまん性大細胞型Ｂ細胞性リンパ腫，ＣＤ２０陽性Ｂ細胞性非ホジキンリンパ腫，混合細胞型古典的ホジキンリンパ腫</t>
  </si>
  <si>
    <t>正常圧水頭症，筋萎縮性側索硬化症，レビー小体型認知症</t>
  </si>
  <si>
    <t>ＩＣ－ＰＣ動脈瘤破裂によるくも膜下出血，くも膜下出血後遺症，中大脳動脈瘤破裂によるくも膜下出血</t>
  </si>
  <si>
    <t>片麻痺，対麻痺，脳性麻痺</t>
  </si>
  <si>
    <t>抑うつ神経症，うつ病，躁状態</t>
  </si>
  <si>
    <t>認知症に重なったせん妄</t>
  </si>
  <si>
    <t>びまん性大細胞型Ｂ細胞性リンパ腫，Ｂ細胞性非ホジキンリンパ腫，バーキットリンパ腫</t>
  </si>
  <si>
    <t>中大脳動脈瘤破裂によるくも膜下出血，脳底動脈瘤破裂によるくも膜下出血</t>
  </si>
  <si>
    <t>湿疹</t>
  </si>
  <si>
    <t>摂食障害</t>
  </si>
  <si>
    <t>急性骨髄性白血病，成人Ｔ細胞白血病リンパ腫，慢性リンパ性白血病</t>
  </si>
  <si>
    <t>びまん性大細胞型Ｂ細胞性リンパ腫，中枢神経系原発びまん性大細胞型Ｂ細胞性リンパ腫，血管内大細胞型Ｂ細胞性リンパ腫</t>
  </si>
  <si>
    <t>脳皮質下出血，被殻出血，視床出血</t>
  </si>
  <si>
    <t>うつ病，うつ状態</t>
  </si>
  <si>
    <t>びまん性大細胞型Ｂ細胞性リンパ腫，結節硬化型古典的ホジキンリンパ腫，リンパ球豊富型古典的ホジキンリンパ腫</t>
  </si>
  <si>
    <t>骨髄異形成症候群，分類不能型骨髄異形成症候群，脳腫瘍</t>
  </si>
  <si>
    <t>骨髄異形成関連変化を伴う急性骨髄性白血病，慢性骨髄性白血病</t>
  </si>
  <si>
    <t>脳炎，細菌性髄膜炎，大脳皮質基底核変性症</t>
  </si>
  <si>
    <t>ファブリー病，トランスサイレチン型心アミロイドーシス，中等度栄養失調症</t>
  </si>
  <si>
    <t>ゴーシェ病，脱水症，低栄養</t>
  </si>
  <si>
    <t>うつ状態</t>
  </si>
  <si>
    <t>0402</t>
  </si>
  <si>
    <t>糖尿病</t>
  </si>
  <si>
    <t>２型糖尿病，糖尿病性腎不全</t>
  </si>
  <si>
    <t>1112</t>
  </si>
  <si>
    <t>膵疾患</t>
  </si>
  <si>
    <t>胆石性膵炎</t>
  </si>
  <si>
    <t>Ｓ状結腸癌，盲腸癌</t>
  </si>
  <si>
    <t>急性大動脈解離，解離性大動脈瘤，肺血栓塞栓症</t>
  </si>
  <si>
    <t>慢性腎不全，急性腎前性腎不全，末期腎不全</t>
  </si>
  <si>
    <t>Ｃ型肝炎</t>
  </si>
  <si>
    <t>甲状腺機能低下症</t>
  </si>
  <si>
    <t>低ナトリウム血症，トランスサイレチン型家族性アミロイドポリニューロパチー，脱水症</t>
  </si>
  <si>
    <t>0206</t>
  </si>
  <si>
    <t>乳房の悪性新生物＜腫瘍＞</t>
  </si>
  <si>
    <t>乳癌，乳房上外側部乳癌</t>
  </si>
  <si>
    <t>嚥下障害，出血性ショック</t>
  </si>
  <si>
    <t>敗血症</t>
  </si>
  <si>
    <t>内頚動脈閉塞症，前交通動脈瘤，慢性硬膜下血腫</t>
  </si>
  <si>
    <t>第３度熱傷</t>
  </si>
  <si>
    <t>弓部大動脈瘤，腹部大動脈瘤，重症虚血肢</t>
  </si>
  <si>
    <t>胃癌，胃小弯部癌</t>
  </si>
  <si>
    <t>びまん性大細胞型Ｂ細胞性リンパ腫，古典的ホジキンリンパ腫</t>
  </si>
  <si>
    <t>急性リンパ性白血病，成人Ｔ細胞白血病リンパ腫・急性型</t>
  </si>
  <si>
    <t>嚥下障害</t>
  </si>
  <si>
    <t>うっ血性心不全，持続性心房細動，発作性心房細動</t>
  </si>
  <si>
    <t>廃用症候群，外反母趾，ＡＮＣＡ関連血管炎</t>
  </si>
  <si>
    <t>誤嚥性肺炎，急性呼吸窮迫症候群，胸水貯留</t>
  </si>
  <si>
    <t>脳梗塞，脳梗塞後遺症，アテローム血栓性脳梗塞</t>
  </si>
  <si>
    <t>誤嚥性肺炎，特発性間質性肺炎，胸水貯留</t>
  </si>
  <si>
    <t>うっ血性心不全，慢性うっ血性心不全，発作性心房細動</t>
  </si>
  <si>
    <t>ＣＯＶＩＤ－１９，ＣＯＶＩＤ－１９・ウイルス同定，ＣＯＶＩＤ－１９肺炎</t>
  </si>
  <si>
    <t>誤嚥性肺炎，膿胸，気胸</t>
  </si>
  <si>
    <t>前立腺癌，膀胱癌，膵体部癌</t>
  </si>
  <si>
    <t>誤嚥性肺炎，胸水貯留，特発性間質性肺炎</t>
  </si>
  <si>
    <t>廃用症候群，人工股関節周囲骨折，巨細胞動脈炎</t>
  </si>
  <si>
    <t>アテローム血栓性脳梗塞，脳梗塞，心原性脳塞栓症</t>
  </si>
  <si>
    <t>廃用症候群，ＡＮＣＡ関連血管炎，特発性大腿骨頭壊死</t>
  </si>
  <si>
    <t>ＣＯＶＩＤ－１９，ＣＯＶＩＤ－１９・ウイルス同定，ＣＯＶＩＤ－１９・ウイルス未同定</t>
  </si>
  <si>
    <t>前立腺癌，膵頭部癌，膀胱側壁部膀胱癌</t>
  </si>
  <si>
    <t>前立腺癌，膀胱側壁部膀胱癌，去勢抵抗性前立腺癌</t>
  </si>
  <si>
    <t>脳梗塞後遺症，心原性脳塞栓症，アテローム血栓性脳梗塞</t>
  </si>
  <si>
    <t>ＣＯＶＩＤ－１９，ＣＯＶＩＤ－１９肺炎，ＣＯＶＩＤ－１９の既往・詳細不明</t>
  </si>
  <si>
    <t>前立腺癌，膵頭部癌，膵尾部癌</t>
  </si>
  <si>
    <t>誤嚥性肺炎，慢性呼吸不全，膿胸</t>
  </si>
  <si>
    <t>うっ血性心不全，持続性心房細動，完全房室ブロック</t>
  </si>
  <si>
    <t>アテローム血栓性脳梗塞，心原性脳塞栓症，脳梗塞後遺症</t>
  </si>
  <si>
    <t>廃用症候群，横紋筋融解，肩関節拘縮</t>
  </si>
  <si>
    <t>廃用症候群，人工股関節周囲骨折，顕微鏡的多発血管炎</t>
  </si>
  <si>
    <t>廃用症候群，リウマチ性多発筋痛，顕微鏡的多発血管炎</t>
  </si>
  <si>
    <t>廃用症候群，股関節拘縮，外反母趾</t>
  </si>
  <si>
    <t>アテローム血栓性脳梗塞，多発性ラクナ梗塞，脳梗塞</t>
  </si>
  <si>
    <t>廃用症候群，横紋筋融解，人工膝関節周囲骨折</t>
  </si>
  <si>
    <t>廃用症候群，顕微鏡的多発血管炎，人工股関節周囲骨折</t>
  </si>
  <si>
    <t>うっ血性心不全，大動脈弁狭窄症，非弁膜症性持続性心房細動</t>
  </si>
  <si>
    <t>ＣＯＶＩＤ－１９，ＣＯＶＩＤ－１９肺炎，ＣＯＶＩＤ－１９後遺症</t>
  </si>
  <si>
    <t>廃用症候群，化膿性関節炎・肩関節，顕微鏡的多発血管炎</t>
  </si>
  <si>
    <t>廃用症候群，外反母趾，人工股関節周囲骨折</t>
  </si>
  <si>
    <t>ＣＯＶＩＤ－１９，ＣＯＶＩＤ－１９肺炎，ＣＯＶＩＤ－１９・ウイルス未同定</t>
  </si>
  <si>
    <t>廃用症候群，人工股関節周囲骨折，外反母趾</t>
  </si>
  <si>
    <t>うっ血性心不全，慢性うっ血性心不全，心房細動</t>
  </si>
  <si>
    <t>廃用症候群，肩関節拘縮，人工膝関節周囲骨折</t>
  </si>
  <si>
    <t>廃用症候群，肩関節拘縮，外反母趾</t>
  </si>
  <si>
    <t>ＣＯＶＩＤ－１９，ＣＯＶＩＤ－１９肺炎，コロナウイルス感染症２０１９後遺症</t>
  </si>
  <si>
    <t>廃用症候群，顕微鏡的多発血管炎，化膿性関節炎・膝関節</t>
  </si>
  <si>
    <t>誤嚥性肺炎，特発性間質性肺炎，特発性肺線維症</t>
  </si>
  <si>
    <t>廃用症候群，リウマチ性多発筋痛，多発血管炎性肉芽腫症</t>
  </si>
  <si>
    <t>廃用症候群，化膿性関節炎・膝関節，人工股関節周囲骨折</t>
  </si>
  <si>
    <t>ＣＯＶＩＤ－１９，ＣＯＶＩＤ－１９・ウイルス未同定，ＣＯＶＩＤ－１９肺炎</t>
  </si>
  <si>
    <t>前立腺癌，膵頭部癌，膀胱後壁部膀胱癌</t>
  </si>
  <si>
    <t>ＣＯＶＩＤ－１９，ＣＯＶＩＤ－１９肺炎，コロナウイルス感染症２０１９の既往</t>
  </si>
  <si>
    <t>廃用症候群，横紋筋融解，関節拘縮</t>
  </si>
  <si>
    <t>前立腺癌，膀胱癌，膵頭部癌</t>
  </si>
  <si>
    <t>ＣＯＶＩＤ－１９，ＣＯＶＩＤ－１９肺炎，ＣＯＶＩＤ－１９の既往</t>
  </si>
  <si>
    <t>誤嚥性肺炎，間質性肺炎，びまん性間質性肺炎</t>
  </si>
  <si>
    <t>廃用症候群，外反母趾，大腿骨頭壊死</t>
  </si>
  <si>
    <t>うっ血性心不全，大動脈弁狭窄症，完全房室ブロック</t>
  </si>
  <si>
    <t>ＣＯＶＩＤ－１９，ＣＯＶＩＤ－１９肺炎，コロナウイルス感染症２０１９・ウイルス同定</t>
  </si>
  <si>
    <t>廃用症候群，顕微鏡的多発血管炎，人工膝関節周囲骨折</t>
  </si>
  <si>
    <t>細菌性肺炎，肺炎，急性肺炎</t>
  </si>
  <si>
    <t>労作性狭心症，不安定狭心症，狭心症</t>
  </si>
  <si>
    <t>慢性うっ血性心不全，うっ血性心不全，大動脈弁狭窄症</t>
  </si>
  <si>
    <t>うっ血性心不全，慢性心不全，心不全</t>
  </si>
  <si>
    <t>廃用症候群，人工股関節周囲骨折，人工関節周囲骨折</t>
  </si>
  <si>
    <t>前立腺癌，膀胱癌，転移性肺癌</t>
  </si>
  <si>
    <t>多発性骨髄腫，前立腺癌，胸部食道癌</t>
  </si>
  <si>
    <t>誤嚥性肺炎，間質性肺炎，急性呼吸窮迫症候群</t>
  </si>
  <si>
    <t>前立腺癌，多発性骨髄腫，尿管癌</t>
  </si>
  <si>
    <t>脳梗塞，心原性脳塞栓症，脳梗塞・急性期</t>
  </si>
  <si>
    <t>誤嚥性肺炎，特発性間質性肺炎，急性間質性肺炎</t>
  </si>
  <si>
    <t>前立腺癌，腎癌，多発性骨髄腫</t>
  </si>
  <si>
    <t>廃用症候群，人工股関節周囲骨折，多発性筋炎</t>
  </si>
  <si>
    <t>うっ血性心不全，心房細動，持続性心房細動</t>
  </si>
  <si>
    <t>多発性骨髄腫，前立腺癌，腎癌</t>
  </si>
  <si>
    <t>廃用症候群，関節拘縮，人工股関節周囲骨折</t>
  </si>
  <si>
    <t>脳梗塞後遺症，心原性脳塞栓症，脳梗塞・急性期</t>
  </si>
  <si>
    <t>労作性狭心症，不安定狭心症，急性前壁心筋梗塞</t>
  </si>
  <si>
    <t>前立腺癌，多発性骨髄腫，胸部上部食道癌</t>
  </si>
  <si>
    <t>腎癌，膀胱癌，原発不明癌</t>
  </si>
  <si>
    <t>廃用症候群，ＭＲＳＡ骨髄炎</t>
  </si>
  <si>
    <t>小脳梗塞，脳梗塞，アテローム血栓性脳梗塞</t>
  </si>
  <si>
    <t>廃用症候群，膝関節水症，人工股関節周囲骨折</t>
  </si>
  <si>
    <t>前立腺癌，尿管癌，膵頭部癌</t>
  </si>
  <si>
    <t>腎癌，去勢抵抗性前立腺癌，前立腺癌</t>
  </si>
  <si>
    <t>細菌性肺炎，急性肺炎，気管支肺炎</t>
  </si>
  <si>
    <t>去勢抵抗性前立腺癌，多発性骨髄腫，前立腺癌</t>
  </si>
  <si>
    <t>うっ血性心不全，僧帽弁閉鎖不全症，慢性うっ血性心不全</t>
  </si>
  <si>
    <t>変形性膝関節症，変形性股関節症，変形性足関節症</t>
  </si>
  <si>
    <t>誤嚥性肺炎，細菌性胸膜炎，特発性器質化肺炎</t>
  </si>
  <si>
    <t>うっ血性心不全，たこつぼ型心筋症，感染性心内膜炎</t>
  </si>
  <si>
    <t>誤嚥性肺炎，呼吸不全，急性呼吸窮迫症候群</t>
  </si>
  <si>
    <t>多発性骨髄腫，前立腺癌，膀胱側壁部膀胱癌</t>
  </si>
  <si>
    <t>以上</t>
    <rPh sb="0" eb="2">
      <t>イジョウ</t>
    </rPh>
    <phoneticPr fontId="4"/>
  </si>
  <si>
    <t>以下</t>
    <rPh sb="0" eb="2">
      <t>イカ</t>
    </rPh>
    <phoneticPr fontId="4"/>
  </si>
  <si>
    <t>未満</t>
    <rPh sb="0" eb="2">
      <t>ミマン</t>
    </rPh>
    <phoneticPr fontId="4"/>
  </si>
  <si>
    <t>羽曳野市</t>
    <phoneticPr fontId="4"/>
  </si>
  <si>
    <t>高額(５万点以上)レセプト 医療費及び件数の割合</t>
    <phoneticPr fontId="4"/>
  </si>
  <si>
    <t>高額(５万点以上)レセプト 件数及び割合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</si>
</sst>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#,##0&quot;カ月合計&quot;"/>
    <numFmt numFmtId="181" formatCode="#,##0&quot;カ月平均&quot;"/>
    <numFmt numFmtId="182" formatCode="ggge&quot;年&quot;m&quot;月&quot;"/>
    <numFmt numFmtId="183" formatCode="0.00_ ;[Red]\-0.00\ "/>
    <numFmt numFmtId="184" formatCode="0.0_ ;[Red]\-0.0\ 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  <fill>
      <patternFill patternType="solid">
        <fgColor rgb="FFF2F2F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75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34" fillId="0" borderId="0"/>
    <xf numFmtId="0" fontId="29" fillId="7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8" fillId="0" borderId="0" xfId="0" applyFont="1">
      <alignment vertical="center"/>
    </xf>
    <xf numFmtId="0" fontId="40" fillId="0" borderId="0" xfId="2" applyNumberFormat="1" applyFont="1" applyFill="1" applyBorder="1" applyAlignment="1">
      <alignment vertical="center"/>
    </xf>
    <xf numFmtId="0" fontId="41" fillId="0" borderId="0" xfId="0" applyFont="1">
      <alignment vertical="center"/>
    </xf>
    <xf numFmtId="181" fontId="42" fillId="27" borderId="17" xfId="2" applyNumberFormat="1" applyFont="1" applyFill="1" applyBorder="1" applyAlignment="1">
      <alignment horizontal="center" vertical="center" shrinkToFit="1"/>
    </xf>
    <xf numFmtId="180" fontId="42" fillId="27" borderId="37" xfId="2" applyNumberFormat="1" applyFont="1" applyFill="1" applyBorder="1" applyAlignment="1">
      <alignment horizontal="center" vertical="center" shrinkToFit="1"/>
    </xf>
    <xf numFmtId="0" fontId="42" fillId="0" borderId="3" xfId="2" applyNumberFormat="1" applyFont="1" applyFill="1" applyBorder="1" applyAlignment="1">
      <alignment horizontal="center" vertical="center"/>
    </xf>
    <xf numFmtId="0" fontId="42" fillId="0" borderId="20" xfId="2" applyNumberFormat="1" applyFont="1" applyFill="1" applyBorder="1" applyAlignment="1">
      <alignment horizontal="left" vertical="center"/>
    </xf>
    <xf numFmtId="0" fontId="42" fillId="0" borderId="19" xfId="2" applyNumberFormat="1" applyFont="1" applyFill="1" applyBorder="1" applyAlignment="1">
      <alignment horizontal="left" vertical="center"/>
    </xf>
    <xf numFmtId="0" fontId="42" fillId="0" borderId="22" xfId="2" applyNumberFormat="1" applyFont="1" applyFill="1" applyBorder="1" applyAlignment="1">
      <alignment horizontal="center" vertical="center"/>
    </xf>
    <xf numFmtId="0" fontId="42" fillId="0" borderId="35" xfId="2" applyNumberFormat="1" applyFont="1" applyFill="1" applyBorder="1" applyAlignment="1">
      <alignment horizontal="left" vertical="center"/>
    </xf>
    <xf numFmtId="0" fontId="42" fillId="0" borderId="20" xfId="2" applyNumberFormat="1" applyFont="1" applyFill="1" applyBorder="1" applyAlignment="1">
      <alignment horizontal="center" vertical="center"/>
    </xf>
    <xf numFmtId="0" fontId="44" fillId="0" borderId="0" xfId="2" applyNumberFormat="1" applyFont="1" applyFill="1" applyBorder="1" applyAlignment="1">
      <alignment vertical="center"/>
    </xf>
    <xf numFmtId="182" fontId="42" fillId="27" borderId="3" xfId="2" applyNumberFormat="1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Border="1">
      <alignment vertical="center"/>
    </xf>
    <xf numFmtId="0" fontId="43" fillId="27" borderId="3" xfId="0" applyFont="1" applyFill="1" applyBorder="1" applyAlignment="1">
      <alignment horizontal="center" vertical="center"/>
    </xf>
    <xf numFmtId="0" fontId="43" fillId="27" borderId="18" xfId="0" applyFont="1" applyFill="1" applyBorder="1" applyAlignment="1">
      <alignment horizontal="center" vertical="center"/>
    </xf>
    <xf numFmtId="0" fontId="43" fillId="27" borderId="41" xfId="0" applyFont="1" applyFill="1" applyBorder="1" applyAlignment="1">
      <alignment horizontal="center" vertical="center"/>
    </xf>
    <xf numFmtId="0" fontId="43" fillId="27" borderId="4" xfId="0" applyFont="1" applyFill="1" applyBorder="1" applyAlignment="1">
      <alignment horizontal="center" vertical="center" wrapText="1"/>
    </xf>
    <xf numFmtId="0" fontId="43" fillId="27" borderId="41" xfId="0" applyFont="1" applyFill="1" applyBorder="1" applyAlignment="1">
      <alignment horizontal="center" vertical="center" wrapText="1"/>
    </xf>
    <xf numFmtId="179" fontId="43" fillId="0" borderId="7" xfId="1551" applyNumberFormat="1" applyFont="1" applyFill="1" applyBorder="1" applyAlignment="1">
      <alignment horizontal="right" vertical="center" shrinkToFit="1"/>
    </xf>
    <xf numFmtId="0" fontId="43" fillId="0" borderId="0" xfId="0" applyFont="1" applyBorder="1">
      <alignment vertical="center"/>
    </xf>
    <xf numFmtId="0" fontId="43" fillId="0" borderId="0" xfId="0" applyFont="1" applyFill="1" applyBorder="1" applyAlignment="1">
      <alignment vertical="center" wrapText="1"/>
    </xf>
    <xf numFmtId="0" fontId="38" fillId="0" borderId="0" xfId="0" applyFont="1" applyFill="1">
      <alignment vertical="center"/>
    </xf>
    <xf numFmtId="0" fontId="43" fillId="0" borderId="0" xfId="0" applyFont="1">
      <alignment vertical="center"/>
    </xf>
    <xf numFmtId="0" fontId="43" fillId="0" borderId="3" xfId="1387" applyFont="1" applyFill="1" applyBorder="1" applyAlignment="1">
      <alignment vertical="center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26" xfId="0" applyFont="1" applyFill="1" applyBorder="1" applyAlignment="1">
      <alignment horizontal="center" vertical="center"/>
    </xf>
    <xf numFmtId="0" fontId="43" fillId="27" borderId="38" xfId="0" applyFont="1" applyFill="1" applyBorder="1" applyAlignment="1">
      <alignment horizontal="center" vertical="center"/>
    </xf>
    <xf numFmtId="179" fontId="43" fillId="0" borderId="40" xfId="1551" applyNumberFormat="1" applyFont="1" applyFill="1" applyBorder="1" applyAlignment="1">
      <alignment horizontal="right"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49" fontId="43" fillId="0" borderId="60" xfId="0" applyNumberFormat="1" applyFont="1" applyFill="1" applyBorder="1" applyAlignment="1">
      <alignment horizontal="center" vertical="center" shrinkToFit="1"/>
    </xf>
    <xf numFmtId="178" fontId="43" fillId="0" borderId="60" xfId="1" applyNumberFormat="1" applyFont="1" applyFill="1" applyBorder="1" applyAlignment="1">
      <alignment horizontal="right" vertical="center" shrinkToFit="1"/>
    </xf>
    <xf numFmtId="178" fontId="43" fillId="0" borderId="61" xfId="1" applyNumberFormat="1" applyFont="1" applyFill="1" applyBorder="1" applyAlignment="1">
      <alignment horizontal="right" vertical="center" shrinkToFit="1"/>
    </xf>
    <xf numFmtId="178" fontId="43" fillId="0" borderId="62" xfId="1" applyNumberFormat="1" applyFont="1" applyFill="1" applyBorder="1" applyAlignment="1">
      <alignment horizontal="right" vertical="center" shrinkToFit="1"/>
    </xf>
    <xf numFmtId="49" fontId="43" fillId="0" borderId="42" xfId="0" applyNumberFormat="1" applyFont="1" applyFill="1" applyBorder="1" applyAlignment="1">
      <alignment horizontal="center" vertical="center" shrinkToFit="1"/>
    </xf>
    <xf numFmtId="178" fontId="43" fillId="0" borderId="42" xfId="1" applyNumberFormat="1" applyFont="1" applyFill="1" applyBorder="1" applyAlignment="1">
      <alignment horizontal="right" vertical="center" shrinkToFit="1"/>
    </xf>
    <xf numFmtId="178" fontId="43" fillId="0" borderId="49" xfId="1" applyNumberFormat="1" applyFont="1" applyFill="1" applyBorder="1" applyAlignment="1">
      <alignment horizontal="right" vertical="center" shrinkToFit="1"/>
    </xf>
    <xf numFmtId="178" fontId="43" fillId="0" borderId="50" xfId="1" applyNumberFormat="1" applyFont="1" applyFill="1" applyBorder="1" applyAlignment="1">
      <alignment horizontal="right" vertical="center" shrinkToFit="1"/>
    </xf>
    <xf numFmtId="49" fontId="43" fillId="0" borderId="45" xfId="0" applyNumberFormat="1" applyFont="1" applyFill="1" applyBorder="1" applyAlignment="1">
      <alignment horizontal="center" vertical="center" shrinkToFit="1"/>
    </xf>
    <xf numFmtId="178" fontId="43" fillId="0" borderId="45" xfId="1" applyNumberFormat="1" applyFont="1" applyFill="1" applyBorder="1" applyAlignment="1">
      <alignment horizontal="right" vertical="center" shrinkToFit="1"/>
    </xf>
    <xf numFmtId="178" fontId="43" fillId="0" borderId="52" xfId="1" applyNumberFormat="1" applyFont="1" applyFill="1" applyBorder="1" applyAlignment="1">
      <alignment horizontal="right" vertical="center" shrinkToFit="1"/>
    </xf>
    <xf numFmtId="178" fontId="43" fillId="0" borderId="53" xfId="1" applyNumberFormat="1" applyFont="1" applyFill="1" applyBorder="1" applyAlignment="1">
      <alignment horizontal="right" vertical="center" shrinkToFit="1"/>
    </xf>
    <xf numFmtId="49" fontId="43" fillId="0" borderId="44" xfId="0" applyNumberFormat="1" applyFont="1" applyFill="1" applyBorder="1" applyAlignment="1">
      <alignment horizontal="center" vertical="center" shrinkToFit="1"/>
    </xf>
    <xf numFmtId="49" fontId="43" fillId="0" borderId="56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>
      <alignment vertical="center"/>
    </xf>
    <xf numFmtId="0" fontId="43" fillId="0" borderId="0" xfId="0" applyFont="1" applyFill="1">
      <alignment vertical="center"/>
    </xf>
    <xf numFmtId="179" fontId="43" fillId="0" borderId="3" xfId="1551" applyNumberFormat="1" applyFont="1" applyFill="1" applyBorder="1" applyAlignment="1">
      <alignment horizontal="right" vertical="center" shrinkToFit="1"/>
    </xf>
    <xf numFmtId="179" fontId="43" fillId="0" borderId="3" xfId="1" applyNumberFormat="1" applyFont="1" applyFill="1" applyBorder="1" applyAlignment="1">
      <alignment horizontal="right" vertical="center" shrinkToFit="1"/>
    </xf>
    <xf numFmtId="0" fontId="43" fillId="0" borderId="0" xfId="0" applyFont="1" applyFill="1" applyBorder="1">
      <alignment vertical="center"/>
    </xf>
    <xf numFmtId="0" fontId="43" fillId="27" borderId="26" xfId="0" applyNumberFormat="1" applyFont="1" applyFill="1" applyBorder="1" applyAlignment="1">
      <alignment horizontal="center" vertical="center"/>
    </xf>
    <xf numFmtId="0" fontId="43" fillId="27" borderId="38" xfId="0" applyNumberFormat="1" applyFont="1" applyFill="1" applyBorder="1" applyAlignment="1">
      <alignment horizontal="center" vertical="center"/>
    </xf>
    <xf numFmtId="0" fontId="43" fillId="27" borderId="3" xfId="0" applyNumberFormat="1" applyFont="1" applyFill="1" applyBorder="1" applyAlignment="1">
      <alignment horizontal="center" vertical="center"/>
    </xf>
    <xf numFmtId="0" fontId="43" fillId="27" borderId="43" xfId="0" applyNumberFormat="1" applyFont="1" applyFill="1" applyBorder="1" applyAlignment="1">
      <alignment horizontal="center" vertical="center"/>
    </xf>
    <xf numFmtId="0" fontId="43" fillId="27" borderId="41" xfId="0" applyNumberFormat="1" applyFont="1" applyFill="1" applyBorder="1" applyAlignment="1">
      <alignment horizontal="center" vertical="center"/>
    </xf>
    <xf numFmtId="0" fontId="43" fillId="27" borderId="4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5" fillId="0" borderId="0" xfId="2" applyNumberFormat="1" applyFont="1" applyFill="1" applyBorder="1" applyAlignment="1">
      <alignment horizontal="center" vertical="center" wrapText="1"/>
    </xf>
    <xf numFmtId="0" fontId="43" fillId="27" borderId="26" xfId="0" applyFont="1" applyFill="1" applyBorder="1" applyAlignment="1">
      <alignment horizontal="center" vertical="center" shrinkToFit="1"/>
    </xf>
    <xf numFmtId="178" fontId="42" fillId="0" borderId="3" xfId="2" applyNumberFormat="1" applyFont="1" applyFill="1" applyBorder="1" applyAlignment="1">
      <alignment horizontal="right" vertical="center" shrinkToFit="1"/>
    </xf>
    <xf numFmtId="178" fontId="42" fillId="0" borderId="32" xfId="2" applyNumberFormat="1" applyFont="1" applyFill="1" applyBorder="1" applyAlignment="1">
      <alignment horizontal="right" vertical="center" shrinkToFit="1"/>
    </xf>
    <xf numFmtId="178" fontId="42" fillId="0" borderId="31" xfId="2" applyNumberFormat="1" applyFont="1" applyFill="1" applyBorder="1" applyAlignment="1">
      <alignment horizontal="right" vertical="center" shrinkToFit="1"/>
    </xf>
    <xf numFmtId="179" fontId="42" fillId="0" borderId="3" xfId="1551" applyNumberFormat="1" applyFont="1" applyFill="1" applyBorder="1" applyAlignment="1">
      <alignment horizontal="right" vertical="center" shrinkToFit="1"/>
    </xf>
    <xf numFmtId="178" fontId="42" fillId="0" borderId="36" xfId="1551" applyNumberFormat="1" applyFont="1" applyFill="1" applyBorder="1" applyAlignment="1">
      <alignment horizontal="right" vertical="center" shrinkToFit="1"/>
    </xf>
    <xf numFmtId="178" fontId="42" fillId="0" borderId="22" xfId="2" applyNumberFormat="1" applyFont="1" applyFill="1" applyBorder="1" applyAlignment="1">
      <alignment horizontal="right" vertical="center" shrinkToFit="1"/>
    </xf>
    <xf numFmtId="178" fontId="42" fillId="0" borderId="34" xfId="2" applyNumberFormat="1" applyFont="1" applyFill="1" applyBorder="1" applyAlignment="1">
      <alignment horizontal="right" vertical="center" shrinkToFit="1"/>
    </xf>
    <xf numFmtId="178" fontId="42" fillId="0" borderId="33" xfId="2" applyNumberFormat="1" applyFont="1" applyFill="1" applyBorder="1" applyAlignment="1">
      <alignment horizontal="right" vertical="center" shrinkToFit="1"/>
    </xf>
    <xf numFmtId="178" fontId="42" fillId="0" borderId="3" xfId="1" applyNumberFormat="1" applyFont="1" applyFill="1" applyBorder="1" applyAlignment="1">
      <alignment horizontal="right" vertical="center" shrinkToFit="1"/>
    </xf>
    <xf numFmtId="178" fontId="42" fillId="0" borderId="32" xfId="1" applyNumberFormat="1" applyFont="1" applyFill="1" applyBorder="1" applyAlignment="1">
      <alignment horizontal="right" vertical="center" shrinkToFit="1"/>
    </xf>
    <xf numFmtId="178" fontId="42" fillId="0" borderId="31" xfId="1" applyNumberFormat="1" applyFont="1" applyFill="1" applyBorder="1" applyAlignment="1">
      <alignment horizontal="right" vertical="center" shrinkToFit="1"/>
    </xf>
    <xf numFmtId="179" fontId="42" fillId="0" borderId="30" xfId="1551" applyNumberFormat="1" applyFont="1" applyFill="1" applyBorder="1" applyAlignment="1">
      <alignment horizontal="right" vertical="center" shrinkToFit="1"/>
    </xf>
    <xf numFmtId="178" fontId="42" fillId="0" borderId="29" xfId="2" applyNumberFormat="1" applyFont="1" applyFill="1" applyBorder="1" applyAlignment="1">
      <alignment horizontal="right" vertical="center" shrinkToFit="1"/>
    </xf>
    <xf numFmtId="179" fontId="43" fillId="0" borderId="4" xfId="1551" applyNumberFormat="1" applyFont="1" applyFill="1" applyBorder="1" applyAlignment="1">
      <alignment horizontal="right" vertical="center" shrinkToFit="1"/>
    </xf>
    <xf numFmtId="178" fontId="43" fillId="0" borderId="26" xfId="1" applyNumberFormat="1" applyFont="1" applyFill="1" applyBorder="1" applyAlignment="1">
      <alignment horizontal="right" vertical="center"/>
    </xf>
    <xf numFmtId="178" fontId="43" fillId="0" borderId="38" xfId="1" applyNumberFormat="1" applyFont="1" applyFill="1" applyBorder="1" applyAlignment="1">
      <alignment horizontal="right" vertical="center"/>
    </xf>
    <xf numFmtId="179" fontId="43" fillId="0" borderId="38" xfId="1551" applyNumberFormat="1" applyFont="1" applyFill="1" applyBorder="1" applyAlignment="1">
      <alignment horizontal="right" vertical="center"/>
    </xf>
    <xf numFmtId="178" fontId="43" fillId="0" borderId="27" xfId="1" applyNumberFormat="1" applyFont="1" applyFill="1" applyBorder="1" applyAlignment="1">
      <alignment horizontal="right" vertical="center"/>
    </xf>
    <xf numFmtId="178" fontId="43" fillId="0" borderId="39" xfId="1" applyNumberFormat="1" applyFont="1" applyFill="1" applyBorder="1" applyAlignment="1">
      <alignment horizontal="right" vertical="center"/>
    </xf>
    <xf numFmtId="179" fontId="43" fillId="0" borderId="4" xfId="1" applyNumberFormat="1" applyFont="1" applyFill="1" applyBorder="1" applyAlignment="1">
      <alignment horizontal="right" vertical="center" shrinkToFit="1"/>
    </xf>
    <xf numFmtId="179" fontId="43" fillId="0" borderId="7" xfId="1" applyNumberFormat="1" applyFont="1" applyFill="1" applyBorder="1" applyAlignment="1">
      <alignment horizontal="right" vertical="center" shrinkToFit="1"/>
    </xf>
    <xf numFmtId="49" fontId="43" fillId="0" borderId="3" xfId="0" applyNumberFormat="1" applyFont="1" applyFill="1" applyBorder="1" applyAlignment="1">
      <alignment horizontal="center" vertical="center" shrinkToFit="1"/>
    </xf>
    <xf numFmtId="178" fontId="43" fillId="0" borderId="3" xfId="1" applyNumberFormat="1" applyFont="1" applyFill="1" applyBorder="1" applyAlignment="1">
      <alignment horizontal="right" vertical="center" shrinkToFit="1"/>
    </xf>
    <xf numFmtId="178" fontId="43" fillId="0" borderId="26" xfId="1" applyNumberFormat="1" applyFont="1" applyFill="1" applyBorder="1" applyAlignment="1">
      <alignment horizontal="right" vertical="center" shrinkToFit="1"/>
    </xf>
    <xf numFmtId="178" fontId="43" fillId="0" borderId="38" xfId="1" applyNumberFormat="1" applyFont="1" applyFill="1" applyBorder="1" applyAlignment="1">
      <alignment horizontal="right" vertical="center" shrinkToFit="1"/>
    </xf>
    <xf numFmtId="178" fontId="43" fillId="0" borderId="44" xfId="1" applyNumberFormat="1" applyFont="1" applyFill="1" applyBorder="1" applyAlignment="1">
      <alignment horizontal="right" vertical="center" shrinkToFit="1"/>
    </xf>
    <xf numFmtId="178" fontId="43" fillId="0" borderId="46" xfId="1" applyNumberFormat="1" applyFont="1" applyFill="1" applyBorder="1" applyAlignment="1">
      <alignment horizontal="right" vertical="center" shrinkToFit="1"/>
    </xf>
    <xf numFmtId="178" fontId="43" fillId="0" borderId="47" xfId="1" applyNumberFormat="1" applyFont="1" applyFill="1" applyBorder="1" applyAlignment="1">
      <alignment horizontal="right" vertical="center" shrinkToFit="1"/>
    </xf>
    <xf numFmtId="178" fontId="43" fillId="0" borderId="56" xfId="1" applyNumberFormat="1" applyFont="1" applyFill="1" applyBorder="1" applyAlignment="1">
      <alignment horizontal="right" vertical="center" shrinkToFit="1"/>
    </xf>
    <xf numFmtId="178" fontId="43" fillId="0" borderId="57" xfId="1" applyNumberFormat="1" applyFont="1" applyFill="1" applyBorder="1" applyAlignment="1">
      <alignment horizontal="right" vertical="center" shrinkToFit="1"/>
    </xf>
    <xf numFmtId="178" fontId="43" fillId="0" borderId="58" xfId="1" applyNumberFormat="1" applyFont="1" applyFill="1" applyBorder="1" applyAlignment="1">
      <alignment horizontal="right" vertical="center" shrinkToFit="1"/>
    </xf>
    <xf numFmtId="0" fontId="38" fillId="28" borderId="3" xfId="0" applyFont="1" applyFill="1" applyBorder="1">
      <alignment vertical="center"/>
    </xf>
    <xf numFmtId="0" fontId="38" fillId="29" borderId="3" xfId="0" applyFont="1" applyFill="1" applyBorder="1">
      <alignment vertical="center"/>
    </xf>
    <xf numFmtId="0" fontId="38" fillId="30" borderId="3" xfId="0" applyFont="1" applyFill="1" applyBorder="1">
      <alignment vertical="center"/>
    </xf>
    <xf numFmtId="0" fontId="38" fillId="31" borderId="3" xfId="0" applyFont="1" applyFill="1" applyBorder="1">
      <alignment vertical="center"/>
    </xf>
    <xf numFmtId="0" fontId="38" fillId="32" borderId="3" xfId="0" applyFont="1" applyFill="1" applyBorder="1">
      <alignment vertical="center"/>
    </xf>
    <xf numFmtId="178" fontId="43" fillId="0" borderId="27" xfId="1" applyNumberFormat="1" applyFont="1" applyFill="1" applyBorder="1" applyAlignment="1">
      <alignment horizontal="right" vertical="center" shrinkToFit="1"/>
    </xf>
    <xf numFmtId="0" fontId="43" fillId="27" borderId="20" xfId="0" applyFont="1" applyFill="1" applyBorder="1" applyAlignment="1">
      <alignment horizontal="center" vertical="center" wrapText="1"/>
    </xf>
    <xf numFmtId="179" fontId="43" fillId="0" borderId="78" xfId="1551" applyNumberFormat="1" applyFont="1" applyFill="1" applyBorder="1" applyAlignment="1">
      <alignment horizontal="right" vertical="center"/>
    </xf>
    <xf numFmtId="179" fontId="43" fillId="0" borderId="79" xfId="1551" applyNumberFormat="1" applyFont="1" applyFill="1" applyBorder="1" applyAlignment="1">
      <alignment horizontal="right" vertical="center"/>
    </xf>
    <xf numFmtId="0" fontId="43" fillId="27" borderId="78" xfId="0" applyFont="1" applyFill="1" applyBorder="1" applyAlignment="1">
      <alignment horizontal="center" vertical="center"/>
    </xf>
    <xf numFmtId="0" fontId="41" fillId="27" borderId="38" xfId="0" applyFont="1" applyFill="1" applyBorder="1" applyAlignment="1">
      <alignment horizontal="center" vertical="center" wrapText="1"/>
    </xf>
    <xf numFmtId="0" fontId="43" fillId="27" borderId="26" xfId="0" applyFont="1" applyFill="1" applyBorder="1" applyAlignment="1">
      <alignment horizontal="center" vertical="center" wrapText="1"/>
    </xf>
    <xf numFmtId="179" fontId="43" fillId="0" borderId="23" xfId="1551" applyNumberFormat="1" applyFont="1" applyFill="1" applyBorder="1" applyAlignment="1">
      <alignment horizontal="right" vertical="center" shrinkToFit="1"/>
    </xf>
    <xf numFmtId="179" fontId="43" fillId="0" borderId="5" xfId="1551" applyNumberFormat="1" applyFont="1" applyFill="1" applyBorder="1" applyAlignment="1">
      <alignment horizontal="right" vertical="center" shrinkToFit="1"/>
    </xf>
    <xf numFmtId="178" fontId="43" fillId="0" borderId="23" xfId="1387" applyNumberFormat="1" applyFont="1" applyFill="1" applyBorder="1" applyAlignment="1">
      <alignment horizontal="right" vertical="center" shrinkToFit="1"/>
    </xf>
    <xf numFmtId="178" fontId="43" fillId="0" borderId="84" xfId="1" applyNumberFormat="1" applyFont="1" applyFill="1" applyBorder="1" applyAlignment="1">
      <alignment horizontal="right" vertical="center" shrinkToFit="1"/>
    </xf>
    <xf numFmtId="178" fontId="43" fillId="0" borderId="85" xfId="1" applyNumberFormat="1" applyFont="1" applyFill="1" applyBorder="1" applyAlignment="1">
      <alignment horizontal="right" vertical="center" shrinkToFit="1"/>
    </xf>
    <xf numFmtId="178" fontId="43" fillId="0" borderId="83" xfId="1" applyNumberFormat="1" applyFont="1" applyFill="1" applyBorder="1" applyAlignment="1">
      <alignment horizontal="right" vertical="center" shrinkToFit="1"/>
    </xf>
    <xf numFmtId="0" fontId="43" fillId="27" borderId="3" xfId="0" applyFont="1" applyFill="1" applyBorder="1" applyAlignment="1">
      <alignment horizontal="center" vertical="center"/>
    </xf>
    <xf numFmtId="179" fontId="43" fillId="0" borderId="39" xfId="1551" applyNumberFormat="1" applyFont="1" applyFill="1" applyBorder="1" applyAlignment="1">
      <alignment horizontal="right" vertical="center"/>
    </xf>
    <xf numFmtId="178" fontId="43" fillId="0" borderId="7" xfId="0" applyNumberFormat="1" applyFont="1" applyFill="1" applyBorder="1" applyAlignment="1">
      <alignment horizontal="right" vertical="center" shrinkToFit="1"/>
    </xf>
    <xf numFmtId="0" fontId="42" fillId="0" borderId="0" xfId="2" applyNumberFormat="1" applyFont="1" applyFill="1" applyBorder="1" applyAlignment="1">
      <alignment horizontal="center" vertical="center" wrapText="1"/>
    </xf>
    <xf numFmtId="0" fontId="42" fillId="0" borderId="20" xfId="2" applyNumberFormat="1" applyFont="1" applyFill="1" applyBorder="1" applyAlignment="1">
      <alignment vertical="center"/>
    </xf>
    <xf numFmtId="0" fontId="46" fillId="0" borderId="20" xfId="2" applyNumberFormat="1" applyFont="1" applyFill="1" applyBorder="1" applyAlignment="1">
      <alignment vertical="center"/>
    </xf>
    <xf numFmtId="0" fontId="42" fillId="0" borderId="28" xfId="2" applyNumberFormat="1" applyFont="1" applyFill="1" applyBorder="1" applyAlignment="1">
      <alignment vertical="center"/>
    </xf>
    <xf numFmtId="0" fontId="42" fillId="0" borderId="3" xfId="2" applyNumberFormat="1" applyFont="1" applyFill="1" applyBorder="1" applyAlignment="1">
      <alignment vertical="center"/>
    </xf>
    <xf numFmtId="178" fontId="43" fillId="0" borderId="3" xfId="1" applyNumberFormat="1" applyFont="1" applyFill="1" applyBorder="1" applyAlignment="1">
      <alignment horizontal="right" vertical="center"/>
    </xf>
    <xf numFmtId="178" fontId="43" fillId="0" borderId="7" xfId="1" applyNumberFormat="1" applyFont="1" applyFill="1" applyBorder="1" applyAlignment="1">
      <alignment horizontal="right" vertical="center" shrinkToFit="1"/>
    </xf>
    <xf numFmtId="178" fontId="43" fillId="0" borderId="4" xfId="1" applyNumberFormat="1" applyFont="1" applyFill="1" applyBorder="1" applyAlignment="1">
      <alignment horizontal="right" vertical="center" shrinkToFit="1"/>
    </xf>
    <xf numFmtId="178" fontId="43" fillId="0" borderId="4" xfId="0" applyNumberFormat="1" applyFont="1" applyFill="1" applyBorder="1" applyAlignment="1">
      <alignment horizontal="right" vertical="center" shrinkToFit="1"/>
    </xf>
    <xf numFmtId="178" fontId="43" fillId="0" borderId="26" xfId="0" applyNumberFormat="1" applyFont="1" applyFill="1" applyBorder="1" applyAlignment="1">
      <alignment horizontal="right" vertical="center" shrinkToFit="1"/>
    </xf>
    <xf numFmtId="178" fontId="43" fillId="0" borderId="67" xfId="0" applyNumberFormat="1" applyFont="1" applyFill="1" applyBorder="1" applyAlignment="1">
      <alignment horizontal="right" vertical="center" shrinkToFit="1"/>
    </xf>
    <xf numFmtId="178" fontId="43" fillId="0" borderId="43" xfId="0" applyNumberFormat="1" applyFont="1" applyFill="1" applyBorder="1" applyAlignment="1">
      <alignment horizontal="right" vertical="center" shrinkToFit="1"/>
    </xf>
    <xf numFmtId="178" fontId="43" fillId="0" borderId="27" xfId="0" applyNumberFormat="1" applyFont="1" applyFill="1" applyBorder="1" applyAlignment="1">
      <alignment horizontal="right" vertical="center" shrinkToFit="1"/>
    </xf>
    <xf numFmtId="178" fontId="43" fillId="0" borderId="39" xfId="0" applyNumberFormat="1" applyFont="1" applyFill="1" applyBorder="1" applyAlignment="1">
      <alignment horizontal="right" vertical="center" shrinkToFit="1"/>
    </xf>
    <xf numFmtId="178" fontId="43" fillId="0" borderId="68" xfId="0" applyNumberFormat="1" applyFont="1" applyFill="1" applyBorder="1" applyAlignment="1">
      <alignment horizontal="right" vertical="center" shrinkToFit="1"/>
    </xf>
    <xf numFmtId="0" fontId="43" fillId="0" borderId="3" xfId="0" applyNumberFormat="1" applyFont="1" applyFill="1" applyBorder="1" applyAlignment="1">
      <alignment vertical="center" wrapText="1"/>
    </xf>
    <xf numFmtId="0" fontId="43" fillId="0" borderId="44" xfId="0" applyNumberFormat="1" applyFont="1" applyFill="1" applyBorder="1" applyAlignment="1">
      <alignment vertical="center" wrapText="1"/>
    </xf>
    <xf numFmtId="0" fontId="43" fillId="0" borderId="42" xfId="0" applyNumberFormat="1" applyFont="1" applyFill="1" applyBorder="1" applyAlignment="1">
      <alignment vertical="center" wrapText="1"/>
    </xf>
    <xf numFmtId="0" fontId="43" fillId="0" borderId="45" xfId="0" applyNumberFormat="1" applyFont="1" applyFill="1" applyBorder="1" applyAlignment="1">
      <alignment vertical="center" wrapText="1"/>
    </xf>
    <xf numFmtId="0" fontId="43" fillId="0" borderId="56" xfId="0" applyNumberFormat="1" applyFont="1" applyFill="1" applyBorder="1" applyAlignment="1">
      <alignment vertical="center" wrapText="1"/>
    </xf>
    <xf numFmtId="0" fontId="43" fillId="0" borderId="60" xfId="0" applyNumberFormat="1" applyFont="1" applyFill="1" applyBorder="1" applyAlignment="1">
      <alignment vertical="center" wrapText="1"/>
    </xf>
    <xf numFmtId="178" fontId="38" fillId="0" borderId="0" xfId="0" applyNumberFormat="1" applyFont="1" applyFill="1">
      <alignment vertical="center"/>
    </xf>
    <xf numFmtId="0" fontId="38" fillId="0" borderId="0" xfId="0" applyFont="1" applyFill="1" applyAlignment="1">
      <alignment vertical="center"/>
    </xf>
    <xf numFmtId="0" fontId="43" fillId="0" borderId="4" xfId="0" applyFont="1" applyFill="1" applyBorder="1" applyAlignment="1">
      <alignment horizontal="center" vertical="center" shrinkToFit="1"/>
    </xf>
    <xf numFmtId="0" fontId="42" fillId="0" borderId="3" xfId="1148" applyFont="1" applyFill="1" applyBorder="1" applyAlignment="1" applyProtection="1">
      <alignment vertical="center"/>
      <protection locked="0"/>
    </xf>
    <xf numFmtId="0" fontId="38" fillId="0" borderId="28" xfId="0" applyFont="1" applyFill="1" applyBorder="1">
      <alignment vertical="center"/>
    </xf>
    <xf numFmtId="178" fontId="42" fillId="0" borderId="23" xfId="1148" applyNumberFormat="1" applyFont="1" applyFill="1" applyBorder="1" applyAlignment="1" applyProtection="1">
      <alignment horizontal="right" vertical="center" shrinkToFit="1"/>
      <protection locked="0"/>
    </xf>
    <xf numFmtId="177" fontId="38" fillId="0" borderId="0" xfId="0" applyNumberFormat="1" applyFont="1" applyFill="1">
      <alignment vertical="center"/>
    </xf>
    <xf numFmtId="0" fontId="43" fillId="33" borderId="43" xfId="0" applyFont="1" applyFill="1" applyBorder="1" applyAlignment="1">
      <alignment horizontal="center" vertical="center"/>
    </xf>
    <xf numFmtId="0" fontId="43" fillId="33" borderId="66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41" xfId="0" applyFont="1" applyFill="1" applyBorder="1" applyAlignment="1">
      <alignment horizontal="center" vertical="center" wrapText="1"/>
    </xf>
    <xf numFmtId="0" fontId="43" fillId="33" borderId="3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10" fontId="43" fillId="0" borderId="4" xfId="1551" applyNumberFormat="1" applyFont="1" applyFill="1" applyBorder="1" applyAlignment="1">
      <alignment horizontal="right" vertical="center" shrinkToFit="1"/>
    </xf>
    <xf numFmtId="10" fontId="43" fillId="0" borderId="7" xfId="1551" applyNumberFormat="1" applyFont="1" applyFill="1" applyBorder="1" applyAlignment="1">
      <alignment horizontal="right" vertical="center" shrinkToFit="1"/>
    </xf>
    <xf numFmtId="10" fontId="42" fillId="0" borderId="3" xfId="1551" applyNumberFormat="1" applyFont="1" applyFill="1" applyBorder="1" applyAlignment="1">
      <alignment horizontal="right" vertical="center" shrinkToFit="1"/>
    </xf>
    <xf numFmtId="10" fontId="42" fillId="0" borderId="32" xfId="1551" applyNumberFormat="1" applyFont="1" applyFill="1" applyBorder="1" applyAlignment="1">
      <alignment horizontal="right" vertical="center" shrinkToFit="1"/>
    </xf>
    <xf numFmtId="0" fontId="38" fillId="0" borderId="24" xfId="0" applyFont="1" applyFill="1" applyBorder="1">
      <alignment vertical="center"/>
    </xf>
    <xf numFmtId="10" fontId="43" fillId="0" borderId="3" xfId="1551" applyNumberFormat="1" applyFont="1" applyFill="1" applyBorder="1" applyAlignment="1">
      <alignment horizontal="right" vertical="center" shrinkToFit="1"/>
    </xf>
    <xf numFmtId="0" fontId="43" fillId="33" borderId="20" xfId="0" applyFont="1" applyFill="1" applyBorder="1" applyAlignment="1">
      <alignment horizontal="center" vertical="center"/>
    </xf>
    <xf numFmtId="0" fontId="42" fillId="0" borderId="0" xfId="2" applyNumberFormat="1" applyFont="1" applyFill="1" applyBorder="1" applyAlignment="1">
      <alignment vertical="center"/>
    </xf>
    <xf numFmtId="178" fontId="43" fillId="0" borderId="68" xfId="1" applyNumberFormat="1" applyFont="1" applyFill="1" applyBorder="1" applyAlignment="1">
      <alignment horizontal="right" vertical="center" shrinkToFit="1"/>
    </xf>
    <xf numFmtId="178" fontId="43" fillId="0" borderId="98" xfId="1" applyNumberFormat="1" applyFont="1" applyFill="1" applyBorder="1" applyAlignment="1">
      <alignment horizontal="right" vertical="center" shrinkToFit="1"/>
    </xf>
    <xf numFmtId="178" fontId="43" fillId="0" borderId="99" xfId="1" applyNumberFormat="1" applyFont="1" applyFill="1" applyBorder="1" applyAlignment="1">
      <alignment horizontal="right" vertical="center" shrinkToFit="1"/>
    </xf>
    <xf numFmtId="179" fontId="43" fillId="0" borderId="7" xfId="0" applyNumberFormat="1" applyFont="1" applyFill="1" applyBorder="1" applyAlignment="1">
      <alignment horizontal="right" vertical="center" shrinkToFit="1"/>
    </xf>
    <xf numFmtId="0" fontId="43" fillId="0" borderId="0" xfId="0" applyFont="1" applyFill="1" applyBorder="1" applyAlignment="1">
      <alignment vertical="center"/>
    </xf>
    <xf numFmtId="0" fontId="43" fillId="0" borderId="3" xfId="0" applyFont="1" applyFill="1" applyBorder="1">
      <alignment vertical="center"/>
    </xf>
    <xf numFmtId="10" fontId="43" fillId="0" borderId="3" xfId="0" applyNumberFormat="1" applyFont="1" applyFill="1" applyBorder="1" applyAlignment="1">
      <alignment horizontal="right" vertical="center"/>
    </xf>
    <xf numFmtId="179" fontId="43" fillId="0" borderId="3" xfId="0" applyNumberFormat="1" applyFont="1" applyFill="1" applyBorder="1" applyAlignment="1">
      <alignment horizontal="right" vertical="center"/>
    </xf>
    <xf numFmtId="183" fontId="43" fillId="0" borderId="3" xfId="0" applyNumberFormat="1" applyFont="1" applyFill="1" applyBorder="1" applyAlignment="1">
      <alignment horizontal="right" vertical="center"/>
    </xf>
    <xf numFmtId="184" fontId="43" fillId="0" borderId="3" xfId="0" applyNumberFormat="1" applyFont="1" applyFill="1" applyBorder="1" applyAlignment="1">
      <alignment horizontal="right" vertical="center"/>
    </xf>
    <xf numFmtId="0" fontId="43" fillId="27" borderId="4" xfId="0" applyFont="1" applyFill="1" applyBorder="1" applyAlignment="1">
      <alignment horizontal="center" vertical="center" wrapText="1"/>
    </xf>
    <xf numFmtId="0" fontId="43" fillId="27" borderId="18" xfId="0" applyFont="1" applyFill="1" applyBorder="1" applyAlignment="1">
      <alignment horizontal="center" vertical="center"/>
    </xf>
    <xf numFmtId="0" fontId="43" fillId="0" borderId="3" xfId="1387" applyFont="1" applyFill="1" applyBorder="1" applyAlignment="1">
      <alignment horizontal="center" vertical="center"/>
    </xf>
    <xf numFmtId="0" fontId="44" fillId="0" borderId="0" xfId="0" applyFont="1" applyFill="1">
      <alignment vertical="center"/>
    </xf>
    <xf numFmtId="179" fontId="43" fillId="0" borderId="103" xfId="1551" applyNumberFormat="1" applyFont="1" applyFill="1" applyBorder="1" applyAlignment="1">
      <alignment horizontal="right" vertical="center"/>
    </xf>
    <xf numFmtId="179" fontId="43" fillId="0" borderId="102" xfId="1551" applyNumberFormat="1" applyFont="1" applyFill="1" applyBorder="1" applyAlignment="1">
      <alignment horizontal="right" vertical="center"/>
    </xf>
    <xf numFmtId="179" fontId="43" fillId="0" borderId="104" xfId="1551" applyNumberFormat="1" applyFont="1" applyFill="1" applyBorder="1" applyAlignment="1">
      <alignment horizontal="right" vertical="center"/>
    </xf>
    <xf numFmtId="183" fontId="43" fillId="0" borderId="3" xfId="1551" applyNumberFormat="1" applyFont="1" applyFill="1" applyBorder="1" applyAlignment="1">
      <alignment horizontal="right" vertical="center" shrinkToFit="1"/>
    </xf>
    <xf numFmtId="184" fontId="43" fillId="0" borderId="3" xfId="1551" applyNumberFormat="1" applyFont="1" applyFill="1" applyBorder="1" applyAlignment="1">
      <alignment horizontal="right" vertical="center" shrinkToFit="1"/>
    </xf>
    <xf numFmtId="0" fontId="43" fillId="0" borderId="18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 wrapText="1"/>
    </xf>
    <xf numFmtId="178" fontId="43" fillId="0" borderId="3" xfId="0" applyNumberFormat="1" applyFont="1" applyFill="1" applyBorder="1" applyAlignment="1">
      <alignment horizontal="right" vertical="center" shrinkToFit="1"/>
    </xf>
    <xf numFmtId="178" fontId="43" fillId="0" borderId="66" xfId="0" applyNumberFormat="1" applyFont="1" applyFill="1" applyBorder="1" applyAlignment="1">
      <alignment horizontal="right" vertical="center" shrinkToFit="1"/>
    </xf>
    <xf numFmtId="178" fontId="43" fillId="0" borderId="4" xfId="1387" applyNumberFormat="1" applyFont="1" applyFill="1" applyBorder="1" applyAlignment="1">
      <alignment horizontal="right" vertical="center" shrinkToFit="1"/>
    </xf>
    <xf numFmtId="0" fontId="43" fillId="0" borderId="4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/>
    </xf>
    <xf numFmtId="0" fontId="39" fillId="0" borderId="0" xfId="0" applyNumberFormat="1" applyFont="1" applyFill="1">
      <alignment vertical="center"/>
    </xf>
    <xf numFmtId="0" fontId="43" fillId="0" borderId="21" xfId="0" applyNumberFormat="1" applyFont="1" applyFill="1" applyBorder="1" applyAlignment="1">
      <alignment vertical="center"/>
    </xf>
    <xf numFmtId="0" fontId="43" fillId="0" borderId="22" xfId="0" applyNumberFormat="1" applyFont="1" applyFill="1" applyBorder="1" applyAlignment="1">
      <alignment vertical="center"/>
    </xf>
    <xf numFmtId="0" fontId="38" fillId="0" borderId="0" xfId="0" applyNumberFormat="1" applyFont="1" applyFill="1">
      <alignment vertical="center"/>
    </xf>
    <xf numFmtId="0" fontId="39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>
      <alignment vertical="center"/>
    </xf>
    <xf numFmtId="0" fontId="41" fillId="0" borderId="0" xfId="0" applyNumberFormat="1" applyFont="1" applyFill="1" applyAlignment="1">
      <alignment vertical="center"/>
    </xf>
    <xf numFmtId="179" fontId="38" fillId="0" borderId="0" xfId="1551" applyNumberFormat="1" applyFont="1" applyFill="1" applyBorder="1" applyAlignment="1">
      <alignment horizontal="right" vertical="center" shrinkToFit="1"/>
    </xf>
    <xf numFmtId="0" fontId="43" fillId="0" borderId="7" xfId="0" applyFont="1" applyFill="1" applyBorder="1" applyAlignment="1">
      <alignment horizontal="center" vertical="center" shrinkToFit="1"/>
    </xf>
    <xf numFmtId="0" fontId="47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43" fillId="0" borderId="0" xfId="0" applyFont="1" applyFill="1" applyBorder="1" applyAlignment="1">
      <alignment horizontal="center" vertical="center"/>
    </xf>
    <xf numFmtId="179" fontId="43" fillId="0" borderId="0" xfId="1551" applyNumberFormat="1" applyFont="1" applyFill="1" applyBorder="1" applyAlignment="1">
      <alignment horizontal="right" vertical="center" shrinkToFit="1"/>
    </xf>
    <xf numFmtId="178" fontId="43" fillId="0" borderId="3" xfId="0" applyNumberFormat="1" applyFont="1" applyFill="1" applyBorder="1" applyAlignment="1">
      <alignment horizontal="right" vertical="center"/>
    </xf>
    <xf numFmtId="0" fontId="43" fillId="0" borderId="3" xfId="0" applyFont="1" applyFill="1" applyBorder="1" applyAlignment="1">
      <alignment horizontal="center" vertical="center" shrinkToFit="1"/>
    </xf>
    <xf numFmtId="0" fontId="38" fillId="0" borderId="70" xfId="0" applyFont="1" applyFill="1" applyBorder="1">
      <alignment vertical="center"/>
    </xf>
    <xf numFmtId="0" fontId="38" fillId="0" borderId="71" xfId="0" applyFont="1" applyFill="1" applyBorder="1">
      <alignment vertical="center"/>
    </xf>
    <xf numFmtId="0" fontId="38" fillId="0" borderId="72" xfId="0" applyFont="1" applyFill="1" applyBorder="1">
      <alignment vertical="center"/>
    </xf>
    <xf numFmtId="0" fontId="38" fillId="0" borderId="73" xfId="0" applyFont="1" applyFill="1" applyBorder="1">
      <alignment vertical="center"/>
    </xf>
    <xf numFmtId="10" fontId="38" fillId="0" borderId="0" xfId="1551" applyNumberFormat="1" applyFont="1" applyFill="1" applyBorder="1">
      <alignment vertical="center"/>
    </xf>
    <xf numFmtId="0" fontId="38" fillId="0" borderId="0" xfId="0" applyFont="1" applyFill="1" applyBorder="1" applyAlignment="1">
      <alignment vertical="center"/>
    </xf>
    <xf numFmtId="10" fontId="38" fillId="0" borderId="0" xfId="1551" applyNumberFormat="1" applyFont="1" applyFill="1" applyBorder="1" applyAlignment="1">
      <alignment vertical="center"/>
    </xf>
    <xf numFmtId="0" fontId="38" fillId="0" borderId="74" xfId="0" applyFont="1" applyFill="1" applyBorder="1" applyAlignment="1">
      <alignment vertical="center"/>
    </xf>
    <xf numFmtId="179" fontId="38" fillId="0" borderId="0" xfId="1551" applyNumberFormat="1" applyFont="1" applyFill="1" applyBorder="1">
      <alignment vertical="center"/>
    </xf>
    <xf numFmtId="179" fontId="38" fillId="0" borderId="0" xfId="1551" applyNumberFormat="1" applyFont="1" applyFill="1" applyBorder="1" applyAlignment="1">
      <alignment vertical="center"/>
    </xf>
    <xf numFmtId="0" fontId="38" fillId="0" borderId="75" xfId="0" applyFont="1" applyFill="1" applyBorder="1">
      <alignment vertical="center"/>
    </xf>
    <xf numFmtId="0" fontId="38" fillId="0" borderId="76" xfId="0" applyFont="1" applyFill="1" applyBorder="1">
      <alignment vertical="center"/>
    </xf>
    <xf numFmtId="0" fontId="38" fillId="0" borderId="77" xfId="0" applyFont="1" applyFill="1" applyBorder="1" applyAlignment="1">
      <alignment vertical="center"/>
    </xf>
    <xf numFmtId="0" fontId="38" fillId="0" borderId="74" xfId="0" applyFont="1" applyFill="1" applyBorder="1">
      <alignment vertical="center"/>
    </xf>
    <xf numFmtId="0" fontId="38" fillId="0" borderId="77" xfId="0" applyFont="1" applyFill="1" applyBorder="1">
      <alignment vertical="center"/>
    </xf>
    <xf numFmtId="0" fontId="43" fillId="0" borderId="7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shrinkToFit="1"/>
    </xf>
    <xf numFmtId="0" fontId="3" fillId="0" borderId="0" xfId="0" applyFont="1" applyFill="1">
      <alignment vertical="center"/>
    </xf>
    <xf numFmtId="178" fontId="43" fillId="0" borderId="23" xfId="0" applyNumberFormat="1" applyFont="1" applyFill="1" applyBorder="1" applyAlignment="1">
      <alignment horizontal="right" vertical="center"/>
    </xf>
    <xf numFmtId="178" fontId="43" fillId="0" borderId="43" xfId="0" applyNumberFormat="1" applyFont="1" applyFill="1" applyBorder="1" applyAlignment="1">
      <alignment horizontal="right" vertical="center"/>
    </xf>
    <xf numFmtId="178" fontId="43" fillId="0" borderId="24" xfId="0" applyNumberFormat="1" applyFont="1" applyFill="1" applyBorder="1" applyAlignment="1">
      <alignment horizontal="right" vertical="center"/>
    </xf>
    <xf numFmtId="178" fontId="43" fillId="0" borderId="98" xfId="0" applyNumberFormat="1" applyFont="1" applyFill="1" applyBorder="1" applyAlignment="1">
      <alignment horizontal="right" vertical="center"/>
    </xf>
    <xf numFmtId="178" fontId="43" fillId="0" borderId="5" xfId="0" applyNumberFormat="1" applyFont="1" applyFill="1" applyBorder="1" applyAlignment="1">
      <alignment horizontal="right" vertical="center"/>
    </xf>
    <xf numFmtId="178" fontId="43" fillId="0" borderId="27" xfId="0" applyNumberFormat="1" applyFont="1" applyFill="1" applyBorder="1" applyAlignment="1">
      <alignment horizontal="right" vertical="center"/>
    </xf>
    <xf numFmtId="178" fontId="43" fillId="0" borderId="100" xfId="0" applyNumberFormat="1" applyFont="1" applyFill="1" applyBorder="1" applyAlignment="1">
      <alignment horizontal="right" vertical="center"/>
    </xf>
    <xf numFmtId="178" fontId="42" fillId="0" borderId="4" xfId="1148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Alignment="1">
      <alignment horizontal="left" vertical="center"/>
    </xf>
    <xf numFmtId="0" fontId="48" fillId="0" borderId="0" xfId="0" applyNumberFormat="1" applyFont="1" applyFill="1">
      <alignment vertical="center"/>
    </xf>
    <xf numFmtId="0" fontId="49" fillId="0" borderId="0" xfId="0" applyFont="1" applyFill="1">
      <alignment vertical="center"/>
    </xf>
    <xf numFmtId="179" fontId="43" fillId="0" borderId="3" xfId="1551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 shrinkToFit="1"/>
    </xf>
    <xf numFmtId="0" fontId="50" fillId="0" borderId="0" xfId="0" applyFont="1" applyFill="1" applyAlignment="1">
      <alignment vertical="center"/>
    </xf>
    <xf numFmtId="0" fontId="45" fillId="0" borderId="0" xfId="0" applyNumberFormat="1" applyFont="1" applyFill="1" applyBorder="1" applyAlignment="1">
      <alignment horizontal="left" vertical="center"/>
    </xf>
    <xf numFmtId="179" fontId="43" fillId="0" borderId="48" xfId="1551" applyNumberFormat="1" applyFont="1" applyFill="1" applyBorder="1" applyAlignment="1">
      <alignment horizontal="right" vertical="center" shrinkToFit="1"/>
    </xf>
    <xf numFmtId="179" fontId="43" fillId="0" borderId="51" xfId="1551" applyNumberFormat="1" applyFont="1" applyFill="1" applyBorder="1" applyAlignment="1">
      <alignment horizontal="right" vertical="center" shrinkToFit="1"/>
    </xf>
    <xf numFmtId="179" fontId="43" fillId="0" borderId="54" xfId="1551" applyNumberFormat="1" applyFont="1" applyFill="1" applyBorder="1" applyAlignment="1">
      <alignment horizontal="right" vertical="center" shrinkToFit="1"/>
    </xf>
    <xf numFmtId="178" fontId="43" fillId="0" borderId="86" xfId="1" applyNumberFormat="1" applyFont="1" applyFill="1" applyBorder="1" applyAlignment="1">
      <alignment horizontal="right" vertical="center" shrinkToFit="1"/>
    </xf>
    <xf numFmtId="179" fontId="43" fillId="0" borderId="59" xfId="1551" applyNumberFormat="1" applyFont="1" applyFill="1" applyBorder="1" applyAlignment="1">
      <alignment horizontal="right" vertical="center" shrinkToFit="1"/>
    </xf>
    <xf numFmtId="178" fontId="43" fillId="0" borderId="87" xfId="1" applyNumberFormat="1" applyFont="1" applyFill="1" applyBorder="1" applyAlignment="1">
      <alignment horizontal="right" vertical="center" shrinkToFit="1"/>
    </xf>
    <xf numFmtId="179" fontId="43" fillId="0" borderId="63" xfId="1551" applyNumberFormat="1" applyFont="1" applyFill="1" applyBorder="1" applyAlignment="1">
      <alignment horizontal="right" vertical="center" shrinkToFit="1"/>
    </xf>
    <xf numFmtId="0" fontId="48" fillId="0" borderId="0" xfId="0" applyFont="1" applyFill="1">
      <alignment vertical="center"/>
    </xf>
    <xf numFmtId="179" fontId="49" fillId="0" borderId="0" xfId="1551" applyNumberFormat="1" applyFont="1" applyFill="1">
      <alignment vertical="center"/>
    </xf>
    <xf numFmtId="179" fontId="43" fillId="0" borderId="97" xfId="1551" applyNumberFormat="1" applyFont="1" applyFill="1" applyBorder="1" applyAlignment="1">
      <alignment horizontal="right" vertical="center" shrinkToFit="1"/>
    </xf>
    <xf numFmtId="178" fontId="43" fillId="0" borderId="28" xfId="1" applyNumberFormat="1" applyFont="1" applyFill="1" applyBorder="1" applyAlignment="1">
      <alignment horizontal="right" vertical="center" shrinkToFit="1"/>
    </xf>
    <xf numFmtId="178" fontId="43" fillId="0" borderId="95" xfId="1" applyNumberFormat="1" applyFont="1" applyFill="1" applyBorder="1" applyAlignment="1">
      <alignment horizontal="right" vertical="center" shrinkToFit="1"/>
    </xf>
    <xf numFmtId="179" fontId="43" fillId="0" borderId="96" xfId="1551" applyNumberFormat="1" applyFont="1" applyFill="1" applyBorder="1" applyAlignment="1">
      <alignment horizontal="right" vertical="center" shrinkToFit="1"/>
    </xf>
    <xf numFmtId="178" fontId="43" fillId="0" borderId="80" xfId="1" applyNumberFormat="1" applyFont="1" applyFill="1" applyBorder="1" applyAlignment="1">
      <alignment horizontal="right" vertical="center" shrinkToFit="1"/>
    </xf>
    <xf numFmtId="179" fontId="43" fillId="0" borderId="101" xfId="1551" applyNumberFormat="1" applyFont="1" applyFill="1" applyBorder="1" applyAlignment="1">
      <alignment horizontal="right" vertical="center" shrinkToFit="1"/>
    </xf>
    <xf numFmtId="20" fontId="38" fillId="0" borderId="0" xfId="0" applyNumberFormat="1" applyFont="1" applyFill="1" applyBorder="1">
      <alignment vertical="center"/>
    </xf>
    <xf numFmtId="0" fontId="42" fillId="27" borderId="20" xfId="2" applyNumberFormat="1" applyFont="1" applyFill="1" applyBorder="1" applyAlignment="1">
      <alignment horizontal="center" vertical="center"/>
    </xf>
    <xf numFmtId="0" fontId="42" fillId="27" borderId="18" xfId="2" applyNumberFormat="1" applyFont="1" applyFill="1" applyBorder="1" applyAlignment="1">
      <alignment horizontal="center" vertical="center"/>
    </xf>
    <xf numFmtId="0" fontId="42" fillId="27" borderId="19" xfId="2" applyNumberFormat="1" applyFont="1" applyFill="1" applyBorder="1" applyAlignment="1">
      <alignment horizontal="center" vertical="center"/>
    </xf>
    <xf numFmtId="0" fontId="43" fillId="27" borderId="4" xfId="0" applyFont="1" applyFill="1" applyBorder="1" applyAlignment="1">
      <alignment horizontal="center" vertical="center" wrapText="1"/>
    </xf>
    <xf numFmtId="0" fontId="43" fillId="27" borderId="22" xfId="0" applyFont="1" applyFill="1" applyBorder="1" applyAlignment="1">
      <alignment horizontal="center" vertical="center" wrapText="1"/>
    </xf>
    <xf numFmtId="0" fontId="43" fillId="27" borderId="4" xfId="0" applyFont="1" applyFill="1" applyBorder="1" applyAlignment="1">
      <alignment horizontal="center" vertical="center"/>
    </xf>
    <xf numFmtId="0" fontId="43" fillId="27" borderId="21" xfId="0" applyFont="1" applyFill="1" applyBorder="1" applyAlignment="1">
      <alignment horizontal="center" vertical="center"/>
    </xf>
    <xf numFmtId="0" fontId="43" fillId="27" borderId="22" xfId="0" applyFont="1" applyFill="1" applyBorder="1" applyAlignment="1">
      <alignment horizontal="center" vertical="center"/>
    </xf>
    <xf numFmtId="0" fontId="43" fillId="27" borderId="2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2" fillId="0" borderId="4" xfId="2" applyNumberFormat="1" applyFont="1" applyFill="1" applyBorder="1" applyAlignment="1">
      <alignment horizontal="center" vertical="center" wrapText="1"/>
    </xf>
    <xf numFmtId="0" fontId="42" fillId="0" borderId="22" xfId="2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shrinkToFit="1"/>
    </xf>
    <xf numFmtId="0" fontId="42" fillId="27" borderId="4" xfId="2" applyNumberFormat="1" applyFont="1" applyFill="1" applyBorder="1" applyAlignment="1">
      <alignment horizontal="center" vertical="center" wrapText="1"/>
    </xf>
    <xf numFmtId="0" fontId="42" fillId="27" borderId="22" xfId="2" applyNumberFormat="1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shrinkToFit="1"/>
    </xf>
    <xf numFmtId="0" fontId="43" fillId="0" borderId="6" xfId="0" applyFont="1" applyFill="1" applyBorder="1" applyAlignment="1">
      <alignment horizontal="center" vertical="center" shrinkToFit="1"/>
    </xf>
    <xf numFmtId="0" fontId="43" fillId="27" borderId="4" xfId="0" applyFont="1" applyFill="1" applyBorder="1" applyAlignment="1">
      <alignment vertical="center"/>
    </xf>
    <xf numFmtId="0" fontId="43" fillId="27" borderId="21" xfId="0" applyFont="1" applyFill="1" applyBorder="1" applyAlignment="1">
      <alignment vertical="center"/>
    </xf>
    <xf numFmtId="0" fontId="43" fillId="27" borderId="22" xfId="0" applyFont="1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39" fillId="33" borderId="4" xfId="0" applyFont="1" applyFill="1" applyBorder="1" applyAlignment="1">
      <alignment horizontal="center" vertical="center" wrapText="1" shrinkToFit="1"/>
    </xf>
    <xf numFmtId="0" fontId="39" fillId="33" borderId="22" xfId="0" applyFont="1" applyFill="1" applyBorder="1" applyAlignment="1">
      <alignment horizontal="center" vertical="center" wrapText="1" shrinkToFit="1"/>
    </xf>
    <xf numFmtId="0" fontId="43" fillId="33" borderId="4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4" xfId="0" applyFont="1" applyFill="1" applyBorder="1" applyAlignment="1">
      <alignment horizontal="center" vertical="center" shrinkToFit="1"/>
    </xf>
    <xf numFmtId="0" fontId="43" fillId="33" borderId="21" xfId="0" applyFont="1" applyFill="1" applyBorder="1" applyAlignment="1">
      <alignment horizontal="center" vertical="center" shrinkToFit="1"/>
    </xf>
    <xf numFmtId="0" fontId="43" fillId="33" borderId="22" xfId="0" applyFont="1" applyFill="1" applyBorder="1" applyAlignment="1">
      <alignment horizontal="center" vertical="center" shrinkToFit="1"/>
    </xf>
    <xf numFmtId="0" fontId="41" fillId="33" borderId="4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/>
    </xf>
    <xf numFmtId="0" fontId="43" fillId="33" borderId="3" xfId="0" applyFont="1" applyFill="1" applyBorder="1" applyAlignment="1">
      <alignment horizontal="center" vertical="center"/>
    </xf>
    <xf numFmtId="0" fontId="43" fillId="33" borderId="4" xfId="0" applyFont="1" applyFill="1" applyBorder="1" applyAlignment="1">
      <alignment horizontal="center" vertical="center" wrapText="1"/>
    </xf>
    <xf numFmtId="0" fontId="42" fillId="27" borderId="3" xfId="0" applyNumberFormat="1" applyFont="1" applyFill="1" applyBorder="1" applyAlignment="1">
      <alignment horizontal="center" vertical="center"/>
    </xf>
    <xf numFmtId="0" fontId="41" fillId="27" borderId="3" xfId="0" applyNumberFormat="1" applyFont="1" applyFill="1" applyBorder="1" applyAlignment="1">
      <alignment horizontal="center" vertical="center" wrapText="1"/>
    </xf>
    <xf numFmtId="0" fontId="41" fillId="27" borderId="3" xfId="0" applyNumberFormat="1" applyFont="1" applyFill="1" applyBorder="1" applyAlignment="1">
      <alignment horizontal="center" vertical="center"/>
    </xf>
    <xf numFmtId="0" fontId="39" fillId="27" borderId="3" xfId="0" applyNumberFormat="1" applyFont="1" applyFill="1" applyBorder="1" applyAlignment="1">
      <alignment horizontal="center" vertical="center" wrapText="1"/>
    </xf>
    <xf numFmtId="0" fontId="39" fillId="27" borderId="3" xfId="0" applyNumberFormat="1" applyFont="1" applyFill="1" applyBorder="1" applyAlignment="1">
      <alignment horizontal="center" vertical="center"/>
    </xf>
    <xf numFmtId="0" fontId="43" fillId="27" borderId="3" xfId="0" applyNumberFormat="1" applyFont="1" applyFill="1" applyBorder="1" applyAlignment="1">
      <alignment horizontal="center" vertical="center"/>
    </xf>
    <xf numFmtId="0" fontId="43" fillId="27" borderId="23" xfId="0" applyNumberFormat="1" applyFont="1" applyFill="1" applyBorder="1" applyAlignment="1">
      <alignment horizontal="center" vertical="center"/>
    </xf>
    <xf numFmtId="0" fontId="43" fillId="27" borderId="41" xfId="0" applyNumberFormat="1" applyFont="1" applyFill="1" applyBorder="1" applyAlignment="1">
      <alignment horizontal="center" vertical="center"/>
    </xf>
    <xf numFmtId="0" fontId="43" fillId="27" borderId="25" xfId="0" applyNumberFormat="1" applyFont="1" applyFill="1" applyBorder="1" applyAlignment="1">
      <alignment horizontal="center" vertical="center"/>
    </xf>
    <xf numFmtId="0" fontId="43" fillId="27" borderId="35" xfId="0" applyNumberFormat="1" applyFont="1" applyFill="1" applyBorder="1" applyAlignment="1">
      <alignment horizontal="center" vertical="center"/>
    </xf>
    <xf numFmtId="0" fontId="43" fillId="27" borderId="3" xfId="0" applyNumberFormat="1" applyFont="1" applyFill="1" applyBorder="1" applyAlignment="1">
      <alignment horizontal="center" vertical="center" wrapText="1"/>
    </xf>
    <xf numFmtId="0" fontId="43" fillId="27" borderId="20" xfId="0" applyNumberFormat="1" applyFont="1" applyFill="1" applyBorder="1" applyAlignment="1">
      <alignment horizontal="center" vertical="center" wrapText="1"/>
    </xf>
    <xf numFmtId="0" fontId="43" fillId="27" borderId="18" xfId="0" applyNumberFormat="1" applyFont="1" applyFill="1" applyBorder="1" applyAlignment="1">
      <alignment horizontal="center" vertical="center"/>
    </xf>
    <xf numFmtId="0" fontId="43" fillId="27" borderId="19" xfId="0" applyNumberFormat="1" applyFont="1" applyFill="1" applyBorder="1" applyAlignment="1">
      <alignment horizontal="center" vertical="center"/>
    </xf>
    <xf numFmtId="0" fontId="43" fillId="27" borderId="4" xfId="0" applyNumberFormat="1" applyFont="1" applyFill="1" applyBorder="1" applyAlignment="1">
      <alignment horizontal="center" vertical="center"/>
    </xf>
    <xf numFmtId="0" fontId="43" fillId="27" borderId="80" xfId="0" applyNumberFormat="1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 vertical="center"/>
    </xf>
    <xf numFmtId="0" fontId="43" fillId="0" borderId="90" xfId="0" applyFont="1" applyFill="1" applyBorder="1" applyAlignment="1">
      <alignment horizontal="center" vertical="center"/>
    </xf>
    <xf numFmtId="0" fontId="43" fillId="0" borderId="88" xfId="0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43" fillId="27" borderId="69" xfId="0" applyNumberFormat="1" applyFont="1" applyFill="1" applyBorder="1" applyAlignment="1">
      <alignment horizontal="center" vertical="center"/>
    </xf>
    <xf numFmtId="0" fontId="43" fillId="27" borderId="89" xfId="0" applyNumberFormat="1" applyFont="1" applyFill="1" applyBorder="1" applyAlignment="1">
      <alignment horizontal="center" vertical="center"/>
    </xf>
    <xf numFmtId="0" fontId="41" fillId="27" borderId="4" xfId="0" applyNumberFormat="1" applyFont="1" applyFill="1" applyBorder="1" applyAlignment="1">
      <alignment horizontal="center" vertical="center" wrapText="1"/>
    </xf>
    <xf numFmtId="0" fontId="41" fillId="27" borderId="80" xfId="0" applyNumberFormat="1" applyFont="1" applyFill="1" applyBorder="1" applyAlignment="1">
      <alignment horizontal="center" vertical="center"/>
    </xf>
    <xf numFmtId="0" fontId="41" fillId="27" borderId="69" xfId="0" applyNumberFormat="1" applyFont="1" applyFill="1" applyBorder="1" applyAlignment="1">
      <alignment horizontal="center" vertical="center"/>
    </xf>
    <xf numFmtId="178" fontId="43" fillId="0" borderId="81" xfId="0" applyNumberFormat="1" applyFont="1" applyFill="1" applyBorder="1" applyAlignment="1">
      <alignment horizontal="right" vertical="center" shrinkToFit="1"/>
    </xf>
    <xf numFmtId="178" fontId="43" fillId="0" borderId="21" xfId="0" applyNumberFormat="1" applyFont="1" applyFill="1" applyBorder="1" applyAlignment="1">
      <alignment horizontal="right" vertical="center" shrinkToFit="1"/>
    </xf>
    <xf numFmtId="178" fontId="43" fillId="0" borderId="80" xfId="0" applyNumberFormat="1" applyFont="1" applyFill="1" applyBorder="1" applyAlignment="1">
      <alignment horizontal="right" vertical="center" shrinkToFit="1"/>
    </xf>
    <xf numFmtId="0" fontId="43" fillId="0" borderId="94" xfId="0" applyFont="1" applyFill="1" applyBorder="1" applyAlignment="1">
      <alignment horizontal="center" vertical="center"/>
    </xf>
    <xf numFmtId="0" fontId="43" fillId="0" borderId="91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178" fontId="43" fillId="0" borderId="82" xfId="0" applyNumberFormat="1" applyFont="1" applyFill="1" applyBorder="1" applyAlignment="1">
      <alignment horizontal="right" vertical="center" shrinkToFit="1"/>
    </xf>
    <xf numFmtId="0" fontId="43" fillId="27" borderId="22" xfId="0" applyNumberFormat="1" applyFont="1" applyFill="1" applyBorder="1" applyAlignment="1">
      <alignment horizontal="center" vertical="center"/>
    </xf>
  </cellXfs>
  <cellStyles count="1752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551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83" xr:uid="{00000000-0005-0000-0000-0000C3020000}"/>
    <cellStyle name="パーセント 2 2 3" xfId="1584" xr:uid="{00000000-0005-0000-0000-0000C4020000}"/>
    <cellStyle name="パーセント 2 3" xfId="708" xr:uid="{00000000-0005-0000-0000-0000C5020000}"/>
    <cellStyle name="パーセント 2 3 2" xfId="1552" xr:uid="{00000000-0005-0000-0000-0000C6020000}"/>
    <cellStyle name="パーセント 2 3 2 2" xfId="1553" xr:uid="{00000000-0005-0000-0000-0000C7020000}"/>
    <cellStyle name="パーセント 2 3 3" xfId="1554" xr:uid="{00000000-0005-0000-0000-0000C8020000}"/>
    <cellStyle name="パーセント 2 3 3 2" xfId="1555" xr:uid="{00000000-0005-0000-0000-0000C9020000}"/>
    <cellStyle name="パーセント 2 3 4" xfId="1556" xr:uid="{00000000-0005-0000-0000-0000CA020000}"/>
    <cellStyle name="パーセント 2 4" xfId="1557" xr:uid="{00000000-0005-0000-0000-0000CB020000}"/>
    <cellStyle name="パーセント 2 4 2" xfId="1549" xr:uid="{00000000-0005-0000-0000-0000CC020000}"/>
    <cellStyle name="パーセント 2 4 2 2" xfId="1585" xr:uid="{00000000-0005-0000-0000-0000CD020000}"/>
    <cellStyle name="パーセント 2 4 3" xfId="1586" xr:uid="{00000000-0005-0000-0000-0000CE020000}"/>
    <cellStyle name="パーセント 2 4 3 2" xfId="1587" xr:uid="{00000000-0005-0000-0000-0000CF020000}"/>
    <cellStyle name="パーセント 2 5" xfId="1579" xr:uid="{00000000-0005-0000-0000-0000D0020000}"/>
    <cellStyle name="パーセント 3" xfId="709" xr:uid="{00000000-0005-0000-0000-0000D1020000}"/>
    <cellStyle name="パーセント 3 2" xfId="1558" xr:uid="{00000000-0005-0000-0000-0000D2020000}"/>
    <cellStyle name="パーセント 3 3" xfId="1588" xr:uid="{00000000-0005-0000-0000-0000D3020000}"/>
    <cellStyle name="パーセント 3 3 2" xfId="1589" xr:uid="{00000000-0005-0000-0000-0000D4020000}"/>
    <cellStyle name="パーセント 3 3 2 2" xfId="1590" xr:uid="{00000000-0005-0000-0000-0000D5020000}"/>
    <cellStyle name="パーセント 3 3 3" xfId="1591" xr:uid="{00000000-0005-0000-0000-0000D6020000}"/>
    <cellStyle name="パーセント 3 3 3 2" xfId="1592" xr:uid="{00000000-0005-0000-0000-0000D7020000}"/>
    <cellStyle name="パーセント 3 3 4" xfId="1593" xr:uid="{00000000-0005-0000-0000-0000D8020000}"/>
    <cellStyle name="パーセント 3 4" xfId="1594" xr:uid="{00000000-0005-0000-0000-0000D9020000}"/>
    <cellStyle name="パーセント 3 4 2" xfId="1595" xr:uid="{00000000-0005-0000-0000-0000DA020000}"/>
    <cellStyle name="パーセント 3 5" xfId="1596" xr:uid="{00000000-0005-0000-0000-0000DB020000}"/>
    <cellStyle name="パーセント 3 5 2" xfId="1597" xr:uid="{00000000-0005-0000-0000-0000DC020000}"/>
    <cellStyle name="パーセント 4" xfId="710" xr:uid="{00000000-0005-0000-0000-0000DD020000}"/>
    <cellStyle name="パーセント 5" xfId="711" xr:uid="{00000000-0005-0000-0000-0000DE020000}"/>
    <cellStyle name="パーセント 6" xfId="1598" xr:uid="{00000000-0005-0000-0000-0000DF020000}"/>
    <cellStyle name="パーセント 7" xfId="1599" xr:uid="{00000000-0005-0000-0000-0000E0020000}"/>
    <cellStyle name="ハイパーリンク 2" xfId="1559" xr:uid="{00000000-0005-0000-0000-0000E1020000}"/>
    <cellStyle name="メモ 10" xfId="712" xr:uid="{00000000-0005-0000-0000-0000E2020000}"/>
    <cellStyle name="メモ 11" xfId="713" xr:uid="{00000000-0005-0000-0000-0000E3020000}"/>
    <cellStyle name="メモ 12" xfId="714" xr:uid="{00000000-0005-0000-0000-0000E4020000}"/>
    <cellStyle name="メモ 13" xfId="715" xr:uid="{00000000-0005-0000-0000-0000E5020000}"/>
    <cellStyle name="メモ 14" xfId="716" xr:uid="{00000000-0005-0000-0000-0000E6020000}"/>
    <cellStyle name="メモ 15" xfId="717" xr:uid="{00000000-0005-0000-0000-0000E7020000}"/>
    <cellStyle name="メモ 16" xfId="718" xr:uid="{00000000-0005-0000-0000-0000E8020000}"/>
    <cellStyle name="メモ 17" xfId="719" xr:uid="{00000000-0005-0000-0000-0000E9020000}"/>
    <cellStyle name="メモ 18" xfId="720" xr:uid="{00000000-0005-0000-0000-0000EA020000}"/>
    <cellStyle name="メモ 19" xfId="721" xr:uid="{00000000-0005-0000-0000-0000EB020000}"/>
    <cellStyle name="メモ 2" xfId="722" xr:uid="{00000000-0005-0000-0000-0000EC020000}"/>
    <cellStyle name="メモ 2 2" xfId="723" xr:uid="{00000000-0005-0000-0000-0000ED020000}"/>
    <cellStyle name="メモ 2 2 2" xfId="724" xr:uid="{00000000-0005-0000-0000-0000EE020000}"/>
    <cellStyle name="メモ 2 2 2 2" xfId="1391" xr:uid="{00000000-0005-0000-0000-0000EF020000}"/>
    <cellStyle name="メモ 2 2 2 2 2" xfId="1392" xr:uid="{00000000-0005-0000-0000-0000F0020000}"/>
    <cellStyle name="メモ 2 2 2 3" xfId="1393" xr:uid="{00000000-0005-0000-0000-0000F1020000}"/>
    <cellStyle name="メモ 2 2 3" xfId="725" xr:uid="{00000000-0005-0000-0000-0000F2020000}"/>
    <cellStyle name="メモ 2 2 3 2" xfId="1394" xr:uid="{00000000-0005-0000-0000-0000F3020000}"/>
    <cellStyle name="メモ 2 2 4" xfId="1600" xr:uid="{00000000-0005-0000-0000-0000F4020000}"/>
    <cellStyle name="メモ 2 2 4 2" xfId="1601" xr:uid="{00000000-0005-0000-0000-0000F5020000}"/>
    <cellStyle name="メモ 2 2 5" xfId="1602" xr:uid="{00000000-0005-0000-0000-0000F6020000}"/>
    <cellStyle name="メモ 2 2 6" xfId="1603" xr:uid="{00000000-0005-0000-0000-0000F7020000}"/>
    <cellStyle name="メモ 2 2 6 2" xfId="1604" xr:uid="{00000000-0005-0000-0000-0000F8020000}"/>
    <cellStyle name="メモ 20" xfId="726" xr:uid="{00000000-0005-0000-0000-0000F9020000}"/>
    <cellStyle name="メモ 21" xfId="727" xr:uid="{00000000-0005-0000-0000-0000FA020000}"/>
    <cellStyle name="メモ 22" xfId="728" xr:uid="{00000000-0005-0000-0000-0000FB020000}"/>
    <cellStyle name="メモ 23" xfId="729" xr:uid="{00000000-0005-0000-0000-0000FC020000}"/>
    <cellStyle name="メモ 24" xfId="730" xr:uid="{00000000-0005-0000-0000-0000FD020000}"/>
    <cellStyle name="メモ 25" xfId="731" xr:uid="{00000000-0005-0000-0000-0000FE020000}"/>
    <cellStyle name="メモ 3" xfId="732" xr:uid="{00000000-0005-0000-0000-0000FF020000}"/>
    <cellStyle name="メモ 3 2" xfId="733" xr:uid="{00000000-0005-0000-0000-000000030000}"/>
    <cellStyle name="メモ 3 2 2" xfId="1395" xr:uid="{00000000-0005-0000-0000-000001030000}"/>
    <cellStyle name="メモ 3 2 2 2" xfId="1396" xr:uid="{00000000-0005-0000-0000-000002030000}"/>
    <cellStyle name="メモ 3 2 3" xfId="1397" xr:uid="{00000000-0005-0000-0000-000003030000}"/>
    <cellStyle name="メモ 3 3" xfId="734" xr:uid="{00000000-0005-0000-0000-000004030000}"/>
    <cellStyle name="メモ 3 3 2" xfId="1398" xr:uid="{00000000-0005-0000-0000-000005030000}"/>
    <cellStyle name="メモ 3 4" xfId="1605" xr:uid="{00000000-0005-0000-0000-000006030000}"/>
    <cellStyle name="メモ 3 4 2" xfId="1606" xr:uid="{00000000-0005-0000-0000-000007030000}"/>
    <cellStyle name="メモ 3 5" xfId="1607" xr:uid="{00000000-0005-0000-0000-000008030000}"/>
    <cellStyle name="メモ 3 6" xfId="1608" xr:uid="{00000000-0005-0000-0000-000009030000}"/>
    <cellStyle name="メモ 3 6 2" xfId="1609" xr:uid="{00000000-0005-0000-0000-00000A030000}"/>
    <cellStyle name="メモ 4" xfId="735" xr:uid="{00000000-0005-0000-0000-00000B030000}"/>
    <cellStyle name="メモ 4 2" xfId="736" xr:uid="{00000000-0005-0000-0000-00000C030000}"/>
    <cellStyle name="メモ 4 2 2" xfId="1399" xr:uid="{00000000-0005-0000-0000-00000D030000}"/>
    <cellStyle name="メモ 4 2 2 2" xfId="1400" xr:uid="{00000000-0005-0000-0000-00000E030000}"/>
    <cellStyle name="メモ 4 2 3" xfId="1401" xr:uid="{00000000-0005-0000-0000-00000F030000}"/>
    <cellStyle name="メモ 4 3" xfId="737" xr:uid="{00000000-0005-0000-0000-000010030000}"/>
    <cellStyle name="メモ 4 3 2" xfId="1402" xr:uid="{00000000-0005-0000-0000-000011030000}"/>
    <cellStyle name="メモ 4 4" xfId="1610" xr:uid="{00000000-0005-0000-0000-000012030000}"/>
    <cellStyle name="メモ 4 4 2" xfId="1611" xr:uid="{00000000-0005-0000-0000-000013030000}"/>
    <cellStyle name="メモ 4 5" xfId="1612" xr:uid="{00000000-0005-0000-0000-000014030000}"/>
    <cellStyle name="メモ 4 6" xfId="1613" xr:uid="{00000000-0005-0000-0000-000015030000}"/>
    <cellStyle name="メモ 4 6 2" xfId="1614" xr:uid="{00000000-0005-0000-0000-000016030000}"/>
    <cellStyle name="メモ 5" xfId="738" xr:uid="{00000000-0005-0000-0000-000017030000}"/>
    <cellStyle name="メモ 6" xfId="739" xr:uid="{00000000-0005-0000-0000-000018030000}"/>
    <cellStyle name="メモ 7" xfId="740" xr:uid="{00000000-0005-0000-0000-000019030000}"/>
    <cellStyle name="メモ 8" xfId="741" xr:uid="{00000000-0005-0000-0000-00001A030000}"/>
    <cellStyle name="メモ 9" xfId="742" xr:uid="{00000000-0005-0000-0000-00001B030000}"/>
    <cellStyle name="リンク セル 10" xfId="743" xr:uid="{00000000-0005-0000-0000-00001C030000}"/>
    <cellStyle name="リンク セル 11" xfId="744" xr:uid="{00000000-0005-0000-0000-00001D030000}"/>
    <cellStyle name="リンク セル 12" xfId="745" xr:uid="{00000000-0005-0000-0000-00001E030000}"/>
    <cellStyle name="リンク セル 13" xfId="746" xr:uid="{00000000-0005-0000-0000-00001F030000}"/>
    <cellStyle name="リンク セル 14" xfId="747" xr:uid="{00000000-0005-0000-0000-000020030000}"/>
    <cellStyle name="リンク セル 15" xfId="748" xr:uid="{00000000-0005-0000-0000-000021030000}"/>
    <cellStyle name="リンク セル 16" xfId="749" xr:uid="{00000000-0005-0000-0000-000022030000}"/>
    <cellStyle name="リンク セル 17" xfId="750" xr:uid="{00000000-0005-0000-0000-000023030000}"/>
    <cellStyle name="リンク セル 18" xfId="751" xr:uid="{00000000-0005-0000-0000-000024030000}"/>
    <cellStyle name="リンク セル 19" xfId="752" xr:uid="{00000000-0005-0000-0000-000025030000}"/>
    <cellStyle name="リンク セル 2" xfId="753" xr:uid="{00000000-0005-0000-0000-000026030000}"/>
    <cellStyle name="リンク セル 2 2" xfId="754" xr:uid="{00000000-0005-0000-0000-000027030000}"/>
    <cellStyle name="リンク セル 20" xfId="755" xr:uid="{00000000-0005-0000-0000-000028030000}"/>
    <cellStyle name="リンク セル 21" xfId="756" xr:uid="{00000000-0005-0000-0000-000029030000}"/>
    <cellStyle name="リンク セル 22" xfId="757" xr:uid="{00000000-0005-0000-0000-00002A030000}"/>
    <cellStyle name="リンク セル 23" xfId="758" xr:uid="{00000000-0005-0000-0000-00002B030000}"/>
    <cellStyle name="リンク セル 24" xfId="759" xr:uid="{00000000-0005-0000-0000-00002C030000}"/>
    <cellStyle name="リンク セル 25" xfId="760" xr:uid="{00000000-0005-0000-0000-00002D030000}"/>
    <cellStyle name="リンク セル 3" xfId="761" xr:uid="{00000000-0005-0000-0000-00002E030000}"/>
    <cellStyle name="リンク セル 3 2" xfId="762" xr:uid="{00000000-0005-0000-0000-00002F030000}"/>
    <cellStyle name="リンク セル 4" xfId="763" xr:uid="{00000000-0005-0000-0000-000030030000}"/>
    <cellStyle name="リンク セル 5" xfId="764" xr:uid="{00000000-0005-0000-0000-000031030000}"/>
    <cellStyle name="リンク セル 6" xfId="765" xr:uid="{00000000-0005-0000-0000-000032030000}"/>
    <cellStyle name="リンク セル 7" xfId="766" xr:uid="{00000000-0005-0000-0000-000033030000}"/>
    <cellStyle name="リンク セル 8" xfId="767" xr:uid="{00000000-0005-0000-0000-000034030000}"/>
    <cellStyle name="リンク セル 9" xfId="768" xr:uid="{00000000-0005-0000-0000-000035030000}"/>
    <cellStyle name="悪い 10" xfId="769" xr:uid="{00000000-0005-0000-0000-000036030000}"/>
    <cellStyle name="悪い 11" xfId="770" xr:uid="{00000000-0005-0000-0000-000037030000}"/>
    <cellStyle name="悪い 12" xfId="771" xr:uid="{00000000-0005-0000-0000-000038030000}"/>
    <cellStyle name="悪い 13" xfId="772" xr:uid="{00000000-0005-0000-0000-000039030000}"/>
    <cellStyle name="悪い 14" xfId="773" xr:uid="{00000000-0005-0000-0000-00003A030000}"/>
    <cellStyle name="悪い 15" xfId="774" xr:uid="{00000000-0005-0000-0000-00003B030000}"/>
    <cellStyle name="悪い 16" xfId="775" xr:uid="{00000000-0005-0000-0000-00003C030000}"/>
    <cellStyle name="悪い 17" xfId="776" xr:uid="{00000000-0005-0000-0000-00003D030000}"/>
    <cellStyle name="悪い 18" xfId="777" xr:uid="{00000000-0005-0000-0000-00003E030000}"/>
    <cellStyle name="悪い 19" xfId="778" xr:uid="{00000000-0005-0000-0000-00003F030000}"/>
    <cellStyle name="悪い 2" xfId="779" xr:uid="{00000000-0005-0000-0000-000040030000}"/>
    <cellStyle name="悪い 2 2" xfId="780" xr:uid="{00000000-0005-0000-0000-000041030000}"/>
    <cellStyle name="悪い 2 3" xfId="1403" xr:uid="{00000000-0005-0000-0000-000042030000}"/>
    <cellStyle name="悪い 2 4" xfId="1582" xr:uid="{00000000-0005-0000-0000-000043030000}"/>
    <cellStyle name="悪い 20" xfId="781" xr:uid="{00000000-0005-0000-0000-000044030000}"/>
    <cellStyle name="悪い 21" xfId="782" xr:uid="{00000000-0005-0000-0000-000045030000}"/>
    <cellStyle name="悪い 22" xfId="783" xr:uid="{00000000-0005-0000-0000-000046030000}"/>
    <cellStyle name="悪い 23" xfId="784" xr:uid="{00000000-0005-0000-0000-000047030000}"/>
    <cellStyle name="悪い 24" xfId="785" xr:uid="{00000000-0005-0000-0000-000048030000}"/>
    <cellStyle name="悪い 25" xfId="786" xr:uid="{00000000-0005-0000-0000-000049030000}"/>
    <cellStyle name="悪い 3" xfId="787" xr:uid="{00000000-0005-0000-0000-00004A030000}"/>
    <cellStyle name="悪い 3 2" xfId="788" xr:uid="{00000000-0005-0000-0000-00004B030000}"/>
    <cellStyle name="悪い 4" xfId="789" xr:uid="{00000000-0005-0000-0000-00004C030000}"/>
    <cellStyle name="悪い 5" xfId="790" xr:uid="{00000000-0005-0000-0000-00004D030000}"/>
    <cellStyle name="悪い 6" xfId="791" xr:uid="{00000000-0005-0000-0000-00004E030000}"/>
    <cellStyle name="悪い 7" xfId="792" xr:uid="{00000000-0005-0000-0000-00004F030000}"/>
    <cellStyle name="悪い 8" xfId="793" xr:uid="{00000000-0005-0000-0000-000050030000}"/>
    <cellStyle name="悪い 9" xfId="794" xr:uid="{00000000-0005-0000-0000-000051030000}"/>
    <cellStyle name="計算 10" xfId="795" xr:uid="{00000000-0005-0000-0000-000052030000}"/>
    <cellStyle name="計算 11" xfId="796" xr:uid="{00000000-0005-0000-0000-000053030000}"/>
    <cellStyle name="計算 12" xfId="797" xr:uid="{00000000-0005-0000-0000-000054030000}"/>
    <cellStyle name="計算 13" xfId="798" xr:uid="{00000000-0005-0000-0000-000055030000}"/>
    <cellStyle name="計算 14" xfId="799" xr:uid="{00000000-0005-0000-0000-000056030000}"/>
    <cellStyle name="計算 15" xfId="800" xr:uid="{00000000-0005-0000-0000-000057030000}"/>
    <cellStyle name="計算 16" xfId="801" xr:uid="{00000000-0005-0000-0000-000058030000}"/>
    <cellStyle name="計算 17" xfId="802" xr:uid="{00000000-0005-0000-0000-000059030000}"/>
    <cellStyle name="計算 18" xfId="803" xr:uid="{00000000-0005-0000-0000-00005A030000}"/>
    <cellStyle name="計算 19" xfId="804" xr:uid="{00000000-0005-0000-0000-00005B030000}"/>
    <cellStyle name="計算 2" xfId="805" xr:uid="{00000000-0005-0000-0000-00005C030000}"/>
    <cellStyle name="計算 2 2" xfId="806" xr:uid="{00000000-0005-0000-0000-00005D030000}"/>
    <cellStyle name="計算 2 2 2" xfId="807" xr:uid="{00000000-0005-0000-0000-00005E030000}"/>
    <cellStyle name="計算 2 2 2 2" xfId="1404" xr:uid="{00000000-0005-0000-0000-00005F030000}"/>
    <cellStyle name="計算 2 2 2 2 2" xfId="1405" xr:uid="{00000000-0005-0000-0000-000060030000}"/>
    <cellStyle name="計算 2 2 2 3" xfId="1406" xr:uid="{00000000-0005-0000-0000-000061030000}"/>
    <cellStyle name="計算 2 2 3" xfId="808" xr:uid="{00000000-0005-0000-0000-000062030000}"/>
    <cellStyle name="計算 2 2 3 2" xfId="1407" xr:uid="{00000000-0005-0000-0000-000063030000}"/>
    <cellStyle name="計算 2 2 4" xfId="1615" xr:uid="{00000000-0005-0000-0000-000064030000}"/>
    <cellStyle name="計算 2 2 4 2" xfId="1616" xr:uid="{00000000-0005-0000-0000-000065030000}"/>
    <cellStyle name="計算 2 2 5" xfId="1617" xr:uid="{00000000-0005-0000-0000-000066030000}"/>
    <cellStyle name="計算 2 2 6" xfId="1618" xr:uid="{00000000-0005-0000-0000-000067030000}"/>
    <cellStyle name="計算 2 2 6 2" xfId="1619" xr:uid="{00000000-0005-0000-0000-000068030000}"/>
    <cellStyle name="計算 20" xfId="809" xr:uid="{00000000-0005-0000-0000-000069030000}"/>
    <cellStyle name="計算 21" xfId="810" xr:uid="{00000000-0005-0000-0000-00006A030000}"/>
    <cellStyle name="計算 22" xfId="811" xr:uid="{00000000-0005-0000-0000-00006B030000}"/>
    <cellStyle name="計算 23" xfId="812" xr:uid="{00000000-0005-0000-0000-00006C030000}"/>
    <cellStyle name="計算 24" xfId="813" xr:uid="{00000000-0005-0000-0000-00006D030000}"/>
    <cellStyle name="計算 25" xfId="814" xr:uid="{00000000-0005-0000-0000-00006E030000}"/>
    <cellStyle name="計算 3" xfId="815" xr:uid="{00000000-0005-0000-0000-00006F030000}"/>
    <cellStyle name="計算 3 2" xfId="816" xr:uid="{00000000-0005-0000-0000-000070030000}"/>
    <cellStyle name="計算 3 2 2" xfId="1408" xr:uid="{00000000-0005-0000-0000-000071030000}"/>
    <cellStyle name="計算 3 2 2 2" xfId="1409" xr:uid="{00000000-0005-0000-0000-000072030000}"/>
    <cellStyle name="計算 3 2 3" xfId="1410" xr:uid="{00000000-0005-0000-0000-000073030000}"/>
    <cellStyle name="計算 3 3" xfId="817" xr:uid="{00000000-0005-0000-0000-000074030000}"/>
    <cellStyle name="計算 3 3 2" xfId="1411" xr:uid="{00000000-0005-0000-0000-000075030000}"/>
    <cellStyle name="計算 3 4" xfId="1620" xr:uid="{00000000-0005-0000-0000-000076030000}"/>
    <cellStyle name="計算 3 4 2" xfId="1621" xr:uid="{00000000-0005-0000-0000-000077030000}"/>
    <cellStyle name="計算 3 5" xfId="1622" xr:uid="{00000000-0005-0000-0000-000078030000}"/>
    <cellStyle name="計算 3 6" xfId="1623" xr:uid="{00000000-0005-0000-0000-000079030000}"/>
    <cellStyle name="計算 3 6 2" xfId="1624" xr:uid="{00000000-0005-0000-0000-00007A030000}"/>
    <cellStyle name="計算 4" xfId="818" xr:uid="{00000000-0005-0000-0000-00007B030000}"/>
    <cellStyle name="計算 4 2" xfId="819" xr:uid="{00000000-0005-0000-0000-00007C030000}"/>
    <cellStyle name="計算 4 2 2" xfId="1412" xr:uid="{00000000-0005-0000-0000-00007D030000}"/>
    <cellStyle name="計算 4 2 2 2" xfId="1413" xr:uid="{00000000-0005-0000-0000-00007E030000}"/>
    <cellStyle name="計算 4 2 3" xfId="1414" xr:uid="{00000000-0005-0000-0000-00007F030000}"/>
    <cellStyle name="計算 4 3" xfId="820" xr:uid="{00000000-0005-0000-0000-000080030000}"/>
    <cellStyle name="計算 4 3 2" xfId="1415" xr:uid="{00000000-0005-0000-0000-000081030000}"/>
    <cellStyle name="計算 4 4" xfId="1625" xr:uid="{00000000-0005-0000-0000-000082030000}"/>
    <cellStyle name="計算 4 4 2" xfId="1626" xr:uid="{00000000-0005-0000-0000-000083030000}"/>
    <cellStyle name="計算 4 5" xfId="1627" xr:uid="{00000000-0005-0000-0000-000084030000}"/>
    <cellStyle name="計算 4 6" xfId="1628" xr:uid="{00000000-0005-0000-0000-000085030000}"/>
    <cellStyle name="計算 4 6 2" xfId="1629" xr:uid="{00000000-0005-0000-0000-000086030000}"/>
    <cellStyle name="計算 5" xfId="821" xr:uid="{00000000-0005-0000-0000-000087030000}"/>
    <cellStyle name="計算 6" xfId="822" xr:uid="{00000000-0005-0000-0000-000088030000}"/>
    <cellStyle name="計算 7" xfId="823" xr:uid="{00000000-0005-0000-0000-000089030000}"/>
    <cellStyle name="計算 8" xfId="824" xr:uid="{00000000-0005-0000-0000-00008A030000}"/>
    <cellStyle name="計算 9" xfId="825" xr:uid="{00000000-0005-0000-0000-00008B030000}"/>
    <cellStyle name="警告文 10" xfId="826" xr:uid="{00000000-0005-0000-0000-00008C030000}"/>
    <cellStyle name="警告文 11" xfId="827" xr:uid="{00000000-0005-0000-0000-00008D030000}"/>
    <cellStyle name="警告文 12" xfId="828" xr:uid="{00000000-0005-0000-0000-00008E030000}"/>
    <cellStyle name="警告文 13" xfId="829" xr:uid="{00000000-0005-0000-0000-00008F030000}"/>
    <cellStyle name="警告文 14" xfId="830" xr:uid="{00000000-0005-0000-0000-000090030000}"/>
    <cellStyle name="警告文 15" xfId="831" xr:uid="{00000000-0005-0000-0000-000091030000}"/>
    <cellStyle name="警告文 16" xfId="832" xr:uid="{00000000-0005-0000-0000-000092030000}"/>
    <cellStyle name="警告文 17" xfId="833" xr:uid="{00000000-0005-0000-0000-000093030000}"/>
    <cellStyle name="警告文 18" xfId="834" xr:uid="{00000000-0005-0000-0000-000094030000}"/>
    <cellStyle name="警告文 19" xfId="835" xr:uid="{00000000-0005-0000-0000-000095030000}"/>
    <cellStyle name="警告文 2" xfId="836" xr:uid="{00000000-0005-0000-0000-000096030000}"/>
    <cellStyle name="警告文 2 2" xfId="837" xr:uid="{00000000-0005-0000-0000-000097030000}"/>
    <cellStyle name="警告文 20" xfId="838" xr:uid="{00000000-0005-0000-0000-000098030000}"/>
    <cellStyle name="警告文 21" xfId="839" xr:uid="{00000000-0005-0000-0000-000099030000}"/>
    <cellStyle name="警告文 22" xfId="840" xr:uid="{00000000-0005-0000-0000-00009A030000}"/>
    <cellStyle name="警告文 23" xfId="841" xr:uid="{00000000-0005-0000-0000-00009B030000}"/>
    <cellStyle name="警告文 24" xfId="842" xr:uid="{00000000-0005-0000-0000-00009C030000}"/>
    <cellStyle name="警告文 25" xfId="843" xr:uid="{00000000-0005-0000-0000-00009D030000}"/>
    <cellStyle name="警告文 3" xfId="844" xr:uid="{00000000-0005-0000-0000-00009E030000}"/>
    <cellStyle name="警告文 3 2" xfId="845" xr:uid="{00000000-0005-0000-0000-00009F030000}"/>
    <cellStyle name="警告文 4" xfId="846" xr:uid="{00000000-0005-0000-0000-0000A0030000}"/>
    <cellStyle name="警告文 5" xfId="847" xr:uid="{00000000-0005-0000-0000-0000A1030000}"/>
    <cellStyle name="警告文 6" xfId="848" xr:uid="{00000000-0005-0000-0000-0000A2030000}"/>
    <cellStyle name="警告文 7" xfId="849" xr:uid="{00000000-0005-0000-0000-0000A3030000}"/>
    <cellStyle name="警告文 8" xfId="850" xr:uid="{00000000-0005-0000-0000-0000A4030000}"/>
    <cellStyle name="警告文 9" xfId="851" xr:uid="{00000000-0005-0000-0000-0000A5030000}"/>
    <cellStyle name="桁区切り" xfId="1" builtinId="6"/>
    <cellStyle name="桁区切り 2" xfId="852" xr:uid="{00000000-0005-0000-0000-0000A7030000}"/>
    <cellStyle name="桁区切り 2 2" xfId="853" xr:uid="{00000000-0005-0000-0000-0000A8030000}"/>
    <cellStyle name="桁区切り 2 2 2" xfId="854" xr:uid="{00000000-0005-0000-0000-0000A9030000}"/>
    <cellStyle name="桁区切り 2 2 2 2" xfId="1630" xr:uid="{00000000-0005-0000-0000-0000AA030000}"/>
    <cellStyle name="桁区切り 2 2 2 2 2" xfId="1631" xr:uid="{00000000-0005-0000-0000-0000AB030000}"/>
    <cellStyle name="桁区切り 2 2 2 3" xfId="1632" xr:uid="{00000000-0005-0000-0000-0000AC030000}"/>
    <cellStyle name="桁区切り 2 2 3" xfId="1633" xr:uid="{00000000-0005-0000-0000-0000AD030000}"/>
    <cellStyle name="桁区切り 2 2 3 2" xfId="1634" xr:uid="{00000000-0005-0000-0000-0000AE030000}"/>
    <cellStyle name="桁区切り 2 2 3 2 2" xfId="1635" xr:uid="{00000000-0005-0000-0000-0000AF030000}"/>
    <cellStyle name="桁区切り 2 2 3 3" xfId="1636" xr:uid="{00000000-0005-0000-0000-0000B0030000}"/>
    <cellStyle name="桁区切り 2 2 3 3 2" xfId="1637" xr:uid="{00000000-0005-0000-0000-0000B1030000}"/>
    <cellStyle name="桁区切り 2 2 3 4" xfId="1638" xr:uid="{00000000-0005-0000-0000-0000B2030000}"/>
    <cellStyle name="桁区切り 2 2 4" xfId="1639" xr:uid="{00000000-0005-0000-0000-0000B3030000}"/>
    <cellStyle name="桁区切り 2 3" xfId="855" xr:uid="{00000000-0005-0000-0000-0000B4030000}"/>
    <cellStyle name="桁区切り 2 3 2" xfId="1640" xr:uid="{00000000-0005-0000-0000-0000B5030000}"/>
    <cellStyle name="桁区切り 2 3 2 2" xfId="1641" xr:uid="{00000000-0005-0000-0000-0000B6030000}"/>
    <cellStyle name="桁区切り 2 3 3" xfId="1642" xr:uid="{00000000-0005-0000-0000-0000B7030000}"/>
    <cellStyle name="桁区切り 2 4" xfId="1416" xr:uid="{00000000-0005-0000-0000-0000B8030000}"/>
    <cellStyle name="桁区切り 2 5" xfId="1417" xr:uid="{00000000-0005-0000-0000-0000B9030000}"/>
    <cellStyle name="桁区切り 2 5 2" xfId="1418" xr:uid="{00000000-0005-0000-0000-0000BA030000}"/>
    <cellStyle name="桁区切り 2 5 3" xfId="1419" xr:uid="{00000000-0005-0000-0000-0000BB030000}"/>
    <cellStyle name="桁区切り 2 5 3 2" xfId="1420" xr:uid="{00000000-0005-0000-0000-0000BC030000}"/>
    <cellStyle name="桁区切り 2 6" xfId="1421" xr:uid="{00000000-0005-0000-0000-0000BD030000}"/>
    <cellStyle name="桁区切り 2 6 2" xfId="1560" xr:uid="{00000000-0005-0000-0000-0000BE030000}"/>
    <cellStyle name="桁区切り 2 7" xfId="1422" xr:uid="{00000000-0005-0000-0000-0000BF030000}"/>
    <cellStyle name="桁区切り 2 8" xfId="1423" xr:uid="{00000000-0005-0000-0000-0000C0030000}"/>
    <cellStyle name="桁区切り 2 8 2" xfId="1424" xr:uid="{00000000-0005-0000-0000-0000C1030000}"/>
    <cellStyle name="桁区切り 2 8 2 2" xfId="1425" xr:uid="{00000000-0005-0000-0000-0000C2030000}"/>
    <cellStyle name="桁区切り 2 8 2 2 2" xfId="1426" xr:uid="{00000000-0005-0000-0000-0000C3030000}"/>
    <cellStyle name="桁区切り 2 8 2 2 2 2" xfId="1427" xr:uid="{00000000-0005-0000-0000-0000C4030000}"/>
    <cellStyle name="桁区切り 2 8 2 2 2 2 2" xfId="1428" xr:uid="{00000000-0005-0000-0000-0000C5030000}"/>
    <cellStyle name="桁区切り 2 8 2 3" xfId="1429" xr:uid="{00000000-0005-0000-0000-0000C6030000}"/>
    <cellStyle name="桁区切り 2 8 2 3 2" xfId="1430" xr:uid="{00000000-0005-0000-0000-0000C7030000}"/>
    <cellStyle name="桁区切り 2 8 2 3 2 2" xfId="1431" xr:uid="{00000000-0005-0000-0000-0000C8030000}"/>
    <cellStyle name="桁区切り 2 9" xfId="1580" xr:uid="{00000000-0005-0000-0000-0000C9030000}"/>
    <cellStyle name="桁区切り 3" xfId="856" xr:uid="{00000000-0005-0000-0000-0000CA030000}"/>
    <cellStyle name="桁区切り 3 2" xfId="857" xr:uid="{00000000-0005-0000-0000-0000CB030000}"/>
    <cellStyle name="桁区切り 3 3" xfId="1643" xr:uid="{00000000-0005-0000-0000-0000CC030000}"/>
    <cellStyle name="桁区切り 3 3 2" xfId="1644" xr:uid="{00000000-0005-0000-0000-0000CD030000}"/>
    <cellStyle name="桁区切り 3 3 2 2" xfId="1645" xr:uid="{00000000-0005-0000-0000-0000CE030000}"/>
    <cellStyle name="桁区切り 3 3 3" xfId="1646" xr:uid="{00000000-0005-0000-0000-0000CF030000}"/>
    <cellStyle name="桁区切り 3 4" xfId="1647" xr:uid="{00000000-0005-0000-0000-0000D0030000}"/>
    <cellStyle name="桁区切り 3 4 2" xfId="1648" xr:uid="{00000000-0005-0000-0000-0000D1030000}"/>
    <cellStyle name="桁区切り 3 5" xfId="1432" xr:uid="{00000000-0005-0000-0000-0000D2030000}"/>
    <cellStyle name="桁区切り 4" xfId="858" xr:uid="{00000000-0005-0000-0000-0000D3030000}"/>
    <cellStyle name="桁区切り 4 2" xfId="1433" xr:uid="{00000000-0005-0000-0000-0000D4030000}"/>
    <cellStyle name="桁区切り 4 2 2" xfId="1649" xr:uid="{00000000-0005-0000-0000-0000D5030000}"/>
    <cellStyle name="桁区切り 4 2 2 2" xfId="1650" xr:uid="{00000000-0005-0000-0000-0000D6030000}"/>
    <cellStyle name="桁区切り 4 2 3" xfId="1651" xr:uid="{00000000-0005-0000-0000-0000D7030000}"/>
    <cellStyle name="桁区切り 4 3" xfId="1652" xr:uid="{00000000-0005-0000-0000-0000D8030000}"/>
    <cellStyle name="桁区切り 4 3 2" xfId="1653" xr:uid="{00000000-0005-0000-0000-0000D9030000}"/>
    <cellStyle name="桁区切り 4 4" xfId="1654" xr:uid="{00000000-0005-0000-0000-0000DA030000}"/>
    <cellStyle name="桁区切り 5" xfId="1434" xr:uid="{00000000-0005-0000-0000-0000DB030000}"/>
    <cellStyle name="桁区切り 5 2" xfId="1561" xr:uid="{00000000-0005-0000-0000-0000DC030000}"/>
    <cellStyle name="桁区切り 5 2 2" xfId="1562" xr:uid="{00000000-0005-0000-0000-0000DD030000}"/>
    <cellStyle name="桁区切り 5 3" xfId="1563" xr:uid="{00000000-0005-0000-0000-0000DE030000}"/>
    <cellStyle name="桁区切り 6" xfId="1435" xr:uid="{00000000-0005-0000-0000-0000DF030000}"/>
    <cellStyle name="桁区切り 7" xfId="1436" xr:uid="{00000000-0005-0000-0000-0000E0030000}"/>
    <cellStyle name="桁区切り 8" xfId="1437" xr:uid="{00000000-0005-0000-0000-0000E1030000}"/>
    <cellStyle name="桁区切り 8 2" xfId="1438" xr:uid="{00000000-0005-0000-0000-0000E2030000}"/>
    <cellStyle name="桁区切り 9" xfId="1655" xr:uid="{00000000-0005-0000-0000-0000E3030000}"/>
    <cellStyle name="桁区切り 9 2" xfId="1656" xr:uid="{00000000-0005-0000-0000-0000E4030000}"/>
    <cellStyle name="桁区切り 9 2 2" xfId="1657" xr:uid="{00000000-0005-0000-0000-0000E5030000}"/>
    <cellStyle name="見出し 1 10" xfId="859" xr:uid="{00000000-0005-0000-0000-0000E6030000}"/>
    <cellStyle name="見出し 1 11" xfId="860" xr:uid="{00000000-0005-0000-0000-0000E7030000}"/>
    <cellStyle name="見出し 1 12" xfId="861" xr:uid="{00000000-0005-0000-0000-0000E8030000}"/>
    <cellStyle name="見出し 1 13" xfId="862" xr:uid="{00000000-0005-0000-0000-0000E9030000}"/>
    <cellStyle name="見出し 1 14" xfId="863" xr:uid="{00000000-0005-0000-0000-0000EA030000}"/>
    <cellStyle name="見出し 1 15" xfId="864" xr:uid="{00000000-0005-0000-0000-0000EB030000}"/>
    <cellStyle name="見出し 1 16" xfId="865" xr:uid="{00000000-0005-0000-0000-0000EC030000}"/>
    <cellStyle name="見出し 1 17" xfId="866" xr:uid="{00000000-0005-0000-0000-0000ED030000}"/>
    <cellStyle name="見出し 1 18" xfId="867" xr:uid="{00000000-0005-0000-0000-0000EE030000}"/>
    <cellStyle name="見出し 1 19" xfId="868" xr:uid="{00000000-0005-0000-0000-0000EF030000}"/>
    <cellStyle name="見出し 1 2" xfId="869" xr:uid="{00000000-0005-0000-0000-0000F0030000}"/>
    <cellStyle name="見出し 1 2 2" xfId="870" xr:uid="{00000000-0005-0000-0000-0000F1030000}"/>
    <cellStyle name="見出し 1 20" xfId="871" xr:uid="{00000000-0005-0000-0000-0000F2030000}"/>
    <cellStyle name="見出し 1 21" xfId="872" xr:uid="{00000000-0005-0000-0000-0000F3030000}"/>
    <cellStyle name="見出し 1 22" xfId="873" xr:uid="{00000000-0005-0000-0000-0000F4030000}"/>
    <cellStyle name="見出し 1 23" xfId="874" xr:uid="{00000000-0005-0000-0000-0000F5030000}"/>
    <cellStyle name="見出し 1 24" xfId="875" xr:uid="{00000000-0005-0000-0000-0000F6030000}"/>
    <cellStyle name="見出し 1 25" xfId="876" xr:uid="{00000000-0005-0000-0000-0000F7030000}"/>
    <cellStyle name="見出し 1 3" xfId="877" xr:uid="{00000000-0005-0000-0000-0000F8030000}"/>
    <cellStyle name="見出し 1 3 2" xfId="878" xr:uid="{00000000-0005-0000-0000-0000F9030000}"/>
    <cellStyle name="見出し 1 4" xfId="879" xr:uid="{00000000-0005-0000-0000-0000FA030000}"/>
    <cellStyle name="見出し 1 5" xfId="880" xr:uid="{00000000-0005-0000-0000-0000FB030000}"/>
    <cellStyle name="見出し 1 6" xfId="881" xr:uid="{00000000-0005-0000-0000-0000FC030000}"/>
    <cellStyle name="見出し 1 7" xfId="882" xr:uid="{00000000-0005-0000-0000-0000FD030000}"/>
    <cellStyle name="見出し 1 8" xfId="883" xr:uid="{00000000-0005-0000-0000-0000FE030000}"/>
    <cellStyle name="見出し 1 9" xfId="884" xr:uid="{00000000-0005-0000-0000-0000FF030000}"/>
    <cellStyle name="見出し 2 10" xfId="885" xr:uid="{00000000-0005-0000-0000-000000040000}"/>
    <cellStyle name="見出し 2 11" xfId="886" xr:uid="{00000000-0005-0000-0000-000001040000}"/>
    <cellStyle name="見出し 2 12" xfId="887" xr:uid="{00000000-0005-0000-0000-000002040000}"/>
    <cellStyle name="見出し 2 13" xfId="888" xr:uid="{00000000-0005-0000-0000-000003040000}"/>
    <cellStyle name="見出し 2 14" xfId="889" xr:uid="{00000000-0005-0000-0000-000004040000}"/>
    <cellStyle name="見出し 2 15" xfId="890" xr:uid="{00000000-0005-0000-0000-000005040000}"/>
    <cellStyle name="見出し 2 16" xfId="891" xr:uid="{00000000-0005-0000-0000-000006040000}"/>
    <cellStyle name="見出し 2 17" xfId="892" xr:uid="{00000000-0005-0000-0000-000007040000}"/>
    <cellStyle name="見出し 2 18" xfId="893" xr:uid="{00000000-0005-0000-0000-000008040000}"/>
    <cellStyle name="見出し 2 19" xfId="894" xr:uid="{00000000-0005-0000-0000-000009040000}"/>
    <cellStyle name="見出し 2 2" xfId="895" xr:uid="{00000000-0005-0000-0000-00000A040000}"/>
    <cellStyle name="見出し 2 2 2" xfId="896" xr:uid="{00000000-0005-0000-0000-00000B040000}"/>
    <cellStyle name="見出し 2 20" xfId="897" xr:uid="{00000000-0005-0000-0000-00000C040000}"/>
    <cellStyle name="見出し 2 21" xfId="898" xr:uid="{00000000-0005-0000-0000-00000D040000}"/>
    <cellStyle name="見出し 2 22" xfId="899" xr:uid="{00000000-0005-0000-0000-00000E040000}"/>
    <cellStyle name="見出し 2 23" xfId="900" xr:uid="{00000000-0005-0000-0000-00000F040000}"/>
    <cellStyle name="見出し 2 24" xfId="901" xr:uid="{00000000-0005-0000-0000-000010040000}"/>
    <cellStyle name="見出し 2 25" xfId="902" xr:uid="{00000000-0005-0000-0000-000011040000}"/>
    <cellStyle name="見出し 2 3" xfId="903" xr:uid="{00000000-0005-0000-0000-000012040000}"/>
    <cellStyle name="見出し 2 3 2" xfId="904" xr:uid="{00000000-0005-0000-0000-000013040000}"/>
    <cellStyle name="見出し 2 4" xfId="905" xr:uid="{00000000-0005-0000-0000-000014040000}"/>
    <cellStyle name="見出し 2 5" xfId="906" xr:uid="{00000000-0005-0000-0000-000015040000}"/>
    <cellStyle name="見出し 2 6" xfId="907" xr:uid="{00000000-0005-0000-0000-000016040000}"/>
    <cellStyle name="見出し 2 7" xfId="908" xr:uid="{00000000-0005-0000-0000-000017040000}"/>
    <cellStyle name="見出し 2 8" xfId="909" xr:uid="{00000000-0005-0000-0000-000018040000}"/>
    <cellStyle name="見出し 2 9" xfId="910" xr:uid="{00000000-0005-0000-0000-000019040000}"/>
    <cellStyle name="見出し 3 10" xfId="911" xr:uid="{00000000-0005-0000-0000-00001A040000}"/>
    <cellStyle name="見出し 3 11" xfId="912" xr:uid="{00000000-0005-0000-0000-00001B040000}"/>
    <cellStyle name="見出し 3 12" xfId="913" xr:uid="{00000000-0005-0000-0000-00001C040000}"/>
    <cellStyle name="見出し 3 13" xfId="914" xr:uid="{00000000-0005-0000-0000-00001D040000}"/>
    <cellStyle name="見出し 3 14" xfId="915" xr:uid="{00000000-0005-0000-0000-00001E040000}"/>
    <cellStyle name="見出し 3 15" xfId="916" xr:uid="{00000000-0005-0000-0000-00001F040000}"/>
    <cellStyle name="見出し 3 16" xfId="917" xr:uid="{00000000-0005-0000-0000-000020040000}"/>
    <cellStyle name="見出し 3 17" xfId="918" xr:uid="{00000000-0005-0000-0000-000021040000}"/>
    <cellStyle name="見出し 3 18" xfId="919" xr:uid="{00000000-0005-0000-0000-000022040000}"/>
    <cellStyle name="見出し 3 19" xfId="920" xr:uid="{00000000-0005-0000-0000-000023040000}"/>
    <cellStyle name="見出し 3 2" xfId="921" xr:uid="{00000000-0005-0000-0000-000024040000}"/>
    <cellStyle name="見出し 3 2 2" xfId="922" xr:uid="{00000000-0005-0000-0000-000025040000}"/>
    <cellStyle name="見出し 3 20" xfId="923" xr:uid="{00000000-0005-0000-0000-000026040000}"/>
    <cellStyle name="見出し 3 21" xfId="924" xr:uid="{00000000-0005-0000-0000-000027040000}"/>
    <cellStyle name="見出し 3 22" xfId="925" xr:uid="{00000000-0005-0000-0000-000028040000}"/>
    <cellStyle name="見出し 3 23" xfId="926" xr:uid="{00000000-0005-0000-0000-000029040000}"/>
    <cellStyle name="見出し 3 24" xfId="927" xr:uid="{00000000-0005-0000-0000-00002A040000}"/>
    <cellStyle name="見出し 3 25" xfId="928" xr:uid="{00000000-0005-0000-0000-00002B040000}"/>
    <cellStyle name="見出し 3 3" xfId="929" xr:uid="{00000000-0005-0000-0000-00002C040000}"/>
    <cellStyle name="見出し 3 3 2" xfId="930" xr:uid="{00000000-0005-0000-0000-00002D040000}"/>
    <cellStyle name="見出し 3 4" xfId="931" xr:uid="{00000000-0005-0000-0000-00002E040000}"/>
    <cellStyle name="見出し 3 5" xfId="932" xr:uid="{00000000-0005-0000-0000-00002F040000}"/>
    <cellStyle name="見出し 3 6" xfId="933" xr:uid="{00000000-0005-0000-0000-000030040000}"/>
    <cellStyle name="見出し 3 7" xfId="934" xr:uid="{00000000-0005-0000-0000-000031040000}"/>
    <cellStyle name="見出し 3 8" xfId="935" xr:uid="{00000000-0005-0000-0000-000032040000}"/>
    <cellStyle name="見出し 3 9" xfId="936" xr:uid="{00000000-0005-0000-0000-000033040000}"/>
    <cellStyle name="見出し 4 10" xfId="937" xr:uid="{00000000-0005-0000-0000-000034040000}"/>
    <cellStyle name="見出し 4 11" xfId="938" xr:uid="{00000000-0005-0000-0000-000035040000}"/>
    <cellStyle name="見出し 4 12" xfId="939" xr:uid="{00000000-0005-0000-0000-000036040000}"/>
    <cellStyle name="見出し 4 13" xfId="940" xr:uid="{00000000-0005-0000-0000-000037040000}"/>
    <cellStyle name="見出し 4 14" xfId="941" xr:uid="{00000000-0005-0000-0000-000038040000}"/>
    <cellStyle name="見出し 4 15" xfId="942" xr:uid="{00000000-0005-0000-0000-000039040000}"/>
    <cellStyle name="見出し 4 16" xfId="943" xr:uid="{00000000-0005-0000-0000-00003A040000}"/>
    <cellStyle name="見出し 4 17" xfId="944" xr:uid="{00000000-0005-0000-0000-00003B040000}"/>
    <cellStyle name="見出し 4 18" xfId="945" xr:uid="{00000000-0005-0000-0000-00003C040000}"/>
    <cellStyle name="見出し 4 19" xfId="946" xr:uid="{00000000-0005-0000-0000-00003D040000}"/>
    <cellStyle name="見出し 4 2" xfId="947" xr:uid="{00000000-0005-0000-0000-00003E040000}"/>
    <cellStyle name="見出し 4 2 2" xfId="948" xr:uid="{00000000-0005-0000-0000-00003F040000}"/>
    <cellStyle name="見出し 4 20" xfId="949" xr:uid="{00000000-0005-0000-0000-000040040000}"/>
    <cellStyle name="見出し 4 21" xfId="950" xr:uid="{00000000-0005-0000-0000-000041040000}"/>
    <cellStyle name="見出し 4 22" xfId="951" xr:uid="{00000000-0005-0000-0000-000042040000}"/>
    <cellStyle name="見出し 4 23" xfId="952" xr:uid="{00000000-0005-0000-0000-000043040000}"/>
    <cellStyle name="見出し 4 24" xfId="953" xr:uid="{00000000-0005-0000-0000-000044040000}"/>
    <cellStyle name="見出し 4 25" xfId="954" xr:uid="{00000000-0005-0000-0000-000045040000}"/>
    <cellStyle name="見出し 4 3" xfId="955" xr:uid="{00000000-0005-0000-0000-000046040000}"/>
    <cellStyle name="見出し 4 3 2" xfId="956" xr:uid="{00000000-0005-0000-0000-000047040000}"/>
    <cellStyle name="見出し 4 4" xfId="957" xr:uid="{00000000-0005-0000-0000-000048040000}"/>
    <cellStyle name="見出し 4 5" xfId="958" xr:uid="{00000000-0005-0000-0000-000049040000}"/>
    <cellStyle name="見出し 4 6" xfId="959" xr:uid="{00000000-0005-0000-0000-00004A040000}"/>
    <cellStyle name="見出し 4 7" xfId="960" xr:uid="{00000000-0005-0000-0000-00004B040000}"/>
    <cellStyle name="見出し 4 8" xfId="961" xr:uid="{00000000-0005-0000-0000-00004C040000}"/>
    <cellStyle name="見出し 4 9" xfId="962" xr:uid="{00000000-0005-0000-0000-00004D040000}"/>
    <cellStyle name="集計 10" xfId="963" xr:uid="{00000000-0005-0000-0000-00004E040000}"/>
    <cellStyle name="集計 11" xfId="964" xr:uid="{00000000-0005-0000-0000-00004F040000}"/>
    <cellStyle name="集計 12" xfId="965" xr:uid="{00000000-0005-0000-0000-000050040000}"/>
    <cellStyle name="集計 13" xfId="966" xr:uid="{00000000-0005-0000-0000-000051040000}"/>
    <cellStyle name="集計 14" xfId="967" xr:uid="{00000000-0005-0000-0000-000052040000}"/>
    <cellStyle name="集計 15" xfId="968" xr:uid="{00000000-0005-0000-0000-000053040000}"/>
    <cellStyle name="集計 16" xfId="969" xr:uid="{00000000-0005-0000-0000-000054040000}"/>
    <cellStyle name="集計 17" xfId="970" xr:uid="{00000000-0005-0000-0000-000055040000}"/>
    <cellStyle name="集計 18" xfId="971" xr:uid="{00000000-0005-0000-0000-000056040000}"/>
    <cellStyle name="集計 19" xfId="972" xr:uid="{00000000-0005-0000-0000-000057040000}"/>
    <cellStyle name="集計 2" xfId="973" xr:uid="{00000000-0005-0000-0000-000058040000}"/>
    <cellStyle name="集計 2 2" xfId="974" xr:uid="{00000000-0005-0000-0000-000059040000}"/>
    <cellStyle name="集計 2 2 2" xfId="975" xr:uid="{00000000-0005-0000-0000-00005A040000}"/>
    <cellStyle name="集計 2 2 2 2" xfId="1439" xr:uid="{00000000-0005-0000-0000-00005B040000}"/>
    <cellStyle name="集計 2 2 2 2 2" xfId="1440" xr:uid="{00000000-0005-0000-0000-00005C040000}"/>
    <cellStyle name="集計 2 2 2 3" xfId="1441" xr:uid="{00000000-0005-0000-0000-00005D040000}"/>
    <cellStyle name="集計 2 2 3" xfId="976" xr:uid="{00000000-0005-0000-0000-00005E040000}"/>
    <cellStyle name="集計 2 2 3 2" xfId="1442" xr:uid="{00000000-0005-0000-0000-00005F040000}"/>
    <cellStyle name="集計 2 2 4" xfId="1658" xr:uid="{00000000-0005-0000-0000-000060040000}"/>
    <cellStyle name="集計 2 2 4 2" xfId="1659" xr:uid="{00000000-0005-0000-0000-000061040000}"/>
    <cellStyle name="集計 2 2 5" xfId="1660" xr:uid="{00000000-0005-0000-0000-000062040000}"/>
    <cellStyle name="集計 2 2 5 2" xfId="1661" xr:uid="{00000000-0005-0000-0000-000063040000}"/>
    <cellStyle name="集計 2 2 6" xfId="1662" xr:uid="{00000000-0005-0000-0000-000064040000}"/>
    <cellStyle name="集計 20" xfId="977" xr:uid="{00000000-0005-0000-0000-000065040000}"/>
    <cellStyle name="集計 21" xfId="978" xr:uid="{00000000-0005-0000-0000-000066040000}"/>
    <cellStyle name="集計 22" xfId="979" xr:uid="{00000000-0005-0000-0000-000067040000}"/>
    <cellStyle name="集計 23" xfId="980" xr:uid="{00000000-0005-0000-0000-000068040000}"/>
    <cellStyle name="集計 24" xfId="981" xr:uid="{00000000-0005-0000-0000-000069040000}"/>
    <cellStyle name="集計 25" xfId="982" xr:uid="{00000000-0005-0000-0000-00006A040000}"/>
    <cellStyle name="集計 3" xfId="983" xr:uid="{00000000-0005-0000-0000-00006B040000}"/>
    <cellStyle name="集計 3 2" xfId="984" xr:uid="{00000000-0005-0000-0000-00006C040000}"/>
    <cellStyle name="集計 3 2 2" xfId="1443" xr:uid="{00000000-0005-0000-0000-00006D040000}"/>
    <cellStyle name="集計 3 2 2 2" xfId="1444" xr:uid="{00000000-0005-0000-0000-00006E040000}"/>
    <cellStyle name="集計 3 2 3" xfId="1445" xr:uid="{00000000-0005-0000-0000-00006F040000}"/>
    <cellStyle name="集計 3 3" xfId="985" xr:uid="{00000000-0005-0000-0000-000070040000}"/>
    <cellStyle name="集計 3 3 2" xfId="1446" xr:uid="{00000000-0005-0000-0000-000071040000}"/>
    <cellStyle name="集計 3 4" xfId="1663" xr:uid="{00000000-0005-0000-0000-000072040000}"/>
    <cellStyle name="集計 3 4 2" xfId="1664" xr:uid="{00000000-0005-0000-0000-000073040000}"/>
    <cellStyle name="集計 3 5" xfId="1665" xr:uid="{00000000-0005-0000-0000-000074040000}"/>
    <cellStyle name="集計 3 5 2" xfId="1666" xr:uid="{00000000-0005-0000-0000-000075040000}"/>
    <cellStyle name="集計 3 6" xfId="1667" xr:uid="{00000000-0005-0000-0000-000076040000}"/>
    <cellStyle name="集計 4" xfId="986" xr:uid="{00000000-0005-0000-0000-000077040000}"/>
    <cellStyle name="集計 4 2" xfId="987" xr:uid="{00000000-0005-0000-0000-000078040000}"/>
    <cellStyle name="集計 4 2 2" xfId="1447" xr:uid="{00000000-0005-0000-0000-000079040000}"/>
    <cellStyle name="集計 4 2 2 2" xfId="1448" xr:uid="{00000000-0005-0000-0000-00007A040000}"/>
    <cellStyle name="集計 4 2 3" xfId="1449" xr:uid="{00000000-0005-0000-0000-00007B040000}"/>
    <cellStyle name="集計 4 3" xfId="988" xr:uid="{00000000-0005-0000-0000-00007C040000}"/>
    <cellStyle name="集計 4 3 2" xfId="1450" xr:uid="{00000000-0005-0000-0000-00007D040000}"/>
    <cellStyle name="集計 4 4" xfId="1668" xr:uid="{00000000-0005-0000-0000-00007E040000}"/>
    <cellStyle name="集計 4 4 2" xfId="1669" xr:uid="{00000000-0005-0000-0000-00007F040000}"/>
    <cellStyle name="集計 4 5" xfId="1670" xr:uid="{00000000-0005-0000-0000-000080040000}"/>
    <cellStyle name="集計 4 5 2" xfId="1671" xr:uid="{00000000-0005-0000-0000-000081040000}"/>
    <cellStyle name="集計 4 6" xfId="1672" xr:uid="{00000000-0005-0000-0000-000082040000}"/>
    <cellStyle name="集計 5" xfId="989" xr:uid="{00000000-0005-0000-0000-000083040000}"/>
    <cellStyle name="集計 6" xfId="990" xr:uid="{00000000-0005-0000-0000-000084040000}"/>
    <cellStyle name="集計 7" xfId="991" xr:uid="{00000000-0005-0000-0000-000085040000}"/>
    <cellStyle name="集計 8" xfId="992" xr:uid="{00000000-0005-0000-0000-000086040000}"/>
    <cellStyle name="集計 9" xfId="993" xr:uid="{00000000-0005-0000-0000-000087040000}"/>
    <cellStyle name="出力 10" xfId="994" xr:uid="{00000000-0005-0000-0000-000088040000}"/>
    <cellStyle name="出力 11" xfId="995" xr:uid="{00000000-0005-0000-0000-000089040000}"/>
    <cellStyle name="出力 12" xfId="996" xr:uid="{00000000-0005-0000-0000-00008A040000}"/>
    <cellStyle name="出力 13" xfId="997" xr:uid="{00000000-0005-0000-0000-00008B040000}"/>
    <cellStyle name="出力 14" xfId="998" xr:uid="{00000000-0005-0000-0000-00008C040000}"/>
    <cellStyle name="出力 15" xfId="999" xr:uid="{00000000-0005-0000-0000-00008D040000}"/>
    <cellStyle name="出力 16" xfId="1000" xr:uid="{00000000-0005-0000-0000-00008E040000}"/>
    <cellStyle name="出力 17" xfId="1001" xr:uid="{00000000-0005-0000-0000-00008F040000}"/>
    <cellStyle name="出力 18" xfId="1002" xr:uid="{00000000-0005-0000-0000-000090040000}"/>
    <cellStyle name="出力 19" xfId="1003" xr:uid="{00000000-0005-0000-0000-000091040000}"/>
    <cellStyle name="出力 2" xfId="1004" xr:uid="{00000000-0005-0000-0000-000092040000}"/>
    <cellStyle name="出力 2 2" xfId="1005" xr:uid="{00000000-0005-0000-0000-000093040000}"/>
    <cellStyle name="出力 2 2 2" xfId="1006" xr:uid="{00000000-0005-0000-0000-000094040000}"/>
    <cellStyle name="出力 2 2 2 2" xfId="1451" xr:uid="{00000000-0005-0000-0000-000095040000}"/>
    <cellStyle name="出力 2 2 2 2 2" xfId="1452" xr:uid="{00000000-0005-0000-0000-000096040000}"/>
    <cellStyle name="出力 2 2 2 3" xfId="1453" xr:uid="{00000000-0005-0000-0000-000097040000}"/>
    <cellStyle name="出力 2 2 3" xfId="1007" xr:uid="{00000000-0005-0000-0000-000098040000}"/>
    <cellStyle name="出力 2 2 3 2" xfId="1454" xr:uid="{00000000-0005-0000-0000-000099040000}"/>
    <cellStyle name="出力 2 2 4" xfId="1564" xr:uid="{00000000-0005-0000-0000-00009A040000}"/>
    <cellStyle name="出力 2 2 4 2" xfId="1673" xr:uid="{00000000-0005-0000-0000-00009B040000}"/>
    <cellStyle name="出力 2 2 5" xfId="1674" xr:uid="{00000000-0005-0000-0000-00009C040000}"/>
    <cellStyle name="出力 2 2 5 2" xfId="1675" xr:uid="{00000000-0005-0000-0000-00009D040000}"/>
    <cellStyle name="出力 2 2 6" xfId="1676" xr:uid="{00000000-0005-0000-0000-00009E040000}"/>
    <cellStyle name="出力 20" xfId="1008" xr:uid="{00000000-0005-0000-0000-00009F040000}"/>
    <cellStyle name="出力 21" xfId="1009" xr:uid="{00000000-0005-0000-0000-0000A0040000}"/>
    <cellStyle name="出力 22" xfId="1010" xr:uid="{00000000-0005-0000-0000-0000A1040000}"/>
    <cellStyle name="出力 23" xfId="1011" xr:uid="{00000000-0005-0000-0000-0000A2040000}"/>
    <cellStyle name="出力 24" xfId="1012" xr:uid="{00000000-0005-0000-0000-0000A3040000}"/>
    <cellStyle name="出力 25" xfId="1013" xr:uid="{00000000-0005-0000-0000-0000A4040000}"/>
    <cellStyle name="出力 3" xfId="1014" xr:uid="{00000000-0005-0000-0000-0000A5040000}"/>
    <cellStyle name="出力 3 2" xfId="1015" xr:uid="{00000000-0005-0000-0000-0000A6040000}"/>
    <cellStyle name="出力 3 2 2" xfId="1455" xr:uid="{00000000-0005-0000-0000-0000A7040000}"/>
    <cellStyle name="出力 3 2 2 2" xfId="1456" xr:uid="{00000000-0005-0000-0000-0000A8040000}"/>
    <cellStyle name="出力 3 2 3" xfId="1457" xr:uid="{00000000-0005-0000-0000-0000A9040000}"/>
    <cellStyle name="出力 3 3" xfId="1016" xr:uid="{00000000-0005-0000-0000-0000AA040000}"/>
    <cellStyle name="出力 3 3 2" xfId="1458" xr:uid="{00000000-0005-0000-0000-0000AB040000}"/>
    <cellStyle name="出力 3 4" xfId="1565" xr:uid="{00000000-0005-0000-0000-0000AC040000}"/>
    <cellStyle name="出力 3 4 2" xfId="1677" xr:uid="{00000000-0005-0000-0000-0000AD040000}"/>
    <cellStyle name="出力 3 5" xfId="1678" xr:uid="{00000000-0005-0000-0000-0000AE040000}"/>
    <cellStyle name="出力 3 5 2" xfId="1679" xr:uid="{00000000-0005-0000-0000-0000AF040000}"/>
    <cellStyle name="出力 3 6" xfId="1680" xr:uid="{00000000-0005-0000-0000-0000B0040000}"/>
    <cellStyle name="出力 4" xfId="1017" xr:uid="{00000000-0005-0000-0000-0000B1040000}"/>
    <cellStyle name="出力 4 2" xfId="1018" xr:uid="{00000000-0005-0000-0000-0000B2040000}"/>
    <cellStyle name="出力 4 2 2" xfId="1459" xr:uid="{00000000-0005-0000-0000-0000B3040000}"/>
    <cellStyle name="出力 4 2 2 2" xfId="1460" xr:uid="{00000000-0005-0000-0000-0000B4040000}"/>
    <cellStyle name="出力 4 2 3" xfId="1461" xr:uid="{00000000-0005-0000-0000-0000B5040000}"/>
    <cellStyle name="出力 4 3" xfId="1019" xr:uid="{00000000-0005-0000-0000-0000B6040000}"/>
    <cellStyle name="出力 4 3 2" xfId="1462" xr:uid="{00000000-0005-0000-0000-0000B7040000}"/>
    <cellStyle name="出力 4 4" xfId="1566" xr:uid="{00000000-0005-0000-0000-0000B8040000}"/>
    <cellStyle name="出力 4 4 2" xfId="1681" xr:uid="{00000000-0005-0000-0000-0000B9040000}"/>
    <cellStyle name="出力 4 5" xfId="1682" xr:uid="{00000000-0005-0000-0000-0000BA040000}"/>
    <cellStyle name="出力 4 5 2" xfId="1683" xr:uid="{00000000-0005-0000-0000-0000BB040000}"/>
    <cellStyle name="出力 4 6" xfId="1684" xr:uid="{00000000-0005-0000-0000-0000BC040000}"/>
    <cellStyle name="出力 5" xfId="1020" xr:uid="{00000000-0005-0000-0000-0000BD040000}"/>
    <cellStyle name="出力 6" xfId="1021" xr:uid="{00000000-0005-0000-0000-0000BE040000}"/>
    <cellStyle name="出力 7" xfId="1022" xr:uid="{00000000-0005-0000-0000-0000BF040000}"/>
    <cellStyle name="出力 8" xfId="1023" xr:uid="{00000000-0005-0000-0000-0000C0040000}"/>
    <cellStyle name="出力 9" xfId="1024" xr:uid="{00000000-0005-0000-0000-0000C1040000}"/>
    <cellStyle name="説明文 10" xfId="1025" xr:uid="{00000000-0005-0000-0000-0000C2040000}"/>
    <cellStyle name="説明文 11" xfId="1026" xr:uid="{00000000-0005-0000-0000-0000C3040000}"/>
    <cellStyle name="説明文 12" xfId="1027" xr:uid="{00000000-0005-0000-0000-0000C4040000}"/>
    <cellStyle name="説明文 13" xfId="1028" xr:uid="{00000000-0005-0000-0000-0000C5040000}"/>
    <cellStyle name="説明文 14" xfId="1029" xr:uid="{00000000-0005-0000-0000-0000C6040000}"/>
    <cellStyle name="説明文 15" xfId="1030" xr:uid="{00000000-0005-0000-0000-0000C7040000}"/>
    <cellStyle name="説明文 16" xfId="1031" xr:uid="{00000000-0005-0000-0000-0000C8040000}"/>
    <cellStyle name="説明文 17" xfId="1032" xr:uid="{00000000-0005-0000-0000-0000C9040000}"/>
    <cellStyle name="説明文 18" xfId="1033" xr:uid="{00000000-0005-0000-0000-0000CA040000}"/>
    <cellStyle name="説明文 19" xfId="1034" xr:uid="{00000000-0005-0000-0000-0000CB040000}"/>
    <cellStyle name="説明文 2" xfId="1035" xr:uid="{00000000-0005-0000-0000-0000CC040000}"/>
    <cellStyle name="説明文 2 2" xfId="1036" xr:uid="{00000000-0005-0000-0000-0000CD040000}"/>
    <cellStyle name="説明文 20" xfId="1037" xr:uid="{00000000-0005-0000-0000-0000CE040000}"/>
    <cellStyle name="説明文 21" xfId="1038" xr:uid="{00000000-0005-0000-0000-0000CF040000}"/>
    <cellStyle name="説明文 22" xfId="1039" xr:uid="{00000000-0005-0000-0000-0000D0040000}"/>
    <cellStyle name="説明文 23" xfId="1040" xr:uid="{00000000-0005-0000-0000-0000D1040000}"/>
    <cellStyle name="説明文 24" xfId="1041" xr:uid="{00000000-0005-0000-0000-0000D2040000}"/>
    <cellStyle name="説明文 25" xfId="1042" xr:uid="{00000000-0005-0000-0000-0000D3040000}"/>
    <cellStyle name="説明文 3" xfId="1043" xr:uid="{00000000-0005-0000-0000-0000D4040000}"/>
    <cellStyle name="説明文 3 2" xfId="1044" xr:uid="{00000000-0005-0000-0000-0000D5040000}"/>
    <cellStyle name="説明文 4" xfId="1045" xr:uid="{00000000-0005-0000-0000-0000D6040000}"/>
    <cellStyle name="説明文 5" xfId="1046" xr:uid="{00000000-0005-0000-0000-0000D7040000}"/>
    <cellStyle name="説明文 6" xfId="1047" xr:uid="{00000000-0005-0000-0000-0000D8040000}"/>
    <cellStyle name="説明文 7" xfId="1048" xr:uid="{00000000-0005-0000-0000-0000D9040000}"/>
    <cellStyle name="説明文 8" xfId="1049" xr:uid="{00000000-0005-0000-0000-0000DA040000}"/>
    <cellStyle name="説明文 9" xfId="1050" xr:uid="{00000000-0005-0000-0000-0000DB040000}"/>
    <cellStyle name="通貨 2" xfId="1051" xr:uid="{00000000-0005-0000-0000-0000DC040000}"/>
    <cellStyle name="通貨 2 2" xfId="1575" xr:uid="{00000000-0005-0000-0000-0000DD040000}"/>
    <cellStyle name="通貨 3" xfId="1052" xr:uid="{00000000-0005-0000-0000-0000DE040000}"/>
    <cellStyle name="通貨 3 2" xfId="1053" xr:uid="{00000000-0005-0000-0000-0000DF040000}"/>
    <cellStyle name="通貨 3 2 2" xfId="1577" xr:uid="{00000000-0005-0000-0000-0000E0040000}"/>
    <cellStyle name="通貨 3 3" xfId="1576" xr:uid="{00000000-0005-0000-0000-0000E1040000}"/>
    <cellStyle name="入力 10" xfId="1054" xr:uid="{00000000-0005-0000-0000-0000E2040000}"/>
    <cellStyle name="入力 11" xfId="1055" xr:uid="{00000000-0005-0000-0000-0000E3040000}"/>
    <cellStyle name="入力 12" xfId="1056" xr:uid="{00000000-0005-0000-0000-0000E4040000}"/>
    <cellStyle name="入力 13" xfId="1057" xr:uid="{00000000-0005-0000-0000-0000E5040000}"/>
    <cellStyle name="入力 14" xfId="1058" xr:uid="{00000000-0005-0000-0000-0000E6040000}"/>
    <cellStyle name="入力 15" xfId="1059" xr:uid="{00000000-0005-0000-0000-0000E7040000}"/>
    <cellStyle name="入力 16" xfId="1060" xr:uid="{00000000-0005-0000-0000-0000E8040000}"/>
    <cellStyle name="入力 17" xfId="1061" xr:uid="{00000000-0005-0000-0000-0000E9040000}"/>
    <cellStyle name="入力 18" xfId="1062" xr:uid="{00000000-0005-0000-0000-0000EA040000}"/>
    <cellStyle name="入力 19" xfId="1063" xr:uid="{00000000-0005-0000-0000-0000EB040000}"/>
    <cellStyle name="入力 2" xfId="1064" xr:uid="{00000000-0005-0000-0000-0000EC040000}"/>
    <cellStyle name="入力 2 2" xfId="1065" xr:uid="{00000000-0005-0000-0000-0000ED040000}"/>
    <cellStyle name="入力 2 2 2" xfId="1066" xr:uid="{00000000-0005-0000-0000-0000EE040000}"/>
    <cellStyle name="入力 2 2 2 2" xfId="1463" xr:uid="{00000000-0005-0000-0000-0000EF040000}"/>
    <cellStyle name="入力 2 2 2 2 2" xfId="1464" xr:uid="{00000000-0005-0000-0000-0000F0040000}"/>
    <cellStyle name="入力 2 2 2 3" xfId="1465" xr:uid="{00000000-0005-0000-0000-0000F1040000}"/>
    <cellStyle name="入力 2 2 3" xfId="1067" xr:uid="{00000000-0005-0000-0000-0000F2040000}"/>
    <cellStyle name="入力 2 2 3 2" xfId="1466" xr:uid="{00000000-0005-0000-0000-0000F3040000}"/>
    <cellStyle name="入力 2 2 4" xfId="1685" xr:uid="{00000000-0005-0000-0000-0000F4040000}"/>
    <cellStyle name="入力 2 2 4 2" xfId="1686" xr:uid="{00000000-0005-0000-0000-0000F5040000}"/>
    <cellStyle name="入力 2 2 5" xfId="1687" xr:uid="{00000000-0005-0000-0000-0000F6040000}"/>
    <cellStyle name="入力 2 2 6" xfId="1688" xr:uid="{00000000-0005-0000-0000-0000F7040000}"/>
    <cellStyle name="入力 2 2 6 2" xfId="1689" xr:uid="{00000000-0005-0000-0000-0000F8040000}"/>
    <cellStyle name="入力 20" xfId="1068" xr:uid="{00000000-0005-0000-0000-0000F9040000}"/>
    <cellStyle name="入力 21" xfId="1069" xr:uid="{00000000-0005-0000-0000-0000FA040000}"/>
    <cellStyle name="入力 22" xfId="1070" xr:uid="{00000000-0005-0000-0000-0000FB040000}"/>
    <cellStyle name="入力 23" xfId="1071" xr:uid="{00000000-0005-0000-0000-0000FC040000}"/>
    <cellStyle name="入力 24" xfId="1072" xr:uid="{00000000-0005-0000-0000-0000FD040000}"/>
    <cellStyle name="入力 25" xfId="1073" xr:uid="{00000000-0005-0000-0000-0000FE040000}"/>
    <cellStyle name="入力 3" xfId="1074" xr:uid="{00000000-0005-0000-0000-0000FF040000}"/>
    <cellStyle name="入力 3 2" xfId="1075" xr:uid="{00000000-0005-0000-0000-000000050000}"/>
    <cellStyle name="入力 3 2 2" xfId="1467" xr:uid="{00000000-0005-0000-0000-000001050000}"/>
    <cellStyle name="入力 3 2 2 2" xfId="1468" xr:uid="{00000000-0005-0000-0000-000002050000}"/>
    <cellStyle name="入力 3 2 3" xfId="1469" xr:uid="{00000000-0005-0000-0000-000003050000}"/>
    <cellStyle name="入力 3 3" xfId="1076" xr:uid="{00000000-0005-0000-0000-000004050000}"/>
    <cellStyle name="入力 3 3 2" xfId="1470" xr:uid="{00000000-0005-0000-0000-000005050000}"/>
    <cellStyle name="入力 3 4" xfId="1690" xr:uid="{00000000-0005-0000-0000-000006050000}"/>
    <cellStyle name="入力 3 4 2" xfId="1691" xr:uid="{00000000-0005-0000-0000-000007050000}"/>
    <cellStyle name="入力 3 5" xfId="1692" xr:uid="{00000000-0005-0000-0000-000008050000}"/>
    <cellStyle name="入力 3 6" xfId="1693" xr:uid="{00000000-0005-0000-0000-000009050000}"/>
    <cellStyle name="入力 3 6 2" xfId="1694" xr:uid="{00000000-0005-0000-0000-00000A050000}"/>
    <cellStyle name="入力 4" xfId="1077" xr:uid="{00000000-0005-0000-0000-00000B050000}"/>
    <cellStyle name="入力 4 2" xfId="1078" xr:uid="{00000000-0005-0000-0000-00000C050000}"/>
    <cellStyle name="入力 4 2 2" xfId="1471" xr:uid="{00000000-0005-0000-0000-00000D050000}"/>
    <cellStyle name="入力 4 2 2 2" xfId="1472" xr:uid="{00000000-0005-0000-0000-00000E050000}"/>
    <cellStyle name="入力 4 2 3" xfId="1473" xr:uid="{00000000-0005-0000-0000-00000F050000}"/>
    <cellStyle name="入力 4 3" xfId="1079" xr:uid="{00000000-0005-0000-0000-000010050000}"/>
    <cellStyle name="入力 4 3 2" xfId="1474" xr:uid="{00000000-0005-0000-0000-000011050000}"/>
    <cellStyle name="入力 4 4" xfId="1695" xr:uid="{00000000-0005-0000-0000-000012050000}"/>
    <cellStyle name="入力 4 4 2" xfId="1696" xr:uid="{00000000-0005-0000-0000-000013050000}"/>
    <cellStyle name="入力 4 5" xfId="1697" xr:uid="{00000000-0005-0000-0000-000014050000}"/>
    <cellStyle name="入力 4 6" xfId="1698" xr:uid="{00000000-0005-0000-0000-000015050000}"/>
    <cellStyle name="入力 4 6 2" xfId="1699" xr:uid="{00000000-0005-0000-0000-000016050000}"/>
    <cellStyle name="入力 5" xfId="1080" xr:uid="{00000000-0005-0000-0000-000017050000}"/>
    <cellStyle name="入力 6" xfId="1081" xr:uid="{00000000-0005-0000-0000-000018050000}"/>
    <cellStyle name="入力 7" xfId="1082" xr:uid="{00000000-0005-0000-0000-000019050000}"/>
    <cellStyle name="入力 8" xfId="1083" xr:uid="{00000000-0005-0000-0000-00001A050000}"/>
    <cellStyle name="入力 9" xfId="1084" xr:uid="{00000000-0005-0000-0000-00001B050000}"/>
    <cellStyle name="標準" xfId="0" builtinId="0"/>
    <cellStyle name="標準 10" xfId="1085" xr:uid="{00000000-0005-0000-0000-00001D050000}"/>
    <cellStyle name="標準 10 10" xfId="1475" xr:uid="{00000000-0005-0000-0000-00001E050000}"/>
    <cellStyle name="標準 10 11" xfId="1476" xr:uid="{00000000-0005-0000-0000-00001F050000}"/>
    <cellStyle name="標準 10 12" xfId="1477" xr:uid="{00000000-0005-0000-0000-000020050000}"/>
    <cellStyle name="標準 10 2" xfId="1086" xr:uid="{00000000-0005-0000-0000-000021050000}"/>
    <cellStyle name="標準 10 3" xfId="1087" xr:uid="{00000000-0005-0000-0000-000022050000}"/>
    <cellStyle name="標準 10 4" xfId="1088" xr:uid="{00000000-0005-0000-0000-000023050000}"/>
    <cellStyle name="標準 10 4 2" xfId="1478" xr:uid="{00000000-0005-0000-0000-000024050000}"/>
    <cellStyle name="標準 10 4 2 2" xfId="1479" xr:uid="{00000000-0005-0000-0000-000025050000}"/>
    <cellStyle name="標準 10 4 2 2 2" xfId="1480" xr:uid="{00000000-0005-0000-0000-000026050000}"/>
    <cellStyle name="標準 10 4 2 2 2 2" xfId="1481" xr:uid="{00000000-0005-0000-0000-000027050000}"/>
    <cellStyle name="標準 10 4 2 2 2 2 2" xfId="1482" xr:uid="{00000000-0005-0000-0000-000028050000}"/>
    <cellStyle name="標準 10 4 2 2 2 2 2 2" xfId="1483" xr:uid="{00000000-0005-0000-0000-000029050000}"/>
    <cellStyle name="標準 10 4 3" xfId="1484" xr:uid="{00000000-0005-0000-0000-00002A050000}"/>
    <cellStyle name="標準 10 4 3 2" xfId="1485" xr:uid="{00000000-0005-0000-0000-00002B050000}"/>
    <cellStyle name="標準 10 5" xfId="1089" xr:uid="{00000000-0005-0000-0000-00002C050000}"/>
    <cellStyle name="標準 10 6" xfId="1486" xr:uid="{00000000-0005-0000-0000-00002D050000}"/>
    <cellStyle name="標準 10 6 2" xfId="1487" xr:uid="{00000000-0005-0000-0000-00002E050000}"/>
    <cellStyle name="標準 10 6 2 2" xfId="1488" xr:uid="{00000000-0005-0000-0000-00002F050000}"/>
    <cellStyle name="標準 10 6 2 3" xfId="1489" xr:uid="{00000000-0005-0000-0000-000030050000}"/>
    <cellStyle name="標準 10 6 2 3 2" xfId="1387" xr:uid="{00000000-0005-0000-0000-000031050000}"/>
    <cellStyle name="標準 10 7" xfId="1490" xr:uid="{00000000-0005-0000-0000-000032050000}"/>
    <cellStyle name="標準 10 8" xfId="1491" xr:uid="{00000000-0005-0000-0000-000033050000}"/>
    <cellStyle name="標準 10 8 2" xfId="1492" xr:uid="{00000000-0005-0000-0000-000034050000}"/>
    <cellStyle name="標準 10 8 2 2" xfId="1493" xr:uid="{00000000-0005-0000-0000-000035050000}"/>
    <cellStyle name="標準 10 8 2 2 2" xfId="1494" xr:uid="{00000000-0005-0000-0000-000036050000}"/>
    <cellStyle name="標準 10 8 2 2 3" xfId="1495" xr:uid="{00000000-0005-0000-0000-000037050000}"/>
    <cellStyle name="標準 10 8 2 2 3 2" xfId="1388" xr:uid="{00000000-0005-0000-0000-000038050000}"/>
    <cellStyle name="標準 10 8 2 2 3 2 2" xfId="1496" xr:uid="{00000000-0005-0000-0000-000039050000}"/>
    <cellStyle name="標準 10 8 2 3" xfId="1497" xr:uid="{00000000-0005-0000-0000-00003A050000}"/>
    <cellStyle name="標準 10 8 2 4" xfId="1498" xr:uid="{00000000-0005-0000-0000-00003B050000}"/>
    <cellStyle name="標準 10 8 2 4 2" xfId="1499" xr:uid="{00000000-0005-0000-0000-00003C050000}"/>
    <cellStyle name="標準 10 8 2 4 2 2" xfId="1500" xr:uid="{00000000-0005-0000-0000-00003D050000}"/>
    <cellStyle name="標準 10 8 3" xfId="1501" xr:uid="{00000000-0005-0000-0000-00003E050000}"/>
    <cellStyle name="標準 10 8 4" xfId="1502" xr:uid="{00000000-0005-0000-0000-00003F050000}"/>
    <cellStyle name="標準 10 8 4 2" xfId="1503" xr:uid="{00000000-0005-0000-0000-000040050000}"/>
    <cellStyle name="標準 10 8 4 2 2" xfId="1504" xr:uid="{00000000-0005-0000-0000-000041050000}"/>
    <cellStyle name="標準 10 8 4 2 3" xfId="1505" xr:uid="{00000000-0005-0000-0000-000042050000}"/>
    <cellStyle name="標準 10 9" xfId="1506" xr:uid="{00000000-0005-0000-0000-000043050000}"/>
    <cellStyle name="標準 10 9 2" xfId="1507" xr:uid="{00000000-0005-0000-0000-000044050000}"/>
    <cellStyle name="標準 10 9 3" xfId="1508" xr:uid="{00000000-0005-0000-0000-000045050000}"/>
    <cellStyle name="標準 10 9 3 2" xfId="1509" xr:uid="{00000000-0005-0000-0000-000046050000}"/>
    <cellStyle name="標準 11" xfId="1090" xr:uid="{00000000-0005-0000-0000-000047050000}"/>
    <cellStyle name="標準 11 2" xfId="1091" xr:uid="{00000000-0005-0000-0000-000048050000}"/>
    <cellStyle name="標準 11 2 2" xfId="1700" xr:uid="{00000000-0005-0000-0000-000049050000}"/>
    <cellStyle name="標準 11 3" xfId="1092" xr:uid="{00000000-0005-0000-0000-00004A050000}"/>
    <cellStyle name="標準 11 4" xfId="1093" xr:uid="{00000000-0005-0000-0000-00004B050000}"/>
    <cellStyle name="標準 12" xfId="1383" xr:uid="{00000000-0005-0000-0000-00004C050000}"/>
    <cellStyle name="標準 12 2" xfId="1094" xr:uid="{00000000-0005-0000-0000-00004D050000}"/>
    <cellStyle name="標準 12 3" xfId="1095" xr:uid="{00000000-0005-0000-0000-00004E050000}"/>
    <cellStyle name="標準 12 4" xfId="1701" xr:uid="{00000000-0005-0000-0000-00004F050000}"/>
    <cellStyle name="標準 13" xfId="1096" xr:uid="{00000000-0005-0000-0000-000050050000}"/>
    <cellStyle name="標準 13 2" xfId="1097" xr:uid="{00000000-0005-0000-0000-000051050000}"/>
    <cellStyle name="標準 14" xfId="1384" xr:uid="{00000000-0005-0000-0000-000052050000}"/>
    <cellStyle name="標準 14 2" xfId="1098" xr:uid="{00000000-0005-0000-0000-000053050000}"/>
    <cellStyle name="標準 14 3" xfId="1099" xr:uid="{00000000-0005-0000-0000-000054050000}"/>
    <cellStyle name="標準 14 4" xfId="1100" xr:uid="{00000000-0005-0000-0000-000055050000}"/>
    <cellStyle name="標準 14 5" xfId="1101" xr:uid="{00000000-0005-0000-0000-000056050000}"/>
    <cellStyle name="標準 14 6" xfId="1102" xr:uid="{00000000-0005-0000-0000-000057050000}"/>
    <cellStyle name="標準 14 7" xfId="1103" xr:uid="{00000000-0005-0000-0000-000058050000}"/>
    <cellStyle name="標準 14 8" xfId="1104" xr:uid="{00000000-0005-0000-0000-000059050000}"/>
    <cellStyle name="標準 15" xfId="1105" xr:uid="{00000000-0005-0000-0000-00005A050000}"/>
    <cellStyle name="標準 15 2" xfId="1106" xr:uid="{00000000-0005-0000-0000-00005B050000}"/>
    <cellStyle name="標準 15 3" xfId="1107" xr:uid="{00000000-0005-0000-0000-00005C050000}"/>
    <cellStyle name="標準 15 4" xfId="1108" xr:uid="{00000000-0005-0000-0000-00005D050000}"/>
    <cellStyle name="標準 15 5" xfId="1109" xr:uid="{00000000-0005-0000-0000-00005E050000}"/>
    <cellStyle name="標準 15 6" xfId="1110" xr:uid="{00000000-0005-0000-0000-00005F050000}"/>
    <cellStyle name="標準 15 7" xfId="1111" xr:uid="{00000000-0005-0000-0000-000060050000}"/>
    <cellStyle name="標準 16" xfId="1385" xr:uid="{00000000-0005-0000-0000-000061050000}"/>
    <cellStyle name="標準 16 2" xfId="1112" xr:uid="{00000000-0005-0000-0000-000062050000}"/>
    <cellStyle name="標準 16 3" xfId="1113" xr:uid="{00000000-0005-0000-0000-000063050000}"/>
    <cellStyle name="標準 16 4" xfId="1114" xr:uid="{00000000-0005-0000-0000-000064050000}"/>
    <cellStyle name="標準 16 5" xfId="1115" xr:uid="{00000000-0005-0000-0000-000065050000}"/>
    <cellStyle name="標準 16 6" xfId="1116" xr:uid="{00000000-0005-0000-0000-000066050000}"/>
    <cellStyle name="標準 17" xfId="1117" xr:uid="{00000000-0005-0000-0000-000067050000}"/>
    <cellStyle name="標準 17 2" xfId="1118" xr:uid="{00000000-0005-0000-0000-000068050000}"/>
    <cellStyle name="標準 17 3" xfId="1119" xr:uid="{00000000-0005-0000-0000-000069050000}"/>
    <cellStyle name="標準 17 4" xfId="1120" xr:uid="{00000000-0005-0000-0000-00006A050000}"/>
    <cellStyle name="標準 17 5" xfId="1121" xr:uid="{00000000-0005-0000-0000-00006B050000}"/>
    <cellStyle name="標準 18" xfId="1510" xr:uid="{00000000-0005-0000-0000-00006C050000}"/>
    <cellStyle name="標準 18 2" xfId="1122" xr:uid="{00000000-0005-0000-0000-00006D050000}"/>
    <cellStyle name="標準 18 3" xfId="1123" xr:uid="{00000000-0005-0000-0000-00006E050000}"/>
    <cellStyle name="標準 19" xfId="1511" xr:uid="{00000000-0005-0000-0000-00006F050000}"/>
    <cellStyle name="標準 19 2" xfId="1124" xr:uid="{00000000-0005-0000-0000-000070050000}"/>
    <cellStyle name="標準 19 2 2" xfId="1512" xr:uid="{00000000-0005-0000-0000-000071050000}"/>
    <cellStyle name="標準 19 2 2 2" xfId="1513" xr:uid="{00000000-0005-0000-0000-000072050000}"/>
    <cellStyle name="標準 19 2 2 2 2" xfId="1514" xr:uid="{00000000-0005-0000-0000-000073050000}"/>
    <cellStyle name="標準 19 2 2 2 2 2" xfId="1515" xr:uid="{00000000-0005-0000-0000-000074050000}"/>
    <cellStyle name="標準 19 2 2 2 2 2 2" xfId="1516" xr:uid="{00000000-0005-0000-0000-000075050000}"/>
    <cellStyle name="標準 19 2 2 2 2 2 2 2" xfId="1517" xr:uid="{00000000-0005-0000-0000-000076050000}"/>
    <cellStyle name="標準 19 2 2 2 2 2 2 2 2" xfId="1518" xr:uid="{00000000-0005-0000-0000-000077050000}"/>
    <cellStyle name="標準 19 2 2 2 2 2 3" xfId="1519" xr:uid="{00000000-0005-0000-0000-000078050000}"/>
    <cellStyle name="標準 19 2 2 2 2 2 4" xfId="1520" xr:uid="{00000000-0005-0000-0000-000079050000}"/>
    <cellStyle name="標準 19 2 2 2 2 2 4 2" xfId="1521" xr:uid="{00000000-0005-0000-0000-00007A050000}"/>
    <cellStyle name="標準 19 2 2 2 2 2 4 3" xfId="1522" xr:uid="{00000000-0005-0000-0000-00007B050000}"/>
    <cellStyle name="標準 19 2 2 2 3" xfId="1523" xr:uid="{00000000-0005-0000-0000-00007C050000}"/>
    <cellStyle name="標準 19 2 2 2 3 2" xfId="1524" xr:uid="{00000000-0005-0000-0000-00007D050000}"/>
    <cellStyle name="標準 19 2 2 2 3 2 2" xfId="1525" xr:uid="{00000000-0005-0000-0000-00007E050000}"/>
    <cellStyle name="標準 19 2 2 2 3 2 3" xfId="1526" xr:uid="{00000000-0005-0000-0000-00007F050000}"/>
    <cellStyle name="標準 19 2 2 3" xfId="1527" xr:uid="{00000000-0005-0000-0000-000080050000}"/>
    <cellStyle name="標準 19 2 2 3 2" xfId="1528" xr:uid="{00000000-0005-0000-0000-000081050000}"/>
    <cellStyle name="標準 19 2 2 3 2 2" xfId="1529" xr:uid="{00000000-0005-0000-0000-000082050000}"/>
    <cellStyle name="標準 2" xfId="2" xr:uid="{00000000-0005-0000-0000-000083050000}"/>
    <cellStyle name="標準 2 10" xfId="1125" xr:uid="{00000000-0005-0000-0000-000084050000}"/>
    <cellStyle name="標準 2 11" xfId="1126" xr:uid="{00000000-0005-0000-0000-000085050000}"/>
    <cellStyle name="標準 2 12" xfId="1127" xr:uid="{00000000-0005-0000-0000-000086050000}"/>
    <cellStyle name="標準 2 13" xfId="1128" xr:uid="{00000000-0005-0000-0000-000087050000}"/>
    <cellStyle name="標準 2 14" xfId="1129" xr:uid="{00000000-0005-0000-0000-000088050000}"/>
    <cellStyle name="標準 2 15" xfId="1130" xr:uid="{00000000-0005-0000-0000-000089050000}"/>
    <cellStyle name="標準 2 16" xfId="1131" xr:uid="{00000000-0005-0000-0000-00008A050000}"/>
    <cellStyle name="標準 2 17" xfId="1132" xr:uid="{00000000-0005-0000-0000-00008B050000}"/>
    <cellStyle name="標準 2 18" xfId="1133" xr:uid="{00000000-0005-0000-0000-00008C050000}"/>
    <cellStyle name="標準 2 19" xfId="1134" xr:uid="{00000000-0005-0000-0000-00008D050000}"/>
    <cellStyle name="標準 2 2" xfId="1135" xr:uid="{00000000-0005-0000-0000-00008E050000}"/>
    <cellStyle name="標準 2 2 10" xfId="1136" xr:uid="{00000000-0005-0000-0000-00008F050000}"/>
    <cellStyle name="標準 2 2 11" xfId="1137" xr:uid="{00000000-0005-0000-0000-000090050000}"/>
    <cellStyle name="標準 2 2 12" xfId="1138" xr:uid="{00000000-0005-0000-0000-000091050000}"/>
    <cellStyle name="標準 2 2 13" xfId="1139" xr:uid="{00000000-0005-0000-0000-000092050000}"/>
    <cellStyle name="標準 2 2 14" xfId="1140" xr:uid="{00000000-0005-0000-0000-000093050000}"/>
    <cellStyle name="標準 2 2 15" xfId="1141" xr:uid="{00000000-0005-0000-0000-000094050000}"/>
    <cellStyle name="標準 2 2 16" xfId="1142" xr:uid="{00000000-0005-0000-0000-000095050000}"/>
    <cellStyle name="標準 2 2 17" xfId="1143" xr:uid="{00000000-0005-0000-0000-000096050000}"/>
    <cellStyle name="標準 2 2 18" xfId="1144" xr:uid="{00000000-0005-0000-0000-000097050000}"/>
    <cellStyle name="標準 2 2 19" xfId="1145" xr:uid="{00000000-0005-0000-0000-000098050000}"/>
    <cellStyle name="標準 2 2 2" xfId="1146" xr:uid="{00000000-0005-0000-0000-000099050000}"/>
    <cellStyle name="標準 2 2 2 2" xfId="1147" xr:uid="{00000000-0005-0000-0000-00009A050000}"/>
    <cellStyle name="標準 2 2 2 2 2" xfId="1148" xr:uid="{00000000-0005-0000-0000-00009B050000}"/>
    <cellStyle name="標準 2 2 2 2_23_CRUDマトリックス(機能レベル)" xfId="1149" xr:uid="{00000000-0005-0000-0000-00009C050000}"/>
    <cellStyle name="標準 2 2 2_23_CRUDマトリックス(機能レベル)" xfId="1150" xr:uid="{00000000-0005-0000-0000-00009D050000}"/>
    <cellStyle name="標準 2 2 20" xfId="1151" xr:uid="{00000000-0005-0000-0000-00009E050000}"/>
    <cellStyle name="標準 2 2 21" xfId="1152" xr:uid="{00000000-0005-0000-0000-00009F050000}"/>
    <cellStyle name="標準 2 2 22" xfId="1153" xr:uid="{00000000-0005-0000-0000-0000A0050000}"/>
    <cellStyle name="標準 2 2 23" xfId="1154" xr:uid="{00000000-0005-0000-0000-0000A1050000}"/>
    <cellStyle name="標準 2 2 24" xfId="1155" xr:uid="{00000000-0005-0000-0000-0000A2050000}"/>
    <cellStyle name="標準 2 2 25" xfId="1156" xr:uid="{00000000-0005-0000-0000-0000A3050000}"/>
    <cellStyle name="標準 2 2 26" xfId="1157" xr:uid="{00000000-0005-0000-0000-0000A4050000}"/>
    <cellStyle name="標準 2 2 27" xfId="1158" xr:uid="{00000000-0005-0000-0000-0000A5050000}"/>
    <cellStyle name="標準 2 2 28" xfId="1159" xr:uid="{00000000-0005-0000-0000-0000A6050000}"/>
    <cellStyle name="標準 2 2 29" xfId="1160" xr:uid="{00000000-0005-0000-0000-0000A7050000}"/>
    <cellStyle name="標準 2 2 3" xfId="1161" xr:uid="{00000000-0005-0000-0000-0000A8050000}"/>
    <cellStyle name="標準 2 2 30" xfId="1162" xr:uid="{00000000-0005-0000-0000-0000A9050000}"/>
    <cellStyle name="標準 2 2 31" xfId="1163" xr:uid="{00000000-0005-0000-0000-0000AA050000}"/>
    <cellStyle name="標準 2 2 4" xfId="1164" xr:uid="{00000000-0005-0000-0000-0000AB050000}"/>
    <cellStyle name="標準 2 2 5" xfId="1165" xr:uid="{00000000-0005-0000-0000-0000AC050000}"/>
    <cellStyle name="標準 2 2 6" xfId="1166" xr:uid="{00000000-0005-0000-0000-0000AD050000}"/>
    <cellStyle name="標準 2 2 7" xfId="1167" xr:uid="{00000000-0005-0000-0000-0000AE050000}"/>
    <cellStyle name="標準 2 2 8" xfId="1168" xr:uid="{00000000-0005-0000-0000-0000AF050000}"/>
    <cellStyle name="標準 2 2 9" xfId="1169" xr:uid="{00000000-0005-0000-0000-0000B0050000}"/>
    <cellStyle name="標準 2 2_23_CRUDマトリックス(機能レベル)" xfId="1170" xr:uid="{00000000-0005-0000-0000-0000B1050000}"/>
    <cellStyle name="標準 2 20" xfId="1171" xr:uid="{00000000-0005-0000-0000-0000B2050000}"/>
    <cellStyle name="標準 2 21" xfId="1172" xr:uid="{00000000-0005-0000-0000-0000B3050000}"/>
    <cellStyle name="標準 2 22" xfId="1173" xr:uid="{00000000-0005-0000-0000-0000B4050000}"/>
    <cellStyle name="標準 2 23" xfId="1174" xr:uid="{00000000-0005-0000-0000-0000B5050000}"/>
    <cellStyle name="標準 2 24" xfId="1175" xr:uid="{00000000-0005-0000-0000-0000B6050000}"/>
    <cellStyle name="標準 2 25" xfId="1176" xr:uid="{00000000-0005-0000-0000-0000B7050000}"/>
    <cellStyle name="標準 2 26" xfId="1567" xr:uid="{00000000-0005-0000-0000-0000B8050000}"/>
    <cellStyle name="標準 2 26 2" xfId="1568" xr:uid="{00000000-0005-0000-0000-0000B9050000}"/>
    <cellStyle name="標準 2 26 3" xfId="1702" xr:uid="{00000000-0005-0000-0000-0000BA050000}"/>
    <cellStyle name="標準 2 27" xfId="1578" xr:uid="{00000000-0005-0000-0000-0000BB050000}"/>
    <cellStyle name="標準 2 3" xfId="1177" xr:uid="{00000000-0005-0000-0000-0000BC050000}"/>
    <cellStyle name="標準 2 3 10" xfId="1178" xr:uid="{00000000-0005-0000-0000-0000BD050000}"/>
    <cellStyle name="標準 2 3 11" xfId="1179" xr:uid="{00000000-0005-0000-0000-0000BE050000}"/>
    <cellStyle name="標準 2 3 12" xfId="1180" xr:uid="{00000000-0005-0000-0000-0000BF050000}"/>
    <cellStyle name="標準 2 3 13" xfId="1181" xr:uid="{00000000-0005-0000-0000-0000C0050000}"/>
    <cellStyle name="標準 2 3 14" xfId="1182" xr:uid="{00000000-0005-0000-0000-0000C1050000}"/>
    <cellStyle name="標準 2 3 15" xfId="1183" xr:uid="{00000000-0005-0000-0000-0000C2050000}"/>
    <cellStyle name="標準 2 3 16" xfId="1184" xr:uid="{00000000-0005-0000-0000-0000C3050000}"/>
    <cellStyle name="標準 2 3 17" xfId="1185" xr:uid="{00000000-0005-0000-0000-0000C4050000}"/>
    <cellStyle name="標準 2 3 18" xfId="1186" xr:uid="{00000000-0005-0000-0000-0000C5050000}"/>
    <cellStyle name="標準 2 3 19" xfId="1187" xr:uid="{00000000-0005-0000-0000-0000C6050000}"/>
    <cellStyle name="標準 2 3 2" xfId="1188" xr:uid="{00000000-0005-0000-0000-0000C7050000}"/>
    <cellStyle name="標準 2 3 2 2" xfId="1189" xr:uid="{00000000-0005-0000-0000-0000C8050000}"/>
    <cellStyle name="標準 2 3 2 2 2" xfId="1190" xr:uid="{00000000-0005-0000-0000-0000C9050000}"/>
    <cellStyle name="標準 2 3 2 2_23_CRUDマトリックス(機能レベル)" xfId="1191" xr:uid="{00000000-0005-0000-0000-0000CA050000}"/>
    <cellStyle name="標準 2 3 2 3" xfId="1703" xr:uid="{00000000-0005-0000-0000-0000CB050000}"/>
    <cellStyle name="標準 2 3 2_23_CRUDマトリックス(機能レベル)" xfId="1192" xr:uid="{00000000-0005-0000-0000-0000CC050000}"/>
    <cellStyle name="標準 2 3 20" xfId="1193" xr:uid="{00000000-0005-0000-0000-0000CD050000}"/>
    <cellStyle name="標準 2 3 21" xfId="1194" xr:uid="{00000000-0005-0000-0000-0000CE050000}"/>
    <cellStyle name="標準 2 3 22" xfId="1195" xr:uid="{00000000-0005-0000-0000-0000CF050000}"/>
    <cellStyle name="標準 2 3 23" xfId="1196" xr:uid="{00000000-0005-0000-0000-0000D0050000}"/>
    <cellStyle name="標準 2 3 24" xfId="1197" xr:uid="{00000000-0005-0000-0000-0000D1050000}"/>
    <cellStyle name="標準 2 3 25" xfId="1198" xr:uid="{00000000-0005-0000-0000-0000D2050000}"/>
    <cellStyle name="標準 2 3 26" xfId="1199" xr:uid="{00000000-0005-0000-0000-0000D3050000}"/>
    <cellStyle name="標準 2 3 27" xfId="1200" xr:uid="{00000000-0005-0000-0000-0000D4050000}"/>
    <cellStyle name="標準 2 3 28" xfId="1201" xr:uid="{00000000-0005-0000-0000-0000D5050000}"/>
    <cellStyle name="標準 2 3 29" xfId="1202" xr:uid="{00000000-0005-0000-0000-0000D6050000}"/>
    <cellStyle name="標準 2 3 3" xfId="1203" xr:uid="{00000000-0005-0000-0000-0000D7050000}"/>
    <cellStyle name="標準 2 3 4" xfId="1204" xr:uid="{00000000-0005-0000-0000-0000D8050000}"/>
    <cellStyle name="標準 2 3 4 2" xfId="1704" xr:uid="{00000000-0005-0000-0000-0000D9050000}"/>
    <cellStyle name="標準 2 3 5" xfId="1205" xr:uid="{00000000-0005-0000-0000-0000DA050000}"/>
    <cellStyle name="標準 2 3 6" xfId="1206" xr:uid="{00000000-0005-0000-0000-0000DB050000}"/>
    <cellStyle name="標準 2 3 7" xfId="1207" xr:uid="{00000000-0005-0000-0000-0000DC050000}"/>
    <cellStyle name="標準 2 3 8" xfId="1208" xr:uid="{00000000-0005-0000-0000-0000DD050000}"/>
    <cellStyle name="標準 2 3 9" xfId="1209" xr:uid="{00000000-0005-0000-0000-0000DE050000}"/>
    <cellStyle name="標準 2 3_23_CRUDマトリックス(機能レベル)" xfId="1210" xr:uid="{00000000-0005-0000-0000-0000DF050000}"/>
    <cellStyle name="標準 2 4" xfId="1211" xr:uid="{00000000-0005-0000-0000-0000E0050000}"/>
    <cellStyle name="標準 2 4 10" xfId="1212" xr:uid="{00000000-0005-0000-0000-0000E1050000}"/>
    <cellStyle name="標準 2 4 11" xfId="1213" xr:uid="{00000000-0005-0000-0000-0000E2050000}"/>
    <cellStyle name="標準 2 4 12" xfId="1214" xr:uid="{00000000-0005-0000-0000-0000E3050000}"/>
    <cellStyle name="標準 2 4 13" xfId="1215" xr:uid="{00000000-0005-0000-0000-0000E4050000}"/>
    <cellStyle name="標準 2 4 14" xfId="1216" xr:uid="{00000000-0005-0000-0000-0000E5050000}"/>
    <cellStyle name="標準 2 4 15" xfId="1217" xr:uid="{00000000-0005-0000-0000-0000E6050000}"/>
    <cellStyle name="標準 2 4 16" xfId="1218" xr:uid="{00000000-0005-0000-0000-0000E7050000}"/>
    <cellStyle name="標準 2 4 17" xfId="1219" xr:uid="{00000000-0005-0000-0000-0000E8050000}"/>
    <cellStyle name="標準 2 4 18" xfId="1220" xr:uid="{00000000-0005-0000-0000-0000E9050000}"/>
    <cellStyle name="標準 2 4 19" xfId="1221" xr:uid="{00000000-0005-0000-0000-0000EA050000}"/>
    <cellStyle name="標準 2 4 2" xfId="1222" xr:uid="{00000000-0005-0000-0000-0000EB050000}"/>
    <cellStyle name="標準 2 4 2 2" xfId="1705" xr:uid="{00000000-0005-0000-0000-0000EC050000}"/>
    <cellStyle name="標準 2 4 20" xfId="1223" xr:uid="{00000000-0005-0000-0000-0000ED050000}"/>
    <cellStyle name="標準 2 4 21" xfId="1224" xr:uid="{00000000-0005-0000-0000-0000EE050000}"/>
    <cellStyle name="標準 2 4 22" xfId="1225" xr:uid="{00000000-0005-0000-0000-0000EF050000}"/>
    <cellStyle name="標準 2 4 23" xfId="1226" xr:uid="{00000000-0005-0000-0000-0000F0050000}"/>
    <cellStyle name="標準 2 4 24" xfId="1227" xr:uid="{00000000-0005-0000-0000-0000F1050000}"/>
    <cellStyle name="標準 2 4 3" xfId="1228" xr:uid="{00000000-0005-0000-0000-0000F2050000}"/>
    <cellStyle name="標準 2 4 4" xfId="1229" xr:uid="{00000000-0005-0000-0000-0000F3050000}"/>
    <cellStyle name="標準 2 4 5" xfId="1230" xr:uid="{00000000-0005-0000-0000-0000F4050000}"/>
    <cellStyle name="標準 2 4 6" xfId="1231" xr:uid="{00000000-0005-0000-0000-0000F5050000}"/>
    <cellStyle name="標準 2 4 7" xfId="1232" xr:uid="{00000000-0005-0000-0000-0000F6050000}"/>
    <cellStyle name="標準 2 4 8" xfId="1233" xr:uid="{00000000-0005-0000-0000-0000F7050000}"/>
    <cellStyle name="標準 2 4 9" xfId="1234" xr:uid="{00000000-0005-0000-0000-0000F8050000}"/>
    <cellStyle name="標準 2 4_23_CRUDマトリックス(機能レベル)" xfId="1235" xr:uid="{00000000-0005-0000-0000-0000F9050000}"/>
    <cellStyle name="標準 2 5" xfId="1236" xr:uid="{00000000-0005-0000-0000-0000FA050000}"/>
    <cellStyle name="標準 2 5 10" xfId="1237" xr:uid="{00000000-0005-0000-0000-0000FB050000}"/>
    <cellStyle name="標準 2 5 11" xfId="1238" xr:uid="{00000000-0005-0000-0000-0000FC050000}"/>
    <cellStyle name="標準 2 5 12" xfId="1239" xr:uid="{00000000-0005-0000-0000-0000FD050000}"/>
    <cellStyle name="標準 2 5 13" xfId="1240" xr:uid="{00000000-0005-0000-0000-0000FE050000}"/>
    <cellStyle name="標準 2 5 14" xfId="1241" xr:uid="{00000000-0005-0000-0000-0000FF050000}"/>
    <cellStyle name="標準 2 5 15" xfId="1242" xr:uid="{00000000-0005-0000-0000-000000060000}"/>
    <cellStyle name="標準 2 5 16" xfId="1243" xr:uid="{00000000-0005-0000-0000-000001060000}"/>
    <cellStyle name="標準 2 5 17" xfId="1244" xr:uid="{00000000-0005-0000-0000-000002060000}"/>
    <cellStyle name="標準 2 5 18" xfId="1245" xr:uid="{00000000-0005-0000-0000-000003060000}"/>
    <cellStyle name="標準 2 5 19" xfId="1246" xr:uid="{00000000-0005-0000-0000-000004060000}"/>
    <cellStyle name="標準 2 5 2" xfId="1247" xr:uid="{00000000-0005-0000-0000-000005060000}"/>
    <cellStyle name="標準 2 5 2 2" xfId="1550" xr:uid="{00000000-0005-0000-0000-000006060000}"/>
    <cellStyle name="標準 2 5 2 2 2" xfId="1706" xr:uid="{00000000-0005-0000-0000-000007060000}"/>
    <cellStyle name="標準 2 5 20" xfId="1248" xr:uid="{00000000-0005-0000-0000-000008060000}"/>
    <cellStyle name="標準 2 5 21" xfId="1249" xr:uid="{00000000-0005-0000-0000-000009060000}"/>
    <cellStyle name="標準 2 5 22" xfId="1250" xr:uid="{00000000-0005-0000-0000-00000A060000}"/>
    <cellStyle name="標準 2 5 23" xfId="1251" xr:uid="{00000000-0005-0000-0000-00000B060000}"/>
    <cellStyle name="標準 2 5 3" xfId="1252" xr:uid="{00000000-0005-0000-0000-00000C060000}"/>
    <cellStyle name="標準 2 5 3 2" xfId="1530" xr:uid="{00000000-0005-0000-0000-00000D060000}"/>
    <cellStyle name="標準 2 5 4" xfId="1253" xr:uid="{00000000-0005-0000-0000-00000E060000}"/>
    <cellStyle name="標準 2 5 5" xfId="1254" xr:uid="{00000000-0005-0000-0000-00000F060000}"/>
    <cellStyle name="標準 2 5 6" xfId="1255" xr:uid="{00000000-0005-0000-0000-000010060000}"/>
    <cellStyle name="標準 2 5 7" xfId="1256" xr:uid="{00000000-0005-0000-0000-000011060000}"/>
    <cellStyle name="標準 2 5 8" xfId="1257" xr:uid="{00000000-0005-0000-0000-000012060000}"/>
    <cellStyle name="標準 2 5 9" xfId="1258" xr:uid="{00000000-0005-0000-0000-000013060000}"/>
    <cellStyle name="標準 2 5_23_CRUDマトリックス(機能レベル)" xfId="1259" xr:uid="{00000000-0005-0000-0000-000014060000}"/>
    <cellStyle name="標準 2 6" xfId="1260" xr:uid="{00000000-0005-0000-0000-000015060000}"/>
    <cellStyle name="標準 2 6 10" xfId="1261" xr:uid="{00000000-0005-0000-0000-000016060000}"/>
    <cellStyle name="標準 2 6 11" xfId="1262" xr:uid="{00000000-0005-0000-0000-000017060000}"/>
    <cellStyle name="標準 2 6 12" xfId="1263" xr:uid="{00000000-0005-0000-0000-000018060000}"/>
    <cellStyle name="標準 2 6 13" xfId="1264" xr:uid="{00000000-0005-0000-0000-000019060000}"/>
    <cellStyle name="標準 2 6 14" xfId="1265" xr:uid="{00000000-0005-0000-0000-00001A060000}"/>
    <cellStyle name="標準 2 6 15" xfId="1266" xr:uid="{00000000-0005-0000-0000-00001B060000}"/>
    <cellStyle name="標準 2 6 16" xfId="1267" xr:uid="{00000000-0005-0000-0000-00001C060000}"/>
    <cellStyle name="標準 2 6 17" xfId="1268" xr:uid="{00000000-0005-0000-0000-00001D060000}"/>
    <cellStyle name="標準 2 6 18" xfId="1269" xr:uid="{00000000-0005-0000-0000-00001E060000}"/>
    <cellStyle name="標準 2 6 19" xfId="1270" xr:uid="{00000000-0005-0000-0000-00001F060000}"/>
    <cellStyle name="標準 2 6 2" xfId="1271" xr:uid="{00000000-0005-0000-0000-000020060000}"/>
    <cellStyle name="標準 2 6 20" xfId="1272" xr:uid="{00000000-0005-0000-0000-000021060000}"/>
    <cellStyle name="標準 2 6 21" xfId="1273" xr:uid="{00000000-0005-0000-0000-000022060000}"/>
    <cellStyle name="標準 2 6 22" xfId="1274" xr:uid="{00000000-0005-0000-0000-000023060000}"/>
    <cellStyle name="標準 2 6 23" xfId="1707" xr:uid="{00000000-0005-0000-0000-000024060000}"/>
    <cellStyle name="標準 2 6 3" xfId="1275" xr:uid="{00000000-0005-0000-0000-000025060000}"/>
    <cellStyle name="標準 2 6 4" xfId="1276" xr:uid="{00000000-0005-0000-0000-000026060000}"/>
    <cellStyle name="標準 2 6 5" xfId="1277" xr:uid="{00000000-0005-0000-0000-000027060000}"/>
    <cellStyle name="標準 2 6 6" xfId="1278" xr:uid="{00000000-0005-0000-0000-000028060000}"/>
    <cellStyle name="標準 2 6 7" xfId="1279" xr:uid="{00000000-0005-0000-0000-000029060000}"/>
    <cellStyle name="標準 2 6 8" xfId="1280" xr:uid="{00000000-0005-0000-0000-00002A060000}"/>
    <cellStyle name="標準 2 6 9" xfId="1281" xr:uid="{00000000-0005-0000-0000-00002B060000}"/>
    <cellStyle name="標準 2 6_23_CRUDマトリックス(機能レベル)" xfId="1282" xr:uid="{00000000-0005-0000-0000-00002C060000}"/>
    <cellStyle name="標準 2 7" xfId="1283" xr:uid="{00000000-0005-0000-0000-00002D060000}"/>
    <cellStyle name="標準 2 7 2" xfId="1531" xr:uid="{00000000-0005-0000-0000-00002E060000}"/>
    <cellStyle name="標準 2 7 2 2" xfId="1532" xr:uid="{00000000-0005-0000-0000-00002F060000}"/>
    <cellStyle name="標準 2 7 2 3" xfId="1533" xr:uid="{00000000-0005-0000-0000-000030060000}"/>
    <cellStyle name="標準 2 7 2 3 2" xfId="1389" xr:uid="{00000000-0005-0000-0000-000031060000}"/>
    <cellStyle name="標準 2 8" xfId="1284" xr:uid="{00000000-0005-0000-0000-000032060000}"/>
    <cellStyle name="標準 2 9" xfId="1285" xr:uid="{00000000-0005-0000-0000-000033060000}"/>
    <cellStyle name="標準 2 9 2" xfId="1534" xr:uid="{00000000-0005-0000-0000-000034060000}"/>
    <cellStyle name="標準 2 9 2 2" xfId="1535" xr:uid="{00000000-0005-0000-0000-000035060000}"/>
    <cellStyle name="標準 2 9 2 2 2" xfId="1536" xr:uid="{00000000-0005-0000-0000-000036060000}"/>
    <cellStyle name="標準 2 9 2 2 3" xfId="1537" xr:uid="{00000000-0005-0000-0000-000037060000}"/>
    <cellStyle name="標準 2 9 2 2 3 2" xfId="1386" xr:uid="{00000000-0005-0000-0000-000038060000}"/>
    <cellStyle name="標準 2 9 2 2 3 2 2" xfId="1538" xr:uid="{00000000-0005-0000-0000-000039060000}"/>
    <cellStyle name="標準 2 9 2 3" xfId="1539" xr:uid="{00000000-0005-0000-0000-00003A060000}"/>
    <cellStyle name="標準 2 9 2 4" xfId="1540" xr:uid="{00000000-0005-0000-0000-00003B060000}"/>
    <cellStyle name="標準 2 9 2 4 2" xfId="1541" xr:uid="{00000000-0005-0000-0000-00003C060000}"/>
    <cellStyle name="標準 2 9 2 4 2 2" xfId="1542" xr:uid="{00000000-0005-0000-0000-00003D060000}"/>
    <cellStyle name="標準 2 9 2 4 2 2 2" xfId="1543" xr:uid="{00000000-0005-0000-0000-00003E060000}"/>
    <cellStyle name="標準 20" xfId="1544" xr:uid="{00000000-0005-0000-0000-00003F060000}"/>
    <cellStyle name="標準 20 2" xfId="1286" xr:uid="{00000000-0005-0000-0000-000040060000}"/>
    <cellStyle name="標準 20 2 2" xfId="1545" xr:uid="{00000000-0005-0000-0000-000041060000}"/>
    <cellStyle name="標準 20 3" xfId="1287" xr:uid="{00000000-0005-0000-0000-000042060000}"/>
    <cellStyle name="標準 20 4" xfId="1288" xr:uid="{00000000-0005-0000-0000-000043060000}"/>
    <cellStyle name="標準 21" xfId="1546" xr:uid="{00000000-0005-0000-0000-000044060000}"/>
    <cellStyle name="標準 21 2" xfId="1289" xr:uid="{00000000-0005-0000-0000-000045060000}"/>
    <cellStyle name="標準 21 3" xfId="1290" xr:uid="{00000000-0005-0000-0000-000046060000}"/>
    <cellStyle name="標準 22" xfId="1547" xr:uid="{00000000-0005-0000-0000-000047060000}"/>
    <cellStyle name="標準 22 2" xfId="1291" xr:uid="{00000000-0005-0000-0000-000048060000}"/>
    <cellStyle name="標準 22 2 2" xfId="1548" xr:uid="{00000000-0005-0000-0000-000049060000}"/>
    <cellStyle name="標準 23 2" xfId="1292" xr:uid="{00000000-0005-0000-0000-00004A060000}"/>
    <cellStyle name="標準 23 3" xfId="1293" xr:uid="{00000000-0005-0000-0000-00004B060000}"/>
    <cellStyle name="標準 23 4" xfId="1294" xr:uid="{00000000-0005-0000-0000-00004C060000}"/>
    <cellStyle name="標準 24 2" xfId="1295" xr:uid="{00000000-0005-0000-0000-00004D060000}"/>
    <cellStyle name="標準 24 3" xfId="1296" xr:uid="{00000000-0005-0000-0000-00004E060000}"/>
    <cellStyle name="標準 25 2" xfId="1297" xr:uid="{00000000-0005-0000-0000-00004F060000}"/>
    <cellStyle name="標準 3" xfId="1298" xr:uid="{00000000-0005-0000-0000-000050060000}"/>
    <cellStyle name="標準 3 10" xfId="1299" xr:uid="{00000000-0005-0000-0000-000051060000}"/>
    <cellStyle name="標準 3 11" xfId="1300" xr:uid="{00000000-0005-0000-0000-000052060000}"/>
    <cellStyle name="標準 3 12" xfId="1301" xr:uid="{00000000-0005-0000-0000-000053060000}"/>
    <cellStyle name="標準 3 13" xfId="1302" xr:uid="{00000000-0005-0000-0000-000054060000}"/>
    <cellStyle name="標準 3 14" xfId="1303" xr:uid="{00000000-0005-0000-0000-000055060000}"/>
    <cellStyle name="標準 3 15" xfId="1304" xr:uid="{00000000-0005-0000-0000-000056060000}"/>
    <cellStyle name="標準 3 16" xfId="1305" xr:uid="{00000000-0005-0000-0000-000057060000}"/>
    <cellStyle name="標準 3 17" xfId="1306" xr:uid="{00000000-0005-0000-0000-000058060000}"/>
    <cellStyle name="標準 3 18" xfId="1307" xr:uid="{00000000-0005-0000-0000-000059060000}"/>
    <cellStyle name="標準 3 19" xfId="1308" xr:uid="{00000000-0005-0000-0000-00005A060000}"/>
    <cellStyle name="標準 3 2" xfId="1309" xr:uid="{00000000-0005-0000-0000-00005B060000}"/>
    <cellStyle name="標準 3 2 2" xfId="1310" xr:uid="{00000000-0005-0000-0000-00005C060000}"/>
    <cellStyle name="標準 3 2 2 2" xfId="1708" xr:uid="{00000000-0005-0000-0000-00005D060000}"/>
    <cellStyle name="標準 3 2 2 2 2" xfId="1709" xr:uid="{00000000-0005-0000-0000-00005E060000}"/>
    <cellStyle name="標準 3 2 2 2 2 2" xfId="1710" xr:uid="{00000000-0005-0000-0000-00005F060000}"/>
    <cellStyle name="標準 3 2 2 2 3" xfId="1711" xr:uid="{00000000-0005-0000-0000-000060060000}"/>
    <cellStyle name="標準 3 2 2 3" xfId="1712" xr:uid="{00000000-0005-0000-0000-000061060000}"/>
    <cellStyle name="標準 3 2 2 4" xfId="1713" xr:uid="{00000000-0005-0000-0000-000062060000}"/>
    <cellStyle name="標準 3 2 2 5" xfId="1714" xr:uid="{00000000-0005-0000-0000-000063060000}"/>
    <cellStyle name="標準 3 2 3" xfId="1569" xr:uid="{00000000-0005-0000-0000-000064060000}"/>
    <cellStyle name="標準 3 2 3 2" xfId="1715" xr:uid="{00000000-0005-0000-0000-000065060000}"/>
    <cellStyle name="標準 3 2 3 2 2" xfId="1570" xr:uid="{00000000-0005-0000-0000-000066060000}"/>
    <cellStyle name="標準 3 2 3 2 2 2" xfId="1571" xr:uid="{00000000-0005-0000-0000-000067060000}"/>
    <cellStyle name="標準 3 2 3 3" xfId="1716" xr:uid="{00000000-0005-0000-0000-000068060000}"/>
    <cellStyle name="標準 3 2 3 3 2" xfId="1717" xr:uid="{00000000-0005-0000-0000-000069060000}"/>
    <cellStyle name="標準 3 2 3 4" xfId="1718" xr:uid="{00000000-0005-0000-0000-00006A060000}"/>
    <cellStyle name="標準 3 2 4" xfId="1719" xr:uid="{00000000-0005-0000-0000-00006B060000}"/>
    <cellStyle name="標準 3 2 5" xfId="1720" xr:uid="{00000000-0005-0000-0000-00006C060000}"/>
    <cellStyle name="標準 3 2 5 2" xfId="1721" xr:uid="{00000000-0005-0000-0000-00006D060000}"/>
    <cellStyle name="標準 3 20" xfId="1311" xr:uid="{00000000-0005-0000-0000-00006E060000}"/>
    <cellStyle name="標準 3 21" xfId="1312" xr:uid="{00000000-0005-0000-0000-00006F060000}"/>
    <cellStyle name="標準 3 22" xfId="1313" xr:uid="{00000000-0005-0000-0000-000070060000}"/>
    <cellStyle name="標準 3 23" xfId="1314" xr:uid="{00000000-0005-0000-0000-000071060000}"/>
    <cellStyle name="標準 3 24" xfId="1315" xr:uid="{00000000-0005-0000-0000-000072060000}"/>
    <cellStyle name="標準 3 25" xfId="1316" xr:uid="{00000000-0005-0000-0000-000073060000}"/>
    <cellStyle name="標準 3 26" xfId="1317" xr:uid="{00000000-0005-0000-0000-000074060000}"/>
    <cellStyle name="標準 3 27" xfId="1318" xr:uid="{00000000-0005-0000-0000-000075060000}"/>
    <cellStyle name="標準 3 28" xfId="1319" xr:uid="{00000000-0005-0000-0000-000076060000}"/>
    <cellStyle name="標準 3 29" xfId="1320" xr:uid="{00000000-0005-0000-0000-000077060000}"/>
    <cellStyle name="標準 3 3" xfId="1321" xr:uid="{00000000-0005-0000-0000-000078060000}"/>
    <cellStyle name="標準 3 3 2" xfId="1572" xr:uid="{00000000-0005-0000-0000-000079060000}"/>
    <cellStyle name="標準 3 3 2 2" xfId="1722" xr:uid="{00000000-0005-0000-0000-00007A060000}"/>
    <cellStyle name="標準 3 3 3" xfId="1723" xr:uid="{00000000-0005-0000-0000-00007B060000}"/>
    <cellStyle name="標準 3 3 3 2" xfId="1724" xr:uid="{00000000-0005-0000-0000-00007C060000}"/>
    <cellStyle name="標準 3 3 4" xfId="1725" xr:uid="{00000000-0005-0000-0000-00007D060000}"/>
    <cellStyle name="標準 3 4" xfId="1322" xr:uid="{00000000-0005-0000-0000-00007E060000}"/>
    <cellStyle name="標準 3 4 2" xfId="1726" xr:uid="{00000000-0005-0000-0000-00007F060000}"/>
    <cellStyle name="標準 3 5" xfId="1323" xr:uid="{00000000-0005-0000-0000-000080060000}"/>
    <cellStyle name="標準 3 5 2" xfId="1727" xr:uid="{00000000-0005-0000-0000-000081060000}"/>
    <cellStyle name="標準 3 6" xfId="1324" xr:uid="{00000000-0005-0000-0000-000082060000}"/>
    <cellStyle name="標準 3 6 2" xfId="1728" xr:uid="{00000000-0005-0000-0000-000083060000}"/>
    <cellStyle name="標準 3 7" xfId="1325" xr:uid="{00000000-0005-0000-0000-000084060000}"/>
    <cellStyle name="標準 3 8" xfId="1326" xr:uid="{00000000-0005-0000-0000-000085060000}"/>
    <cellStyle name="標準 3 9" xfId="1327" xr:uid="{00000000-0005-0000-0000-000086060000}"/>
    <cellStyle name="標準 4" xfId="1328" xr:uid="{00000000-0005-0000-0000-000087060000}"/>
    <cellStyle name="標準 4 2" xfId="1329" xr:uid="{00000000-0005-0000-0000-000088060000}"/>
    <cellStyle name="標準 4 2 2" xfId="1330" xr:uid="{00000000-0005-0000-0000-000089060000}"/>
    <cellStyle name="標準 4 2 2 2" xfId="1729" xr:uid="{00000000-0005-0000-0000-00008A060000}"/>
    <cellStyle name="標準 4 2 3" xfId="1730" xr:uid="{00000000-0005-0000-0000-00008B060000}"/>
    <cellStyle name="標準 4 2 3 2" xfId="1731" xr:uid="{00000000-0005-0000-0000-00008C060000}"/>
    <cellStyle name="標準 4 2 4" xfId="1732" xr:uid="{00000000-0005-0000-0000-00008D060000}"/>
    <cellStyle name="標準 4 3" xfId="1331" xr:uid="{00000000-0005-0000-0000-00008E060000}"/>
    <cellStyle name="標準 4 3 2" xfId="1733" xr:uid="{00000000-0005-0000-0000-00008F060000}"/>
    <cellStyle name="標準 4 3 2 2" xfId="1734" xr:uid="{00000000-0005-0000-0000-000090060000}"/>
    <cellStyle name="標準 4 3 3" xfId="1735" xr:uid="{00000000-0005-0000-0000-000091060000}"/>
    <cellStyle name="標準 4 3 3 2" xfId="1736" xr:uid="{00000000-0005-0000-0000-000092060000}"/>
    <cellStyle name="標準 4 3 4" xfId="1737" xr:uid="{00000000-0005-0000-0000-000093060000}"/>
    <cellStyle name="標準 4 3 5" xfId="1738" xr:uid="{00000000-0005-0000-0000-000094060000}"/>
    <cellStyle name="標準 4 3 5 2" xfId="1739" xr:uid="{00000000-0005-0000-0000-000095060000}"/>
    <cellStyle name="標準 4 4" xfId="1332" xr:uid="{00000000-0005-0000-0000-000096060000}"/>
    <cellStyle name="標準 4 4 2" xfId="1740" xr:uid="{00000000-0005-0000-0000-000097060000}"/>
    <cellStyle name="標準 4 5" xfId="1333" xr:uid="{00000000-0005-0000-0000-000098060000}"/>
    <cellStyle name="標準 4 5 2" xfId="1741" xr:uid="{00000000-0005-0000-0000-000099060000}"/>
    <cellStyle name="標準 5" xfId="1334" xr:uid="{00000000-0005-0000-0000-00009A060000}"/>
    <cellStyle name="標準 5 2" xfId="1335" xr:uid="{00000000-0005-0000-0000-00009B060000}"/>
    <cellStyle name="標準 5 2 2" xfId="1742" xr:uid="{00000000-0005-0000-0000-00009C060000}"/>
    <cellStyle name="標準 5 2 2 2" xfId="1743" xr:uid="{00000000-0005-0000-0000-00009D060000}"/>
    <cellStyle name="標準 5 2 3" xfId="1744" xr:uid="{00000000-0005-0000-0000-00009E060000}"/>
    <cellStyle name="標準 5 3" xfId="1745" xr:uid="{00000000-0005-0000-0000-00009F060000}"/>
    <cellStyle name="標準 5 3 2" xfId="1746" xr:uid="{00000000-0005-0000-0000-0000A0060000}"/>
    <cellStyle name="標準 5 4" xfId="1747" xr:uid="{00000000-0005-0000-0000-0000A1060000}"/>
    <cellStyle name="標準 6" xfId="1336" xr:uid="{00000000-0005-0000-0000-0000A2060000}"/>
    <cellStyle name="標準 6 2" xfId="1337" xr:uid="{00000000-0005-0000-0000-0000A3060000}"/>
    <cellStyle name="標準 6 2 2" xfId="1338" xr:uid="{00000000-0005-0000-0000-0000A4060000}"/>
    <cellStyle name="標準 6 2 2 2" xfId="1339" xr:uid="{00000000-0005-0000-0000-0000A5060000}"/>
    <cellStyle name="標準 6 2 3" xfId="1748" xr:uid="{00000000-0005-0000-0000-0000A6060000}"/>
    <cellStyle name="標準 6 3" xfId="1340" xr:uid="{00000000-0005-0000-0000-0000A7060000}"/>
    <cellStyle name="標準 6 3 2" xfId="1749" xr:uid="{00000000-0005-0000-0000-0000A8060000}"/>
    <cellStyle name="標準 6 3 3" xfId="1750" xr:uid="{00000000-0005-0000-0000-0000A9060000}"/>
    <cellStyle name="標準 6 3 3 2" xfId="1751" xr:uid="{00000000-0005-0000-0000-0000AA060000}"/>
    <cellStyle name="標準 7" xfId="1341" xr:uid="{00000000-0005-0000-0000-0000AB060000}"/>
    <cellStyle name="標準 7 2" xfId="1342" xr:uid="{00000000-0005-0000-0000-0000AC060000}"/>
    <cellStyle name="標準 7 3" xfId="1343" xr:uid="{00000000-0005-0000-0000-0000AD060000}"/>
    <cellStyle name="標準 8" xfId="1344" xr:uid="{00000000-0005-0000-0000-0000AE060000}"/>
    <cellStyle name="標準 8 2" xfId="1345" xr:uid="{00000000-0005-0000-0000-0000AF060000}"/>
    <cellStyle name="標準 8 3" xfId="1346" xr:uid="{00000000-0005-0000-0000-0000B0060000}"/>
    <cellStyle name="標準 8 4" xfId="1347" xr:uid="{00000000-0005-0000-0000-0000B1060000}"/>
    <cellStyle name="標準 8 5" xfId="1348" xr:uid="{00000000-0005-0000-0000-0000B2060000}"/>
    <cellStyle name="標準 8 6" xfId="1349" xr:uid="{00000000-0005-0000-0000-0000B3060000}"/>
    <cellStyle name="標準 8 7" xfId="1350" xr:uid="{00000000-0005-0000-0000-0000B4060000}"/>
    <cellStyle name="標準 9" xfId="1351" xr:uid="{00000000-0005-0000-0000-0000B5060000}"/>
    <cellStyle name="標準 9 2" xfId="1352" xr:uid="{00000000-0005-0000-0000-0000B6060000}"/>
    <cellStyle name="標準 9 3" xfId="1353" xr:uid="{00000000-0005-0000-0000-0000B7060000}"/>
    <cellStyle name="標準 9 4" xfId="1354" xr:uid="{00000000-0005-0000-0000-0000B8060000}"/>
    <cellStyle name="標準 9 5" xfId="1355" xr:uid="{00000000-0005-0000-0000-0000B9060000}"/>
    <cellStyle name="標準 9 6" xfId="1356" xr:uid="{00000000-0005-0000-0000-0000BA060000}"/>
    <cellStyle name="未定義" xfId="1573" xr:uid="{00000000-0005-0000-0000-0000BB060000}"/>
    <cellStyle name="良い 10" xfId="1357" xr:uid="{00000000-0005-0000-0000-0000BC060000}"/>
    <cellStyle name="良い 11" xfId="1358" xr:uid="{00000000-0005-0000-0000-0000BD060000}"/>
    <cellStyle name="良い 12" xfId="1359" xr:uid="{00000000-0005-0000-0000-0000BE060000}"/>
    <cellStyle name="良い 13" xfId="1360" xr:uid="{00000000-0005-0000-0000-0000BF060000}"/>
    <cellStyle name="良い 14" xfId="1361" xr:uid="{00000000-0005-0000-0000-0000C0060000}"/>
    <cellStyle name="良い 15" xfId="1362" xr:uid="{00000000-0005-0000-0000-0000C1060000}"/>
    <cellStyle name="良い 16" xfId="1363" xr:uid="{00000000-0005-0000-0000-0000C2060000}"/>
    <cellStyle name="良い 17" xfId="1364" xr:uid="{00000000-0005-0000-0000-0000C3060000}"/>
    <cellStyle name="良い 18" xfId="1365" xr:uid="{00000000-0005-0000-0000-0000C4060000}"/>
    <cellStyle name="良い 19" xfId="1366" xr:uid="{00000000-0005-0000-0000-0000C5060000}"/>
    <cellStyle name="良い 2" xfId="1367" xr:uid="{00000000-0005-0000-0000-0000C6060000}"/>
    <cellStyle name="良い 2 2" xfId="1368" xr:uid="{00000000-0005-0000-0000-0000C7060000}"/>
    <cellStyle name="良い 2 2 2" xfId="1574" xr:uid="{00000000-0005-0000-0000-0000C8060000}"/>
    <cellStyle name="良い 2 3" xfId="1581" xr:uid="{00000000-0005-0000-0000-0000C9060000}"/>
    <cellStyle name="良い 20" xfId="1369" xr:uid="{00000000-0005-0000-0000-0000CA060000}"/>
    <cellStyle name="良い 21" xfId="1370" xr:uid="{00000000-0005-0000-0000-0000CB060000}"/>
    <cellStyle name="良い 22" xfId="1371" xr:uid="{00000000-0005-0000-0000-0000CC060000}"/>
    <cellStyle name="良い 23" xfId="1372" xr:uid="{00000000-0005-0000-0000-0000CD060000}"/>
    <cellStyle name="良い 24" xfId="1373" xr:uid="{00000000-0005-0000-0000-0000CE060000}"/>
    <cellStyle name="良い 25" xfId="1374" xr:uid="{00000000-0005-0000-0000-0000CF060000}"/>
    <cellStyle name="良い 3" xfId="1375" xr:uid="{00000000-0005-0000-0000-0000D0060000}"/>
    <cellStyle name="良い 3 2" xfId="1376" xr:uid="{00000000-0005-0000-0000-0000D1060000}"/>
    <cellStyle name="良い 4" xfId="1377" xr:uid="{00000000-0005-0000-0000-0000D2060000}"/>
    <cellStyle name="良い 5" xfId="1378" xr:uid="{00000000-0005-0000-0000-0000D3060000}"/>
    <cellStyle name="良い 6" xfId="1379" xr:uid="{00000000-0005-0000-0000-0000D4060000}"/>
    <cellStyle name="良い 7" xfId="1380" xr:uid="{00000000-0005-0000-0000-0000D5060000}"/>
    <cellStyle name="良い 8" xfId="1381" xr:uid="{00000000-0005-0000-0000-0000D6060000}"/>
    <cellStyle name="良い 9" xfId="1382" xr:uid="{00000000-0005-0000-0000-0000D7060000}"/>
  </cellStyles>
  <dxfs count="0"/>
  <tableStyles count="0" defaultTableStyle="TableStyleMedium2" defaultPivotStyle="PivotStyleLight16"/>
  <colors>
    <mruColors>
      <color rgb="FFFFCCCC"/>
      <color rgb="FF7F7F7F"/>
      <color rgb="FFD99694"/>
      <color rgb="FFF2F2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083979609434E-2"/>
          <c:y val="0.16716011916241419"/>
          <c:w val="0.85348219097571021"/>
          <c:h val="0.7472582256669748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件数及び割合!$U$21</c:f>
              <c:strCache>
                <c:ptCount val="1"/>
                <c:pt idx="0">
                  <c:v>高額レセプトの医療費※</c:v>
                </c:pt>
              </c:strCache>
            </c:strRef>
          </c:tx>
          <c:spPr>
            <a:solidFill>
              <a:srgbClr val="C2D79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件数及び割合!$E$8:$P$8</c:f>
              <c:numCache>
                <c:formatCode>General</c:formatCode>
                <c:ptCount val="12"/>
                <c:pt idx="0">
                  <c:v>41732947630</c:v>
                </c:pt>
                <c:pt idx="1">
                  <c:v>42005205260</c:v>
                </c:pt>
                <c:pt idx="2">
                  <c:v>42016783990</c:v>
                </c:pt>
                <c:pt idx="3">
                  <c:v>44042407680</c:v>
                </c:pt>
                <c:pt idx="4">
                  <c:v>45778000160</c:v>
                </c:pt>
                <c:pt idx="5">
                  <c:v>42864233950</c:v>
                </c:pt>
                <c:pt idx="6">
                  <c:v>44116853680</c:v>
                </c:pt>
                <c:pt idx="7">
                  <c:v>44046626350</c:v>
                </c:pt>
                <c:pt idx="8">
                  <c:v>47339177720</c:v>
                </c:pt>
                <c:pt idx="9">
                  <c:v>47398332730</c:v>
                </c:pt>
                <c:pt idx="10">
                  <c:v>41275349050</c:v>
                </c:pt>
                <c:pt idx="11">
                  <c:v>45767311610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5A-45B6-BA31-CF0F4DB2B85E}"/>
            </c:ext>
          </c:extLst>
        </c:ser>
        <c:ser>
          <c:idx val="2"/>
          <c:order val="1"/>
          <c:tx>
            <c:strRef>
              <c:f>件数及び割合!$U$22</c:f>
              <c:strCache>
                <c:ptCount val="1"/>
                <c:pt idx="0">
                  <c:v>その他レセプトの医療費※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件数及び割合!$E$9:$P$9</c:f>
              <c:numCache>
                <c:formatCode>General</c:formatCode>
                <c:ptCount val="12"/>
                <c:pt idx="0">
                  <c:v>53868052000</c:v>
                </c:pt>
                <c:pt idx="1">
                  <c:v>51649614580</c:v>
                </c:pt>
                <c:pt idx="2">
                  <c:v>54182832900</c:v>
                </c:pt>
                <c:pt idx="3">
                  <c:v>52941917380</c:v>
                </c:pt>
                <c:pt idx="4">
                  <c:v>52671399690</c:v>
                </c:pt>
                <c:pt idx="5">
                  <c:v>54085582830</c:v>
                </c:pt>
                <c:pt idx="6">
                  <c:v>53313009930</c:v>
                </c:pt>
                <c:pt idx="7">
                  <c:v>53671804580</c:v>
                </c:pt>
                <c:pt idx="8">
                  <c:v>55269966780</c:v>
                </c:pt>
                <c:pt idx="9">
                  <c:v>51479971300</c:v>
                </c:pt>
                <c:pt idx="10">
                  <c:v>51841863760</c:v>
                </c:pt>
                <c:pt idx="11">
                  <c:v>56008427900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5A-45B6-BA31-CF0F4DB2B85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57797584"/>
        <c:axId val="457795344"/>
      </c:barChart>
      <c:lineChart>
        <c:grouping val="standard"/>
        <c:varyColors val="0"/>
        <c:ser>
          <c:idx val="0"/>
          <c:order val="2"/>
          <c:tx>
            <c:strRef>
              <c:f>件数及び割合!$U$23</c:f>
              <c:strCache>
                <c:ptCount val="1"/>
                <c:pt idx="0">
                  <c:v>総レセプト件数に占める高額レセプトの割合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dLbls>
            <c:dLbl>
              <c:idx val="9"/>
              <c:layout>
                <c:manualLayout>
                  <c:x val="-1.5690807890724082E-2"/>
                  <c:y val="-2.3881098090223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35-44B3-B330-30C7400AD80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件数及び割合!$E$3:$P$3</c:f>
              <c:numCache>
                <c:formatCode>ggge"年"m"月"</c:formatCode>
                <c:ptCount val="12"/>
                <c:pt idx="0">
                  <c:v>44652</c:v>
                </c:pt>
                <c:pt idx="1">
                  <c:v>44682</c:v>
                </c:pt>
                <c:pt idx="2">
                  <c:v>44713</c:v>
                </c:pt>
                <c:pt idx="3">
                  <c:v>44743</c:v>
                </c:pt>
                <c:pt idx="4">
                  <c:v>44774</c:v>
                </c:pt>
                <c:pt idx="5">
                  <c:v>44805</c:v>
                </c:pt>
                <c:pt idx="6">
                  <c:v>44835</c:v>
                </c:pt>
                <c:pt idx="7">
                  <c:v>44866</c:v>
                </c:pt>
                <c:pt idx="8">
                  <c:v>44896</c:v>
                </c:pt>
                <c:pt idx="9">
                  <c:v>44927</c:v>
                </c:pt>
                <c:pt idx="10">
                  <c:v>44958</c:v>
                </c:pt>
                <c:pt idx="11">
                  <c:v>44986</c:v>
                </c:pt>
              </c:numCache>
            </c:numRef>
          </c:cat>
          <c:val>
            <c:numRef>
              <c:f>件数及び割合!$E$6:$P$6</c:f>
              <c:numCache>
                <c:formatCode>0.00%</c:formatCode>
                <c:ptCount val="12"/>
                <c:pt idx="0">
                  <c:v>1.515471067754977E-2</c:v>
                </c:pt>
                <c:pt idx="1">
                  <c:v>1.5716969407026493E-2</c:v>
                </c:pt>
                <c:pt idx="2">
                  <c:v>1.5133042094137012E-2</c:v>
                </c:pt>
                <c:pt idx="3">
                  <c:v>1.5839087885322182E-2</c:v>
                </c:pt>
                <c:pt idx="4">
                  <c:v>1.6112926636256377E-2</c:v>
                </c:pt>
                <c:pt idx="5">
                  <c:v>1.4997692188640638E-2</c:v>
                </c:pt>
                <c:pt idx="6">
                  <c:v>1.5716750091517403E-2</c:v>
                </c:pt>
                <c:pt idx="7">
                  <c:v>1.5492373227777934E-2</c:v>
                </c:pt>
                <c:pt idx="8">
                  <c:v>1.5892410273323661E-2</c:v>
                </c:pt>
                <c:pt idx="9">
                  <c:v>1.7051330622355726E-2</c:v>
                </c:pt>
                <c:pt idx="10">
                  <c:v>1.5433983017068704E-2</c:v>
                </c:pt>
                <c:pt idx="11">
                  <c:v>1.563709835537138E-2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5A-45B6-BA31-CF0F4DB2B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771264"/>
        <c:axId val="457770144"/>
      </c:lineChart>
      <c:catAx>
        <c:axId val="457797584"/>
        <c:scaling>
          <c:orientation val="minMax"/>
        </c:scaling>
        <c:delete val="0"/>
        <c:axPos val="b"/>
        <c:numFmt formatCode="ggge&quot;年&quot;m&quot;月&quot;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457795344"/>
        <c:crosses val="autoZero"/>
        <c:auto val="0"/>
        <c:lblAlgn val="ctr"/>
        <c:lblOffset val="100"/>
        <c:noMultiLvlLbl val="0"/>
      </c:catAx>
      <c:valAx>
        <c:axId val="45779534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/>
                </a:pP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医療費</a:t>
                </a:r>
                <a:r>
                  <a:rPr lang="ja-JP" altLang="en-US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全体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  <a:p>
                <a:pPr>
                  <a:defRPr sz="1000"/>
                </a:pP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(</a:t>
                </a:r>
                <a:r>
                  <a:rPr lang="ja-JP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円</a:t>
                </a:r>
                <a:r>
                  <a:rPr lang="en-US" altLang="ja-JP" sz="1000" b="1" i="0" baseline="0">
                    <a:effectLst/>
                    <a:latin typeface="ＭＳ Ｐ明朝" panose="02020600040205080304" pitchFamily="18" charset="-128"/>
                    <a:ea typeface="ＭＳ Ｐ明朝" panose="02020600040205080304" pitchFamily="18" charset="-128"/>
                  </a:rPr>
                  <a:t>)※</a:t>
                </a:r>
                <a:endParaRPr lang="ja-JP" altLang="ja-JP" sz="1000">
                  <a:effectLst/>
                  <a:latin typeface="ＭＳ Ｐ明朝" panose="02020600040205080304" pitchFamily="18" charset="-128"/>
                  <a:ea typeface="ＭＳ Ｐ明朝" panose="02020600040205080304" pitchFamily="18" charset="-128"/>
                </a:endParaRPr>
              </a:p>
            </c:rich>
          </c:tx>
          <c:layout>
            <c:manualLayout>
              <c:xMode val="edge"/>
              <c:yMode val="edge"/>
              <c:x val="2.3345588235294118E-2"/>
              <c:y val="3.3956818471743838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457797584"/>
        <c:crosses val="autoZero"/>
        <c:crossBetween val="between"/>
      </c:valAx>
      <c:valAx>
        <c:axId val="457770144"/>
        <c:scaling>
          <c:orientation val="minMax"/>
          <c:max val="1.8000000000000002E-2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総レセプト件数に占める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ja-JP" altLang="ja-JP" sz="1000" b="1" i="0" baseline="0">
                    <a:effectLst/>
                  </a:rPr>
                  <a:t>高額レセプトの割合</a:t>
                </a:r>
                <a:endParaRPr lang="ja-JP" altLang="ja-JP" sz="1000">
                  <a:effectLst/>
                </a:endParaRPr>
              </a:p>
              <a:p>
                <a:pPr>
                  <a:defRPr/>
                </a:pPr>
                <a:r>
                  <a:rPr lang="en-US" altLang="ja-JP" sz="1000" b="1" i="0" baseline="0">
                    <a:effectLst/>
                  </a:rPr>
                  <a:t>(%)</a:t>
                </a:r>
                <a:endParaRPr lang="ja-JP" altLang="ja-JP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90405322397002996"/>
              <c:y val="1.8026170142848595E-2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57771264"/>
        <c:crosses val="max"/>
        <c:crossBetween val="between"/>
        <c:majorUnit val="2.0000000000000005E-3"/>
      </c:valAx>
      <c:dateAx>
        <c:axId val="457771264"/>
        <c:scaling>
          <c:orientation val="minMax"/>
        </c:scaling>
        <c:delete val="1"/>
        <c:axPos val="b"/>
        <c:numFmt formatCode="ggge&quot;年&quot;m&quot;月&quot;" sourceLinked="1"/>
        <c:majorTickMark val="out"/>
        <c:minorTickMark val="none"/>
        <c:tickLblPos val="nextTo"/>
        <c:crossAx val="457770144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2528935513627068"/>
          <c:y val="3.290358516876947E-2"/>
          <c:w val="0.5202424139318288"/>
          <c:h val="6.9633787236247899E-2"/>
        </c:manualLayout>
      </c:layout>
      <c:overlay val="0"/>
      <c:spPr>
        <a:noFill/>
        <a:ln>
          <a:solidFill>
            <a:srgbClr val="7F7F7F"/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3.6127753303964755E-2"/>
          <c:y val="5.7663966049382717E-2"/>
          <c:w val="0.91205971610376901"/>
          <c:h val="0.92118553883744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市区町村別_件数及び割合!$L$4</c:f>
              <c:strCache>
                <c:ptCount val="1"/>
                <c:pt idx="0">
                  <c:v>高額レセプト件数割合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55408712677423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048-46A6-ACA9-CA6F89FAF354}"/>
                </c:ext>
              </c:extLst>
            </c:dLbl>
            <c:dLbl>
              <c:idx val="3"/>
              <c:layout>
                <c:manualLayout>
                  <c:x val="-1.55617993361127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A6-4B76-9C25-D038F7757620}"/>
                </c:ext>
              </c:extLst>
            </c:dLbl>
            <c:dLbl>
              <c:idx val="5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048-46A6-ACA9-CA6F89FAF354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048-46A6-ACA9-CA6F89FAF354}"/>
                </c:ext>
              </c:extLst>
            </c:dLbl>
            <c:dLbl>
              <c:idx val="16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48-46A6-ACA9-CA6F89FAF354}"/>
                </c:ext>
              </c:extLst>
            </c:dLbl>
            <c:dLbl>
              <c:idx val="27"/>
              <c:layout>
                <c:manualLayout>
                  <c:x val="1.55408712677423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B5-48B9-926B-799C57C86909}"/>
                </c:ext>
              </c:extLst>
            </c:dLbl>
            <c:dLbl>
              <c:idx val="28"/>
              <c:layout>
                <c:manualLayout>
                  <c:x val="3.10611064071714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48-46A6-ACA9-CA6F89FAF354}"/>
                </c:ext>
              </c:extLst>
            </c:dLbl>
            <c:dLbl>
              <c:idx val="29"/>
              <c:layout>
                <c:manualLayout>
                  <c:x val="3.10402756521557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48-46A6-ACA9-CA6F89FAF354}"/>
                </c:ext>
              </c:extLst>
            </c:dLbl>
            <c:dLbl>
              <c:idx val="30"/>
              <c:layout>
                <c:manualLayout>
                  <c:x val="3.10194448971389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48-46A6-ACA9-CA6F89FAF354}"/>
                </c:ext>
              </c:extLst>
            </c:dLbl>
            <c:dLbl>
              <c:idx val="31"/>
              <c:layout>
                <c:manualLayout>
                  <c:x val="3.10194448971389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48-46A6-ACA9-CA6F89FAF354}"/>
                </c:ext>
              </c:extLst>
            </c:dLbl>
            <c:dLbl>
              <c:idx val="32"/>
              <c:layout>
                <c:manualLayout>
                  <c:x val="3.0976558048574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48-46A6-ACA9-CA6F89FAF354}"/>
                </c:ext>
              </c:extLst>
            </c:dLbl>
            <c:dLbl>
              <c:idx val="33"/>
              <c:layout>
                <c:manualLayout>
                  <c:x val="3.09765580485748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48-46A6-ACA9-CA6F89FAF354}"/>
                </c:ext>
              </c:extLst>
            </c:dLbl>
            <c:dLbl>
              <c:idx val="34"/>
              <c:layout>
                <c:manualLayout>
                  <c:x val="3.09557272935580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48-46A6-ACA9-CA6F89FAF354}"/>
                </c:ext>
              </c:extLst>
            </c:dLbl>
            <c:dLbl>
              <c:idx val="35"/>
              <c:layout>
                <c:manualLayout>
                  <c:x val="3.0934896538541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48-46A6-ACA9-CA6F89FAF354}"/>
                </c:ext>
              </c:extLst>
            </c:dLbl>
            <c:dLbl>
              <c:idx val="36"/>
              <c:layout>
                <c:manualLayout>
                  <c:x val="3.0934896538541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48-46A6-ACA9-CA6F89FAF354}"/>
                </c:ext>
              </c:extLst>
            </c:dLbl>
            <c:dLbl>
              <c:idx val="37"/>
              <c:layout>
                <c:manualLayout>
                  <c:x val="3.09348965385411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048-46A6-ACA9-CA6F89FAF354}"/>
                </c:ext>
              </c:extLst>
            </c:dLbl>
            <c:dLbl>
              <c:idx val="38"/>
              <c:layout>
                <c:manualLayout>
                  <c:x val="4.649669587465162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48-46A6-ACA9-CA6F89FAF354}"/>
                </c:ext>
              </c:extLst>
            </c:dLbl>
            <c:dLbl>
              <c:idx val="39"/>
              <c:layout>
                <c:manualLayout>
                  <c:x val="6.2037664455747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048-46A6-ACA9-CA6F89FAF354}"/>
                </c:ext>
              </c:extLst>
            </c:dLbl>
            <c:dLbl>
              <c:idx val="40"/>
              <c:layout>
                <c:manualLayout>
                  <c:x val="6.2037664455747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48-46A6-ACA9-CA6F89FAF354}"/>
                </c:ext>
              </c:extLst>
            </c:dLbl>
            <c:dLbl>
              <c:idx val="41"/>
              <c:layout>
                <c:manualLayout>
                  <c:x val="6.203766445574751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48-46A6-ACA9-CA6F89FAF354}"/>
                </c:ext>
              </c:extLst>
            </c:dLbl>
            <c:dLbl>
              <c:idx val="42"/>
              <c:layout>
                <c:manualLayout>
                  <c:x val="4.8115368073314456E-3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A6-4788-99EA-F78FD905B70F}"/>
                </c:ext>
              </c:extLst>
            </c:dLbl>
            <c:dLbl>
              <c:idx val="43"/>
              <c:layout>
                <c:manualLayout>
                  <c:x val="4.8115368073314456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A6-4788-99EA-F78FD905B70F}"/>
                </c:ext>
              </c:extLst>
            </c:dLbl>
            <c:dLbl>
              <c:idx val="44"/>
              <c:layout>
                <c:manualLayout>
                  <c:x val="7.9281853594101708E-3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A6-4788-99EA-F78FD905B70F}"/>
                </c:ext>
              </c:extLst>
            </c:dLbl>
            <c:dLbl>
              <c:idx val="45"/>
              <c:layout>
                <c:manualLayout>
                  <c:x val="8.0878469699215017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A6-4788-99EA-F78FD905B70F}"/>
                </c:ext>
              </c:extLst>
            </c:dLbl>
            <c:dLbl>
              <c:idx val="46"/>
              <c:layout>
                <c:manualLayout>
                  <c:x val="8.2517972652894674E-3"/>
                  <c:y val="-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EA6-4788-99EA-F78FD905B70F}"/>
                </c:ext>
              </c:extLst>
            </c:dLbl>
            <c:dLbl>
              <c:idx val="47"/>
              <c:layout>
                <c:manualLayout>
                  <c:x val="8.2517972652894674E-3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A6-4788-99EA-F78FD905B70F}"/>
                </c:ext>
              </c:extLst>
            </c:dLbl>
            <c:dLbl>
              <c:idx val="48"/>
              <c:layout>
                <c:manualLayout>
                  <c:x val="8.5750415696096444E-3"/>
                  <c:y val="3.28750550657172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EA6-4788-99EA-F78FD905B70F}"/>
                </c:ext>
              </c:extLst>
            </c:dLbl>
            <c:dLbl>
              <c:idx val="49"/>
              <c:layout>
                <c:manualLayout>
                  <c:x val="1.01291384277191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A6-4788-99EA-F78FD905B70F}"/>
                </c:ext>
              </c:extLst>
            </c:dLbl>
            <c:dLbl>
              <c:idx val="50"/>
              <c:layout>
                <c:manualLayout>
                  <c:x val="1.0131344037073843E-2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EA6-4788-99EA-F78FD905B70F}"/>
                </c:ext>
              </c:extLst>
            </c:dLbl>
            <c:dLbl>
              <c:idx val="51"/>
              <c:layout>
                <c:manualLayout>
                  <c:x val="1.0610083800902094E-2"/>
                  <c:y val="8.875045252645510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A6-4788-99EA-F78FD905B70F}"/>
                </c:ext>
              </c:extLst>
            </c:dLbl>
            <c:dLbl>
              <c:idx val="52"/>
              <c:layout>
                <c:manualLayout>
                  <c:x val="1.3722443668124411E-2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EA6-4788-99EA-F78FD905B70F}"/>
                </c:ext>
              </c:extLst>
            </c:dLbl>
            <c:dLbl>
              <c:idx val="53"/>
              <c:layout>
                <c:manualLayout>
                  <c:x val="1.2324100245976582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A6-4788-99EA-F78FD905B70F}"/>
                </c:ext>
              </c:extLst>
            </c:dLbl>
            <c:dLbl>
              <c:idx val="54"/>
              <c:layout>
                <c:manualLayout>
                  <c:x val="1.2321892087542686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EA6-4788-99EA-F78FD905B70F}"/>
                </c:ext>
              </c:extLst>
            </c:dLbl>
            <c:dLbl>
              <c:idx val="55"/>
              <c:layout>
                <c:manualLayout>
                  <c:x val="1.5436079602892288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EA6-4788-99EA-F78FD905B70F}"/>
                </c:ext>
              </c:extLst>
            </c:dLbl>
            <c:dLbl>
              <c:idx val="56"/>
              <c:layout>
                <c:manualLayout>
                  <c:x val="1.5600029898260028E-2"/>
                  <c:y val="4.840933774170278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EA6-4788-99EA-F78FD905B70F}"/>
                </c:ext>
              </c:extLst>
            </c:dLbl>
            <c:dLbl>
              <c:idx val="57"/>
              <c:layout>
                <c:manualLayout>
                  <c:x val="1.7319813351728112E-2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EA6-4788-99EA-F78FD905B70F}"/>
                </c:ext>
              </c:extLst>
            </c:dLbl>
            <c:dLbl>
              <c:idx val="58"/>
              <c:layout>
                <c:manualLayout>
                  <c:x val="2.0591446401854559E-2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EA6-4788-99EA-F78FD905B70F}"/>
                </c:ext>
              </c:extLst>
            </c:dLbl>
            <c:dLbl>
              <c:idx val="59"/>
              <c:layout>
                <c:manualLayout>
                  <c:x val="2.0591568935707714E-2"/>
                  <c:y val="8.306897324838478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EA6-4788-99EA-F78FD905B70F}"/>
                </c:ext>
              </c:extLst>
            </c:dLbl>
            <c:dLbl>
              <c:idx val="60"/>
              <c:layout>
                <c:manualLayout>
                  <c:x val="2.3863590413441473E-2"/>
                  <c:y val="2.49206919745154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EA6-4788-99EA-F78FD905B70F}"/>
                </c:ext>
              </c:extLst>
            </c:dLbl>
            <c:dLbl>
              <c:idx val="61"/>
              <c:layout>
                <c:manualLayout>
                  <c:x val="2.3855258111434737E-2"/>
                  <c:y val="1.66137946496769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EA6-4788-99EA-F78FD905B70F}"/>
                </c:ext>
              </c:extLst>
            </c:dLbl>
            <c:dLbl>
              <c:idx val="62"/>
              <c:layout>
                <c:manualLayout>
                  <c:x val="2.4252022727579061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EA6-4788-99EA-F78FD905B70F}"/>
                </c:ext>
              </c:extLst>
            </c:dLbl>
            <c:dLbl>
              <c:idx val="63"/>
              <c:layout>
                <c:manualLayout>
                  <c:x val="2.4416054821341165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EA6-4788-99EA-F78FD905B70F}"/>
                </c:ext>
              </c:extLst>
            </c:dLbl>
            <c:dLbl>
              <c:idx val="64"/>
              <c:layout>
                <c:manualLayout>
                  <c:x val="2.4664516329270168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EA6-4788-99EA-F78FD905B70F}"/>
                </c:ext>
              </c:extLst>
            </c:dLbl>
            <c:dLbl>
              <c:idx val="65"/>
              <c:layout>
                <c:manualLayout>
                  <c:x val="2.4675066419565558E-2"/>
                  <c:y val="2.430403570943358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EA6-4788-99EA-F78FD905B70F}"/>
                </c:ext>
              </c:extLst>
            </c:dLbl>
            <c:dLbl>
              <c:idx val="66"/>
              <c:layout>
                <c:manualLayout>
                  <c:x val="-4.9265785609397374E-3"/>
                  <c:y val="3.21502057613168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EA6-4788-99EA-F78FD905B70F}"/>
                </c:ext>
              </c:extLst>
            </c:dLbl>
            <c:dLbl>
              <c:idx val="67"/>
              <c:layout>
                <c:manualLayout>
                  <c:x val="-3.3682085168869878E-3"/>
                  <c:y val="2.41126543209876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EA6-4788-99EA-F78FD905B70F}"/>
                </c:ext>
              </c:extLst>
            </c:dLbl>
            <c:dLbl>
              <c:idx val="68"/>
              <c:layout>
                <c:manualLayout>
                  <c:x val="-4.5987518355360335E-3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CA-41B6-824B-B0E071AE351E}"/>
                </c:ext>
              </c:extLst>
            </c:dLbl>
            <c:dLbl>
              <c:idx val="69"/>
              <c:layout>
                <c:manualLayout>
                  <c:x val="-6.1500892648047477E-3"/>
                  <c:y val="8.068222971978700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CA-41B6-824B-B0E071AE351E}"/>
                </c:ext>
              </c:extLst>
            </c:dLbl>
            <c:dLbl>
              <c:idx val="70"/>
              <c:layout>
                <c:manualLayout>
                  <c:x val="-6.1497212383990413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CA-41B6-824B-B0E071AE351E}"/>
                </c:ext>
              </c:extLst>
            </c:dLbl>
            <c:dLbl>
              <c:idx val="71"/>
              <c:layout>
                <c:manualLayout>
                  <c:x val="-3.1081742535487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48-46A6-ACA9-CA6F89FAF354}"/>
                </c:ext>
              </c:extLst>
            </c:dLbl>
            <c:dLbl>
              <c:idx val="7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48-46A6-ACA9-CA6F89FAF354}"/>
                </c:ext>
              </c:extLst>
            </c:dLbl>
            <c:dLbl>
              <c:idx val="73"/>
              <c:layout>
                <c:manualLayout>
                  <c:x val="-3.1081742535487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B5-48B9-926B-799C57C869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市区町村別_件数及び割合!$L$6:$L$79</c:f>
              <c:strCache>
                <c:ptCount val="74"/>
                <c:pt idx="0">
                  <c:v>能勢町</c:v>
                </c:pt>
                <c:pt idx="1">
                  <c:v>岸和田市</c:v>
                </c:pt>
                <c:pt idx="2">
                  <c:v>貝塚市</c:v>
                </c:pt>
                <c:pt idx="3">
                  <c:v>忠岡町</c:v>
                </c:pt>
                <c:pt idx="4">
                  <c:v>岬町</c:v>
                </c:pt>
                <c:pt idx="5">
                  <c:v>千早赤阪村</c:v>
                </c:pt>
                <c:pt idx="6">
                  <c:v>高石市</c:v>
                </c:pt>
                <c:pt idx="7">
                  <c:v>泉南市</c:v>
                </c:pt>
                <c:pt idx="8">
                  <c:v>和泉市</c:v>
                </c:pt>
                <c:pt idx="9">
                  <c:v>堺市美原区</c:v>
                </c:pt>
                <c:pt idx="10">
                  <c:v>大正区</c:v>
                </c:pt>
                <c:pt idx="11">
                  <c:v>堺市中区</c:v>
                </c:pt>
                <c:pt idx="12">
                  <c:v>阪南市</c:v>
                </c:pt>
                <c:pt idx="13">
                  <c:v>堺市東区</c:v>
                </c:pt>
                <c:pt idx="14">
                  <c:v>此花区</c:v>
                </c:pt>
                <c:pt idx="15">
                  <c:v>田尻町</c:v>
                </c:pt>
                <c:pt idx="16">
                  <c:v>泉佐野市</c:v>
                </c:pt>
                <c:pt idx="17">
                  <c:v>堺市北区</c:v>
                </c:pt>
                <c:pt idx="18">
                  <c:v>堺市堺区</c:v>
                </c:pt>
                <c:pt idx="19">
                  <c:v>富田林市</c:v>
                </c:pt>
                <c:pt idx="20">
                  <c:v>堺市</c:v>
                </c:pt>
                <c:pt idx="21">
                  <c:v>太子町</c:v>
                </c:pt>
                <c:pt idx="22">
                  <c:v>大阪狭山市</c:v>
                </c:pt>
                <c:pt idx="23">
                  <c:v>浪速区</c:v>
                </c:pt>
                <c:pt idx="24">
                  <c:v>大東市</c:v>
                </c:pt>
                <c:pt idx="25">
                  <c:v>福島区</c:v>
                </c:pt>
                <c:pt idx="26">
                  <c:v>堺市西区</c:v>
                </c:pt>
                <c:pt idx="27">
                  <c:v>生野区</c:v>
                </c:pt>
                <c:pt idx="28">
                  <c:v>島本町</c:v>
                </c:pt>
                <c:pt idx="29">
                  <c:v>泉大津市</c:v>
                </c:pt>
                <c:pt idx="30">
                  <c:v>四條畷市</c:v>
                </c:pt>
                <c:pt idx="31">
                  <c:v>茨木市</c:v>
                </c:pt>
                <c:pt idx="32">
                  <c:v>河南町</c:v>
                </c:pt>
                <c:pt idx="33">
                  <c:v>西成区</c:v>
                </c:pt>
                <c:pt idx="34">
                  <c:v>港区</c:v>
                </c:pt>
                <c:pt idx="35">
                  <c:v>堺市南区</c:v>
                </c:pt>
                <c:pt idx="36">
                  <c:v>東淀川区</c:v>
                </c:pt>
                <c:pt idx="37">
                  <c:v>摂津市</c:v>
                </c:pt>
                <c:pt idx="38">
                  <c:v>東成区</c:v>
                </c:pt>
                <c:pt idx="39">
                  <c:v>池田市</c:v>
                </c:pt>
                <c:pt idx="40">
                  <c:v>淀川区</c:v>
                </c:pt>
                <c:pt idx="41">
                  <c:v>箕面市</c:v>
                </c:pt>
                <c:pt idx="42">
                  <c:v>西淀川区</c:v>
                </c:pt>
                <c:pt idx="43">
                  <c:v>寝屋川市</c:v>
                </c:pt>
                <c:pt idx="44">
                  <c:v>旭区</c:v>
                </c:pt>
                <c:pt idx="45">
                  <c:v>河内長野市</c:v>
                </c:pt>
                <c:pt idx="46">
                  <c:v>大阪市</c:v>
                </c:pt>
                <c:pt idx="47">
                  <c:v>枚方市</c:v>
                </c:pt>
                <c:pt idx="48">
                  <c:v>門真市</c:v>
                </c:pt>
                <c:pt idx="49">
                  <c:v>東大阪市</c:v>
                </c:pt>
                <c:pt idx="50">
                  <c:v>守口市</c:v>
                </c:pt>
                <c:pt idx="51">
                  <c:v>羽曳野市</c:v>
                </c:pt>
                <c:pt idx="52">
                  <c:v>熊取町</c:v>
                </c:pt>
                <c:pt idx="53">
                  <c:v>平野区</c:v>
                </c:pt>
                <c:pt idx="54">
                  <c:v>鶴見区</c:v>
                </c:pt>
                <c:pt idx="55">
                  <c:v>中央区</c:v>
                </c:pt>
                <c:pt idx="56">
                  <c:v>住之江区</c:v>
                </c:pt>
                <c:pt idx="57">
                  <c:v>北区</c:v>
                </c:pt>
                <c:pt idx="58">
                  <c:v>都島区</c:v>
                </c:pt>
                <c:pt idx="59">
                  <c:v>豊能町</c:v>
                </c:pt>
                <c:pt idx="60">
                  <c:v>東住吉区</c:v>
                </c:pt>
                <c:pt idx="61">
                  <c:v>城東区</c:v>
                </c:pt>
                <c:pt idx="62">
                  <c:v>天王寺区</c:v>
                </c:pt>
                <c:pt idx="63">
                  <c:v>高槻市</c:v>
                </c:pt>
                <c:pt idx="64">
                  <c:v>住吉区</c:v>
                </c:pt>
                <c:pt idx="65">
                  <c:v>吹田市</c:v>
                </c:pt>
                <c:pt idx="66">
                  <c:v>豊中市</c:v>
                </c:pt>
                <c:pt idx="67">
                  <c:v>西区</c:v>
                </c:pt>
                <c:pt idx="68">
                  <c:v>交野市</c:v>
                </c:pt>
                <c:pt idx="69">
                  <c:v>藤井寺市</c:v>
                </c:pt>
                <c:pt idx="70">
                  <c:v>八尾市</c:v>
                </c:pt>
                <c:pt idx="71">
                  <c:v>松原市</c:v>
                </c:pt>
                <c:pt idx="72">
                  <c:v>阿倍野区</c:v>
                </c:pt>
                <c:pt idx="73">
                  <c:v>柏原市</c:v>
                </c:pt>
              </c:strCache>
            </c:strRef>
          </c:cat>
          <c:val>
            <c:numRef>
              <c:f>市区町村別_件数及び割合!$N$6:$N$79</c:f>
              <c:numCache>
                <c:formatCode>0.00%</c:formatCode>
                <c:ptCount val="74"/>
                <c:pt idx="0">
                  <c:v>2.46E-2</c:v>
                </c:pt>
                <c:pt idx="1">
                  <c:v>2.1600000000000001E-2</c:v>
                </c:pt>
                <c:pt idx="2">
                  <c:v>2.0799999999999999E-2</c:v>
                </c:pt>
                <c:pt idx="3">
                  <c:v>2.0799999999999999E-2</c:v>
                </c:pt>
                <c:pt idx="4">
                  <c:v>2.0299999999999999E-2</c:v>
                </c:pt>
                <c:pt idx="5">
                  <c:v>1.9900000000000001E-2</c:v>
                </c:pt>
                <c:pt idx="6">
                  <c:v>1.9199999999999998E-2</c:v>
                </c:pt>
                <c:pt idx="7">
                  <c:v>1.8700000000000001E-2</c:v>
                </c:pt>
                <c:pt idx="8">
                  <c:v>1.8599999999999998E-2</c:v>
                </c:pt>
                <c:pt idx="9">
                  <c:v>1.8499999999999999E-2</c:v>
                </c:pt>
                <c:pt idx="10">
                  <c:v>1.84E-2</c:v>
                </c:pt>
                <c:pt idx="11">
                  <c:v>1.8200000000000001E-2</c:v>
                </c:pt>
                <c:pt idx="12">
                  <c:v>1.8100000000000002E-2</c:v>
                </c:pt>
                <c:pt idx="13">
                  <c:v>1.7999999999999999E-2</c:v>
                </c:pt>
                <c:pt idx="14">
                  <c:v>1.7899999999999999E-2</c:v>
                </c:pt>
                <c:pt idx="15">
                  <c:v>1.78E-2</c:v>
                </c:pt>
                <c:pt idx="16">
                  <c:v>1.77E-2</c:v>
                </c:pt>
                <c:pt idx="17">
                  <c:v>1.7399999999999999E-2</c:v>
                </c:pt>
                <c:pt idx="18">
                  <c:v>1.7299999999999999E-2</c:v>
                </c:pt>
                <c:pt idx="19">
                  <c:v>1.72E-2</c:v>
                </c:pt>
                <c:pt idx="20">
                  <c:v>1.72E-2</c:v>
                </c:pt>
                <c:pt idx="21">
                  <c:v>1.6899999999999998E-2</c:v>
                </c:pt>
                <c:pt idx="22">
                  <c:v>1.6899999999999998E-2</c:v>
                </c:pt>
                <c:pt idx="23">
                  <c:v>1.6799999999999999E-2</c:v>
                </c:pt>
                <c:pt idx="24">
                  <c:v>1.67E-2</c:v>
                </c:pt>
                <c:pt idx="25">
                  <c:v>1.66E-2</c:v>
                </c:pt>
                <c:pt idx="26">
                  <c:v>1.66E-2</c:v>
                </c:pt>
                <c:pt idx="27">
                  <c:v>1.6299999999999999E-2</c:v>
                </c:pt>
                <c:pt idx="28">
                  <c:v>1.6199999999999999E-2</c:v>
                </c:pt>
                <c:pt idx="29">
                  <c:v>1.6199999999999999E-2</c:v>
                </c:pt>
                <c:pt idx="30">
                  <c:v>1.5900000000000001E-2</c:v>
                </c:pt>
                <c:pt idx="31">
                  <c:v>1.5900000000000001E-2</c:v>
                </c:pt>
                <c:pt idx="32">
                  <c:v>1.5900000000000001E-2</c:v>
                </c:pt>
                <c:pt idx="33">
                  <c:v>1.5900000000000001E-2</c:v>
                </c:pt>
                <c:pt idx="34">
                  <c:v>1.5900000000000001E-2</c:v>
                </c:pt>
                <c:pt idx="35">
                  <c:v>1.5900000000000001E-2</c:v>
                </c:pt>
                <c:pt idx="36">
                  <c:v>1.5900000000000001E-2</c:v>
                </c:pt>
                <c:pt idx="37">
                  <c:v>1.5800000000000002E-2</c:v>
                </c:pt>
                <c:pt idx="38">
                  <c:v>1.5699999999999999E-2</c:v>
                </c:pt>
                <c:pt idx="39">
                  <c:v>1.5599999999999999E-2</c:v>
                </c:pt>
                <c:pt idx="40">
                  <c:v>1.5599999999999999E-2</c:v>
                </c:pt>
                <c:pt idx="41">
                  <c:v>1.55E-2</c:v>
                </c:pt>
                <c:pt idx="42">
                  <c:v>1.55E-2</c:v>
                </c:pt>
                <c:pt idx="43">
                  <c:v>1.55E-2</c:v>
                </c:pt>
                <c:pt idx="44">
                  <c:v>1.5299999999999999E-2</c:v>
                </c:pt>
                <c:pt idx="45">
                  <c:v>1.5299999999999999E-2</c:v>
                </c:pt>
                <c:pt idx="46">
                  <c:v>1.5299999999999999E-2</c:v>
                </c:pt>
                <c:pt idx="47">
                  <c:v>1.52E-2</c:v>
                </c:pt>
                <c:pt idx="48">
                  <c:v>1.52E-2</c:v>
                </c:pt>
                <c:pt idx="49">
                  <c:v>1.5100000000000001E-2</c:v>
                </c:pt>
                <c:pt idx="50">
                  <c:v>1.5100000000000001E-2</c:v>
                </c:pt>
                <c:pt idx="51">
                  <c:v>1.5100000000000001E-2</c:v>
                </c:pt>
                <c:pt idx="52">
                  <c:v>1.4999999999999999E-2</c:v>
                </c:pt>
                <c:pt idx="53">
                  <c:v>1.4999999999999999E-2</c:v>
                </c:pt>
                <c:pt idx="54">
                  <c:v>1.4999999999999999E-2</c:v>
                </c:pt>
                <c:pt idx="55">
                  <c:v>1.49E-2</c:v>
                </c:pt>
                <c:pt idx="56">
                  <c:v>1.49E-2</c:v>
                </c:pt>
                <c:pt idx="57">
                  <c:v>1.4800000000000001E-2</c:v>
                </c:pt>
                <c:pt idx="58">
                  <c:v>1.47E-2</c:v>
                </c:pt>
                <c:pt idx="59">
                  <c:v>1.47E-2</c:v>
                </c:pt>
                <c:pt idx="60">
                  <c:v>1.46E-2</c:v>
                </c:pt>
                <c:pt idx="61">
                  <c:v>1.46E-2</c:v>
                </c:pt>
                <c:pt idx="62">
                  <c:v>1.46E-2</c:v>
                </c:pt>
                <c:pt idx="63">
                  <c:v>1.4500000000000001E-2</c:v>
                </c:pt>
                <c:pt idx="64">
                  <c:v>1.4500000000000001E-2</c:v>
                </c:pt>
                <c:pt idx="65">
                  <c:v>1.4500000000000001E-2</c:v>
                </c:pt>
                <c:pt idx="66">
                  <c:v>1.4200000000000001E-2</c:v>
                </c:pt>
                <c:pt idx="67">
                  <c:v>1.41E-2</c:v>
                </c:pt>
                <c:pt idx="68">
                  <c:v>1.3899999999999999E-2</c:v>
                </c:pt>
                <c:pt idx="69">
                  <c:v>1.3899999999999999E-2</c:v>
                </c:pt>
                <c:pt idx="70">
                  <c:v>1.38E-2</c:v>
                </c:pt>
                <c:pt idx="71">
                  <c:v>1.35E-2</c:v>
                </c:pt>
                <c:pt idx="72">
                  <c:v>1.3299999999999999E-2</c:v>
                </c:pt>
                <c:pt idx="73">
                  <c:v>1.26E-2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5361152"/>
        <c:axId val="37536003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5280207572674369E-3"/>
                  <c:y val="-0.876735226980452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D9-4C94-99AB-CADF8FAC16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市区町村別_件数及び割合!$W$6:$W$79</c:f>
              <c:numCache>
                <c:formatCode>0.00%</c:formatCode>
                <c:ptCount val="74"/>
                <c:pt idx="0">
                  <c:v>1.5677660670486569E-2</c:v>
                </c:pt>
                <c:pt idx="1">
                  <c:v>1.5677660670486569E-2</c:v>
                </c:pt>
                <c:pt idx="2">
                  <c:v>1.5677660670486569E-2</c:v>
                </c:pt>
                <c:pt idx="3">
                  <c:v>1.5677660670486569E-2</c:v>
                </c:pt>
                <c:pt idx="4">
                  <c:v>1.5677660670486569E-2</c:v>
                </c:pt>
                <c:pt idx="5">
                  <c:v>1.5677660670486569E-2</c:v>
                </c:pt>
                <c:pt idx="6">
                  <c:v>1.5677660670486569E-2</c:v>
                </c:pt>
                <c:pt idx="7">
                  <c:v>1.5677660670486569E-2</c:v>
                </c:pt>
                <c:pt idx="8">
                  <c:v>1.5677660670486569E-2</c:v>
                </c:pt>
                <c:pt idx="9">
                  <c:v>1.5677660670486569E-2</c:v>
                </c:pt>
                <c:pt idx="10">
                  <c:v>1.5677660670486569E-2</c:v>
                </c:pt>
                <c:pt idx="11">
                  <c:v>1.5677660670486569E-2</c:v>
                </c:pt>
                <c:pt idx="12">
                  <c:v>1.5677660670486569E-2</c:v>
                </c:pt>
                <c:pt idx="13">
                  <c:v>1.5677660670486569E-2</c:v>
                </c:pt>
                <c:pt idx="14">
                  <c:v>1.5677660670486569E-2</c:v>
                </c:pt>
                <c:pt idx="15">
                  <c:v>1.5677660670486569E-2</c:v>
                </c:pt>
                <c:pt idx="16">
                  <c:v>1.5677660670486569E-2</c:v>
                </c:pt>
                <c:pt idx="17">
                  <c:v>1.5677660670486569E-2</c:v>
                </c:pt>
                <c:pt idx="18">
                  <c:v>1.5677660670486569E-2</c:v>
                </c:pt>
                <c:pt idx="19">
                  <c:v>1.5677660670486569E-2</c:v>
                </c:pt>
                <c:pt idx="20">
                  <c:v>1.5677660670486569E-2</c:v>
                </c:pt>
                <c:pt idx="21">
                  <c:v>1.5677660670486569E-2</c:v>
                </c:pt>
                <c:pt idx="22">
                  <c:v>1.5677660670486569E-2</c:v>
                </c:pt>
                <c:pt idx="23">
                  <c:v>1.5677660670486569E-2</c:v>
                </c:pt>
                <c:pt idx="24">
                  <c:v>1.5677660670486569E-2</c:v>
                </c:pt>
                <c:pt idx="25">
                  <c:v>1.5677660670486569E-2</c:v>
                </c:pt>
                <c:pt idx="26">
                  <c:v>1.5677660670486569E-2</c:v>
                </c:pt>
                <c:pt idx="27">
                  <c:v>1.5677660670486569E-2</c:v>
                </c:pt>
                <c:pt idx="28">
                  <c:v>1.5677660670486569E-2</c:v>
                </c:pt>
                <c:pt idx="29">
                  <c:v>1.5677660670486569E-2</c:v>
                </c:pt>
                <c:pt idx="30">
                  <c:v>1.5677660670486569E-2</c:v>
                </c:pt>
                <c:pt idx="31">
                  <c:v>1.5677660670486569E-2</c:v>
                </c:pt>
                <c:pt idx="32">
                  <c:v>1.5677660670486569E-2</c:v>
                </c:pt>
                <c:pt idx="33">
                  <c:v>1.5677660670486569E-2</c:v>
                </c:pt>
                <c:pt idx="34">
                  <c:v>1.5677660670486569E-2</c:v>
                </c:pt>
                <c:pt idx="35">
                  <c:v>1.5677660670486569E-2</c:v>
                </c:pt>
                <c:pt idx="36">
                  <c:v>1.5677660670486569E-2</c:v>
                </c:pt>
                <c:pt idx="37">
                  <c:v>1.5677660670486569E-2</c:v>
                </c:pt>
                <c:pt idx="38">
                  <c:v>1.5677660670486569E-2</c:v>
                </c:pt>
                <c:pt idx="39">
                  <c:v>1.5677660670486569E-2</c:v>
                </c:pt>
                <c:pt idx="40">
                  <c:v>1.5677660670486569E-2</c:v>
                </c:pt>
                <c:pt idx="41">
                  <c:v>1.5677660670486569E-2</c:v>
                </c:pt>
                <c:pt idx="42">
                  <c:v>1.5677660670486569E-2</c:v>
                </c:pt>
                <c:pt idx="43">
                  <c:v>1.5677660670486569E-2</c:v>
                </c:pt>
                <c:pt idx="44">
                  <c:v>1.5677660670486569E-2</c:v>
                </c:pt>
                <c:pt idx="45">
                  <c:v>1.5677660670486569E-2</c:v>
                </c:pt>
                <c:pt idx="46">
                  <c:v>1.5677660670486569E-2</c:v>
                </c:pt>
                <c:pt idx="47">
                  <c:v>1.5677660670486569E-2</c:v>
                </c:pt>
                <c:pt idx="48">
                  <c:v>1.5677660670486569E-2</c:v>
                </c:pt>
                <c:pt idx="49">
                  <c:v>1.5677660670486569E-2</c:v>
                </c:pt>
                <c:pt idx="50">
                  <c:v>1.5677660670486569E-2</c:v>
                </c:pt>
                <c:pt idx="51">
                  <c:v>1.5677660670486569E-2</c:v>
                </c:pt>
                <c:pt idx="52">
                  <c:v>1.5677660670486569E-2</c:v>
                </c:pt>
                <c:pt idx="53">
                  <c:v>1.5677660670486569E-2</c:v>
                </c:pt>
                <c:pt idx="54">
                  <c:v>1.5677660670486569E-2</c:v>
                </c:pt>
                <c:pt idx="55">
                  <c:v>1.5677660670486569E-2</c:v>
                </c:pt>
                <c:pt idx="56">
                  <c:v>1.5677660670486569E-2</c:v>
                </c:pt>
                <c:pt idx="57">
                  <c:v>1.5677660670486569E-2</c:v>
                </c:pt>
                <c:pt idx="58">
                  <c:v>1.5677660670486569E-2</c:v>
                </c:pt>
                <c:pt idx="59">
                  <c:v>1.5677660670486569E-2</c:v>
                </c:pt>
                <c:pt idx="60">
                  <c:v>1.5677660670486569E-2</c:v>
                </c:pt>
                <c:pt idx="61">
                  <c:v>1.5677660670486569E-2</c:v>
                </c:pt>
                <c:pt idx="62">
                  <c:v>1.5677660670486569E-2</c:v>
                </c:pt>
                <c:pt idx="63">
                  <c:v>1.5677660670486569E-2</c:v>
                </c:pt>
                <c:pt idx="64">
                  <c:v>1.5677660670486569E-2</c:v>
                </c:pt>
                <c:pt idx="65">
                  <c:v>1.5677660670486569E-2</c:v>
                </c:pt>
                <c:pt idx="66">
                  <c:v>1.5677660670486569E-2</c:v>
                </c:pt>
                <c:pt idx="67">
                  <c:v>1.5677660670486569E-2</c:v>
                </c:pt>
                <c:pt idx="68">
                  <c:v>1.5677660670486569E-2</c:v>
                </c:pt>
                <c:pt idx="69">
                  <c:v>1.5677660670486569E-2</c:v>
                </c:pt>
                <c:pt idx="70">
                  <c:v>1.5677660670486569E-2</c:v>
                </c:pt>
                <c:pt idx="71">
                  <c:v>1.5677660670486569E-2</c:v>
                </c:pt>
                <c:pt idx="72">
                  <c:v>1.5677660670486569E-2</c:v>
                </c:pt>
                <c:pt idx="73">
                  <c:v>1.5677660670486569E-2</c:v>
                </c:pt>
              </c:numCache>
            </c:numRef>
          </c:xVal>
          <c:yVal>
            <c:numRef>
              <c:f>市区町村別_件数及び割合!$AC$6:$AC$79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D9-4C94-99AB-CADF8FAC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5368432"/>
        <c:axId val="375361712"/>
      </c:scatterChart>
      <c:catAx>
        <c:axId val="375361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75360032"/>
        <c:crosses val="autoZero"/>
        <c:auto val="1"/>
        <c:lblAlgn val="ctr"/>
        <c:lblOffset val="100"/>
        <c:noMultiLvlLbl val="0"/>
      </c:catAx>
      <c:valAx>
        <c:axId val="3753600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159348996573663"/>
              <c:y val="3.7631092463991767E-2"/>
            </c:manualLayout>
          </c:layout>
          <c:overlay val="0"/>
        </c:title>
        <c:numFmt formatCode="0.0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61152"/>
        <c:crosses val="autoZero"/>
        <c:crossBetween val="between"/>
      </c:valAx>
      <c:valAx>
        <c:axId val="37536171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68432"/>
        <c:crosses val="max"/>
        <c:crossBetween val="midCat"/>
      </c:valAx>
      <c:valAx>
        <c:axId val="3753684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3753617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435546875000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市区町村別_件数及び割合!$Q$5</c:f>
              <c:strCache>
                <c:ptCount val="1"/>
                <c:pt idx="0">
                  <c:v>前年度との差分(高額レセプト件数割合)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1.55408712677440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25-4BAF-B73E-F76A49B2E43B}"/>
                </c:ext>
              </c:extLst>
            </c:dLbl>
            <c:dLbl>
              <c:idx val="3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25-4BAF-B73E-F76A49B2E43B}"/>
                </c:ext>
              </c:extLst>
            </c:dLbl>
            <c:dLbl>
              <c:idx val="4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25-4BAF-B73E-F76A49B2E43B}"/>
                </c:ext>
              </c:extLst>
            </c:dLbl>
            <c:dLbl>
              <c:idx val="8"/>
              <c:layout>
                <c:manualLayout>
                  <c:x val="7.75908864221451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25-4BAF-B73E-F76A49B2E43B}"/>
                </c:ext>
              </c:extLst>
            </c:dLbl>
            <c:dLbl>
              <c:idx val="10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25-4BAF-B73E-F76A49B2E43B}"/>
                </c:ext>
              </c:extLst>
            </c:dLbl>
            <c:dLbl>
              <c:idx val="11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25-4BAF-B73E-F76A49B2E43B}"/>
                </c:ext>
              </c:extLst>
            </c:dLbl>
            <c:dLbl>
              <c:idx val="16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25-4BAF-B73E-F76A49B2E43B}"/>
                </c:ext>
              </c:extLst>
            </c:dLbl>
            <c:dLbl>
              <c:idx val="20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25-4BAF-B73E-F76A49B2E43B}"/>
                </c:ext>
              </c:extLst>
            </c:dLbl>
            <c:dLbl>
              <c:idx val="22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25-4BAF-B73E-F76A49B2E43B}"/>
                </c:ext>
              </c:extLst>
            </c:dLbl>
            <c:dLbl>
              <c:idx val="24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25-4BAF-B73E-F76A49B2E43B}"/>
                </c:ext>
              </c:extLst>
            </c:dLbl>
            <c:dLbl>
              <c:idx val="27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25-4BAF-B73E-F76A49B2E43B}"/>
                </c:ext>
              </c:extLst>
            </c:dLbl>
            <c:dLbl>
              <c:idx val="28"/>
              <c:layout>
                <c:manualLayout>
                  <c:x val="-4.66226138032299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25-4BAF-B73E-F76A49B2E43B}"/>
                </c:ext>
              </c:extLst>
            </c:dLbl>
            <c:dLbl>
              <c:idx val="29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A25-4BAF-B73E-F76A49B2E43B}"/>
                </c:ext>
              </c:extLst>
            </c:dLbl>
            <c:dLbl>
              <c:idx val="34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25-4BAF-B73E-F76A49B2E43B}"/>
                </c:ext>
              </c:extLst>
            </c:dLbl>
            <c:dLbl>
              <c:idx val="41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A25-4BAF-B73E-F76A49B2E43B}"/>
                </c:ext>
              </c:extLst>
            </c:dLbl>
            <c:dLbl>
              <c:idx val="44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A25-4BAF-B73E-F76A49B2E43B}"/>
                </c:ext>
              </c:extLst>
            </c:dLbl>
            <c:dLbl>
              <c:idx val="46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A25-4BAF-B73E-F76A49B2E43B}"/>
                </c:ext>
              </c:extLst>
            </c:dLbl>
            <c:dLbl>
              <c:idx val="47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A25-4BAF-B73E-F76A49B2E43B}"/>
                </c:ext>
              </c:extLst>
            </c:dLbl>
            <c:dLbl>
              <c:idx val="49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A25-4BAF-B73E-F76A49B2E43B}"/>
                </c:ext>
              </c:extLst>
            </c:dLbl>
            <c:dLbl>
              <c:idx val="50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A25-4BAF-B73E-F76A49B2E43B}"/>
                </c:ext>
              </c:extLst>
            </c:dLbl>
            <c:dLbl>
              <c:idx val="51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A25-4BAF-B73E-F76A49B2E43B}"/>
                </c:ext>
              </c:extLst>
            </c:dLbl>
            <c:dLbl>
              <c:idx val="53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A25-4BAF-B73E-F76A49B2E43B}"/>
                </c:ext>
              </c:extLst>
            </c:dLbl>
            <c:dLbl>
              <c:idx val="54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A25-4BAF-B73E-F76A49B2E43B}"/>
                </c:ext>
              </c:extLst>
            </c:dLbl>
            <c:dLbl>
              <c:idx val="56"/>
              <c:layout>
                <c:manualLayout>
                  <c:x val="-4.66226138032299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A25-4BAF-B73E-F76A49B2E43B}"/>
                </c:ext>
              </c:extLst>
            </c:dLbl>
            <c:dLbl>
              <c:idx val="57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A25-4BAF-B73E-F76A49B2E43B}"/>
                </c:ext>
              </c:extLst>
            </c:dLbl>
            <c:dLbl>
              <c:idx val="58"/>
              <c:layout>
                <c:manualLayout>
                  <c:x val="-2.1811025841164266E-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A25-4BAF-B73E-F76A49B2E43B}"/>
                </c:ext>
              </c:extLst>
            </c:dLbl>
            <c:dLbl>
              <c:idx val="63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A25-4BAF-B73E-F76A49B2E43B}"/>
                </c:ext>
              </c:extLst>
            </c:dLbl>
            <c:dLbl>
              <c:idx val="64"/>
              <c:layout>
                <c:manualLayout>
                  <c:x val="1.71179792697226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A25-4BAF-B73E-F76A49B2E43B}"/>
                </c:ext>
              </c:extLst>
            </c:dLbl>
            <c:dLbl>
              <c:idx val="66"/>
              <c:layout>
                <c:manualLayout>
                  <c:x val="7.78089966805579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A25-4BAF-B73E-F76A49B2E43B}"/>
                </c:ext>
              </c:extLst>
            </c:dLbl>
            <c:dLbl>
              <c:idx val="67"/>
              <c:layout>
                <c:manualLayout>
                  <c:x val="1.709618208516892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A25-4BAF-B73E-F76A49B2E43B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市区町村別_件数及び割合!$L$6:$L$79</c:f>
              <c:strCache>
                <c:ptCount val="74"/>
                <c:pt idx="0">
                  <c:v>能勢町</c:v>
                </c:pt>
                <c:pt idx="1">
                  <c:v>岸和田市</c:v>
                </c:pt>
                <c:pt idx="2">
                  <c:v>貝塚市</c:v>
                </c:pt>
                <c:pt idx="3">
                  <c:v>忠岡町</c:v>
                </c:pt>
                <c:pt idx="4">
                  <c:v>岬町</c:v>
                </c:pt>
                <c:pt idx="5">
                  <c:v>千早赤阪村</c:v>
                </c:pt>
                <c:pt idx="6">
                  <c:v>高石市</c:v>
                </c:pt>
                <c:pt idx="7">
                  <c:v>泉南市</c:v>
                </c:pt>
                <c:pt idx="8">
                  <c:v>和泉市</c:v>
                </c:pt>
                <c:pt idx="9">
                  <c:v>堺市美原区</c:v>
                </c:pt>
                <c:pt idx="10">
                  <c:v>大正区</c:v>
                </c:pt>
                <c:pt idx="11">
                  <c:v>堺市中区</c:v>
                </c:pt>
                <c:pt idx="12">
                  <c:v>阪南市</c:v>
                </c:pt>
                <c:pt idx="13">
                  <c:v>堺市東区</c:v>
                </c:pt>
                <c:pt idx="14">
                  <c:v>此花区</c:v>
                </c:pt>
                <c:pt idx="15">
                  <c:v>田尻町</c:v>
                </c:pt>
                <c:pt idx="16">
                  <c:v>泉佐野市</c:v>
                </c:pt>
                <c:pt idx="17">
                  <c:v>堺市北区</c:v>
                </c:pt>
                <c:pt idx="18">
                  <c:v>堺市堺区</c:v>
                </c:pt>
                <c:pt idx="19">
                  <c:v>富田林市</c:v>
                </c:pt>
                <c:pt idx="20">
                  <c:v>堺市</c:v>
                </c:pt>
                <c:pt idx="21">
                  <c:v>太子町</c:v>
                </c:pt>
                <c:pt idx="22">
                  <c:v>大阪狭山市</c:v>
                </c:pt>
                <c:pt idx="23">
                  <c:v>浪速区</c:v>
                </c:pt>
                <c:pt idx="24">
                  <c:v>大東市</c:v>
                </c:pt>
                <c:pt idx="25">
                  <c:v>福島区</c:v>
                </c:pt>
                <c:pt idx="26">
                  <c:v>堺市西区</c:v>
                </c:pt>
                <c:pt idx="27">
                  <c:v>生野区</c:v>
                </c:pt>
                <c:pt idx="28">
                  <c:v>島本町</c:v>
                </c:pt>
                <c:pt idx="29">
                  <c:v>泉大津市</c:v>
                </c:pt>
                <c:pt idx="30">
                  <c:v>四條畷市</c:v>
                </c:pt>
                <c:pt idx="31">
                  <c:v>茨木市</c:v>
                </c:pt>
                <c:pt idx="32">
                  <c:v>河南町</c:v>
                </c:pt>
                <c:pt idx="33">
                  <c:v>西成区</c:v>
                </c:pt>
                <c:pt idx="34">
                  <c:v>港区</c:v>
                </c:pt>
                <c:pt idx="35">
                  <c:v>堺市南区</c:v>
                </c:pt>
                <c:pt idx="36">
                  <c:v>東淀川区</c:v>
                </c:pt>
                <c:pt idx="37">
                  <c:v>摂津市</c:v>
                </c:pt>
                <c:pt idx="38">
                  <c:v>東成区</c:v>
                </c:pt>
                <c:pt idx="39">
                  <c:v>池田市</c:v>
                </c:pt>
                <c:pt idx="40">
                  <c:v>淀川区</c:v>
                </c:pt>
                <c:pt idx="41">
                  <c:v>箕面市</c:v>
                </c:pt>
                <c:pt idx="42">
                  <c:v>西淀川区</c:v>
                </c:pt>
                <c:pt idx="43">
                  <c:v>寝屋川市</c:v>
                </c:pt>
                <c:pt idx="44">
                  <c:v>旭区</c:v>
                </c:pt>
                <c:pt idx="45">
                  <c:v>河内長野市</c:v>
                </c:pt>
                <c:pt idx="46">
                  <c:v>大阪市</c:v>
                </c:pt>
                <c:pt idx="47">
                  <c:v>枚方市</c:v>
                </c:pt>
                <c:pt idx="48">
                  <c:v>門真市</c:v>
                </c:pt>
                <c:pt idx="49">
                  <c:v>東大阪市</c:v>
                </c:pt>
                <c:pt idx="50">
                  <c:v>守口市</c:v>
                </c:pt>
                <c:pt idx="51">
                  <c:v>羽曳野市</c:v>
                </c:pt>
                <c:pt idx="52">
                  <c:v>熊取町</c:v>
                </c:pt>
                <c:pt idx="53">
                  <c:v>平野区</c:v>
                </c:pt>
                <c:pt idx="54">
                  <c:v>鶴見区</c:v>
                </c:pt>
                <c:pt idx="55">
                  <c:v>中央区</c:v>
                </c:pt>
                <c:pt idx="56">
                  <c:v>住之江区</c:v>
                </c:pt>
                <c:pt idx="57">
                  <c:v>北区</c:v>
                </c:pt>
                <c:pt idx="58">
                  <c:v>都島区</c:v>
                </c:pt>
                <c:pt idx="59">
                  <c:v>豊能町</c:v>
                </c:pt>
                <c:pt idx="60">
                  <c:v>東住吉区</c:v>
                </c:pt>
                <c:pt idx="61">
                  <c:v>城東区</c:v>
                </c:pt>
                <c:pt idx="62">
                  <c:v>天王寺区</c:v>
                </c:pt>
                <c:pt idx="63">
                  <c:v>高槻市</c:v>
                </c:pt>
                <c:pt idx="64">
                  <c:v>住吉区</c:v>
                </c:pt>
                <c:pt idx="65">
                  <c:v>吹田市</c:v>
                </c:pt>
                <c:pt idx="66">
                  <c:v>豊中市</c:v>
                </c:pt>
                <c:pt idx="67">
                  <c:v>西区</c:v>
                </c:pt>
                <c:pt idx="68">
                  <c:v>交野市</c:v>
                </c:pt>
                <c:pt idx="69">
                  <c:v>藤井寺市</c:v>
                </c:pt>
                <c:pt idx="70">
                  <c:v>八尾市</c:v>
                </c:pt>
                <c:pt idx="71">
                  <c:v>松原市</c:v>
                </c:pt>
                <c:pt idx="72">
                  <c:v>阿倍野区</c:v>
                </c:pt>
                <c:pt idx="73">
                  <c:v>柏原市</c:v>
                </c:pt>
              </c:strCache>
            </c:strRef>
          </c:cat>
          <c:val>
            <c:numRef>
              <c:f>市区町村別_件数及び割合!$Q$6:$Q$79</c:f>
              <c:numCache>
                <c:formatCode>General</c:formatCode>
                <c:ptCount val="74"/>
                <c:pt idx="0">
                  <c:v>-0.22000000000000006</c:v>
                </c:pt>
                <c:pt idx="1">
                  <c:v>5.9999999999999984E-2</c:v>
                </c:pt>
                <c:pt idx="2">
                  <c:v>0.22000000000000006</c:v>
                </c:pt>
                <c:pt idx="3">
                  <c:v>0.36999999999999983</c:v>
                </c:pt>
                <c:pt idx="4">
                  <c:v>2.9999999999999818E-2</c:v>
                </c:pt>
                <c:pt idx="5">
                  <c:v>-0.11999999999999997</c:v>
                </c:pt>
                <c:pt idx="6">
                  <c:v>0.1499999999999998</c:v>
                </c:pt>
                <c:pt idx="7">
                  <c:v>-4.9999999999999697E-2</c:v>
                </c:pt>
                <c:pt idx="8">
                  <c:v>2.9999999999999818E-2</c:v>
                </c:pt>
                <c:pt idx="9">
                  <c:v>0</c:v>
                </c:pt>
                <c:pt idx="10">
                  <c:v>1.9999999999999879E-2</c:v>
                </c:pt>
                <c:pt idx="11">
                  <c:v>2.0000000000000226E-2</c:v>
                </c:pt>
                <c:pt idx="12">
                  <c:v>4.0000000000000105E-2</c:v>
                </c:pt>
                <c:pt idx="13">
                  <c:v>9.9999999999999742E-2</c:v>
                </c:pt>
                <c:pt idx="14">
                  <c:v>-2.0000000000000226E-2</c:v>
                </c:pt>
                <c:pt idx="15">
                  <c:v>0.12999999999999989</c:v>
                </c:pt>
                <c:pt idx="16">
                  <c:v>0.11000000000000003</c:v>
                </c:pt>
                <c:pt idx="17">
                  <c:v>0</c:v>
                </c:pt>
                <c:pt idx="18">
                  <c:v>-4.0000000000000105E-2</c:v>
                </c:pt>
                <c:pt idx="19">
                  <c:v>5.0000000000000044E-2</c:v>
                </c:pt>
                <c:pt idx="20">
                  <c:v>1.9999999999999879E-2</c:v>
                </c:pt>
                <c:pt idx="21">
                  <c:v>3.9999999999999758E-2</c:v>
                </c:pt>
                <c:pt idx="22">
                  <c:v>-7.000000000000027E-2</c:v>
                </c:pt>
                <c:pt idx="23">
                  <c:v>8.9999999999999802E-2</c:v>
                </c:pt>
                <c:pt idx="24">
                  <c:v>2.9999999999999818E-2</c:v>
                </c:pt>
                <c:pt idx="25">
                  <c:v>0.11000000000000003</c:v>
                </c:pt>
                <c:pt idx="26">
                  <c:v>7.9999999999999863E-2</c:v>
                </c:pt>
                <c:pt idx="27">
                  <c:v>8.9999999999999802E-2</c:v>
                </c:pt>
                <c:pt idx="28">
                  <c:v>9.9999999999999395E-3</c:v>
                </c:pt>
                <c:pt idx="29">
                  <c:v>0.16999999999999985</c:v>
                </c:pt>
                <c:pt idx="30">
                  <c:v>-2.9999999999999818E-2</c:v>
                </c:pt>
                <c:pt idx="31">
                  <c:v>-2.9999999999999818E-2</c:v>
                </c:pt>
                <c:pt idx="32">
                  <c:v>9.0000000000000149E-2</c:v>
                </c:pt>
                <c:pt idx="33">
                  <c:v>4.0000000000000105E-2</c:v>
                </c:pt>
                <c:pt idx="34">
                  <c:v>2.0000000000000226E-2</c:v>
                </c:pt>
                <c:pt idx="35">
                  <c:v>-3.9999999999999758E-2</c:v>
                </c:pt>
                <c:pt idx="36">
                  <c:v>9.0000000000000149E-2</c:v>
                </c:pt>
                <c:pt idx="37">
                  <c:v>0.11000000000000021</c:v>
                </c:pt>
                <c:pt idx="38">
                  <c:v>3.9999999999999931E-2</c:v>
                </c:pt>
                <c:pt idx="39">
                  <c:v>7.9999999999999863E-2</c:v>
                </c:pt>
                <c:pt idx="40">
                  <c:v>5.9999999999999984E-2</c:v>
                </c:pt>
                <c:pt idx="41">
                  <c:v>2.9999999999999992E-2</c:v>
                </c:pt>
                <c:pt idx="42">
                  <c:v>3.9999999999999931E-2</c:v>
                </c:pt>
                <c:pt idx="43">
                  <c:v>3.9999999999999931E-2</c:v>
                </c:pt>
                <c:pt idx="44">
                  <c:v>1.9999999999999879E-2</c:v>
                </c:pt>
                <c:pt idx="45">
                  <c:v>3.9999999999999931E-2</c:v>
                </c:pt>
                <c:pt idx="46">
                  <c:v>1.9999999999999879E-2</c:v>
                </c:pt>
                <c:pt idx="47">
                  <c:v>2.9999999999999992E-2</c:v>
                </c:pt>
                <c:pt idx="48">
                  <c:v>0</c:v>
                </c:pt>
                <c:pt idx="49">
                  <c:v>2.0000000000000052E-2</c:v>
                </c:pt>
                <c:pt idx="50">
                  <c:v>2.9999999999999992E-2</c:v>
                </c:pt>
                <c:pt idx="51">
                  <c:v>2.0000000000000052E-2</c:v>
                </c:pt>
                <c:pt idx="52">
                  <c:v>-6.9999999999999923E-2</c:v>
                </c:pt>
                <c:pt idx="53">
                  <c:v>1.9999999999999879E-2</c:v>
                </c:pt>
                <c:pt idx="54">
                  <c:v>1.9999999999999879E-2</c:v>
                </c:pt>
                <c:pt idx="55">
                  <c:v>-3.9999999999999931E-2</c:v>
                </c:pt>
                <c:pt idx="56">
                  <c:v>9.9999999999999395E-3</c:v>
                </c:pt>
                <c:pt idx="57">
                  <c:v>2.0000000000000052E-2</c:v>
                </c:pt>
                <c:pt idx="58">
                  <c:v>3.9999999999999931E-2</c:v>
                </c:pt>
                <c:pt idx="59">
                  <c:v>0.11999999999999997</c:v>
                </c:pt>
                <c:pt idx="60">
                  <c:v>-3.9999999999999931E-2</c:v>
                </c:pt>
                <c:pt idx="61">
                  <c:v>-5.0000000000000044E-2</c:v>
                </c:pt>
                <c:pt idx="62">
                  <c:v>5.9999999999999984E-2</c:v>
                </c:pt>
                <c:pt idx="63">
                  <c:v>2.0000000000000052E-2</c:v>
                </c:pt>
                <c:pt idx="64">
                  <c:v>2.0000000000000052E-2</c:v>
                </c:pt>
                <c:pt idx="65">
                  <c:v>7.000000000000009E-2</c:v>
                </c:pt>
                <c:pt idx="66">
                  <c:v>3.0000000000000165E-2</c:v>
                </c:pt>
                <c:pt idx="67">
                  <c:v>-8.9999999999999969E-2</c:v>
                </c:pt>
                <c:pt idx="68">
                  <c:v>-3.0000000000000165E-2</c:v>
                </c:pt>
                <c:pt idx="69">
                  <c:v>3.9999999999999931E-2</c:v>
                </c:pt>
                <c:pt idx="70">
                  <c:v>8.0000000000000043E-2</c:v>
                </c:pt>
                <c:pt idx="71">
                  <c:v>3.9999999999999931E-2</c:v>
                </c:pt>
                <c:pt idx="72">
                  <c:v>0</c:v>
                </c:pt>
                <c:pt idx="73">
                  <c:v>6.9999999999999923E-2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4A25-4BAF-B73E-F76A49B2E43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5361152"/>
        <c:axId val="375360032"/>
      </c:barChart>
      <c:scatterChart>
        <c:scatterStyle val="lineMarker"/>
        <c:varyColors val="0"/>
        <c:ser>
          <c:idx val="1"/>
          <c:order val="1"/>
          <c:tx>
            <c:strRef>
              <c:f>市区町村別_件数及び割合!$B$80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6628732256485565"/>
                  <c:y val="-0.86662882468661595"/>
                </c:manualLayout>
              </c:layout>
              <c:tx>
                <c:rich>
                  <a:bodyPr/>
                  <a:lstStyle/>
                  <a:p>
                    <a:fld id="{C1034490-5FD6-43B7-816A-B80417749A80}" type="SERIESNAME">
                      <a:rPr lang="ja-JP" altLang="en-US">
                        <a:solidFill>
                          <a:sysClr val="windowText" lastClr="000000"/>
                        </a:solidFill>
                      </a:rPr>
                      <a:pPr/>
                      <a:t>[系列名]</a:t>
                    </a:fld>
                    <a:r>
                      <a:rPr lang="ja-JP" alt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70BACC5-50B5-48CC-85A2-C3BE0D751400}" type="X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[X 値]</a:t>
                    </a:fld>
                    <a:endParaRPr lang="ja-JP" alt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F-4A25-4BAF-B73E-F76A49B2E43B}"/>
                </c:ext>
              </c:extLst>
            </c:dLbl>
            <c:numFmt formatCode="#,##0.00_ ;[Red]\-#,##0.0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市区町村別_件数及び割合!$Y$6:$Y$79</c:f>
              <c:numCache>
                <c:formatCode>General</c:formatCode>
                <c:ptCount val="74"/>
                <c:pt idx="0">
                  <c:v>3.9999999999999931E-2</c:v>
                </c:pt>
                <c:pt idx="1">
                  <c:v>3.9999999999999931E-2</c:v>
                </c:pt>
                <c:pt idx="2">
                  <c:v>3.9999999999999931E-2</c:v>
                </c:pt>
                <c:pt idx="3">
                  <c:v>3.9999999999999931E-2</c:v>
                </c:pt>
                <c:pt idx="4">
                  <c:v>3.9999999999999931E-2</c:v>
                </c:pt>
                <c:pt idx="5">
                  <c:v>3.9999999999999931E-2</c:v>
                </c:pt>
                <c:pt idx="6">
                  <c:v>3.9999999999999931E-2</c:v>
                </c:pt>
                <c:pt idx="7">
                  <c:v>3.9999999999999931E-2</c:v>
                </c:pt>
                <c:pt idx="8">
                  <c:v>3.9999999999999931E-2</c:v>
                </c:pt>
                <c:pt idx="9">
                  <c:v>3.9999999999999931E-2</c:v>
                </c:pt>
                <c:pt idx="10">
                  <c:v>3.9999999999999931E-2</c:v>
                </c:pt>
                <c:pt idx="11">
                  <c:v>3.9999999999999931E-2</c:v>
                </c:pt>
                <c:pt idx="12">
                  <c:v>3.9999999999999931E-2</c:v>
                </c:pt>
                <c:pt idx="13">
                  <c:v>3.9999999999999931E-2</c:v>
                </c:pt>
                <c:pt idx="14">
                  <c:v>3.9999999999999931E-2</c:v>
                </c:pt>
                <c:pt idx="15">
                  <c:v>3.9999999999999931E-2</c:v>
                </c:pt>
                <c:pt idx="16">
                  <c:v>3.9999999999999931E-2</c:v>
                </c:pt>
                <c:pt idx="17">
                  <c:v>3.9999999999999931E-2</c:v>
                </c:pt>
                <c:pt idx="18">
                  <c:v>3.9999999999999931E-2</c:v>
                </c:pt>
                <c:pt idx="19">
                  <c:v>3.9999999999999931E-2</c:v>
                </c:pt>
                <c:pt idx="20">
                  <c:v>3.9999999999999931E-2</c:v>
                </c:pt>
                <c:pt idx="21">
                  <c:v>3.9999999999999931E-2</c:v>
                </c:pt>
                <c:pt idx="22">
                  <c:v>3.9999999999999931E-2</c:v>
                </c:pt>
                <c:pt idx="23">
                  <c:v>3.9999999999999931E-2</c:v>
                </c:pt>
                <c:pt idx="24">
                  <c:v>3.9999999999999931E-2</c:v>
                </c:pt>
                <c:pt idx="25">
                  <c:v>3.9999999999999931E-2</c:v>
                </c:pt>
                <c:pt idx="26">
                  <c:v>3.9999999999999931E-2</c:v>
                </c:pt>
                <c:pt idx="27">
                  <c:v>3.9999999999999931E-2</c:v>
                </c:pt>
                <c:pt idx="28">
                  <c:v>3.9999999999999931E-2</c:v>
                </c:pt>
                <c:pt idx="29">
                  <c:v>3.9999999999999931E-2</c:v>
                </c:pt>
                <c:pt idx="30">
                  <c:v>3.9999999999999931E-2</c:v>
                </c:pt>
                <c:pt idx="31">
                  <c:v>3.9999999999999931E-2</c:v>
                </c:pt>
                <c:pt idx="32">
                  <c:v>3.9999999999999931E-2</c:v>
                </c:pt>
                <c:pt idx="33">
                  <c:v>3.9999999999999931E-2</c:v>
                </c:pt>
                <c:pt idx="34">
                  <c:v>3.9999999999999931E-2</c:v>
                </c:pt>
                <c:pt idx="35">
                  <c:v>3.9999999999999931E-2</c:v>
                </c:pt>
                <c:pt idx="36">
                  <c:v>3.9999999999999931E-2</c:v>
                </c:pt>
                <c:pt idx="37">
                  <c:v>3.9999999999999931E-2</c:v>
                </c:pt>
                <c:pt idx="38">
                  <c:v>3.9999999999999931E-2</c:v>
                </c:pt>
                <c:pt idx="39">
                  <c:v>3.9999999999999931E-2</c:v>
                </c:pt>
                <c:pt idx="40">
                  <c:v>3.9999999999999931E-2</c:v>
                </c:pt>
                <c:pt idx="41">
                  <c:v>3.9999999999999931E-2</c:v>
                </c:pt>
                <c:pt idx="42">
                  <c:v>3.9999999999999931E-2</c:v>
                </c:pt>
                <c:pt idx="43">
                  <c:v>3.9999999999999931E-2</c:v>
                </c:pt>
                <c:pt idx="44">
                  <c:v>3.9999999999999931E-2</c:v>
                </c:pt>
                <c:pt idx="45">
                  <c:v>3.9999999999999931E-2</c:v>
                </c:pt>
                <c:pt idx="46">
                  <c:v>3.9999999999999931E-2</c:v>
                </c:pt>
                <c:pt idx="47">
                  <c:v>3.9999999999999931E-2</c:v>
                </c:pt>
                <c:pt idx="48">
                  <c:v>3.9999999999999931E-2</c:v>
                </c:pt>
                <c:pt idx="49">
                  <c:v>3.9999999999999931E-2</c:v>
                </c:pt>
                <c:pt idx="50">
                  <c:v>3.9999999999999931E-2</c:v>
                </c:pt>
                <c:pt idx="51">
                  <c:v>3.9999999999999931E-2</c:v>
                </c:pt>
                <c:pt idx="52">
                  <c:v>3.9999999999999931E-2</c:v>
                </c:pt>
                <c:pt idx="53">
                  <c:v>3.9999999999999931E-2</c:v>
                </c:pt>
                <c:pt idx="54">
                  <c:v>3.9999999999999931E-2</c:v>
                </c:pt>
                <c:pt idx="55">
                  <c:v>3.9999999999999931E-2</c:v>
                </c:pt>
                <c:pt idx="56">
                  <c:v>3.9999999999999931E-2</c:v>
                </c:pt>
                <c:pt idx="57">
                  <c:v>3.9999999999999931E-2</c:v>
                </c:pt>
                <c:pt idx="58">
                  <c:v>3.9999999999999931E-2</c:v>
                </c:pt>
                <c:pt idx="59">
                  <c:v>3.9999999999999931E-2</c:v>
                </c:pt>
                <c:pt idx="60">
                  <c:v>3.9999999999999931E-2</c:v>
                </c:pt>
                <c:pt idx="61">
                  <c:v>3.9999999999999931E-2</c:v>
                </c:pt>
                <c:pt idx="62">
                  <c:v>3.9999999999999931E-2</c:v>
                </c:pt>
                <c:pt idx="63">
                  <c:v>3.9999999999999931E-2</c:v>
                </c:pt>
                <c:pt idx="64">
                  <c:v>3.9999999999999931E-2</c:v>
                </c:pt>
                <c:pt idx="65">
                  <c:v>3.9999999999999931E-2</c:v>
                </c:pt>
                <c:pt idx="66">
                  <c:v>3.9999999999999931E-2</c:v>
                </c:pt>
                <c:pt idx="67">
                  <c:v>3.9999999999999931E-2</c:v>
                </c:pt>
                <c:pt idx="68">
                  <c:v>3.9999999999999931E-2</c:v>
                </c:pt>
                <c:pt idx="69">
                  <c:v>3.9999999999999931E-2</c:v>
                </c:pt>
                <c:pt idx="70">
                  <c:v>3.9999999999999931E-2</c:v>
                </c:pt>
                <c:pt idx="71">
                  <c:v>3.9999999999999931E-2</c:v>
                </c:pt>
                <c:pt idx="72">
                  <c:v>3.9999999999999931E-2</c:v>
                </c:pt>
                <c:pt idx="73">
                  <c:v>3.9999999999999931E-2</c:v>
                </c:pt>
              </c:numCache>
            </c:numRef>
          </c:xVal>
          <c:yVal>
            <c:numRef>
              <c:f>市区町村別_件数及び割合!$AC$6:$AC$79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4A25-4BAF-B73E-F76A49B2E4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368432"/>
        <c:axId val="375361712"/>
      </c:scatterChart>
      <c:catAx>
        <c:axId val="3753611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75360032"/>
        <c:crosses val="autoZero"/>
        <c:auto val="1"/>
        <c:lblAlgn val="ctr"/>
        <c:lblOffset val="100"/>
        <c:noMultiLvlLbl val="0"/>
      </c:catAx>
      <c:valAx>
        <c:axId val="37536003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#,##0.00_ ;[Red]\-#,##0.0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61152"/>
        <c:crosses val="autoZero"/>
        <c:crossBetween val="between"/>
      </c:valAx>
      <c:valAx>
        <c:axId val="37536171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68432"/>
        <c:crosses val="max"/>
        <c:crossBetween val="midCat"/>
      </c:valAx>
      <c:valAx>
        <c:axId val="375368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6171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38611111111112"/>
          <c:y val="7.5251814399248551E-2"/>
          <c:w val="0.7925699275362319"/>
          <c:h val="0.897435056584362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市区町村別_件数及び割合!$R$4</c:f>
              <c:strCache>
                <c:ptCount val="1"/>
                <c:pt idx="0">
                  <c:v>高額レセプト医療費割合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11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5D8-49C4-9B1A-418E5FA7E842}"/>
                </c:ext>
              </c:extLst>
            </c:dLbl>
            <c:dLbl>
              <c:idx val="12"/>
              <c:layout>
                <c:manualLayout>
                  <c:x val="-1.1396507276254021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5D8-49C4-9B1A-418E5FA7E842}"/>
                </c:ext>
              </c:extLst>
            </c:dLbl>
            <c:dLbl>
              <c:idx val="13"/>
              <c:layout>
                <c:manualLayout>
                  <c:x val="-3.9256149937062974E-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5D8-49C4-9B1A-418E5FA7E842}"/>
                </c:ext>
              </c:extLst>
            </c:dLbl>
            <c:dLbl>
              <c:idx val="14"/>
              <c:layout>
                <c:manualLayout>
                  <c:x val="-7.7285545187485929E-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5D8-49C4-9B1A-418E5FA7E842}"/>
                </c:ext>
              </c:extLst>
            </c:dLbl>
            <c:dLbl>
              <c:idx val="15"/>
              <c:layout>
                <c:manualLayout>
                  <c:x val="-1.56570700510047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5D8-49C4-9B1A-418E5FA7E842}"/>
                </c:ext>
              </c:extLst>
            </c:dLbl>
            <c:dLbl>
              <c:idx val="16"/>
              <c:layout>
                <c:manualLayout>
                  <c:x val="-1.5657070051004779E-3"/>
                  <c:y val="3.74277655050587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5D8-49C4-9B1A-418E5FA7E842}"/>
                </c:ext>
              </c:extLst>
            </c:dLbl>
            <c:dLbl>
              <c:idx val="17"/>
              <c:layout>
                <c:manualLayout>
                  <c:x val="-1.56963262009406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5D8-49C4-9B1A-418E5FA7E842}"/>
                </c:ext>
              </c:extLst>
            </c:dLbl>
            <c:dLbl>
              <c:idx val="18"/>
              <c:layout>
                <c:manualLayout>
                  <c:x val="-1.56963262009406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5D8-49C4-9B1A-418E5FA7E842}"/>
                </c:ext>
              </c:extLst>
            </c:dLbl>
            <c:dLbl>
              <c:idx val="19"/>
              <c:layout>
                <c:manualLayout>
                  <c:x val="-1.5735582350876621E-3"/>
                  <c:y val="3.74277655050587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5D8-49C4-9B1A-418E5FA7E842}"/>
                </c:ext>
              </c:extLst>
            </c:dLbl>
            <c:dLbl>
              <c:idx val="20"/>
              <c:layout>
                <c:manualLayout>
                  <c:x val="-3.13153668566961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D8-49C4-9B1A-418E5FA7E842}"/>
                </c:ext>
              </c:extLst>
            </c:dLbl>
            <c:dLbl>
              <c:idx val="21"/>
              <c:layout>
                <c:manualLayout>
                  <c:x val="-3.13153668566961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5D8-49C4-9B1A-418E5FA7E842}"/>
                </c:ext>
              </c:extLst>
            </c:dLbl>
            <c:dLbl>
              <c:idx val="22"/>
              <c:layout>
                <c:manualLayout>
                  <c:x val="-3.13546230066309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D8-49C4-9B1A-418E5FA7E842}"/>
                </c:ext>
              </c:extLst>
            </c:dLbl>
            <c:dLbl>
              <c:idx val="23"/>
              <c:layout>
                <c:manualLayout>
                  <c:x val="-6.25141920182689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5D8-49C4-9B1A-418E5FA7E842}"/>
                </c:ext>
              </c:extLst>
            </c:dLbl>
            <c:dLbl>
              <c:idx val="24"/>
              <c:layout>
                <c:manualLayout>
                  <c:x val="-6.255222141351827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D8-49C4-9B1A-418E5FA7E842}"/>
                </c:ext>
              </c:extLst>
            </c:dLbl>
            <c:dLbl>
              <c:idx val="25"/>
              <c:layout>
                <c:manualLayout>
                  <c:x val="-6.25914775634541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5D8-49C4-9B1A-418E5FA7E842}"/>
                </c:ext>
              </c:extLst>
            </c:dLbl>
            <c:dLbl>
              <c:idx val="26"/>
              <c:layout>
                <c:manualLayout>
                  <c:x val="-4.7088978602822101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D8-49C4-9B1A-418E5FA7E842}"/>
                </c:ext>
              </c:extLst>
            </c:dLbl>
            <c:dLbl>
              <c:idx val="27"/>
              <c:layout>
                <c:manualLayout>
                  <c:x val="-4.7088978602823246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5D8-49C4-9B1A-418E5FA7E842}"/>
                </c:ext>
              </c:extLst>
            </c:dLbl>
            <c:dLbl>
              <c:idx val="28"/>
              <c:layout>
                <c:manualLayout>
                  <c:x val="-4.71282347527580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D8-49C4-9B1A-418E5FA7E842}"/>
                </c:ext>
              </c:extLst>
            </c:dLbl>
            <c:dLbl>
              <c:idx val="29"/>
              <c:layout>
                <c:manualLayout>
                  <c:x val="-4.71674909026939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D8-49C4-9B1A-418E5FA7E842}"/>
                </c:ext>
              </c:extLst>
            </c:dLbl>
            <c:dLbl>
              <c:idx val="30"/>
              <c:layout>
                <c:manualLayout>
                  <c:x val="-4.71674909026939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D8-49C4-9B1A-418E5FA7E842}"/>
                </c:ext>
              </c:extLst>
            </c:dLbl>
            <c:dLbl>
              <c:idx val="31"/>
              <c:layout>
                <c:manualLayout>
                  <c:x val="-4.71674909026950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D8-49C4-9B1A-418E5FA7E842}"/>
                </c:ext>
              </c:extLst>
            </c:dLbl>
            <c:dLbl>
              <c:idx val="32"/>
              <c:layout>
                <c:manualLayout>
                  <c:x val="-3.16698650574032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D8-49C4-9B1A-418E5FA7E842}"/>
                </c:ext>
              </c:extLst>
            </c:dLbl>
            <c:dLbl>
              <c:idx val="33"/>
              <c:layout>
                <c:manualLayout>
                  <c:x val="-3.1661102875996574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D8-49C4-9B1A-418E5FA7E842}"/>
                </c:ext>
              </c:extLst>
            </c:dLbl>
            <c:dLbl>
              <c:idx val="34"/>
              <c:layout>
                <c:manualLayout>
                  <c:x val="-3.158770639687550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D8-49C4-9B1A-418E5FA7E842}"/>
                </c:ext>
              </c:extLst>
            </c:dLbl>
            <c:dLbl>
              <c:idx val="35"/>
              <c:layout>
                <c:manualLayout>
                  <c:x val="-3.15536529317961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D8-49C4-9B1A-418E5FA7E842}"/>
                </c:ext>
              </c:extLst>
            </c:dLbl>
            <c:dLbl>
              <c:idx val="36"/>
              <c:layout>
                <c:manualLayout>
                  <c:x val="-1.5974632044992222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D8-49C4-9B1A-418E5FA7E842}"/>
                </c:ext>
              </c:extLst>
            </c:dLbl>
            <c:dLbl>
              <c:idx val="37"/>
              <c:layout>
                <c:manualLayout>
                  <c:x val="-1.5974632044992222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D8-49C4-9B1A-418E5FA7E842}"/>
                </c:ext>
              </c:extLst>
            </c:dLbl>
            <c:dLbl>
              <c:idx val="38"/>
              <c:layout>
                <c:manualLayout>
                  <c:x val="-3.9439013609512253E-5"/>
                  <c:y val="-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D8-49C4-9B1A-418E5FA7E842}"/>
                </c:ext>
              </c:extLst>
            </c:dLbl>
            <c:dLbl>
              <c:idx val="39"/>
              <c:layout>
                <c:manualLayout>
                  <c:x val="-4.7131452796620619E-5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D8-49C4-9B1A-418E5FA7E842}"/>
                </c:ext>
              </c:extLst>
            </c:dLbl>
            <c:dLbl>
              <c:idx val="40"/>
              <c:layout>
                <c:manualLayout>
                  <c:x val="1.503510542545754E-3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D8-49C4-9B1A-418E5FA7E842}"/>
                </c:ext>
              </c:extLst>
            </c:dLbl>
            <c:dLbl>
              <c:idx val="41"/>
              <c:layout>
                <c:manualLayout>
                  <c:x val="3.0720915864251648E-3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2E-435B-83F1-84A04DC3BBF3}"/>
                </c:ext>
              </c:extLst>
            </c:dLbl>
            <c:dLbl>
              <c:idx val="42"/>
              <c:layout>
                <c:manualLayout>
                  <c:x val="3.0720915864250512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2E-435B-83F1-84A04DC3BBF3}"/>
                </c:ext>
              </c:extLst>
            </c:dLbl>
            <c:dLbl>
              <c:idx val="43"/>
              <c:layout>
                <c:manualLayout>
                  <c:x val="4.6155418287158493E-3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2E-435B-83F1-84A04DC3BBF3}"/>
                </c:ext>
              </c:extLst>
            </c:dLbl>
            <c:dLbl>
              <c:idx val="44"/>
              <c:layout>
                <c:manualLayout>
                  <c:x val="4.615541828715849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2E-435B-83F1-84A04DC3BBF3}"/>
                </c:ext>
              </c:extLst>
            </c:dLbl>
            <c:dLbl>
              <c:idx val="45"/>
              <c:layout>
                <c:manualLayout>
                  <c:x val="6.1695946643041009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2E-435B-83F1-84A04DC3BBF3}"/>
                </c:ext>
              </c:extLst>
            </c:dLbl>
            <c:dLbl>
              <c:idx val="46"/>
              <c:layout>
                <c:manualLayout>
                  <c:x val="6.1657917247790583E-3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2E-435B-83F1-84A04DC3BBF3}"/>
                </c:ext>
              </c:extLst>
            </c:dLbl>
            <c:dLbl>
              <c:idx val="47"/>
              <c:layout>
                <c:manualLayout>
                  <c:x val="6.165791724779058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2E-435B-83F1-84A04DC3BBF3}"/>
                </c:ext>
              </c:extLst>
            </c:dLbl>
            <c:dLbl>
              <c:idx val="48"/>
              <c:layout>
                <c:manualLayout>
                  <c:x val="6.1657917247789438E-3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2E-435B-83F1-84A04DC3BBF3}"/>
                </c:ext>
              </c:extLst>
            </c:dLbl>
            <c:dLbl>
              <c:idx val="49"/>
              <c:layout>
                <c:manualLayout>
                  <c:x val="6.165791724779058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2E-435B-83F1-84A04DC3BBF3}"/>
                </c:ext>
              </c:extLst>
            </c:dLbl>
            <c:dLbl>
              <c:idx val="50"/>
              <c:layout>
                <c:manualLayout>
                  <c:x val="6.1618661097854665E-3"/>
                  <c:y val="1.6202690488045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2E-435B-83F1-84A04DC3BBF3}"/>
                </c:ext>
              </c:extLst>
            </c:dLbl>
            <c:dLbl>
              <c:idx val="51"/>
              <c:layout>
                <c:manualLayout>
                  <c:x val="7.7159189453737181E-3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2E-435B-83F1-84A04DC3BBF3}"/>
                </c:ext>
              </c:extLst>
            </c:dLbl>
            <c:dLbl>
              <c:idx val="52"/>
              <c:layout>
                <c:manualLayout>
                  <c:x val="9.2738973959555614E-3"/>
                  <c:y val="1.6202690488045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2E-435B-83F1-84A04DC3BBF3}"/>
                </c:ext>
              </c:extLst>
            </c:dLbl>
            <c:dLbl>
              <c:idx val="53"/>
              <c:layout>
                <c:manualLayout>
                  <c:x val="9.2700944564304052E-3"/>
                  <c:y val="1.6202690488045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2E-435B-83F1-84A04DC3BBF3}"/>
                </c:ext>
              </c:extLst>
            </c:dLbl>
            <c:dLbl>
              <c:idx val="54"/>
              <c:layout>
                <c:manualLayout>
                  <c:x val="1.0824147292018657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2E-435B-83F1-84A04DC3BBF3}"/>
                </c:ext>
              </c:extLst>
            </c:dLbl>
            <c:dLbl>
              <c:idx val="55"/>
              <c:layout>
                <c:manualLayout>
                  <c:x val="1.0824147292018771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2E-435B-83F1-84A04DC3BBF3}"/>
                </c:ext>
              </c:extLst>
            </c:dLbl>
            <c:dLbl>
              <c:idx val="56"/>
              <c:layout>
                <c:manualLayout>
                  <c:x val="1.0824147292018771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2E-435B-83F1-84A04DC3BBF3}"/>
                </c:ext>
              </c:extLst>
            </c:dLbl>
            <c:dLbl>
              <c:idx val="57"/>
              <c:layout>
                <c:manualLayout>
                  <c:x val="1.0824147292018771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2E-435B-83F1-84A04DC3BBF3}"/>
                </c:ext>
              </c:extLst>
            </c:dLbl>
            <c:dLbl>
              <c:idx val="58"/>
              <c:layout>
                <c:manualLayout>
                  <c:x val="1.2378200127607023E-2"/>
                  <c:y val="1.6202690488045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2E-435B-83F1-84A04DC3BBF3}"/>
                </c:ext>
              </c:extLst>
            </c:dLbl>
            <c:dLbl>
              <c:idx val="59"/>
              <c:layout>
                <c:manualLayout>
                  <c:x val="1.3936178578188865E-2"/>
                  <c:y val="1.620269048804565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2E-435B-83F1-84A04DC3BBF3}"/>
                </c:ext>
              </c:extLst>
            </c:dLbl>
            <c:dLbl>
              <c:idx val="60"/>
              <c:layout>
                <c:manualLayout>
                  <c:x val="1.3936178578188865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2E-435B-83F1-84A04DC3BBF3}"/>
                </c:ext>
              </c:extLst>
            </c:dLbl>
            <c:dLbl>
              <c:idx val="61"/>
              <c:layout>
                <c:manualLayout>
                  <c:x val="1.5486428474252075E-2"/>
                  <c:y val="2.430403570943358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2E-435B-83F1-84A04DC3BBF3}"/>
                </c:ext>
              </c:extLst>
            </c:dLbl>
            <c:dLbl>
              <c:idx val="62"/>
              <c:layout>
                <c:manualLayout>
                  <c:x val="1.7044406924833919E-2"/>
                  <c:y val="2.430403572452352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42E-435B-83F1-84A04DC3BBF3}"/>
                </c:ext>
              </c:extLst>
            </c:dLbl>
            <c:dLbl>
              <c:idx val="63"/>
              <c:layout>
                <c:manualLayout>
                  <c:x val="1.7145491510918914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42E-435B-83F1-84A04DC3BBF3}"/>
                </c:ext>
              </c:extLst>
            </c:dLbl>
            <c:dLbl>
              <c:idx val="64"/>
              <c:layout>
                <c:manualLayout>
                  <c:x val="1.7145491510918914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42E-435B-83F1-84A04DC3BBF3}"/>
                </c:ext>
              </c:extLst>
            </c:dLbl>
            <c:dLbl>
              <c:idx val="65"/>
              <c:layout>
                <c:manualLayout>
                  <c:x val="2.1819426862664446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42E-435B-83F1-84A04DC3BBF3}"/>
                </c:ext>
              </c:extLst>
            </c:dLbl>
            <c:dLbl>
              <c:idx val="66"/>
              <c:layout>
                <c:manualLayout>
                  <c:x val="2.3377405313246176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42E-435B-83F1-84A04DC3BBF3}"/>
                </c:ext>
              </c:extLst>
            </c:dLbl>
            <c:dLbl>
              <c:idx val="67"/>
              <c:layout>
                <c:manualLayout>
                  <c:x val="2.4935383763828131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42E-435B-83F1-84A04DC3BBF3}"/>
                </c:ext>
              </c:extLst>
            </c:dLbl>
            <c:dLbl>
              <c:idx val="68"/>
              <c:layout>
                <c:manualLayout>
                  <c:x val="2.4939271255060728E-2"/>
                  <c:y val="1.62026904729557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7D-4FFB-9726-32A7B78583C4}"/>
                </c:ext>
              </c:extLst>
            </c:dLbl>
            <c:dLbl>
              <c:idx val="69"/>
              <c:layout>
                <c:manualLayout>
                  <c:x val="2.9426821938621409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7D-4FFB-9726-32A7B78583C4}"/>
                </c:ext>
              </c:extLst>
            </c:dLbl>
            <c:dLbl>
              <c:idx val="70"/>
              <c:layout>
                <c:manualLayout>
                  <c:x val="-7.7740115752252346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7D-4FFB-9726-32A7B78583C4}"/>
                </c:ext>
              </c:extLst>
            </c:dLbl>
            <c:dLbl>
              <c:idx val="71"/>
              <c:layout>
                <c:manualLayout>
                  <c:x val="-7.7782380833969914E-3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7D-4FFB-9726-32A7B78583C4}"/>
                </c:ext>
              </c:extLst>
            </c:dLbl>
            <c:dLbl>
              <c:idx val="72"/>
              <c:layout>
                <c:manualLayout>
                  <c:x val="-6.2241852478087398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7D-4FFB-9726-32A7B78583C4}"/>
                </c:ext>
              </c:extLst>
            </c:dLbl>
            <c:dLbl>
              <c:idx val="73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D8-49C4-9B1A-418E5FA7E8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市区町村別_件数及び割合!$R$6:$R$79</c:f>
              <c:strCache>
                <c:ptCount val="74"/>
                <c:pt idx="0">
                  <c:v>能勢町</c:v>
                </c:pt>
                <c:pt idx="1">
                  <c:v>忠岡町</c:v>
                </c:pt>
                <c:pt idx="2">
                  <c:v>岸和田市</c:v>
                </c:pt>
                <c:pt idx="3">
                  <c:v>島本町</c:v>
                </c:pt>
                <c:pt idx="4">
                  <c:v>千早赤阪村</c:v>
                </c:pt>
                <c:pt idx="5">
                  <c:v>此花区</c:v>
                </c:pt>
                <c:pt idx="6">
                  <c:v>高石市</c:v>
                </c:pt>
                <c:pt idx="7">
                  <c:v>貝塚市</c:v>
                </c:pt>
                <c:pt idx="8">
                  <c:v>和泉市</c:v>
                </c:pt>
                <c:pt idx="9">
                  <c:v>岬町</c:v>
                </c:pt>
                <c:pt idx="10">
                  <c:v>泉大津市</c:v>
                </c:pt>
                <c:pt idx="11">
                  <c:v>大正区</c:v>
                </c:pt>
                <c:pt idx="12">
                  <c:v>豊能町</c:v>
                </c:pt>
                <c:pt idx="13">
                  <c:v>箕面市</c:v>
                </c:pt>
                <c:pt idx="14">
                  <c:v>堺市美原区</c:v>
                </c:pt>
                <c:pt idx="15">
                  <c:v>堺市東区</c:v>
                </c:pt>
                <c:pt idx="16">
                  <c:v>浪速区</c:v>
                </c:pt>
                <c:pt idx="17">
                  <c:v>堺市西区</c:v>
                </c:pt>
                <c:pt idx="18">
                  <c:v>大東市</c:v>
                </c:pt>
                <c:pt idx="19">
                  <c:v>堺市中区</c:v>
                </c:pt>
                <c:pt idx="20">
                  <c:v>池田市</c:v>
                </c:pt>
                <c:pt idx="21">
                  <c:v>摂津市</c:v>
                </c:pt>
                <c:pt idx="22">
                  <c:v>東淀川区</c:v>
                </c:pt>
                <c:pt idx="23">
                  <c:v>泉南市</c:v>
                </c:pt>
                <c:pt idx="24">
                  <c:v>堺市</c:v>
                </c:pt>
                <c:pt idx="25">
                  <c:v>堺市堺区</c:v>
                </c:pt>
                <c:pt idx="26">
                  <c:v>吹田市</c:v>
                </c:pt>
                <c:pt idx="27">
                  <c:v>堺市北区</c:v>
                </c:pt>
                <c:pt idx="28">
                  <c:v>寝屋川市</c:v>
                </c:pt>
                <c:pt idx="29">
                  <c:v>福島区</c:v>
                </c:pt>
                <c:pt idx="30">
                  <c:v>都島区</c:v>
                </c:pt>
                <c:pt idx="31">
                  <c:v>富田林市</c:v>
                </c:pt>
                <c:pt idx="32">
                  <c:v>泉佐野市</c:v>
                </c:pt>
                <c:pt idx="33">
                  <c:v>守口市</c:v>
                </c:pt>
                <c:pt idx="34">
                  <c:v>茨木市</c:v>
                </c:pt>
                <c:pt idx="35">
                  <c:v>田尻町</c:v>
                </c:pt>
                <c:pt idx="36">
                  <c:v>港区</c:v>
                </c:pt>
                <c:pt idx="37">
                  <c:v>東大阪市</c:v>
                </c:pt>
                <c:pt idx="38">
                  <c:v>阪南市</c:v>
                </c:pt>
                <c:pt idx="39">
                  <c:v>太子町</c:v>
                </c:pt>
                <c:pt idx="40">
                  <c:v>高槻市</c:v>
                </c:pt>
                <c:pt idx="41">
                  <c:v>枚方市</c:v>
                </c:pt>
                <c:pt idx="42">
                  <c:v>豊中市</c:v>
                </c:pt>
                <c:pt idx="43">
                  <c:v>堺市南区</c:v>
                </c:pt>
                <c:pt idx="44">
                  <c:v>東成区</c:v>
                </c:pt>
                <c:pt idx="45">
                  <c:v>四條畷市</c:v>
                </c:pt>
                <c:pt idx="46">
                  <c:v>中央区</c:v>
                </c:pt>
                <c:pt idx="47">
                  <c:v>淀川区</c:v>
                </c:pt>
                <c:pt idx="48">
                  <c:v>北区</c:v>
                </c:pt>
                <c:pt idx="49">
                  <c:v>熊取町</c:v>
                </c:pt>
                <c:pt idx="50">
                  <c:v>鶴見区</c:v>
                </c:pt>
                <c:pt idx="51">
                  <c:v>大阪市</c:v>
                </c:pt>
                <c:pt idx="52">
                  <c:v>羽曳野市</c:v>
                </c:pt>
                <c:pt idx="53">
                  <c:v>生野区</c:v>
                </c:pt>
                <c:pt idx="54">
                  <c:v>河内長野市</c:v>
                </c:pt>
                <c:pt idx="55">
                  <c:v>大阪狭山市</c:v>
                </c:pt>
                <c:pt idx="56">
                  <c:v>城東区</c:v>
                </c:pt>
                <c:pt idx="57">
                  <c:v>住之江区</c:v>
                </c:pt>
                <c:pt idx="58">
                  <c:v>門真市</c:v>
                </c:pt>
                <c:pt idx="59">
                  <c:v>西淀川区</c:v>
                </c:pt>
                <c:pt idx="60">
                  <c:v>西成区</c:v>
                </c:pt>
                <c:pt idx="61">
                  <c:v>八尾市</c:v>
                </c:pt>
                <c:pt idx="62">
                  <c:v>天王寺区</c:v>
                </c:pt>
                <c:pt idx="63">
                  <c:v>交野市</c:v>
                </c:pt>
                <c:pt idx="64">
                  <c:v>旭区</c:v>
                </c:pt>
                <c:pt idx="65">
                  <c:v>藤井寺市</c:v>
                </c:pt>
                <c:pt idx="66">
                  <c:v>河南町</c:v>
                </c:pt>
                <c:pt idx="67">
                  <c:v>住吉区</c:v>
                </c:pt>
                <c:pt idx="68">
                  <c:v>平野区</c:v>
                </c:pt>
                <c:pt idx="69">
                  <c:v>柏原市</c:v>
                </c:pt>
                <c:pt idx="70">
                  <c:v>東住吉区</c:v>
                </c:pt>
                <c:pt idx="71">
                  <c:v>西区</c:v>
                </c:pt>
                <c:pt idx="72">
                  <c:v>松原市</c:v>
                </c:pt>
                <c:pt idx="73">
                  <c:v>阿倍野区</c:v>
                </c:pt>
              </c:strCache>
            </c:strRef>
          </c:cat>
          <c:val>
            <c:numRef>
              <c:f>市区町村別_件数及び割合!$S$6:$S$79</c:f>
              <c:numCache>
                <c:formatCode>0.0%</c:formatCode>
                <c:ptCount val="74"/>
                <c:pt idx="0">
                  <c:v>0.5134090264961948</c:v>
                </c:pt>
                <c:pt idx="1">
                  <c:v>0.50551279578470953</c:v>
                </c:pt>
                <c:pt idx="2">
                  <c:v>0.49177279649655603</c:v>
                </c:pt>
                <c:pt idx="3">
                  <c:v>0.48841836509738856</c:v>
                </c:pt>
                <c:pt idx="4">
                  <c:v>0.4848477052565946</c:v>
                </c:pt>
                <c:pt idx="5">
                  <c:v>0.48398798075092725</c:v>
                </c:pt>
                <c:pt idx="6">
                  <c:v>0.48361212773083168</c:v>
                </c:pt>
                <c:pt idx="7">
                  <c:v>0.47986243562613673</c:v>
                </c:pt>
                <c:pt idx="8">
                  <c:v>0.47766405181444516</c:v>
                </c:pt>
                <c:pt idx="9">
                  <c:v>0.47733009747390587</c:v>
                </c:pt>
                <c:pt idx="10">
                  <c:v>0.47453882453010904</c:v>
                </c:pt>
                <c:pt idx="11">
                  <c:v>0.47403098359428286</c:v>
                </c:pt>
                <c:pt idx="12">
                  <c:v>0.47279426488345827</c:v>
                </c:pt>
                <c:pt idx="13">
                  <c:v>0.47214970100327142</c:v>
                </c:pt>
                <c:pt idx="14">
                  <c:v>0.47167274535606069</c:v>
                </c:pt>
                <c:pt idx="15">
                  <c:v>0.47114345063372265</c:v>
                </c:pt>
                <c:pt idx="16">
                  <c:v>0.47078234999338148</c:v>
                </c:pt>
                <c:pt idx="17">
                  <c:v>0.46816332125396992</c:v>
                </c:pt>
                <c:pt idx="18">
                  <c:v>0.46779024482030629</c:v>
                </c:pt>
                <c:pt idx="19">
                  <c:v>0.46765055366763431</c:v>
                </c:pt>
                <c:pt idx="20">
                  <c:v>0.46541597663185819</c:v>
                </c:pt>
                <c:pt idx="21">
                  <c:v>0.46465077810503125</c:v>
                </c:pt>
                <c:pt idx="22">
                  <c:v>0.46367776792444515</c:v>
                </c:pt>
                <c:pt idx="23">
                  <c:v>0.46218583117878176</c:v>
                </c:pt>
                <c:pt idx="24">
                  <c:v>0.46198934394822821</c:v>
                </c:pt>
                <c:pt idx="25">
                  <c:v>0.46177385113370817</c:v>
                </c:pt>
                <c:pt idx="26">
                  <c:v>0.46117563007365719</c:v>
                </c:pt>
                <c:pt idx="27">
                  <c:v>0.46087639627803056</c:v>
                </c:pt>
                <c:pt idx="28">
                  <c:v>0.45856312882091232</c:v>
                </c:pt>
                <c:pt idx="29">
                  <c:v>0.45755831509025063</c:v>
                </c:pt>
                <c:pt idx="30">
                  <c:v>0.45386596630260057</c:v>
                </c:pt>
                <c:pt idx="31">
                  <c:v>0.4537282263390669</c:v>
                </c:pt>
                <c:pt idx="32">
                  <c:v>0.45281077832339056</c:v>
                </c:pt>
                <c:pt idx="33">
                  <c:v>0.45257186417930084</c:v>
                </c:pt>
                <c:pt idx="34">
                  <c:v>0.45245708807565238</c:v>
                </c:pt>
                <c:pt idx="35">
                  <c:v>0.45197706768247664</c:v>
                </c:pt>
                <c:pt idx="36">
                  <c:v>0.45082561689481288</c:v>
                </c:pt>
                <c:pt idx="37">
                  <c:v>0.45074911549671287</c:v>
                </c:pt>
                <c:pt idx="38">
                  <c:v>0.45018381042563699</c:v>
                </c:pt>
                <c:pt idx="39">
                  <c:v>0.44968428095969226</c:v>
                </c:pt>
                <c:pt idx="40">
                  <c:v>0.44873208563997508</c:v>
                </c:pt>
                <c:pt idx="41">
                  <c:v>0.44707495773169625</c:v>
                </c:pt>
                <c:pt idx="42">
                  <c:v>0.44699511526036734</c:v>
                </c:pt>
                <c:pt idx="43">
                  <c:v>0.44642322612998919</c:v>
                </c:pt>
                <c:pt idx="44">
                  <c:v>0.44633834358488544</c:v>
                </c:pt>
                <c:pt idx="45">
                  <c:v>0.44527801725585653</c:v>
                </c:pt>
                <c:pt idx="46">
                  <c:v>0.44525678001031693</c:v>
                </c:pt>
                <c:pt idx="47">
                  <c:v>0.44523864757756304</c:v>
                </c:pt>
                <c:pt idx="48">
                  <c:v>0.44480004966773729</c:v>
                </c:pt>
                <c:pt idx="49">
                  <c:v>0.44473813117755656</c:v>
                </c:pt>
                <c:pt idx="50">
                  <c:v>0.44470981359122214</c:v>
                </c:pt>
                <c:pt idx="51">
                  <c:v>0.44276953940917246</c:v>
                </c:pt>
                <c:pt idx="52">
                  <c:v>0.44250998823121818</c:v>
                </c:pt>
                <c:pt idx="53">
                  <c:v>0.44228606636869494</c:v>
                </c:pt>
                <c:pt idx="54">
                  <c:v>0.44191513417218414</c:v>
                </c:pt>
                <c:pt idx="55">
                  <c:v>0.44116385244263961</c:v>
                </c:pt>
                <c:pt idx="56">
                  <c:v>0.44108844513687245</c:v>
                </c:pt>
                <c:pt idx="57">
                  <c:v>0.44046167113327372</c:v>
                </c:pt>
                <c:pt idx="58">
                  <c:v>0.43982926663010458</c:v>
                </c:pt>
                <c:pt idx="59">
                  <c:v>0.43836149176826339</c:v>
                </c:pt>
                <c:pt idx="60">
                  <c:v>0.43826348927586634</c:v>
                </c:pt>
                <c:pt idx="61">
                  <c:v>0.43660643986782816</c:v>
                </c:pt>
                <c:pt idx="62">
                  <c:v>0.43638065908861084</c:v>
                </c:pt>
                <c:pt idx="63">
                  <c:v>0.43595278732522913</c:v>
                </c:pt>
                <c:pt idx="64">
                  <c:v>0.43593590181634878</c:v>
                </c:pt>
                <c:pt idx="65">
                  <c:v>0.43169528825201048</c:v>
                </c:pt>
                <c:pt idx="66">
                  <c:v>0.4314892959668713</c:v>
                </c:pt>
                <c:pt idx="67">
                  <c:v>0.43029620861277129</c:v>
                </c:pt>
                <c:pt idx="68">
                  <c:v>0.42930766105280616</c:v>
                </c:pt>
                <c:pt idx="69">
                  <c:v>0.42569549545104962</c:v>
                </c:pt>
                <c:pt idx="70">
                  <c:v>0.42417111973096655</c:v>
                </c:pt>
                <c:pt idx="71">
                  <c:v>0.42408905184429846</c:v>
                </c:pt>
                <c:pt idx="72">
                  <c:v>0.42120410593929308</c:v>
                </c:pt>
                <c:pt idx="73">
                  <c:v>0.41957113958000075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9-46FA-974F-7E93BF9CC84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5358352"/>
        <c:axId val="375358912"/>
      </c:barChart>
      <c:scatterChart>
        <c:scatterStyle val="lineMarker"/>
        <c:varyColors val="0"/>
        <c:ser>
          <c:idx val="1"/>
          <c:order val="1"/>
          <c:tx>
            <c:v>広域連合全体</c:v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6121696035242292"/>
                  <c:y val="-0.87982589370837194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B9-46FA-974F-7E93BF9CC84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市区町村別_件数及び割合!$Z$6:$Z$79</c:f>
              <c:numCache>
                <c:formatCode>0.0%</c:formatCode>
                <c:ptCount val="74"/>
                <c:pt idx="0">
                  <c:v>0.45185380253895929</c:v>
                </c:pt>
                <c:pt idx="1">
                  <c:v>0.45185380253895929</c:v>
                </c:pt>
                <c:pt idx="2">
                  <c:v>0.45185380253895929</c:v>
                </c:pt>
                <c:pt idx="3">
                  <c:v>0.45185380253895929</c:v>
                </c:pt>
                <c:pt idx="4">
                  <c:v>0.45185380253895929</c:v>
                </c:pt>
                <c:pt idx="5">
                  <c:v>0.45185380253895929</c:v>
                </c:pt>
                <c:pt idx="6">
                  <c:v>0.45185380253895929</c:v>
                </c:pt>
                <c:pt idx="7">
                  <c:v>0.45185380253895929</c:v>
                </c:pt>
                <c:pt idx="8">
                  <c:v>0.45185380253895929</c:v>
                </c:pt>
                <c:pt idx="9">
                  <c:v>0.45185380253895929</c:v>
                </c:pt>
                <c:pt idx="10">
                  <c:v>0.45185380253895929</c:v>
                </c:pt>
                <c:pt idx="11">
                  <c:v>0.45185380253895929</c:v>
                </c:pt>
                <c:pt idx="12">
                  <c:v>0.45185380253895929</c:v>
                </c:pt>
                <c:pt idx="13">
                  <c:v>0.45185380253895929</c:v>
                </c:pt>
                <c:pt idx="14">
                  <c:v>0.45185380253895929</c:v>
                </c:pt>
                <c:pt idx="15">
                  <c:v>0.45185380253895929</c:v>
                </c:pt>
                <c:pt idx="16">
                  <c:v>0.45185380253895929</c:v>
                </c:pt>
                <c:pt idx="17">
                  <c:v>0.45185380253895929</c:v>
                </c:pt>
                <c:pt idx="18">
                  <c:v>0.45185380253895929</c:v>
                </c:pt>
                <c:pt idx="19">
                  <c:v>0.45185380253895929</c:v>
                </c:pt>
                <c:pt idx="20">
                  <c:v>0.45185380253895929</c:v>
                </c:pt>
                <c:pt idx="21">
                  <c:v>0.45185380253895929</c:v>
                </c:pt>
                <c:pt idx="22">
                  <c:v>0.45185380253895929</c:v>
                </c:pt>
                <c:pt idx="23">
                  <c:v>0.45185380253895929</c:v>
                </c:pt>
                <c:pt idx="24">
                  <c:v>0.45185380253895929</c:v>
                </c:pt>
                <c:pt idx="25">
                  <c:v>0.45185380253895929</c:v>
                </c:pt>
                <c:pt idx="26">
                  <c:v>0.45185380253895929</c:v>
                </c:pt>
                <c:pt idx="27">
                  <c:v>0.45185380253895929</c:v>
                </c:pt>
                <c:pt idx="28">
                  <c:v>0.45185380253895929</c:v>
                </c:pt>
                <c:pt idx="29">
                  <c:v>0.45185380253895929</c:v>
                </c:pt>
                <c:pt idx="30">
                  <c:v>0.45185380253895929</c:v>
                </c:pt>
                <c:pt idx="31">
                  <c:v>0.45185380253895929</c:v>
                </c:pt>
                <c:pt idx="32">
                  <c:v>0.45185380253895929</c:v>
                </c:pt>
                <c:pt idx="33">
                  <c:v>0.45185380253895929</c:v>
                </c:pt>
                <c:pt idx="34">
                  <c:v>0.45185380253895929</c:v>
                </c:pt>
                <c:pt idx="35">
                  <c:v>0.45185380253895929</c:v>
                </c:pt>
                <c:pt idx="36">
                  <c:v>0.45185380253895929</c:v>
                </c:pt>
                <c:pt idx="37">
                  <c:v>0.45185380253895929</c:v>
                </c:pt>
                <c:pt idx="38">
                  <c:v>0.45185380253895929</c:v>
                </c:pt>
                <c:pt idx="39">
                  <c:v>0.45185380253895929</c:v>
                </c:pt>
                <c:pt idx="40">
                  <c:v>0.45185380253895929</c:v>
                </c:pt>
                <c:pt idx="41">
                  <c:v>0.45185380253895929</c:v>
                </c:pt>
                <c:pt idx="42">
                  <c:v>0.45185380253895929</c:v>
                </c:pt>
                <c:pt idx="43">
                  <c:v>0.45185380253895929</c:v>
                </c:pt>
                <c:pt idx="44">
                  <c:v>0.45185380253895929</c:v>
                </c:pt>
                <c:pt idx="45">
                  <c:v>0.45185380253895929</c:v>
                </c:pt>
                <c:pt idx="46">
                  <c:v>0.45185380253895929</c:v>
                </c:pt>
                <c:pt idx="47">
                  <c:v>0.45185380253895929</c:v>
                </c:pt>
                <c:pt idx="48">
                  <c:v>0.45185380253895929</c:v>
                </c:pt>
                <c:pt idx="49">
                  <c:v>0.45185380253895929</c:v>
                </c:pt>
                <c:pt idx="50">
                  <c:v>0.45185380253895929</c:v>
                </c:pt>
                <c:pt idx="51">
                  <c:v>0.45185380253895929</c:v>
                </c:pt>
                <c:pt idx="52">
                  <c:v>0.45185380253895929</c:v>
                </c:pt>
                <c:pt idx="53">
                  <c:v>0.45185380253895929</c:v>
                </c:pt>
                <c:pt idx="54">
                  <c:v>0.45185380253895929</c:v>
                </c:pt>
                <c:pt idx="55">
                  <c:v>0.45185380253895929</c:v>
                </c:pt>
                <c:pt idx="56">
                  <c:v>0.45185380253895929</c:v>
                </c:pt>
                <c:pt idx="57">
                  <c:v>0.45185380253895929</c:v>
                </c:pt>
                <c:pt idx="58">
                  <c:v>0.45185380253895929</c:v>
                </c:pt>
                <c:pt idx="59">
                  <c:v>0.45185380253895929</c:v>
                </c:pt>
                <c:pt idx="60">
                  <c:v>0.45185380253895929</c:v>
                </c:pt>
                <c:pt idx="61">
                  <c:v>0.45185380253895929</c:v>
                </c:pt>
                <c:pt idx="62">
                  <c:v>0.45185380253895929</c:v>
                </c:pt>
                <c:pt idx="63">
                  <c:v>0.45185380253895929</c:v>
                </c:pt>
                <c:pt idx="64">
                  <c:v>0.45185380253895929</c:v>
                </c:pt>
                <c:pt idx="65">
                  <c:v>0.45185380253895929</c:v>
                </c:pt>
                <c:pt idx="66">
                  <c:v>0.45185380253895929</c:v>
                </c:pt>
                <c:pt idx="67">
                  <c:v>0.45185380253895929</c:v>
                </c:pt>
                <c:pt idx="68">
                  <c:v>0.45185380253895929</c:v>
                </c:pt>
                <c:pt idx="69">
                  <c:v>0.45185380253895929</c:v>
                </c:pt>
                <c:pt idx="70">
                  <c:v>0.45185380253895929</c:v>
                </c:pt>
                <c:pt idx="71">
                  <c:v>0.45185380253895929</c:v>
                </c:pt>
                <c:pt idx="72">
                  <c:v>0.45185380253895929</c:v>
                </c:pt>
                <c:pt idx="73">
                  <c:v>0.45185380253895929</c:v>
                </c:pt>
              </c:numCache>
            </c:numRef>
          </c:xVal>
          <c:yVal>
            <c:numRef>
              <c:f>市区町村別_件数及び割合!$AC$6:$AC$79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6FA-974F-7E93BF9CC8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373472"/>
        <c:axId val="375363952"/>
      </c:scatterChart>
      <c:catAx>
        <c:axId val="3753583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75358912"/>
        <c:crosses val="autoZero"/>
        <c:auto val="1"/>
        <c:lblAlgn val="ctr"/>
        <c:lblOffset val="100"/>
        <c:noMultiLvlLbl val="0"/>
      </c:catAx>
      <c:valAx>
        <c:axId val="37535891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0159348996573663"/>
              <c:y val="3.7631092463991767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58352"/>
        <c:crosses val="autoZero"/>
        <c:crossBetween val="between"/>
      </c:valAx>
      <c:valAx>
        <c:axId val="37536395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73472"/>
        <c:crosses val="max"/>
        <c:crossBetween val="midCat"/>
      </c:valAx>
      <c:valAx>
        <c:axId val="375373472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7536395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3.6127753303964755E-2"/>
          <c:y val="5.7663966049382717E-2"/>
          <c:w val="0.90665528634361237"/>
          <c:h val="0.924265126671810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市区町村別_件数及び割合!$U$5</c:f>
              <c:strCache>
                <c:ptCount val="1"/>
                <c:pt idx="0">
                  <c:v>前年度との差分(高額レセプト医療費割合)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5"/>
              <c:layout>
                <c:manualLayout>
                  <c:x val="9.34787070349100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A1-46CE-ACD5-75851FD454D6}"/>
                </c:ext>
              </c:extLst>
            </c:dLbl>
            <c:dLbl>
              <c:idx val="9"/>
              <c:layout>
                <c:manualLayout>
                  <c:x val="3.1159569011636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A1-46CE-ACD5-75851FD454D6}"/>
                </c:ext>
              </c:extLst>
            </c:dLbl>
            <c:dLbl>
              <c:idx val="12"/>
              <c:layout>
                <c:manualLayout>
                  <c:x val="9.3245227606460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A1-46CE-ACD5-75851FD454D6}"/>
                </c:ext>
              </c:extLst>
            </c:dLbl>
            <c:dLbl>
              <c:idx val="22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A1-46CE-ACD5-75851FD454D6}"/>
                </c:ext>
              </c:extLst>
            </c:dLbl>
            <c:dLbl>
              <c:idx val="24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A1-46CE-ACD5-75851FD454D6}"/>
                </c:ext>
              </c:extLst>
            </c:dLbl>
            <c:dLbl>
              <c:idx val="28"/>
              <c:layout>
                <c:manualLayout>
                  <c:x val="3.1159569011636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A1-46CE-ACD5-75851FD454D6}"/>
                </c:ext>
              </c:extLst>
            </c:dLbl>
            <c:dLbl>
              <c:idx val="33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A1-46CE-ACD5-75851FD454D6}"/>
                </c:ext>
              </c:extLst>
            </c:dLbl>
            <c:dLbl>
              <c:idx val="36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A1-46CE-ACD5-75851FD454D6}"/>
                </c:ext>
              </c:extLst>
            </c:dLbl>
            <c:dLbl>
              <c:idx val="37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A1-46CE-ACD5-75851FD454D6}"/>
                </c:ext>
              </c:extLst>
            </c:dLbl>
            <c:dLbl>
              <c:idx val="38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A1-46CE-ACD5-75851FD454D6}"/>
                </c:ext>
              </c:extLst>
            </c:dLbl>
            <c:dLbl>
              <c:idx val="40"/>
              <c:layout>
                <c:manualLayout>
                  <c:x val="3.1159569011636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A1-46CE-ACD5-75851FD454D6}"/>
                </c:ext>
              </c:extLst>
            </c:dLbl>
            <c:dLbl>
              <c:idx val="41"/>
              <c:layout>
                <c:manualLayout>
                  <c:x val="-7.80543318649051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A1-46CE-ACD5-75851FD454D6}"/>
                </c:ext>
              </c:extLst>
            </c:dLbl>
            <c:dLbl>
              <c:idx val="44"/>
              <c:layout>
                <c:manualLayout>
                  <c:x val="-1.55797845058190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A1-46CE-ACD5-75851FD454D6}"/>
                </c:ext>
              </c:extLst>
            </c:dLbl>
            <c:dLbl>
              <c:idx val="48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A1-46CE-ACD5-75851FD454D6}"/>
                </c:ext>
              </c:extLst>
            </c:dLbl>
            <c:dLbl>
              <c:idx val="49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1A1-46CE-ACD5-75851FD454D6}"/>
                </c:ext>
              </c:extLst>
            </c:dLbl>
            <c:dLbl>
              <c:idx val="50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1A1-46CE-ACD5-75851FD454D6}"/>
                </c:ext>
              </c:extLst>
            </c:dLbl>
            <c:dLbl>
              <c:idx val="51"/>
              <c:layout>
                <c:manualLayout>
                  <c:x val="9.34787070349100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1A1-46CE-ACD5-75851FD454D6}"/>
                </c:ext>
              </c:extLst>
            </c:dLbl>
            <c:dLbl>
              <c:idx val="53"/>
              <c:layout>
                <c:manualLayout>
                  <c:x val="-4.66201664219282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1A1-46CE-ACD5-75851FD454D6}"/>
                </c:ext>
              </c:extLst>
            </c:dLbl>
            <c:dLbl>
              <c:idx val="56"/>
              <c:layout>
                <c:manualLayout>
                  <c:x val="9.3245227606460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1A1-46CE-ACD5-75851FD454D6}"/>
                </c:ext>
              </c:extLst>
            </c:dLbl>
            <c:dLbl>
              <c:idx val="58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1A1-46CE-ACD5-75851FD454D6}"/>
                </c:ext>
              </c:extLst>
            </c:dLbl>
            <c:dLbl>
              <c:idx val="59"/>
              <c:layout>
                <c:manualLayout>
                  <c:x val="9.34787070349100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1A1-46CE-ACD5-75851FD454D6}"/>
                </c:ext>
              </c:extLst>
            </c:dLbl>
            <c:dLbl>
              <c:idx val="64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1A1-46CE-ACD5-75851FD454D6}"/>
                </c:ext>
              </c:extLst>
            </c:dLbl>
            <c:dLbl>
              <c:idx val="65"/>
              <c:layout>
                <c:manualLayout>
                  <c:x val="-7.7820606950563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1A1-46CE-ACD5-75851FD454D6}"/>
                </c:ext>
              </c:extLst>
            </c:dLbl>
            <c:dLbl>
              <c:idx val="66"/>
              <c:layout>
                <c:manualLayout>
                  <c:x val="-4.66201664219282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1A1-46CE-ACD5-75851FD454D6}"/>
                </c:ext>
              </c:extLst>
            </c:dLbl>
            <c:dLbl>
              <c:idx val="67"/>
              <c:layout>
                <c:manualLayout>
                  <c:x val="3.12761107067591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1A1-46CE-ACD5-75851FD454D6}"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市区町村別_件数及び割合!$R$6:$R$79</c:f>
              <c:strCache>
                <c:ptCount val="74"/>
                <c:pt idx="0">
                  <c:v>能勢町</c:v>
                </c:pt>
                <c:pt idx="1">
                  <c:v>忠岡町</c:v>
                </c:pt>
                <c:pt idx="2">
                  <c:v>岸和田市</c:v>
                </c:pt>
                <c:pt idx="3">
                  <c:v>島本町</c:v>
                </c:pt>
                <c:pt idx="4">
                  <c:v>千早赤阪村</c:v>
                </c:pt>
                <c:pt idx="5">
                  <c:v>此花区</c:v>
                </c:pt>
                <c:pt idx="6">
                  <c:v>高石市</c:v>
                </c:pt>
                <c:pt idx="7">
                  <c:v>貝塚市</c:v>
                </c:pt>
                <c:pt idx="8">
                  <c:v>和泉市</c:v>
                </c:pt>
                <c:pt idx="9">
                  <c:v>岬町</c:v>
                </c:pt>
                <c:pt idx="10">
                  <c:v>泉大津市</c:v>
                </c:pt>
                <c:pt idx="11">
                  <c:v>大正区</c:v>
                </c:pt>
                <c:pt idx="12">
                  <c:v>豊能町</c:v>
                </c:pt>
                <c:pt idx="13">
                  <c:v>箕面市</c:v>
                </c:pt>
                <c:pt idx="14">
                  <c:v>堺市美原区</c:v>
                </c:pt>
                <c:pt idx="15">
                  <c:v>堺市東区</c:v>
                </c:pt>
                <c:pt idx="16">
                  <c:v>浪速区</c:v>
                </c:pt>
                <c:pt idx="17">
                  <c:v>堺市西区</c:v>
                </c:pt>
                <c:pt idx="18">
                  <c:v>大東市</c:v>
                </c:pt>
                <c:pt idx="19">
                  <c:v>堺市中区</c:v>
                </c:pt>
                <c:pt idx="20">
                  <c:v>池田市</c:v>
                </c:pt>
                <c:pt idx="21">
                  <c:v>摂津市</c:v>
                </c:pt>
                <c:pt idx="22">
                  <c:v>東淀川区</c:v>
                </c:pt>
                <c:pt idx="23">
                  <c:v>泉南市</c:v>
                </c:pt>
                <c:pt idx="24">
                  <c:v>堺市</c:v>
                </c:pt>
                <c:pt idx="25">
                  <c:v>堺市堺区</c:v>
                </c:pt>
                <c:pt idx="26">
                  <c:v>吹田市</c:v>
                </c:pt>
                <c:pt idx="27">
                  <c:v>堺市北区</c:v>
                </c:pt>
                <c:pt idx="28">
                  <c:v>寝屋川市</c:v>
                </c:pt>
                <c:pt idx="29">
                  <c:v>福島区</c:v>
                </c:pt>
                <c:pt idx="30">
                  <c:v>都島区</c:v>
                </c:pt>
                <c:pt idx="31">
                  <c:v>富田林市</c:v>
                </c:pt>
                <c:pt idx="32">
                  <c:v>泉佐野市</c:v>
                </c:pt>
                <c:pt idx="33">
                  <c:v>守口市</c:v>
                </c:pt>
                <c:pt idx="34">
                  <c:v>茨木市</c:v>
                </c:pt>
                <c:pt idx="35">
                  <c:v>田尻町</c:v>
                </c:pt>
                <c:pt idx="36">
                  <c:v>港区</c:v>
                </c:pt>
                <c:pt idx="37">
                  <c:v>東大阪市</c:v>
                </c:pt>
                <c:pt idx="38">
                  <c:v>阪南市</c:v>
                </c:pt>
                <c:pt idx="39">
                  <c:v>太子町</c:v>
                </c:pt>
                <c:pt idx="40">
                  <c:v>高槻市</c:v>
                </c:pt>
                <c:pt idx="41">
                  <c:v>枚方市</c:v>
                </c:pt>
                <c:pt idx="42">
                  <c:v>豊中市</c:v>
                </c:pt>
                <c:pt idx="43">
                  <c:v>堺市南区</c:v>
                </c:pt>
                <c:pt idx="44">
                  <c:v>東成区</c:v>
                </c:pt>
                <c:pt idx="45">
                  <c:v>四條畷市</c:v>
                </c:pt>
                <c:pt idx="46">
                  <c:v>中央区</c:v>
                </c:pt>
                <c:pt idx="47">
                  <c:v>淀川区</c:v>
                </c:pt>
                <c:pt idx="48">
                  <c:v>北区</c:v>
                </c:pt>
                <c:pt idx="49">
                  <c:v>熊取町</c:v>
                </c:pt>
                <c:pt idx="50">
                  <c:v>鶴見区</c:v>
                </c:pt>
                <c:pt idx="51">
                  <c:v>大阪市</c:v>
                </c:pt>
                <c:pt idx="52">
                  <c:v>羽曳野市</c:v>
                </c:pt>
                <c:pt idx="53">
                  <c:v>生野区</c:v>
                </c:pt>
                <c:pt idx="54">
                  <c:v>河内長野市</c:v>
                </c:pt>
                <c:pt idx="55">
                  <c:v>大阪狭山市</c:v>
                </c:pt>
                <c:pt idx="56">
                  <c:v>城東区</c:v>
                </c:pt>
                <c:pt idx="57">
                  <c:v>住之江区</c:v>
                </c:pt>
                <c:pt idx="58">
                  <c:v>門真市</c:v>
                </c:pt>
                <c:pt idx="59">
                  <c:v>西淀川区</c:v>
                </c:pt>
                <c:pt idx="60">
                  <c:v>西成区</c:v>
                </c:pt>
                <c:pt idx="61">
                  <c:v>八尾市</c:v>
                </c:pt>
                <c:pt idx="62">
                  <c:v>天王寺区</c:v>
                </c:pt>
                <c:pt idx="63">
                  <c:v>交野市</c:v>
                </c:pt>
                <c:pt idx="64">
                  <c:v>旭区</c:v>
                </c:pt>
                <c:pt idx="65">
                  <c:v>藤井寺市</c:v>
                </c:pt>
                <c:pt idx="66">
                  <c:v>河南町</c:v>
                </c:pt>
                <c:pt idx="67">
                  <c:v>住吉区</c:v>
                </c:pt>
                <c:pt idx="68">
                  <c:v>平野区</c:v>
                </c:pt>
                <c:pt idx="69">
                  <c:v>柏原市</c:v>
                </c:pt>
                <c:pt idx="70">
                  <c:v>東住吉区</c:v>
                </c:pt>
                <c:pt idx="71">
                  <c:v>西区</c:v>
                </c:pt>
                <c:pt idx="72">
                  <c:v>松原市</c:v>
                </c:pt>
                <c:pt idx="73">
                  <c:v>阿倍野区</c:v>
                </c:pt>
              </c:strCache>
            </c:strRef>
          </c:cat>
          <c:val>
            <c:numRef>
              <c:f>市区町村別_件数及び割合!$U$6:$U$79</c:f>
              <c:numCache>
                <c:formatCode>General</c:formatCode>
                <c:ptCount val="74"/>
                <c:pt idx="0">
                  <c:v>-0.80000000000000071</c:v>
                </c:pt>
                <c:pt idx="1">
                  <c:v>6.7</c:v>
                </c:pt>
                <c:pt idx="2">
                  <c:v>2.1000000000000019</c:v>
                </c:pt>
                <c:pt idx="3">
                  <c:v>1.9000000000000017</c:v>
                </c:pt>
                <c:pt idx="4">
                  <c:v>1.100000000000001</c:v>
                </c:pt>
                <c:pt idx="5">
                  <c:v>1.5000000000000013</c:v>
                </c:pt>
                <c:pt idx="6">
                  <c:v>2.9999999999999973</c:v>
                </c:pt>
                <c:pt idx="7">
                  <c:v>3.8999999999999977</c:v>
                </c:pt>
                <c:pt idx="8">
                  <c:v>2.1999999999999966</c:v>
                </c:pt>
                <c:pt idx="9">
                  <c:v>1.5999999999999959</c:v>
                </c:pt>
                <c:pt idx="10">
                  <c:v>4.5999999999999988</c:v>
                </c:pt>
                <c:pt idx="11">
                  <c:v>0.69999999999999507</c:v>
                </c:pt>
                <c:pt idx="12">
                  <c:v>2.1999999999999966</c:v>
                </c:pt>
                <c:pt idx="13">
                  <c:v>2.2999999999999963</c:v>
                </c:pt>
                <c:pt idx="14">
                  <c:v>2.3999999999999968</c:v>
                </c:pt>
                <c:pt idx="15">
                  <c:v>2.2999999999999963</c:v>
                </c:pt>
                <c:pt idx="16">
                  <c:v>2.4999999999999964</c:v>
                </c:pt>
                <c:pt idx="17">
                  <c:v>2.0000000000000018</c:v>
                </c:pt>
                <c:pt idx="18">
                  <c:v>2.200000000000002</c:v>
                </c:pt>
                <c:pt idx="19">
                  <c:v>1.7000000000000015</c:v>
                </c:pt>
                <c:pt idx="20">
                  <c:v>2.0000000000000018</c:v>
                </c:pt>
                <c:pt idx="21">
                  <c:v>3.2000000000000028</c:v>
                </c:pt>
                <c:pt idx="22">
                  <c:v>2.6000000000000023</c:v>
                </c:pt>
                <c:pt idx="23">
                  <c:v>1.7000000000000015</c:v>
                </c:pt>
                <c:pt idx="24">
                  <c:v>1.4000000000000012</c:v>
                </c:pt>
                <c:pt idx="25">
                  <c:v>0.60000000000000053</c:v>
                </c:pt>
                <c:pt idx="26">
                  <c:v>2.4000000000000021</c:v>
                </c:pt>
                <c:pt idx="27">
                  <c:v>0.9000000000000008</c:v>
                </c:pt>
                <c:pt idx="28">
                  <c:v>1.6000000000000014</c:v>
                </c:pt>
                <c:pt idx="29">
                  <c:v>3.1000000000000028</c:v>
                </c:pt>
                <c:pt idx="30">
                  <c:v>1.7000000000000015</c:v>
                </c:pt>
                <c:pt idx="31">
                  <c:v>2.300000000000002</c:v>
                </c:pt>
                <c:pt idx="32">
                  <c:v>2.8000000000000025</c:v>
                </c:pt>
                <c:pt idx="33">
                  <c:v>1.9000000000000017</c:v>
                </c:pt>
                <c:pt idx="34">
                  <c:v>0.50000000000000044</c:v>
                </c:pt>
                <c:pt idx="35">
                  <c:v>2.7000000000000024</c:v>
                </c:pt>
                <c:pt idx="36">
                  <c:v>1.4000000000000012</c:v>
                </c:pt>
                <c:pt idx="37">
                  <c:v>1.4000000000000012</c:v>
                </c:pt>
                <c:pt idx="38">
                  <c:v>1.4000000000000012</c:v>
                </c:pt>
                <c:pt idx="39">
                  <c:v>2.200000000000002</c:v>
                </c:pt>
                <c:pt idx="40">
                  <c:v>1.6000000000000014</c:v>
                </c:pt>
                <c:pt idx="41">
                  <c:v>1.4000000000000012</c:v>
                </c:pt>
                <c:pt idx="42">
                  <c:v>1.7000000000000015</c:v>
                </c:pt>
                <c:pt idx="43">
                  <c:v>0.9000000000000008</c:v>
                </c:pt>
                <c:pt idx="44">
                  <c:v>1.3000000000000012</c:v>
                </c:pt>
                <c:pt idx="45">
                  <c:v>0.70000000000000062</c:v>
                </c:pt>
                <c:pt idx="46">
                  <c:v>0.20000000000000018</c:v>
                </c:pt>
                <c:pt idx="47">
                  <c:v>1.9000000000000017</c:v>
                </c:pt>
                <c:pt idx="48">
                  <c:v>1.4000000000000012</c:v>
                </c:pt>
                <c:pt idx="49">
                  <c:v>0.70000000000000062</c:v>
                </c:pt>
                <c:pt idx="50">
                  <c:v>1.4000000000000012</c:v>
                </c:pt>
                <c:pt idx="51">
                  <c:v>1.5000000000000013</c:v>
                </c:pt>
                <c:pt idx="52">
                  <c:v>0.60000000000000053</c:v>
                </c:pt>
                <c:pt idx="53">
                  <c:v>2.6000000000000023</c:v>
                </c:pt>
                <c:pt idx="54">
                  <c:v>1.7000000000000015</c:v>
                </c:pt>
                <c:pt idx="55">
                  <c:v>-0.50000000000000044</c:v>
                </c:pt>
                <c:pt idx="56">
                  <c:v>0.20000000000000018</c:v>
                </c:pt>
                <c:pt idx="57">
                  <c:v>1.0000000000000009</c:v>
                </c:pt>
                <c:pt idx="58">
                  <c:v>1.4000000000000012</c:v>
                </c:pt>
                <c:pt idx="59">
                  <c:v>1.5000000000000013</c:v>
                </c:pt>
                <c:pt idx="60">
                  <c:v>2.200000000000002</c:v>
                </c:pt>
                <c:pt idx="61">
                  <c:v>2.6000000000000023</c:v>
                </c:pt>
                <c:pt idx="62">
                  <c:v>1.7000000000000015</c:v>
                </c:pt>
                <c:pt idx="63">
                  <c:v>0.20000000000000018</c:v>
                </c:pt>
                <c:pt idx="64">
                  <c:v>1.100000000000001</c:v>
                </c:pt>
                <c:pt idx="65">
                  <c:v>1.4000000000000012</c:v>
                </c:pt>
                <c:pt idx="66">
                  <c:v>0.9000000000000008</c:v>
                </c:pt>
                <c:pt idx="67">
                  <c:v>1.6000000000000014</c:v>
                </c:pt>
                <c:pt idx="68">
                  <c:v>1.8000000000000016</c:v>
                </c:pt>
                <c:pt idx="69">
                  <c:v>2.8999999999999968</c:v>
                </c:pt>
                <c:pt idx="70">
                  <c:v>0.40000000000000036</c:v>
                </c:pt>
                <c:pt idx="71">
                  <c:v>-0.20000000000000018</c:v>
                </c:pt>
                <c:pt idx="72">
                  <c:v>1.0000000000000009</c:v>
                </c:pt>
                <c:pt idx="73">
                  <c:v>1.3000000000000012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1A1-46CE-ACD5-75851FD454D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5358352"/>
        <c:axId val="375358912"/>
      </c:barChart>
      <c:scatterChart>
        <c:scatterStyle val="lineMarker"/>
        <c:varyColors val="0"/>
        <c:ser>
          <c:idx val="1"/>
          <c:order val="1"/>
          <c:tx>
            <c:strRef>
              <c:f>市区町村別_件数及び割合!$B$80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9.593123500215725E-2"/>
                  <c:y val="-0.8592485240766714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1A1-46CE-ACD5-75851FD454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市区町村別_件数及び割合!$AB$6:$AB$79</c:f>
              <c:numCache>
                <c:formatCode>General</c:formatCode>
                <c:ptCount val="74"/>
                <c:pt idx="0">
                  <c:v>1.7000000000000015</c:v>
                </c:pt>
                <c:pt idx="1">
                  <c:v>1.7000000000000015</c:v>
                </c:pt>
                <c:pt idx="2">
                  <c:v>1.7000000000000015</c:v>
                </c:pt>
                <c:pt idx="3">
                  <c:v>1.7000000000000015</c:v>
                </c:pt>
                <c:pt idx="4">
                  <c:v>1.7000000000000015</c:v>
                </c:pt>
                <c:pt idx="5">
                  <c:v>1.7000000000000015</c:v>
                </c:pt>
                <c:pt idx="6">
                  <c:v>1.7000000000000015</c:v>
                </c:pt>
                <c:pt idx="7">
                  <c:v>1.7000000000000015</c:v>
                </c:pt>
                <c:pt idx="8">
                  <c:v>1.7000000000000015</c:v>
                </c:pt>
                <c:pt idx="9">
                  <c:v>1.7000000000000015</c:v>
                </c:pt>
                <c:pt idx="10">
                  <c:v>1.7000000000000015</c:v>
                </c:pt>
                <c:pt idx="11">
                  <c:v>1.7000000000000015</c:v>
                </c:pt>
                <c:pt idx="12">
                  <c:v>1.7000000000000015</c:v>
                </c:pt>
                <c:pt idx="13">
                  <c:v>1.7000000000000015</c:v>
                </c:pt>
                <c:pt idx="14">
                  <c:v>1.7000000000000015</c:v>
                </c:pt>
                <c:pt idx="15">
                  <c:v>1.7000000000000015</c:v>
                </c:pt>
                <c:pt idx="16">
                  <c:v>1.7000000000000015</c:v>
                </c:pt>
                <c:pt idx="17">
                  <c:v>1.7000000000000015</c:v>
                </c:pt>
                <c:pt idx="18">
                  <c:v>1.7000000000000015</c:v>
                </c:pt>
                <c:pt idx="19">
                  <c:v>1.7000000000000015</c:v>
                </c:pt>
                <c:pt idx="20">
                  <c:v>1.7000000000000015</c:v>
                </c:pt>
                <c:pt idx="21">
                  <c:v>1.7000000000000015</c:v>
                </c:pt>
                <c:pt idx="22">
                  <c:v>1.7000000000000015</c:v>
                </c:pt>
                <c:pt idx="23">
                  <c:v>1.7000000000000015</c:v>
                </c:pt>
                <c:pt idx="24">
                  <c:v>1.7000000000000015</c:v>
                </c:pt>
                <c:pt idx="25">
                  <c:v>1.7000000000000015</c:v>
                </c:pt>
                <c:pt idx="26">
                  <c:v>1.7000000000000015</c:v>
                </c:pt>
                <c:pt idx="27">
                  <c:v>1.7000000000000015</c:v>
                </c:pt>
                <c:pt idx="28">
                  <c:v>1.7000000000000015</c:v>
                </c:pt>
                <c:pt idx="29">
                  <c:v>1.7000000000000015</c:v>
                </c:pt>
                <c:pt idx="30">
                  <c:v>1.7000000000000015</c:v>
                </c:pt>
                <c:pt idx="31">
                  <c:v>1.7000000000000015</c:v>
                </c:pt>
                <c:pt idx="32">
                  <c:v>1.7000000000000015</c:v>
                </c:pt>
                <c:pt idx="33">
                  <c:v>1.7000000000000015</c:v>
                </c:pt>
                <c:pt idx="34">
                  <c:v>1.7000000000000015</c:v>
                </c:pt>
                <c:pt idx="35">
                  <c:v>1.7000000000000015</c:v>
                </c:pt>
                <c:pt idx="36">
                  <c:v>1.7000000000000015</c:v>
                </c:pt>
                <c:pt idx="37">
                  <c:v>1.7000000000000015</c:v>
                </c:pt>
                <c:pt idx="38">
                  <c:v>1.7000000000000015</c:v>
                </c:pt>
                <c:pt idx="39">
                  <c:v>1.7000000000000015</c:v>
                </c:pt>
                <c:pt idx="40">
                  <c:v>1.7000000000000015</c:v>
                </c:pt>
                <c:pt idx="41">
                  <c:v>1.7000000000000015</c:v>
                </c:pt>
                <c:pt idx="42">
                  <c:v>1.7000000000000015</c:v>
                </c:pt>
                <c:pt idx="43">
                  <c:v>1.7000000000000015</c:v>
                </c:pt>
                <c:pt idx="44">
                  <c:v>1.7000000000000015</c:v>
                </c:pt>
                <c:pt idx="45">
                  <c:v>1.7000000000000015</c:v>
                </c:pt>
                <c:pt idx="46">
                  <c:v>1.7000000000000015</c:v>
                </c:pt>
                <c:pt idx="47">
                  <c:v>1.7000000000000015</c:v>
                </c:pt>
                <c:pt idx="48">
                  <c:v>1.7000000000000015</c:v>
                </c:pt>
                <c:pt idx="49">
                  <c:v>1.7000000000000015</c:v>
                </c:pt>
                <c:pt idx="50">
                  <c:v>1.7000000000000015</c:v>
                </c:pt>
                <c:pt idx="51">
                  <c:v>1.7000000000000015</c:v>
                </c:pt>
                <c:pt idx="52">
                  <c:v>1.7000000000000015</c:v>
                </c:pt>
                <c:pt idx="53">
                  <c:v>1.7000000000000015</c:v>
                </c:pt>
                <c:pt idx="54">
                  <c:v>1.7000000000000015</c:v>
                </c:pt>
                <c:pt idx="55">
                  <c:v>1.7000000000000015</c:v>
                </c:pt>
                <c:pt idx="56">
                  <c:v>1.7000000000000015</c:v>
                </c:pt>
                <c:pt idx="57">
                  <c:v>1.7000000000000015</c:v>
                </c:pt>
                <c:pt idx="58">
                  <c:v>1.7000000000000015</c:v>
                </c:pt>
                <c:pt idx="59">
                  <c:v>1.7000000000000015</c:v>
                </c:pt>
                <c:pt idx="60">
                  <c:v>1.7000000000000015</c:v>
                </c:pt>
                <c:pt idx="61">
                  <c:v>1.7000000000000015</c:v>
                </c:pt>
                <c:pt idx="62">
                  <c:v>1.7000000000000015</c:v>
                </c:pt>
                <c:pt idx="63">
                  <c:v>1.7000000000000015</c:v>
                </c:pt>
                <c:pt idx="64">
                  <c:v>1.7000000000000015</c:v>
                </c:pt>
                <c:pt idx="65">
                  <c:v>1.7000000000000015</c:v>
                </c:pt>
                <c:pt idx="66">
                  <c:v>1.7000000000000015</c:v>
                </c:pt>
                <c:pt idx="67">
                  <c:v>1.7000000000000015</c:v>
                </c:pt>
                <c:pt idx="68">
                  <c:v>1.7000000000000015</c:v>
                </c:pt>
                <c:pt idx="69">
                  <c:v>1.7000000000000015</c:v>
                </c:pt>
                <c:pt idx="70">
                  <c:v>1.7000000000000015</c:v>
                </c:pt>
                <c:pt idx="71">
                  <c:v>1.7000000000000015</c:v>
                </c:pt>
                <c:pt idx="72">
                  <c:v>1.7000000000000015</c:v>
                </c:pt>
                <c:pt idx="73">
                  <c:v>1.7000000000000015</c:v>
                </c:pt>
              </c:numCache>
            </c:numRef>
          </c:xVal>
          <c:yVal>
            <c:numRef>
              <c:f>市区町村別_件数及び割合!$AC$6:$AC$79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41A1-46CE-ACD5-75851FD45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75373472"/>
        <c:axId val="375363952"/>
      </c:scatterChart>
      <c:catAx>
        <c:axId val="37535835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75358912"/>
        <c:crosses val="autoZero"/>
        <c:auto val="1"/>
        <c:lblAlgn val="ctr"/>
        <c:lblOffset val="100"/>
        <c:noMultiLvlLbl val="0"/>
      </c:catAx>
      <c:valAx>
        <c:axId val="37535891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071485507246373"/>
              <c:y val="3.7631111111111115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75358352"/>
        <c:crosses val="autoZero"/>
        <c:crossBetween val="between"/>
      </c:valAx>
      <c:valAx>
        <c:axId val="375363952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75373472"/>
        <c:crosses val="max"/>
        <c:crossBetween val="midCat"/>
      </c:valAx>
      <c:valAx>
        <c:axId val="375373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5363952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45488143811721"/>
          <c:y val="1.2118890544087395E-2"/>
          <c:w val="0.60314673880905922"/>
          <c:h val="3.2809622003214182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18</xdr:col>
      <xdr:colOff>540685</xdr:colOff>
      <xdr:row>44</xdr:row>
      <xdr:rowOff>74521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21</xdr:col>
      <xdr:colOff>75750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042F354-0CA7-43CF-A164-B0795A63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19050</xdr:rowOff>
    </xdr:from>
    <xdr:to>
      <xdr:col>13</xdr:col>
      <xdr:colOff>554100</xdr:colOff>
      <xdr:row>81</xdr:row>
      <xdr:rowOff>19048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1995894-EF56-4C72-98D5-95EF9A01CA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389"/>
        <a:stretch/>
      </xdr:blipFill>
      <xdr:spPr>
        <a:xfrm>
          <a:off x="1152525" y="3181350"/>
          <a:ext cx="7221600" cy="10801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21</xdr:col>
      <xdr:colOff>132900</xdr:colOff>
      <xdr:row>74</xdr:row>
      <xdr:rowOff>97200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B4311E9C-E326-4338-B369-841FB7739C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13</xdr:col>
      <xdr:colOff>554100</xdr:colOff>
      <xdr:row>81</xdr:row>
      <xdr:rowOff>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BA5265EF-7F1E-463E-AFE2-AB9124641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390"/>
        <a:stretch/>
      </xdr:blipFill>
      <xdr:spPr>
        <a:xfrm>
          <a:off x="1152525" y="3162300"/>
          <a:ext cx="7221600" cy="1080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U51"/>
  <sheetViews>
    <sheetView showGridLines="0" tabSelected="1" zoomScaleNormal="100" zoomScaleSheetLayoutView="100" workbookViewId="0"/>
  </sheetViews>
  <sheetFormatPr defaultColWidth="9" defaultRowHeight="13.5"/>
  <cols>
    <col min="1" max="1" width="4.625" style="3" customWidth="1"/>
    <col min="2" max="2" width="4.5" style="5" bestFit="1" customWidth="1"/>
    <col min="3" max="3" width="2.25" style="3" customWidth="1"/>
    <col min="4" max="4" width="32.625" style="3" customWidth="1"/>
    <col min="5" max="18" width="10.125" style="3" customWidth="1"/>
    <col min="19" max="16384" width="9" style="3"/>
  </cols>
  <sheetData>
    <row r="1" spans="2:21" ht="16.5" customHeight="1">
      <c r="B1" s="189" t="s">
        <v>1092</v>
      </c>
      <c r="C1" s="190"/>
      <c r="D1" s="19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2:21" ht="16.5" customHeight="1" thickBot="1">
      <c r="B2" s="189" t="s">
        <v>385</v>
      </c>
      <c r="C2" s="190"/>
      <c r="D2" s="19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2:21" ht="24" customHeight="1">
      <c r="B3" s="257"/>
      <c r="C3" s="258"/>
      <c r="D3" s="259"/>
      <c r="E3" s="15">
        <v>44652</v>
      </c>
      <c r="F3" s="15">
        <v>44682</v>
      </c>
      <c r="G3" s="15">
        <v>44713</v>
      </c>
      <c r="H3" s="15">
        <v>44743</v>
      </c>
      <c r="I3" s="15">
        <v>44774</v>
      </c>
      <c r="J3" s="15">
        <v>44805</v>
      </c>
      <c r="K3" s="15">
        <v>44835</v>
      </c>
      <c r="L3" s="15">
        <v>44866</v>
      </c>
      <c r="M3" s="15">
        <v>44896</v>
      </c>
      <c r="N3" s="15">
        <v>44927</v>
      </c>
      <c r="O3" s="15">
        <v>44958</v>
      </c>
      <c r="P3" s="15">
        <v>44986</v>
      </c>
      <c r="Q3" s="6">
        <v>12</v>
      </c>
      <c r="R3" s="7">
        <v>12</v>
      </c>
      <c r="S3" s="26"/>
      <c r="T3" s="26"/>
      <c r="U3" s="26"/>
    </row>
    <row r="4" spans="2:21" ht="24" customHeight="1">
      <c r="B4" s="8" t="s">
        <v>72</v>
      </c>
      <c r="C4" s="116" t="s">
        <v>71</v>
      </c>
      <c r="D4" s="10"/>
      <c r="E4" s="63">
        <v>2859111</v>
      </c>
      <c r="F4" s="63">
        <v>2796786</v>
      </c>
      <c r="G4" s="63">
        <v>2872324</v>
      </c>
      <c r="H4" s="63">
        <v>2863675</v>
      </c>
      <c r="I4" s="63">
        <v>2857147</v>
      </c>
      <c r="J4" s="63">
        <v>2920516</v>
      </c>
      <c r="K4" s="63">
        <v>2887429</v>
      </c>
      <c r="L4" s="63">
        <v>2889099</v>
      </c>
      <c r="M4" s="63">
        <v>2977459</v>
      </c>
      <c r="N4" s="63">
        <v>2774153</v>
      </c>
      <c r="O4" s="63">
        <v>2774786</v>
      </c>
      <c r="P4" s="63">
        <v>3009190</v>
      </c>
      <c r="Q4" s="64">
        <v>2873472.9166666665</v>
      </c>
      <c r="R4" s="65">
        <v>34481675</v>
      </c>
      <c r="S4" s="26"/>
      <c r="T4" s="26"/>
      <c r="U4" s="26"/>
    </row>
    <row r="5" spans="2:21" ht="24" customHeight="1">
      <c r="B5" s="8" t="s">
        <v>70</v>
      </c>
      <c r="C5" s="116" t="s">
        <v>69</v>
      </c>
      <c r="D5" s="10"/>
      <c r="E5" s="63">
        <v>43329</v>
      </c>
      <c r="F5" s="63">
        <v>43957</v>
      </c>
      <c r="G5" s="63">
        <v>43467</v>
      </c>
      <c r="H5" s="63">
        <v>45358</v>
      </c>
      <c r="I5" s="63">
        <v>46037</v>
      </c>
      <c r="J5" s="63">
        <v>43801</v>
      </c>
      <c r="K5" s="63">
        <v>45381</v>
      </c>
      <c r="L5" s="63">
        <v>44759</v>
      </c>
      <c r="M5" s="63">
        <v>47319</v>
      </c>
      <c r="N5" s="63">
        <v>47303</v>
      </c>
      <c r="O5" s="63">
        <v>42826</v>
      </c>
      <c r="P5" s="63">
        <v>47055</v>
      </c>
      <c r="Q5" s="64">
        <v>45049.333333333336</v>
      </c>
      <c r="R5" s="65">
        <v>540592</v>
      </c>
      <c r="S5" s="26"/>
      <c r="T5" s="26"/>
      <c r="U5" s="26"/>
    </row>
    <row r="6" spans="2:21" ht="24" customHeight="1">
      <c r="B6" s="8" t="s">
        <v>68</v>
      </c>
      <c r="C6" s="117" t="s">
        <v>213</v>
      </c>
      <c r="D6" s="10"/>
      <c r="E6" s="154">
        <v>1.515471067754977E-2</v>
      </c>
      <c r="F6" s="154">
        <v>1.5716969407026493E-2</v>
      </c>
      <c r="G6" s="154">
        <v>1.5133042094137012E-2</v>
      </c>
      <c r="H6" s="154">
        <v>1.5839087885322182E-2</v>
      </c>
      <c r="I6" s="154">
        <v>1.6112926636256377E-2</v>
      </c>
      <c r="J6" s="154">
        <v>1.4997692188640638E-2</v>
      </c>
      <c r="K6" s="154">
        <v>1.5716750091517403E-2</v>
      </c>
      <c r="L6" s="154">
        <v>1.5492373227777934E-2</v>
      </c>
      <c r="M6" s="154">
        <v>1.5892410273323661E-2</v>
      </c>
      <c r="N6" s="154">
        <v>1.7051330622355726E-2</v>
      </c>
      <c r="O6" s="154">
        <v>1.5433983017068704E-2</v>
      </c>
      <c r="P6" s="154">
        <v>1.563709835537138E-2</v>
      </c>
      <c r="Q6" s="155">
        <v>1.5677660670486572E-2</v>
      </c>
      <c r="R6" s="67"/>
      <c r="S6" s="26"/>
      <c r="T6" s="26"/>
      <c r="U6" s="26"/>
    </row>
    <row r="7" spans="2:21" ht="24" customHeight="1">
      <c r="B7" s="11" t="s">
        <v>67</v>
      </c>
      <c r="C7" s="118" t="s">
        <v>483</v>
      </c>
      <c r="D7" s="12"/>
      <c r="E7" s="68">
        <v>95600999630</v>
      </c>
      <c r="F7" s="68">
        <v>93654819840</v>
      </c>
      <c r="G7" s="68">
        <v>96199616890</v>
      </c>
      <c r="H7" s="68">
        <v>96984325060</v>
      </c>
      <c r="I7" s="68">
        <v>98449399850</v>
      </c>
      <c r="J7" s="68">
        <v>96949816780</v>
      </c>
      <c r="K7" s="68">
        <v>97429863610</v>
      </c>
      <c r="L7" s="68">
        <v>97718430930</v>
      </c>
      <c r="M7" s="68">
        <v>102609144500</v>
      </c>
      <c r="N7" s="68">
        <v>98878304030</v>
      </c>
      <c r="O7" s="68">
        <v>93117212810</v>
      </c>
      <c r="P7" s="68">
        <v>101775739510</v>
      </c>
      <c r="Q7" s="69">
        <v>97447306120</v>
      </c>
      <c r="R7" s="70">
        <v>1169367673440</v>
      </c>
      <c r="S7" s="26"/>
      <c r="T7" s="26"/>
      <c r="U7" s="26"/>
    </row>
    <row r="8" spans="2:21" ht="24" customHeight="1">
      <c r="B8" s="13" t="s">
        <v>66</v>
      </c>
      <c r="C8" s="191"/>
      <c r="D8" s="119" t="s">
        <v>484</v>
      </c>
      <c r="E8" s="71">
        <v>41732947630</v>
      </c>
      <c r="F8" s="71">
        <v>42005205260</v>
      </c>
      <c r="G8" s="71">
        <v>42016783990</v>
      </c>
      <c r="H8" s="71">
        <v>44042407680</v>
      </c>
      <c r="I8" s="71">
        <v>45778000160</v>
      </c>
      <c r="J8" s="71">
        <v>42864233950</v>
      </c>
      <c r="K8" s="71">
        <v>44116853680</v>
      </c>
      <c r="L8" s="71">
        <v>44046626350</v>
      </c>
      <c r="M8" s="71">
        <v>47339177720</v>
      </c>
      <c r="N8" s="71">
        <v>47398332730</v>
      </c>
      <c r="O8" s="71">
        <v>41275349050</v>
      </c>
      <c r="P8" s="71">
        <v>45767311610</v>
      </c>
      <c r="Q8" s="72">
        <v>44031935817.5</v>
      </c>
      <c r="R8" s="73">
        <v>528383229810</v>
      </c>
      <c r="S8" s="26"/>
      <c r="T8" s="26"/>
      <c r="U8" s="26"/>
    </row>
    <row r="9" spans="2:21" ht="24" customHeight="1">
      <c r="B9" s="13" t="s">
        <v>65</v>
      </c>
      <c r="C9" s="192"/>
      <c r="D9" s="119" t="s">
        <v>485</v>
      </c>
      <c r="E9" s="71">
        <v>53868052000</v>
      </c>
      <c r="F9" s="71">
        <v>51649614580</v>
      </c>
      <c r="G9" s="71">
        <v>54182832900</v>
      </c>
      <c r="H9" s="71">
        <v>52941917380</v>
      </c>
      <c r="I9" s="71">
        <v>52671399690</v>
      </c>
      <c r="J9" s="71">
        <v>54085582830</v>
      </c>
      <c r="K9" s="71">
        <v>53313009930</v>
      </c>
      <c r="L9" s="71">
        <v>53671804580</v>
      </c>
      <c r="M9" s="71">
        <v>55269966780</v>
      </c>
      <c r="N9" s="71">
        <v>51479971300</v>
      </c>
      <c r="O9" s="71">
        <v>51841863760</v>
      </c>
      <c r="P9" s="71">
        <v>56008427900</v>
      </c>
      <c r="Q9" s="72">
        <v>53415370302.5</v>
      </c>
      <c r="R9" s="73">
        <v>640984443630</v>
      </c>
      <c r="S9" s="26"/>
      <c r="T9" s="26"/>
      <c r="U9" s="26"/>
    </row>
    <row r="10" spans="2:21" ht="24" customHeight="1" thickBot="1">
      <c r="B10" s="8" t="s">
        <v>64</v>
      </c>
      <c r="C10" s="117" t="s">
        <v>214</v>
      </c>
      <c r="D10" s="9"/>
      <c r="E10" s="66">
        <v>0.43653254454992146</v>
      </c>
      <c r="F10" s="66">
        <v>0.44851087570038295</v>
      </c>
      <c r="G10" s="66">
        <v>0.43676664573461171</v>
      </c>
      <c r="H10" s="66">
        <v>0.45411882438479489</v>
      </c>
      <c r="I10" s="66">
        <v>0.46499013939900619</v>
      </c>
      <c r="J10" s="66">
        <v>0.44212805525221538</v>
      </c>
      <c r="K10" s="66">
        <v>0.4528062756671245</v>
      </c>
      <c r="L10" s="66">
        <v>0.45075044626486616</v>
      </c>
      <c r="M10" s="66">
        <v>0.4613543749017418</v>
      </c>
      <c r="N10" s="66">
        <v>0.47936029238142264</v>
      </c>
      <c r="O10" s="66">
        <v>0.44326229065962097</v>
      </c>
      <c r="P10" s="66">
        <v>0.44968783160257086</v>
      </c>
      <c r="Q10" s="74">
        <v>0.45185380253895929</v>
      </c>
      <c r="R10" s="75"/>
      <c r="S10" s="26"/>
      <c r="T10" s="26"/>
      <c r="U10" s="26"/>
    </row>
    <row r="11" spans="2:21">
      <c r="B11" s="14" t="s">
        <v>492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>
      <c r="B12" s="14" t="s">
        <v>193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93"/>
      <c r="S12" s="193"/>
      <c r="T12" s="193"/>
      <c r="U12" s="26"/>
    </row>
    <row r="13" spans="2:21">
      <c r="B13" s="194" t="s">
        <v>211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2:21">
      <c r="B14" s="194" t="s">
        <v>227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2:21">
      <c r="B15" s="194" t="s">
        <v>237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>
      <c r="B16" s="19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>
      <c r="B17" s="19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6.5" customHeight="1">
      <c r="B18" s="189" t="s">
        <v>1091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6.5" customHeight="1">
      <c r="B19" s="189" t="s">
        <v>385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>
      <c r="B20" s="19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50" t="s">
        <v>239</v>
      </c>
    </row>
    <row r="21" spans="2:21">
      <c r="B21" s="19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59" t="s">
        <v>481</v>
      </c>
    </row>
    <row r="22" spans="2:21">
      <c r="B22" s="19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159" t="s">
        <v>482</v>
      </c>
    </row>
    <row r="23" spans="2:21">
      <c r="B23" s="19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159" t="s">
        <v>240</v>
      </c>
    </row>
    <row r="24" spans="2:21">
      <c r="B24" s="19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>
      <c r="B25" s="19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>
      <c r="B26" s="19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>
      <c r="B27" s="19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>
      <c r="B28" s="19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>
      <c r="B29" s="19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>
      <c r="B30" s="19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>
      <c r="B31" s="19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>
      <c r="B32" s="19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>
      <c r="B33" s="19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>
      <c r="B34" s="19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>
      <c r="B35" s="19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>
      <c r="B36" s="19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>
      <c r="B37" s="19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>
      <c r="B38" s="19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>
      <c r="B39" s="19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>
      <c r="B40" s="19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>
      <c r="B41" s="19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>
      <c r="B42" s="19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2:21">
      <c r="B43" s="19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2:21" ht="13.5" customHeight="1">
      <c r="B44" s="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2:21" ht="13.5" customHeight="1">
      <c r="B45" s="4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2:21" ht="13.5" customHeight="1">
      <c r="B46" s="14" t="s">
        <v>492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189"/>
      <c r="N46" s="193"/>
      <c r="O46" s="193"/>
      <c r="P46" s="193"/>
      <c r="Q46" s="193"/>
      <c r="R46" s="193"/>
      <c r="S46" s="193"/>
      <c r="T46" s="193"/>
      <c r="U46" s="26"/>
    </row>
    <row r="47" spans="2:21" ht="13.5" customHeight="1">
      <c r="B47" s="14" t="s">
        <v>193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93"/>
      <c r="S47" s="193"/>
      <c r="T47" s="193"/>
      <c r="U47" s="26"/>
    </row>
    <row r="48" spans="2:21" ht="13.5" customHeight="1">
      <c r="B48" s="194" t="s">
        <v>211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93"/>
      <c r="S48" s="193"/>
      <c r="T48" s="193"/>
      <c r="U48" s="26"/>
    </row>
    <row r="49" spans="2:21" ht="13.5" customHeight="1">
      <c r="B49" s="194" t="s">
        <v>227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2:21" ht="13.5" customHeight="1">
      <c r="B50" s="194" t="s">
        <v>237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2:21" ht="13.5" customHeight="1">
      <c r="B51" s="197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</sheetData>
  <mergeCells count="1">
    <mergeCell ref="B3:D3"/>
  </mergeCells>
  <phoneticPr fontId="4"/>
  <pageMargins left="0.70866141732283472" right="0.27559055118110237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42803-37A8-4B45-B866-13D7D974AFEB}">
  <sheetPr codeName="Sheet36"/>
  <dimension ref="B1:F6"/>
  <sheetViews>
    <sheetView showGridLines="0" zoomScaleNormal="100" zoomScaleSheetLayoutView="100" workbookViewId="0"/>
  </sheetViews>
  <sheetFormatPr defaultColWidth="9" defaultRowHeight="20.25" customHeight="1"/>
  <cols>
    <col min="1" max="1" width="4.625" style="3" customWidth="1"/>
    <col min="2" max="5" width="16.625" style="3" customWidth="1"/>
    <col min="6" max="6" width="12.625" style="3" customWidth="1"/>
    <col min="7" max="16384" width="9" style="3"/>
  </cols>
  <sheetData>
    <row r="1" spans="2:6" ht="16.5" customHeight="1">
      <c r="B1" s="137" t="s">
        <v>394</v>
      </c>
      <c r="C1" s="26"/>
      <c r="D1" s="26"/>
      <c r="E1" s="26"/>
      <c r="F1" s="26"/>
    </row>
    <row r="2" spans="2:6" ht="16.5" customHeight="1">
      <c r="B2" s="26" t="s">
        <v>380</v>
      </c>
      <c r="C2" s="201"/>
      <c r="D2" s="201"/>
      <c r="E2" s="201"/>
      <c r="F2" s="201"/>
    </row>
    <row r="3" spans="2:6" ht="24.75" customHeight="1">
      <c r="B3" s="29" t="s">
        <v>374</v>
      </c>
      <c r="C3" s="30" t="s">
        <v>74</v>
      </c>
      <c r="D3" s="31" t="s">
        <v>75</v>
      </c>
      <c r="E3" s="30" t="s">
        <v>472</v>
      </c>
      <c r="F3" s="31" t="s">
        <v>216</v>
      </c>
    </row>
    <row r="4" spans="2:6" ht="20.25" customHeight="1">
      <c r="B4" s="186" t="s">
        <v>375</v>
      </c>
      <c r="C4" s="86">
        <v>24171854950</v>
      </c>
      <c r="D4" s="160">
        <v>212406514340</v>
      </c>
      <c r="E4" s="86">
        <v>236578369290</v>
      </c>
      <c r="F4" s="79">
        <f>IFERROR(E4/$E$6,"-")</f>
        <v>0.44774011729151703</v>
      </c>
    </row>
    <row r="5" spans="2:6" ht="20.25" customHeight="1" thickBot="1">
      <c r="B5" s="186" t="s">
        <v>376</v>
      </c>
      <c r="C5" s="86">
        <v>16758892520</v>
      </c>
      <c r="D5" s="160">
        <v>275045968000</v>
      </c>
      <c r="E5" s="86">
        <v>291804860520</v>
      </c>
      <c r="F5" s="176">
        <f>IFERROR(E5/$E$6,"-")</f>
        <v>0.55225988270848292</v>
      </c>
    </row>
    <row r="6" spans="2:6" ht="20.25" customHeight="1" thickTop="1">
      <c r="B6" s="221" t="s">
        <v>377</v>
      </c>
      <c r="C6" s="99">
        <f>年齢階層別_医療費!C11</f>
        <v>40930747470</v>
      </c>
      <c r="D6" s="162">
        <f>年齢階層別_医療費!D11</f>
        <v>487452482340</v>
      </c>
      <c r="E6" s="99">
        <f>年齢階層別_医療費!E11</f>
        <v>528383229810</v>
      </c>
      <c r="F6" s="32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ignoredErrors>
    <ignoredError sqref="F4:F5" emptyCellReferenc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26" customWidth="1"/>
    <col min="2" max="2" width="3.25" style="26" customWidth="1"/>
    <col min="3" max="3" width="11.875" style="26" customWidth="1"/>
    <col min="4" max="27" width="8.625" style="26" customWidth="1"/>
    <col min="28" max="34" width="6.125" style="26" customWidth="1"/>
    <col min="35" max="16384" width="9" style="26"/>
  </cols>
  <sheetData>
    <row r="1" spans="2:34" ht="16.5" customHeight="1">
      <c r="B1" s="137" t="s">
        <v>394</v>
      </c>
    </row>
    <row r="2" spans="2:34" ht="16.5" customHeight="1">
      <c r="B2" s="137" t="s">
        <v>383</v>
      </c>
    </row>
    <row r="3" spans="2:34" ht="13.5" customHeight="1">
      <c r="B3" s="295"/>
      <c r="C3" s="298" t="s">
        <v>117</v>
      </c>
      <c r="D3" s="290" t="s">
        <v>85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  <c r="AB3" s="290" t="s">
        <v>118</v>
      </c>
      <c r="AC3" s="291"/>
      <c r="AD3" s="291"/>
      <c r="AE3" s="291"/>
      <c r="AF3" s="291"/>
      <c r="AG3" s="291"/>
      <c r="AH3" s="292"/>
    </row>
    <row r="4" spans="2:34" ht="13.5" customHeight="1">
      <c r="B4" s="296"/>
      <c r="C4" s="299"/>
      <c r="D4" s="290" t="s">
        <v>57</v>
      </c>
      <c r="E4" s="291"/>
      <c r="F4" s="291"/>
      <c r="G4" s="290" t="s">
        <v>58</v>
      </c>
      <c r="H4" s="291"/>
      <c r="I4" s="291"/>
      <c r="J4" s="290" t="s">
        <v>59</v>
      </c>
      <c r="K4" s="291"/>
      <c r="L4" s="291"/>
      <c r="M4" s="290" t="s">
        <v>60</v>
      </c>
      <c r="N4" s="291"/>
      <c r="O4" s="291"/>
      <c r="P4" s="290" t="s">
        <v>61</v>
      </c>
      <c r="Q4" s="291"/>
      <c r="R4" s="291"/>
      <c r="S4" s="290" t="s">
        <v>62</v>
      </c>
      <c r="T4" s="291"/>
      <c r="U4" s="291"/>
      <c r="V4" s="290" t="s">
        <v>63</v>
      </c>
      <c r="W4" s="291"/>
      <c r="X4" s="291"/>
      <c r="Y4" s="287" t="s">
        <v>87</v>
      </c>
      <c r="Z4" s="288"/>
      <c r="AA4" s="289"/>
      <c r="AB4" s="293" t="s">
        <v>57</v>
      </c>
      <c r="AC4" s="293" t="s">
        <v>58</v>
      </c>
      <c r="AD4" s="293" t="s">
        <v>59</v>
      </c>
      <c r="AE4" s="293" t="s">
        <v>60</v>
      </c>
      <c r="AF4" s="293" t="s">
        <v>61</v>
      </c>
      <c r="AG4" s="293" t="s">
        <v>62</v>
      </c>
      <c r="AH4" s="293" t="s">
        <v>63</v>
      </c>
    </row>
    <row r="5" spans="2:34" ht="13.5" customHeight="1">
      <c r="B5" s="297"/>
      <c r="C5" s="300"/>
      <c r="D5" s="143" t="s">
        <v>86</v>
      </c>
      <c r="E5" s="144" t="s">
        <v>84</v>
      </c>
      <c r="F5" s="145" t="s">
        <v>113</v>
      </c>
      <c r="G5" s="143" t="s">
        <v>86</v>
      </c>
      <c r="H5" s="144" t="s">
        <v>84</v>
      </c>
      <c r="I5" s="145" t="s">
        <v>114</v>
      </c>
      <c r="J5" s="143" t="s">
        <v>86</v>
      </c>
      <c r="K5" s="144" t="s">
        <v>84</v>
      </c>
      <c r="L5" s="145" t="s">
        <v>114</v>
      </c>
      <c r="M5" s="143" t="s">
        <v>86</v>
      </c>
      <c r="N5" s="144" t="s">
        <v>84</v>
      </c>
      <c r="O5" s="145" t="s">
        <v>114</v>
      </c>
      <c r="P5" s="143" t="s">
        <v>86</v>
      </c>
      <c r="Q5" s="144" t="s">
        <v>84</v>
      </c>
      <c r="R5" s="145" t="s">
        <v>114</v>
      </c>
      <c r="S5" s="143" t="s">
        <v>86</v>
      </c>
      <c r="T5" s="144" t="s">
        <v>84</v>
      </c>
      <c r="U5" s="145" t="s">
        <v>114</v>
      </c>
      <c r="V5" s="143" t="s">
        <v>86</v>
      </c>
      <c r="W5" s="144" t="s">
        <v>84</v>
      </c>
      <c r="X5" s="146" t="s">
        <v>114</v>
      </c>
      <c r="Y5" s="143" t="s">
        <v>86</v>
      </c>
      <c r="Z5" s="145" t="s">
        <v>84</v>
      </c>
      <c r="AA5" s="145" t="s">
        <v>114</v>
      </c>
      <c r="AB5" s="294"/>
      <c r="AC5" s="294"/>
      <c r="AD5" s="294"/>
      <c r="AE5" s="294"/>
      <c r="AF5" s="294"/>
      <c r="AG5" s="294"/>
      <c r="AH5" s="294"/>
    </row>
    <row r="6" spans="2:34" ht="13.5" customHeight="1">
      <c r="B6" s="138">
        <v>1</v>
      </c>
      <c r="C6" s="28" t="s">
        <v>50</v>
      </c>
      <c r="D6" s="126">
        <v>167322810</v>
      </c>
      <c r="E6" s="184">
        <v>339017110</v>
      </c>
      <c r="F6" s="123">
        <f>SUM(D6:E6)</f>
        <v>506339920</v>
      </c>
      <c r="G6" s="126">
        <v>210441470</v>
      </c>
      <c r="H6" s="184">
        <v>1764838120</v>
      </c>
      <c r="I6" s="123">
        <f>SUM(G6:H6)</f>
        <v>1975279590</v>
      </c>
      <c r="J6" s="126">
        <v>4334796980</v>
      </c>
      <c r="K6" s="184">
        <v>30206075020</v>
      </c>
      <c r="L6" s="123">
        <f>SUM(J6:K6)</f>
        <v>34540872000</v>
      </c>
      <c r="M6" s="126">
        <v>3925588300</v>
      </c>
      <c r="N6" s="184">
        <v>38220381340</v>
      </c>
      <c r="O6" s="123">
        <f>SUM(M6:N6)</f>
        <v>42145969640</v>
      </c>
      <c r="P6" s="126">
        <v>1561392560</v>
      </c>
      <c r="Q6" s="184">
        <v>36418954610</v>
      </c>
      <c r="R6" s="123">
        <f>SUM(P6:Q6)</f>
        <v>37980347170</v>
      </c>
      <c r="S6" s="126">
        <v>326926930</v>
      </c>
      <c r="T6" s="184">
        <v>21329465510</v>
      </c>
      <c r="U6" s="123">
        <f>SUM(S6:T6)</f>
        <v>21656392440</v>
      </c>
      <c r="V6" s="126">
        <v>62017700</v>
      </c>
      <c r="W6" s="184">
        <v>7538348230</v>
      </c>
      <c r="X6" s="123">
        <f>SUM(V6:W6)</f>
        <v>7600365930</v>
      </c>
      <c r="Y6" s="126">
        <f>SUM(D6,G6,J6,M6,P6,S6,V6)</f>
        <v>10588486750</v>
      </c>
      <c r="Z6" s="125">
        <f>SUM(E6,H6,K6,N6,Q6,T6,W6)</f>
        <v>135817079940</v>
      </c>
      <c r="AA6" s="123">
        <f>SUM(F6,I6,L6,O6,R6,U6,X6)</f>
        <v>146405566690</v>
      </c>
      <c r="AB6" s="82">
        <f>IFERROR(F6/$AA6,"-")</f>
        <v>3.4584745064518423E-3</v>
      </c>
      <c r="AC6" s="82">
        <f>IFERROR(I6/$AA6,"-")</f>
        <v>1.3491833914911641E-2</v>
      </c>
      <c r="AD6" s="82">
        <f>IFERROR(L6/$AA6,"-")</f>
        <v>0.23592594722260146</v>
      </c>
      <c r="AE6" s="82">
        <f>IFERROR(O6/$AA6,"-")</f>
        <v>0.28787136030995408</v>
      </c>
      <c r="AF6" s="82">
        <f>IFERROR(R6/$AA6,"-")</f>
        <v>0.25941873679174926</v>
      </c>
      <c r="AG6" s="82">
        <f>IFERROR(U6/$AA6,"-")</f>
        <v>0.14792055336157656</v>
      </c>
      <c r="AH6" s="82">
        <f>IFERROR(X6/$AA6,"-")</f>
        <v>5.1913093892755176E-2</v>
      </c>
    </row>
    <row r="7" spans="2:34" ht="13.5" customHeight="1">
      <c r="B7" s="138">
        <v>2</v>
      </c>
      <c r="C7" s="28" t="s">
        <v>95</v>
      </c>
      <c r="D7" s="126">
        <v>1107940</v>
      </c>
      <c r="E7" s="184">
        <v>5019370</v>
      </c>
      <c r="F7" s="123">
        <f t="shared" ref="F7:F70" si="0">SUM(D7:E7)</f>
        <v>6127310</v>
      </c>
      <c r="G7" s="126">
        <v>1109340</v>
      </c>
      <c r="H7" s="184">
        <v>63618010</v>
      </c>
      <c r="I7" s="123">
        <f t="shared" ref="I7:I70" si="1">SUM(G7:H7)</f>
        <v>64727350</v>
      </c>
      <c r="J7" s="126">
        <v>142569390</v>
      </c>
      <c r="K7" s="184">
        <v>1064808150</v>
      </c>
      <c r="L7" s="123">
        <f t="shared" ref="L7:L70" si="2">SUM(J7:K7)</f>
        <v>1207377540</v>
      </c>
      <c r="M7" s="126">
        <v>111813940</v>
      </c>
      <c r="N7" s="184">
        <v>1326830930</v>
      </c>
      <c r="O7" s="123">
        <f t="shared" ref="O7:O70" si="3">SUM(M7:N7)</f>
        <v>1438644870</v>
      </c>
      <c r="P7" s="126">
        <v>85223780</v>
      </c>
      <c r="Q7" s="184">
        <v>1331033020</v>
      </c>
      <c r="R7" s="123">
        <f t="shared" ref="R7:R70" si="4">SUM(P7:Q7)</f>
        <v>1416256800</v>
      </c>
      <c r="S7" s="126">
        <v>15159640</v>
      </c>
      <c r="T7" s="184">
        <v>847203740</v>
      </c>
      <c r="U7" s="123">
        <f t="shared" ref="U7:U70" si="5">SUM(S7:T7)</f>
        <v>862363380</v>
      </c>
      <c r="V7" s="126">
        <v>0</v>
      </c>
      <c r="W7" s="184">
        <v>316996070</v>
      </c>
      <c r="X7" s="123">
        <f t="shared" ref="X7:X70" si="6">SUM(V7:W7)</f>
        <v>316996070</v>
      </c>
      <c r="Y7" s="126">
        <f>SUM(D7,G7,J7,M7,P7,S7,V7)</f>
        <v>356984030</v>
      </c>
      <c r="Z7" s="125">
        <f>SUM(E7,H7,K7,N7,Q7,T7,W7)</f>
        <v>4955509290</v>
      </c>
      <c r="AA7" s="123">
        <f t="shared" ref="AA7:AA70" si="7">SUM(F7,I7,L7,O7,R7,U7,X7)</f>
        <v>5312493320</v>
      </c>
      <c r="AB7" s="82">
        <f t="shared" ref="AB7:AB70" si="8">IFERROR(F7/$AA7,"-")</f>
        <v>1.1533774502703752E-3</v>
      </c>
      <c r="AC7" s="82">
        <f t="shared" ref="AC7:AC70" si="9">IFERROR(I7/$AA7,"-")</f>
        <v>1.2183987084994585E-2</v>
      </c>
      <c r="AD7" s="82">
        <f t="shared" ref="AD7:AD70" si="10">IFERROR(L7/$AA7,"-")</f>
        <v>0.22727135212661312</v>
      </c>
      <c r="AE7" s="82">
        <f t="shared" ref="AE7:AE70" si="11">IFERROR(O7/$AA7,"-")</f>
        <v>0.27080408074753121</v>
      </c>
      <c r="AF7" s="82">
        <f t="shared" ref="AF7:AF70" si="12">IFERROR(R7/$AA7,"-")</f>
        <v>0.26658985050733203</v>
      </c>
      <c r="AG7" s="82">
        <f t="shared" ref="AG7:AG70" si="13">IFERROR(U7/$AA7,"-")</f>
        <v>0.16232742858300667</v>
      </c>
      <c r="AH7" s="82">
        <f t="shared" ref="AH7:AH70" si="14">IFERROR(X7/$AA7,"-")</f>
        <v>5.9669923500252041E-2</v>
      </c>
    </row>
    <row r="8" spans="2:34" ht="13.5" customHeight="1">
      <c r="B8" s="138">
        <v>3</v>
      </c>
      <c r="C8" s="28" t="s">
        <v>96</v>
      </c>
      <c r="D8" s="126">
        <v>6057880</v>
      </c>
      <c r="E8" s="184">
        <v>10864630</v>
      </c>
      <c r="F8" s="123">
        <f t="shared" si="0"/>
        <v>16922510</v>
      </c>
      <c r="G8" s="126">
        <v>22565580</v>
      </c>
      <c r="H8" s="184">
        <v>29776280</v>
      </c>
      <c r="I8" s="123">
        <f t="shared" si="1"/>
        <v>52341860</v>
      </c>
      <c r="J8" s="126">
        <v>97830300</v>
      </c>
      <c r="K8" s="184">
        <v>769846070</v>
      </c>
      <c r="L8" s="123">
        <f t="shared" si="2"/>
        <v>867676370</v>
      </c>
      <c r="M8" s="126">
        <v>62270110</v>
      </c>
      <c r="N8" s="184">
        <v>1014279470</v>
      </c>
      <c r="O8" s="123">
        <f t="shared" si="3"/>
        <v>1076549580</v>
      </c>
      <c r="P8" s="126">
        <v>14902020</v>
      </c>
      <c r="Q8" s="184">
        <v>915342130</v>
      </c>
      <c r="R8" s="123">
        <f t="shared" si="4"/>
        <v>930244150</v>
      </c>
      <c r="S8" s="126">
        <v>12006810</v>
      </c>
      <c r="T8" s="184">
        <v>561111970</v>
      </c>
      <c r="U8" s="123">
        <f t="shared" si="5"/>
        <v>573118780</v>
      </c>
      <c r="V8" s="126">
        <v>0</v>
      </c>
      <c r="W8" s="184">
        <v>226377160</v>
      </c>
      <c r="X8" s="123">
        <f t="shared" si="6"/>
        <v>226377160</v>
      </c>
      <c r="Y8" s="126">
        <f>SUM(D8,G8,J8,M8,P8,S8,V8)</f>
        <v>215632700</v>
      </c>
      <c r="Z8" s="125">
        <f t="shared" ref="Y8:Z70" si="15">SUM(E8,H8,K8,N8,Q8,T8,W8)</f>
        <v>3527597710</v>
      </c>
      <c r="AA8" s="123">
        <f t="shared" si="7"/>
        <v>3743230410</v>
      </c>
      <c r="AB8" s="82">
        <f t="shared" si="8"/>
        <v>4.5208304449524924E-3</v>
      </c>
      <c r="AC8" s="82">
        <f t="shared" si="9"/>
        <v>1.3983071910339604E-2</v>
      </c>
      <c r="AD8" s="82">
        <f t="shared" si="10"/>
        <v>0.23179881411574663</v>
      </c>
      <c r="AE8" s="82">
        <f t="shared" si="11"/>
        <v>0.28759906874126939</v>
      </c>
      <c r="AF8" s="82">
        <f t="shared" si="12"/>
        <v>0.24851372961569843</v>
      </c>
      <c r="AG8" s="82">
        <f t="shared" si="13"/>
        <v>0.15310806902746871</v>
      </c>
      <c r="AH8" s="82">
        <f t="shared" si="14"/>
        <v>6.0476416144524751E-2</v>
      </c>
    </row>
    <row r="9" spans="2:34" ht="13.5" customHeight="1">
      <c r="B9" s="138">
        <v>4</v>
      </c>
      <c r="C9" s="28" t="s">
        <v>97</v>
      </c>
      <c r="D9" s="126">
        <v>0</v>
      </c>
      <c r="E9" s="184">
        <v>12775250</v>
      </c>
      <c r="F9" s="123">
        <f t="shared" si="0"/>
        <v>12775250</v>
      </c>
      <c r="G9" s="126">
        <v>1188910</v>
      </c>
      <c r="H9" s="184">
        <v>44954580</v>
      </c>
      <c r="I9" s="123">
        <f t="shared" si="1"/>
        <v>46143490</v>
      </c>
      <c r="J9" s="126">
        <v>139182950</v>
      </c>
      <c r="K9" s="184">
        <v>1026422440</v>
      </c>
      <c r="L9" s="123">
        <f t="shared" si="2"/>
        <v>1165605390</v>
      </c>
      <c r="M9" s="126">
        <v>49974050</v>
      </c>
      <c r="N9" s="184">
        <v>1189217130</v>
      </c>
      <c r="O9" s="123">
        <f t="shared" si="3"/>
        <v>1239191180</v>
      </c>
      <c r="P9" s="126">
        <v>22070230</v>
      </c>
      <c r="Q9" s="184">
        <v>1183333700</v>
      </c>
      <c r="R9" s="123">
        <f t="shared" si="4"/>
        <v>1205403930</v>
      </c>
      <c r="S9" s="126">
        <v>5617130</v>
      </c>
      <c r="T9" s="184">
        <v>606106470</v>
      </c>
      <c r="U9" s="123">
        <f t="shared" si="5"/>
        <v>611723600</v>
      </c>
      <c r="V9" s="126">
        <v>503830</v>
      </c>
      <c r="W9" s="184">
        <v>234833240</v>
      </c>
      <c r="X9" s="123">
        <f t="shared" si="6"/>
        <v>235337070</v>
      </c>
      <c r="Y9" s="126">
        <f t="shared" si="15"/>
        <v>218537100</v>
      </c>
      <c r="Z9" s="125">
        <f t="shared" si="15"/>
        <v>4297642810</v>
      </c>
      <c r="AA9" s="123">
        <f t="shared" si="7"/>
        <v>4516179910</v>
      </c>
      <c r="AB9" s="82">
        <f t="shared" si="8"/>
        <v>2.8287734887868982E-3</v>
      </c>
      <c r="AC9" s="82">
        <f t="shared" si="9"/>
        <v>1.0217371964705454E-2</v>
      </c>
      <c r="AD9" s="82">
        <f t="shared" si="10"/>
        <v>0.25809542870934921</v>
      </c>
      <c r="AE9" s="82">
        <f t="shared" si="11"/>
        <v>0.2743892415038886</v>
      </c>
      <c r="AF9" s="82">
        <f t="shared" si="12"/>
        <v>0.26690786328749244</v>
      </c>
      <c r="AG9" s="82">
        <f t="shared" si="13"/>
        <v>0.13545155688892829</v>
      </c>
      <c r="AH9" s="82">
        <f t="shared" si="14"/>
        <v>5.2109764156849099E-2</v>
      </c>
    </row>
    <row r="10" spans="2:34" ht="13.5" customHeight="1">
      <c r="B10" s="138">
        <v>5</v>
      </c>
      <c r="C10" s="28" t="s">
        <v>98</v>
      </c>
      <c r="D10" s="126">
        <v>0</v>
      </c>
      <c r="E10" s="184">
        <v>11764700</v>
      </c>
      <c r="F10" s="123">
        <f t="shared" si="0"/>
        <v>11764700</v>
      </c>
      <c r="G10" s="126">
        <v>0</v>
      </c>
      <c r="H10" s="184">
        <v>26296470</v>
      </c>
      <c r="I10" s="123">
        <f t="shared" si="1"/>
        <v>26296470</v>
      </c>
      <c r="J10" s="126">
        <v>77991520</v>
      </c>
      <c r="K10" s="184">
        <v>671967390</v>
      </c>
      <c r="L10" s="123">
        <f t="shared" si="2"/>
        <v>749958910</v>
      </c>
      <c r="M10" s="126">
        <v>122114470</v>
      </c>
      <c r="N10" s="184">
        <v>669300590</v>
      </c>
      <c r="O10" s="123">
        <f t="shared" si="3"/>
        <v>791415060</v>
      </c>
      <c r="P10" s="126">
        <v>63230060</v>
      </c>
      <c r="Q10" s="184">
        <v>704638950</v>
      </c>
      <c r="R10" s="123">
        <f t="shared" si="4"/>
        <v>767869010</v>
      </c>
      <c r="S10" s="126">
        <v>6253500</v>
      </c>
      <c r="T10" s="184">
        <v>432841100</v>
      </c>
      <c r="U10" s="123">
        <f t="shared" si="5"/>
        <v>439094600</v>
      </c>
      <c r="V10" s="126">
        <v>755320</v>
      </c>
      <c r="W10" s="184">
        <v>176544580</v>
      </c>
      <c r="X10" s="123">
        <f t="shared" si="6"/>
        <v>177299900</v>
      </c>
      <c r="Y10" s="126">
        <f t="shared" si="15"/>
        <v>270344870</v>
      </c>
      <c r="Z10" s="125">
        <f t="shared" si="15"/>
        <v>2693353780</v>
      </c>
      <c r="AA10" s="123">
        <f t="shared" si="7"/>
        <v>2963698650</v>
      </c>
      <c r="AB10" s="82">
        <f t="shared" si="8"/>
        <v>3.9696006204949343E-3</v>
      </c>
      <c r="AC10" s="82">
        <f t="shared" si="9"/>
        <v>8.8728555448780184E-3</v>
      </c>
      <c r="AD10" s="82">
        <f t="shared" si="10"/>
        <v>0.25304830165509573</v>
      </c>
      <c r="AE10" s="82">
        <f t="shared" si="11"/>
        <v>0.2670362791439676</v>
      </c>
      <c r="AF10" s="82">
        <f t="shared" si="12"/>
        <v>0.25909145992289062</v>
      </c>
      <c r="AG10" s="82">
        <f t="shared" si="13"/>
        <v>0.14815764079117827</v>
      </c>
      <c r="AH10" s="82">
        <f t="shared" si="14"/>
        <v>5.9823862321494801E-2</v>
      </c>
    </row>
    <row r="11" spans="2:34" ht="13.5" customHeight="1">
      <c r="B11" s="138">
        <v>6</v>
      </c>
      <c r="C11" s="28" t="s">
        <v>99</v>
      </c>
      <c r="D11" s="126">
        <v>0</v>
      </c>
      <c r="E11" s="184">
        <v>5510100</v>
      </c>
      <c r="F11" s="123">
        <f t="shared" si="0"/>
        <v>5510100</v>
      </c>
      <c r="G11" s="126">
        <v>4906420</v>
      </c>
      <c r="H11" s="184">
        <v>57776600</v>
      </c>
      <c r="I11" s="123">
        <f t="shared" si="1"/>
        <v>62683020</v>
      </c>
      <c r="J11" s="126">
        <v>152462040</v>
      </c>
      <c r="K11" s="184">
        <v>1059463950</v>
      </c>
      <c r="L11" s="123">
        <f t="shared" si="2"/>
        <v>1211925990</v>
      </c>
      <c r="M11" s="126">
        <v>90415810</v>
      </c>
      <c r="N11" s="184">
        <v>1389596590</v>
      </c>
      <c r="O11" s="123">
        <f t="shared" si="3"/>
        <v>1480012400</v>
      </c>
      <c r="P11" s="126">
        <v>65629660</v>
      </c>
      <c r="Q11" s="184">
        <v>1218102850</v>
      </c>
      <c r="R11" s="123">
        <f t="shared" si="4"/>
        <v>1283732510</v>
      </c>
      <c r="S11" s="126">
        <v>7025210</v>
      </c>
      <c r="T11" s="184">
        <v>637780240</v>
      </c>
      <c r="U11" s="123">
        <f t="shared" si="5"/>
        <v>644805450</v>
      </c>
      <c r="V11" s="126">
        <v>0</v>
      </c>
      <c r="W11" s="184">
        <v>198677390</v>
      </c>
      <c r="X11" s="123">
        <f t="shared" si="6"/>
        <v>198677390</v>
      </c>
      <c r="Y11" s="126">
        <f t="shared" si="15"/>
        <v>320439140</v>
      </c>
      <c r="Z11" s="125">
        <f t="shared" si="15"/>
        <v>4566907720</v>
      </c>
      <c r="AA11" s="123">
        <f t="shared" si="7"/>
        <v>4887346860</v>
      </c>
      <c r="AB11" s="82">
        <f t="shared" si="8"/>
        <v>1.1274215147479834E-3</v>
      </c>
      <c r="AC11" s="82">
        <f t="shared" si="9"/>
        <v>1.2825572196036032E-2</v>
      </c>
      <c r="AD11" s="82">
        <f t="shared" si="10"/>
        <v>0.24797216664094104</v>
      </c>
      <c r="AE11" s="82">
        <f t="shared" si="11"/>
        <v>0.30282532474071217</v>
      </c>
      <c r="AF11" s="82">
        <f t="shared" si="12"/>
        <v>0.26266449809539405</v>
      </c>
      <c r="AG11" s="82">
        <f t="shared" si="13"/>
        <v>0.13193363771197528</v>
      </c>
      <c r="AH11" s="82">
        <f t="shared" si="14"/>
        <v>4.0651379100193431E-2</v>
      </c>
    </row>
    <row r="12" spans="2:34" ht="13.5" customHeight="1">
      <c r="B12" s="138">
        <v>7</v>
      </c>
      <c r="C12" s="28" t="s">
        <v>100</v>
      </c>
      <c r="D12" s="126">
        <v>125709910</v>
      </c>
      <c r="E12" s="184">
        <v>11287200</v>
      </c>
      <c r="F12" s="123">
        <f t="shared" si="0"/>
        <v>136997110</v>
      </c>
      <c r="G12" s="126">
        <v>19942700</v>
      </c>
      <c r="H12" s="184">
        <v>87299570</v>
      </c>
      <c r="I12" s="123">
        <f t="shared" si="1"/>
        <v>107242270</v>
      </c>
      <c r="J12" s="126">
        <v>158554760</v>
      </c>
      <c r="K12" s="184">
        <v>1108701510</v>
      </c>
      <c r="L12" s="123">
        <f t="shared" si="2"/>
        <v>1267256270</v>
      </c>
      <c r="M12" s="126">
        <v>140874300</v>
      </c>
      <c r="N12" s="184">
        <v>1222095070</v>
      </c>
      <c r="O12" s="123">
        <f t="shared" si="3"/>
        <v>1362969370</v>
      </c>
      <c r="P12" s="126">
        <v>31981740</v>
      </c>
      <c r="Q12" s="184">
        <v>1069771210</v>
      </c>
      <c r="R12" s="123">
        <f t="shared" si="4"/>
        <v>1101752950</v>
      </c>
      <c r="S12" s="126">
        <v>11007510</v>
      </c>
      <c r="T12" s="184">
        <v>703108340</v>
      </c>
      <c r="U12" s="123">
        <f t="shared" si="5"/>
        <v>714115850</v>
      </c>
      <c r="V12" s="126">
        <v>2550050</v>
      </c>
      <c r="W12" s="184">
        <v>255229360</v>
      </c>
      <c r="X12" s="123">
        <f t="shared" si="6"/>
        <v>257779410</v>
      </c>
      <c r="Y12" s="126">
        <f t="shared" si="15"/>
        <v>490620970</v>
      </c>
      <c r="Z12" s="125">
        <f t="shared" si="15"/>
        <v>4457492260</v>
      </c>
      <c r="AA12" s="123">
        <f t="shared" si="7"/>
        <v>4948113230</v>
      </c>
      <c r="AB12" s="82">
        <f t="shared" si="8"/>
        <v>2.7686737071697932E-2</v>
      </c>
      <c r="AC12" s="82">
        <f t="shared" si="9"/>
        <v>2.1673366193360129E-2</v>
      </c>
      <c r="AD12" s="82">
        <f t="shared" si="10"/>
        <v>0.25610898762718898</v>
      </c>
      <c r="AE12" s="82">
        <f t="shared" si="11"/>
        <v>0.2754523404469465</v>
      </c>
      <c r="AF12" s="82">
        <f t="shared" si="12"/>
        <v>0.22266122434712352</v>
      </c>
      <c r="AG12" s="82">
        <f t="shared" si="13"/>
        <v>0.14432083842996454</v>
      </c>
      <c r="AH12" s="82">
        <f t="shared" si="14"/>
        <v>5.2096505883718426E-2</v>
      </c>
    </row>
    <row r="13" spans="2:34" ht="13.5" customHeight="1">
      <c r="B13" s="138">
        <v>8</v>
      </c>
      <c r="C13" s="28" t="s">
        <v>51</v>
      </c>
      <c r="D13" s="126">
        <v>0</v>
      </c>
      <c r="E13" s="184">
        <v>7392420</v>
      </c>
      <c r="F13" s="123">
        <f t="shared" si="0"/>
        <v>7392420</v>
      </c>
      <c r="G13" s="126">
        <v>4918000</v>
      </c>
      <c r="H13" s="184">
        <v>29140360</v>
      </c>
      <c r="I13" s="123">
        <f t="shared" si="1"/>
        <v>34058360</v>
      </c>
      <c r="J13" s="126">
        <v>169305610</v>
      </c>
      <c r="K13" s="184">
        <v>735698900</v>
      </c>
      <c r="L13" s="123">
        <f t="shared" si="2"/>
        <v>905004510</v>
      </c>
      <c r="M13" s="126">
        <v>126634700</v>
      </c>
      <c r="N13" s="184">
        <v>649568880</v>
      </c>
      <c r="O13" s="123">
        <f t="shared" si="3"/>
        <v>776203580</v>
      </c>
      <c r="P13" s="126">
        <v>35600670</v>
      </c>
      <c r="Q13" s="184">
        <v>719625470</v>
      </c>
      <c r="R13" s="123">
        <f t="shared" si="4"/>
        <v>755226140</v>
      </c>
      <c r="S13" s="126">
        <v>14822420</v>
      </c>
      <c r="T13" s="184">
        <v>540228920</v>
      </c>
      <c r="U13" s="123">
        <f t="shared" si="5"/>
        <v>555051340</v>
      </c>
      <c r="V13" s="126">
        <v>3537000</v>
      </c>
      <c r="W13" s="184">
        <v>230371750</v>
      </c>
      <c r="X13" s="123">
        <f t="shared" si="6"/>
        <v>233908750</v>
      </c>
      <c r="Y13" s="126">
        <f t="shared" si="15"/>
        <v>354818400</v>
      </c>
      <c r="Z13" s="125">
        <f t="shared" si="15"/>
        <v>2912026700</v>
      </c>
      <c r="AA13" s="123">
        <f t="shared" si="7"/>
        <v>3266845100</v>
      </c>
      <c r="AB13" s="82">
        <f t="shared" si="8"/>
        <v>2.2628621112154965E-3</v>
      </c>
      <c r="AC13" s="82">
        <f t="shared" si="9"/>
        <v>1.0425459107320394E-2</v>
      </c>
      <c r="AD13" s="82">
        <f t="shared" si="10"/>
        <v>0.27702706504204927</v>
      </c>
      <c r="AE13" s="82">
        <f t="shared" si="11"/>
        <v>0.23760036250264821</v>
      </c>
      <c r="AF13" s="82">
        <f t="shared" si="12"/>
        <v>0.2311790479444526</v>
      </c>
      <c r="AG13" s="82">
        <f t="shared" si="13"/>
        <v>0.16990439491606138</v>
      </c>
      <c r="AH13" s="82">
        <f t="shared" si="14"/>
        <v>7.160080837625267E-2</v>
      </c>
    </row>
    <row r="14" spans="2:34" ht="13.5" customHeight="1">
      <c r="B14" s="138">
        <v>9</v>
      </c>
      <c r="C14" s="28" t="s">
        <v>101</v>
      </c>
      <c r="D14" s="126">
        <v>0</v>
      </c>
      <c r="E14" s="184">
        <v>1564190</v>
      </c>
      <c r="F14" s="123">
        <f t="shared" si="0"/>
        <v>1564190</v>
      </c>
      <c r="G14" s="126">
        <v>0</v>
      </c>
      <c r="H14" s="184">
        <v>20704300</v>
      </c>
      <c r="I14" s="123">
        <f t="shared" si="1"/>
        <v>20704300</v>
      </c>
      <c r="J14" s="126">
        <v>75811210</v>
      </c>
      <c r="K14" s="184">
        <v>562701580</v>
      </c>
      <c r="L14" s="123">
        <f t="shared" si="2"/>
        <v>638512790</v>
      </c>
      <c r="M14" s="126">
        <v>50804460</v>
      </c>
      <c r="N14" s="184">
        <v>565027860</v>
      </c>
      <c r="O14" s="123">
        <f t="shared" si="3"/>
        <v>615832320</v>
      </c>
      <c r="P14" s="126">
        <v>34495200</v>
      </c>
      <c r="Q14" s="184">
        <v>604430360</v>
      </c>
      <c r="R14" s="123">
        <f t="shared" si="4"/>
        <v>638925560</v>
      </c>
      <c r="S14" s="126">
        <v>5959610</v>
      </c>
      <c r="T14" s="184">
        <v>279229630</v>
      </c>
      <c r="U14" s="123">
        <f t="shared" si="5"/>
        <v>285189240</v>
      </c>
      <c r="V14" s="126">
        <v>550320</v>
      </c>
      <c r="W14" s="184">
        <v>113189510</v>
      </c>
      <c r="X14" s="123">
        <f t="shared" si="6"/>
        <v>113739830</v>
      </c>
      <c r="Y14" s="126">
        <f t="shared" si="15"/>
        <v>167620800</v>
      </c>
      <c r="Z14" s="125">
        <f t="shared" si="15"/>
        <v>2146847430</v>
      </c>
      <c r="AA14" s="123">
        <f t="shared" si="7"/>
        <v>2314468230</v>
      </c>
      <c r="AB14" s="82">
        <f t="shared" si="8"/>
        <v>6.7583126859339091E-4</v>
      </c>
      <c r="AC14" s="82">
        <f t="shared" si="9"/>
        <v>8.9455969762868605E-3</v>
      </c>
      <c r="AD14" s="82">
        <f t="shared" si="10"/>
        <v>0.27587883113867584</v>
      </c>
      <c r="AE14" s="82">
        <f t="shared" si="11"/>
        <v>0.26607940088250853</v>
      </c>
      <c r="AF14" s="82">
        <f t="shared" si="12"/>
        <v>0.27605717448106859</v>
      </c>
      <c r="AG14" s="82">
        <f t="shared" si="13"/>
        <v>0.12322020078020254</v>
      </c>
      <c r="AH14" s="82">
        <f t="shared" si="14"/>
        <v>4.9142964472664204E-2</v>
      </c>
    </row>
    <row r="15" spans="2:34" ht="13.5" customHeight="1">
      <c r="B15" s="138">
        <v>10</v>
      </c>
      <c r="C15" s="28" t="s">
        <v>52</v>
      </c>
      <c r="D15" s="126">
        <v>529200</v>
      </c>
      <c r="E15" s="184">
        <v>16641420</v>
      </c>
      <c r="F15" s="123">
        <f t="shared" si="0"/>
        <v>17170620</v>
      </c>
      <c r="G15" s="126">
        <v>1799850</v>
      </c>
      <c r="H15" s="184">
        <v>38841350</v>
      </c>
      <c r="I15" s="123">
        <f t="shared" si="1"/>
        <v>40641200</v>
      </c>
      <c r="J15" s="126">
        <v>165642230</v>
      </c>
      <c r="K15" s="184">
        <v>1007578580</v>
      </c>
      <c r="L15" s="123">
        <f t="shared" si="2"/>
        <v>1173220810</v>
      </c>
      <c r="M15" s="126">
        <v>115345600</v>
      </c>
      <c r="N15" s="184">
        <v>1319619730</v>
      </c>
      <c r="O15" s="123">
        <f t="shared" si="3"/>
        <v>1434965330</v>
      </c>
      <c r="P15" s="126">
        <v>52636650</v>
      </c>
      <c r="Q15" s="184">
        <v>1276115340</v>
      </c>
      <c r="R15" s="123">
        <f t="shared" si="4"/>
        <v>1328751990</v>
      </c>
      <c r="S15" s="126">
        <v>6201890</v>
      </c>
      <c r="T15" s="184">
        <v>684895720</v>
      </c>
      <c r="U15" s="123">
        <f t="shared" si="5"/>
        <v>691097610</v>
      </c>
      <c r="V15" s="126">
        <v>515100</v>
      </c>
      <c r="W15" s="184">
        <v>289080180</v>
      </c>
      <c r="X15" s="123">
        <f t="shared" si="6"/>
        <v>289595280</v>
      </c>
      <c r="Y15" s="126">
        <f t="shared" si="15"/>
        <v>342670520</v>
      </c>
      <c r="Z15" s="125">
        <f t="shared" si="15"/>
        <v>4632772320</v>
      </c>
      <c r="AA15" s="123">
        <f t="shared" si="7"/>
        <v>4975442840</v>
      </c>
      <c r="AB15" s="82">
        <f t="shared" si="8"/>
        <v>3.451073713872673E-3</v>
      </c>
      <c r="AC15" s="82">
        <f t="shared" si="9"/>
        <v>8.1683583365214588E-3</v>
      </c>
      <c r="AD15" s="82">
        <f t="shared" si="10"/>
        <v>0.23580228890741312</v>
      </c>
      <c r="AE15" s="82">
        <f t="shared" si="11"/>
        <v>0.28840956999116085</v>
      </c>
      <c r="AF15" s="82">
        <f t="shared" si="12"/>
        <v>0.26706205512351944</v>
      </c>
      <c r="AG15" s="82">
        <f t="shared" si="13"/>
        <v>0.13890172839368806</v>
      </c>
      <c r="AH15" s="82">
        <f t="shared" si="14"/>
        <v>5.8204925533824441E-2</v>
      </c>
    </row>
    <row r="16" spans="2:34" ht="13.5" customHeight="1">
      <c r="B16" s="138">
        <v>11</v>
      </c>
      <c r="C16" s="28" t="s">
        <v>53</v>
      </c>
      <c r="D16" s="126">
        <v>3316270</v>
      </c>
      <c r="E16" s="184">
        <v>28484480</v>
      </c>
      <c r="F16" s="123">
        <f t="shared" si="0"/>
        <v>31800750</v>
      </c>
      <c r="G16" s="126">
        <v>11448420</v>
      </c>
      <c r="H16" s="184">
        <v>152178970</v>
      </c>
      <c r="I16" s="123">
        <f t="shared" si="1"/>
        <v>163627390</v>
      </c>
      <c r="J16" s="126">
        <v>284806420</v>
      </c>
      <c r="K16" s="184">
        <v>1943963320</v>
      </c>
      <c r="L16" s="123">
        <f t="shared" si="2"/>
        <v>2228769740</v>
      </c>
      <c r="M16" s="126">
        <v>313426350</v>
      </c>
      <c r="N16" s="184">
        <v>2627525050</v>
      </c>
      <c r="O16" s="123">
        <f t="shared" si="3"/>
        <v>2940951400</v>
      </c>
      <c r="P16" s="126">
        <v>58401940</v>
      </c>
      <c r="Q16" s="184">
        <v>2309514180</v>
      </c>
      <c r="R16" s="123">
        <f t="shared" si="4"/>
        <v>2367916120</v>
      </c>
      <c r="S16" s="126">
        <v>19981340</v>
      </c>
      <c r="T16" s="184">
        <v>1361134860</v>
      </c>
      <c r="U16" s="123">
        <f t="shared" si="5"/>
        <v>1381116200</v>
      </c>
      <c r="V16" s="126">
        <v>9679820</v>
      </c>
      <c r="W16" s="184">
        <v>442975510</v>
      </c>
      <c r="X16" s="123">
        <f t="shared" si="6"/>
        <v>452655330</v>
      </c>
      <c r="Y16" s="126">
        <f t="shared" si="15"/>
        <v>701060560</v>
      </c>
      <c r="Z16" s="125">
        <f t="shared" si="15"/>
        <v>8865776370</v>
      </c>
      <c r="AA16" s="123">
        <f t="shared" si="7"/>
        <v>9566836930</v>
      </c>
      <c r="AB16" s="82">
        <f t="shared" si="8"/>
        <v>3.3240610488800295E-3</v>
      </c>
      <c r="AC16" s="82">
        <f t="shared" si="9"/>
        <v>1.710360395993496E-2</v>
      </c>
      <c r="AD16" s="82">
        <f t="shared" si="10"/>
        <v>0.23296830042236333</v>
      </c>
      <c r="AE16" s="82">
        <f t="shared" si="11"/>
        <v>0.30741105148115033</v>
      </c>
      <c r="AF16" s="82">
        <f t="shared" si="12"/>
        <v>0.24751295933294434</v>
      </c>
      <c r="AG16" s="82">
        <f t="shared" si="13"/>
        <v>0.14436497769383427</v>
      </c>
      <c r="AH16" s="82">
        <f t="shared" si="14"/>
        <v>4.7315046060892769E-2</v>
      </c>
    </row>
    <row r="17" spans="2:34" ht="13.5" customHeight="1">
      <c r="B17" s="138">
        <v>12</v>
      </c>
      <c r="C17" s="28" t="s">
        <v>102</v>
      </c>
      <c r="D17" s="126">
        <v>4437040</v>
      </c>
      <c r="E17" s="184">
        <v>20927340</v>
      </c>
      <c r="F17" s="123">
        <f t="shared" si="0"/>
        <v>25364380</v>
      </c>
      <c r="G17" s="126">
        <v>15840490</v>
      </c>
      <c r="H17" s="184">
        <v>40627970</v>
      </c>
      <c r="I17" s="123">
        <f t="shared" si="1"/>
        <v>56468460</v>
      </c>
      <c r="J17" s="126">
        <v>94779830</v>
      </c>
      <c r="K17" s="184">
        <v>838394510</v>
      </c>
      <c r="L17" s="123">
        <f t="shared" si="2"/>
        <v>933174340</v>
      </c>
      <c r="M17" s="126">
        <v>100339730</v>
      </c>
      <c r="N17" s="184">
        <v>1211986640</v>
      </c>
      <c r="O17" s="123">
        <f t="shared" si="3"/>
        <v>1312326370</v>
      </c>
      <c r="P17" s="126">
        <v>35341880</v>
      </c>
      <c r="Q17" s="184">
        <v>1226996590</v>
      </c>
      <c r="R17" s="123">
        <f t="shared" si="4"/>
        <v>1262338470</v>
      </c>
      <c r="S17" s="126">
        <v>15720670</v>
      </c>
      <c r="T17" s="184">
        <v>786852040</v>
      </c>
      <c r="U17" s="123">
        <f t="shared" si="5"/>
        <v>802572710</v>
      </c>
      <c r="V17" s="126">
        <v>7036950</v>
      </c>
      <c r="W17" s="184">
        <v>237666790</v>
      </c>
      <c r="X17" s="123">
        <f t="shared" si="6"/>
        <v>244703740</v>
      </c>
      <c r="Y17" s="126">
        <f t="shared" si="15"/>
        <v>273496590</v>
      </c>
      <c r="Z17" s="125">
        <f t="shared" si="15"/>
        <v>4363451880</v>
      </c>
      <c r="AA17" s="123">
        <f t="shared" si="7"/>
        <v>4636948470</v>
      </c>
      <c r="AB17" s="82">
        <f t="shared" si="8"/>
        <v>5.4700586310375797E-3</v>
      </c>
      <c r="AC17" s="82">
        <f t="shared" si="9"/>
        <v>1.2177935632741678E-2</v>
      </c>
      <c r="AD17" s="82">
        <f t="shared" si="10"/>
        <v>0.20124751138327832</v>
      </c>
      <c r="AE17" s="82">
        <f t="shared" si="11"/>
        <v>0.28301508599684738</v>
      </c>
      <c r="AF17" s="82">
        <f t="shared" si="12"/>
        <v>0.27223474191422276</v>
      </c>
      <c r="AG17" s="82">
        <f t="shared" si="13"/>
        <v>0.17308208516710127</v>
      </c>
      <c r="AH17" s="82">
        <f t="shared" si="14"/>
        <v>5.277258127477099E-2</v>
      </c>
    </row>
    <row r="18" spans="2:34" ht="13.5" customHeight="1">
      <c r="B18" s="138">
        <v>13</v>
      </c>
      <c r="C18" s="28" t="s">
        <v>103</v>
      </c>
      <c r="D18" s="126">
        <v>6942930</v>
      </c>
      <c r="E18" s="184">
        <v>16458800</v>
      </c>
      <c r="F18" s="123">
        <f t="shared" si="0"/>
        <v>23401730</v>
      </c>
      <c r="G18" s="126">
        <v>13869270</v>
      </c>
      <c r="H18" s="184">
        <v>153046270</v>
      </c>
      <c r="I18" s="123">
        <f t="shared" si="1"/>
        <v>166915540</v>
      </c>
      <c r="J18" s="126">
        <v>187344830</v>
      </c>
      <c r="K18" s="184">
        <v>1682444530</v>
      </c>
      <c r="L18" s="123">
        <f t="shared" si="2"/>
        <v>1869789360</v>
      </c>
      <c r="M18" s="126">
        <v>176953810</v>
      </c>
      <c r="N18" s="184">
        <v>2193709140</v>
      </c>
      <c r="O18" s="123">
        <f t="shared" si="3"/>
        <v>2370662950</v>
      </c>
      <c r="P18" s="126">
        <v>75597880</v>
      </c>
      <c r="Q18" s="184">
        <v>2019343150</v>
      </c>
      <c r="R18" s="123">
        <f t="shared" si="4"/>
        <v>2094941030</v>
      </c>
      <c r="S18" s="126">
        <v>23859950</v>
      </c>
      <c r="T18" s="184">
        <v>1191300350</v>
      </c>
      <c r="U18" s="123">
        <f t="shared" si="5"/>
        <v>1215160300</v>
      </c>
      <c r="V18" s="126">
        <v>16691010</v>
      </c>
      <c r="W18" s="184">
        <v>401209610</v>
      </c>
      <c r="X18" s="123">
        <f t="shared" si="6"/>
        <v>417900620</v>
      </c>
      <c r="Y18" s="126">
        <f t="shared" si="15"/>
        <v>501259680</v>
      </c>
      <c r="Z18" s="125">
        <f t="shared" si="15"/>
        <v>7657511850</v>
      </c>
      <c r="AA18" s="123">
        <f t="shared" si="7"/>
        <v>8158771530</v>
      </c>
      <c r="AB18" s="82">
        <f t="shared" si="8"/>
        <v>2.8682908834928487E-3</v>
      </c>
      <c r="AC18" s="82">
        <f t="shared" si="9"/>
        <v>2.0458415753676584E-2</v>
      </c>
      <c r="AD18" s="82">
        <f t="shared" si="10"/>
        <v>0.22917535478530554</v>
      </c>
      <c r="AE18" s="82">
        <f t="shared" si="11"/>
        <v>0.29056616443823868</v>
      </c>
      <c r="AF18" s="82">
        <f t="shared" si="12"/>
        <v>0.25677162576459595</v>
      </c>
      <c r="AG18" s="82">
        <f t="shared" si="13"/>
        <v>0.14893912588823283</v>
      </c>
      <c r="AH18" s="82">
        <f t="shared" si="14"/>
        <v>5.1221022486457587E-2</v>
      </c>
    </row>
    <row r="19" spans="2:34" ht="13.5" customHeight="1">
      <c r="B19" s="138">
        <v>14</v>
      </c>
      <c r="C19" s="28" t="s">
        <v>104</v>
      </c>
      <c r="D19" s="126">
        <v>3977080</v>
      </c>
      <c r="E19" s="184">
        <v>18776410</v>
      </c>
      <c r="F19" s="123">
        <f t="shared" si="0"/>
        <v>22753490</v>
      </c>
      <c r="G19" s="126">
        <v>18797270</v>
      </c>
      <c r="H19" s="184">
        <v>74159250</v>
      </c>
      <c r="I19" s="123">
        <f t="shared" si="1"/>
        <v>92956520</v>
      </c>
      <c r="J19" s="126">
        <v>190411400</v>
      </c>
      <c r="K19" s="184">
        <v>1203945020</v>
      </c>
      <c r="L19" s="123">
        <f t="shared" si="2"/>
        <v>1394356420</v>
      </c>
      <c r="M19" s="126">
        <v>128168770</v>
      </c>
      <c r="N19" s="184">
        <v>1461031740</v>
      </c>
      <c r="O19" s="123">
        <f t="shared" si="3"/>
        <v>1589200510</v>
      </c>
      <c r="P19" s="126">
        <v>72525040</v>
      </c>
      <c r="Q19" s="184">
        <v>1383335660</v>
      </c>
      <c r="R19" s="123">
        <f t="shared" si="4"/>
        <v>1455860700</v>
      </c>
      <c r="S19" s="126">
        <v>18166820</v>
      </c>
      <c r="T19" s="184">
        <v>945800210</v>
      </c>
      <c r="U19" s="123">
        <f t="shared" si="5"/>
        <v>963967030</v>
      </c>
      <c r="V19" s="126">
        <v>691750</v>
      </c>
      <c r="W19" s="184">
        <v>281848050</v>
      </c>
      <c r="X19" s="123">
        <f t="shared" si="6"/>
        <v>282539800</v>
      </c>
      <c r="Y19" s="126">
        <f t="shared" si="15"/>
        <v>432738130</v>
      </c>
      <c r="Z19" s="125">
        <f t="shared" si="15"/>
        <v>5368896340</v>
      </c>
      <c r="AA19" s="123">
        <f t="shared" si="7"/>
        <v>5801634470</v>
      </c>
      <c r="AB19" s="82">
        <f t="shared" si="8"/>
        <v>3.9219103026323547E-3</v>
      </c>
      <c r="AC19" s="82">
        <f t="shared" si="9"/>
        <v>1.6022470991696243E-2</v>
      </c>
      <c r="AD19" s="82">
        <f t="shared" si="10"/>
        <v>0.24033855066363738</v>
      </c>
      <c r="AE19" s="82">
        <f t="shared" si="11"/>
        <v>0.273922895042369</v>
      </c>
      <c r="AF19" s="82">
        <f t="shared" si="12"/>
        <v>0.25093974939789682</v>
      </c>
      <c r="AG19" s="82">
        <f t="shared" si="13"/>
        <v>0.16615438890275347</v>
      </c>
      <c r="AH19" s="82">
        <f t="shared" si="14"/>
        <v>4.8700034699014745E-2</v>
      </c>
    </row>
    <row r="20" spans="2:34" ht="13.5" customHeight="1">
      <c r="B20" s="138">
        <v>15</v>
      </c>
      <c r="C20" s="28" t="s">
        <v>105</v>
      </c>
      <c r="D20" s="126">
        <v>541660</v>
      </c>
      <c r="E20" s="184">
        <v>22588020</v>
      </c>
      <c r="F20" s="123">
        <f t="shared" si="0"/>
        <v>23129680</v>
      </c>
      <c r="G20" s="126">
        <v>8885120</v>
      </c>
      <c r="H20" s="184">
        <v>82918780</v>
      </c>
      <c r="I20" s="123">
        <f t="shared" si="1"/>
        <v>91803900</v>
      </c>
      <c r="J20" s="126">
        <v>306331470</v>
      </c>
      <c r="K20" s="184">
        <v>1882008170</v>
      </c>
      <c r="L20" s="123">
        <f t="shared" si="2"/>
        <v>2188339640</v>
      </c>
      <c r="M20" s="126">
        <v>234764530</v>
      </c>
      <c r="N20" s="184">
        <v>2486467420</v>
      </c>
      <c r="O20" s="123">
        <f t="shared" si="3"/>
        <v>2721231950</v>
      </c>
      <c r="P20" s="126">
        <v>128137230</v>
      </c>
      <c r="Q20" s="184">
        <v>2510354000</v>
      </c>
      <c r="R20" s="123">
        <f t="shared" si="4"/>
        <v>2638491230</v>
      </c>
      <c r="S20" s="126">
        <v>15056360</v>
      </c>
      <c r="T20" s="184">
        <v>1315877670</v>
      </c>
      <c r="U20" s="123">
        <f t="shared" si="5"/>
        <v>1330934030</v>
      </c>
      <c r="V20" s="126">
        <v>1754730</v>
      </c>
      <c r="W20" s="184">
        <v>479391660</v>
      </c>
      <c r="X20" s="123">
        <f t="shared" si="6"/>
        <v>481146390</v>
      </c>
      <c r="Y20" s="126">
        <f t="shared" si="15"/>
        <v>695471100</v>
      </c>
      <c r="Z20" s="125">
        <f t="shared" si="15"/>
        <v>8779605720</v>
      </c>
      <c r="AA20" s="123">
        <f t="shared" si="7"/>
        <v>9475076820</v>
      </c>
      <c r="AB20" s="82">
        <f t="shared" si="8"/>
        <v>2.4411073851325249E-3</v>
      </c>
      <c r="AC20" s="82">
        <f t="shared" si="9"/>
        <v>9.6889874081253092E-3</v>
      </c>
      <c r="AD20" s="82">
        <f t="shared" si="10"/>
        <v>0.23095745623727829</v>
      </c>
      <c r="AE20" s="82">
        <f t="shared" si="11"/>
        <v>0.28719893270480101</v>
      </c>
      <c r="AF20" s="82">
        <f t="shared" si="12"/>
        <v>0.27846647368923388</v>
      </c>
      <c r="AG20" s="82">
        <f t="shared" si="13"/>
        <v>0.14046683264780116</v>
      </c>
      <c r="AH20" s="82">
        <f t="shared" si="14"/>
        <v>5.0780209927627794E-2</v>
      </c>
    </row>
    <row r="21" spans="2:34" ht="13.5" customHeight="1">
      <c r="B21" s="138">
        <v>16</v>
      </c>
      <c r="C21" s="28" t="s">
        <v>54</v>
      </c>
      <c r="D21" s="126">
        <v>0</v>
      </c>
      <c r="E21" s="184">
        <v>7612060</v>
      </c>
      <c r="F21" s="123">
        <f t="shared" si="0"/>
        <v>7612060</v>
      </c>
      <c r="G21" s="126">
        <v>5323900</v>
      </c>
      <c r="H21" s="184">
        <v>100060870</v>
      </c>
      <c r="I21" s="123">
        <f t="shared" si="1"/>
        <v>105384770</v>
      </c>
      <c r="J21" s="126">
        <v>193180980</v>
      </c>
      <c r="K21" s="184">
        <v>1079377450</v>
      </c>
      <c r="L21" s="123">
        <f t="shared" si="2"/>
        <v>1272558430</v>
      </c>
      <c r="M21" s="126">
        <v>230266040</v>
      </c>
      <c r="N21" s="184">
        <v>1398616980</v>
      </c>
      <c r="O21" s="123">
        <f t="shared" si="3"/>
        <v>1628883020</v>
      </c>
      <c r="P21" s="126">
        <v>82273090</v>
      </c>
      <c r="Q21" s="184">
        <v>1466004880</v>
      </c>
      <c r="R21" s="123">
        <f t="shared" si="4"/>
        <v>1548277970</v>
      </c>
      <c r="S21" s="126">
        <v>7657900</v>
      </c>
      <c r="T21" s="184">
        <v>963636200</v>
      </c>
      <c r="U21" s="123">
        <f t="shared" si="5"/>
        <v>971294100</v>
      </c>
      <c r="V21" s="126">
        <v>512120</v>
      </c>
      <c r="W21" s="184">
        <v>371042860</v>
      </c>
      <c r="X21" s="123">
        <f t="shared" si="6"/>
        <v>371554980</v>
      </c>
      <c r="Y21" s="126">
        <f t="shared" si="15"/>
        <v>519214030</v>
      </c>
      <c r="Z21" s="125">
        <f t="shared" si="15"/>
        <v>5386351300</v>
      </c>
      <c r="AA21" s="123">
        <f t="shared" si="7"/>
        <v>5905565330</v>
      </c>
      <c r="AB21" s="82">
        <f t="shared" si="8"/>
        <v>1.2889638120386351E-3</v>
      </c>
      <c r="AC21" s="82">
        <f t="shared" si="9"/>
        <v>1.784499266558787E-2</v>
      </c>
      <c r="AD21" s="82">
        <f t="shared" si="10"/>
        <v>0.21548460797401761</v>
      </c>
      <c r="AE21" s="82">
        <f t="shared" si="11"/>
        <v>0.2758216917397136</v>
      </c>
      <c r="AF21" s="82">
        <f t="shared" si="12"/>
        <v>0.26217269363439588</v>
      </c>
      <c r="AG21" s="82">
        <f t="shared" si="13"/>
        <v>0.16447097707409494</v>
      </c>
      <c r="AH21" s="82">
        <f t="shared" si="14"/>
        <v>6.2916073100151446E-2</v>
      </c>
    </row>
    <row r="22" spans="2:34" ht="13.5" customHeight="1">
      <c r="B22" s="138">
        <v>17</v>
      </c>
      <c r="C22" s="28" t="s">
        <v>106</v>
      </c>
      <c r="D22" s="126">
        <v>1023420</v>
      </c>
      <c r="E22" s="184">
        <v>28692180</v>
      </c>
      <c r="F22" s="123">
        <f t="shared" si="0"/>
        <v>29715600</v>
      </c>
      <c r="G22" s="126">
        <v>1749290</v>
      </c>
      <c r="H22" s="184">
        <v>114722250</v>
      </c>
      <c r="I22" s="123">
        <f t="shared" si="1"/>
        <v>116471540</v>
      </c>
      <c r="J22" s="126">
        <v>268399880</v>
      </c>
      <c r="K22" s="184">
        <v>1769577740</v>
      </c>
      <c r="L22" s="123">
        <f t="shared" si="2"/>
        <v>2037977620</v>
      </c>
      <c r="M22" s="126">
        <v>328420000</v>
      </c>
      <c r="N22" s="184">
        <v>2253117820</v>
      </c>
      <c r="O22" s="123">
        <f t="shared" si="3"/>
        <v>2581537820</v>
      </c>
      <c r="P22" s="126">
        <v>80539210</v>
      </c>
      <c r="Q22" s="184">
        <v>2353255100</v>
      </c>
      <c r="R22" s="123">
        <f t="shared" si="4"/>
        <v>2433794310</v>
      </c>
      <c r="S22" s="126">
        <v>25982310</v>
      </c>
      <c r="T22" s="184">
        <v>1392893740</v>
      </c>
      <c r="U22" s="123">
        <f t="shared" si="5"/>
        <v>1418876050</v>
      </c>
      <c r="V22" s="126">
        <v>1150500</v>
      </c>
      <c r="W22" s="184">
        <v>533892640</v>
      </c>
      <c r="X22" s="123">
        <f t="shared" si="6"/>
        <v>535043140</v>
      </c>
      <c r="Y22" s="126">
        <f t="shared" si="15"/>
        <v>707264610</v>
      </c>
      <c r="Z22" s="125">
        <f t="shared" si="15"/>
        <v>8446151470</v>
      </c>
      <c r="AA22" s="123">
        <f t="shared" si="7"/>
        <v>9153416080</v>
      </c>
      <c r="AB22" s="82">
        <f t="shared" si="8"/>
        <v>3.2463945416977046E-3</v>
      </c>
      <c r="AC22" s="82">
        <f t="shared" si="9"/>
        <v>1.2724379508376942E-2</v>
      </c>
      <c r="AD22" s="82">
        <f t="shared" si="10"/>
        <v>0.22264667116497996</v>
      </c>
      <c r="AE22" s="82">
        <f t="shared" si="11"/>
        <v>0.28202998721325473</v>
      </c>
      <c r="AF22" s="82">
        <f t="shared" si="12"/>
        <v>0.2658891815611642</v>
      </c>
      <c r="AG22" s="82">
        <f t="shared" si="13"/>
        <v>0.15501054880485668</v>
      </c>
      <c r="AH22" s="82">
        <f t="shared" si="14"/>
        <v>5.8452837205669773E-2</v>
      </c>
    </row>
    <row r="23" spans="2:34" ht="13.5" customHeight="1">
      <c r="B23" s="138">
        <v>18</v>
      </c>
      <c r="C23" s="28" t="s">
        <v>55</v>
      </c>
      <c r="D23" s="126">
        <v>3622810</v>
      </c>
      <c r="E23" s="184">
        <v>10956640</v>
      </c>
      <c r="F23" s="123">
        <f t="shared" si="0"/>
        <v>14579450</v>
      </c>
      <c r="G23" s="126">
        <v>1130890</v>
      </c>
      <c r="H23" s="184">
        <v>71695920</v>
      </c>
      <c r="I23" s="123">
        <f t="shared" si="1"/>
        <v>72826810</v>
      </c>
      <c r="J23" s="126">
        <v>227346420</v>
      </c>
      <c r="K23" s="184">
        <v>1571395050</v>
      </c>
      <c r="L23" s="123">
        <f t="shared" si="2"/>
        <v>1798741470</v>
      </c>
      <c r="M23" s="126">
        <v>241250560</v>
      </c>
      <c r="N23" s="184">
        <v>2004779230</v>
      </c>
      <c r="O23" s="123">
        <f t="shared" si="3"/>
        <v>2246029790</v>
      </c>
      <c r="P23" s="126">
        <v>71346710</v>
      </c>
      <c r="Q23" s="184">
        <v>2042646300</v>
      </c>
      <c r="R23" s="123">
        <f t="shared" si="4"/>
        <v>2113993010</v>
      </c>
      <c r="S23" s="126">
        <v>31572990</v>
      </c>
      <c r="T23" s="184">
        <v>1219134170</v>
      </c>
      <c r="U23" s="123">
        <f t="shared" si="5"/>
        <v>1250707160</v>
      </c>
      <c r="V23" s="126">
        <v>7627700</v>
      </c>
      <c r="W23" s="184">
        <v>420000230</v>
      </c>
      <c r="X23" s="123">
        <f t="shared" si="6"/>
        <v>427627930</v>
      </c>
      <c r="Y23" s="126">
        <f t="shared" si="15"/>
        <v>583898080</v>
      </c>
      <c r="Z23" s="125">
        <f t="shared" si="15"/>
        <v>7340607540</v>
      </c>
      <c r="AA23" s="123">
        <f t="shared" si="7"/>
        <v>7924505620</v>
      </c>
      <c r="AB23" s="82">
        <f t="shared" si="8"/>
        <v>1.8397930040208615E-3</v>
      </c>
      <c r="AC23" s="82">
        <f t="shared" si="9"/>
        <v>9.190076137519352E-3</v>
      </c>
      <c r="AD23" s="82">
        <f t="shared" si="10"/>
        <v>0.22698469232709056</v>
      </c>
      <c r="AE23" s="82">
        <f t="shared" si="11"/>
        <v>0.28342837997760167</v>
      </c>
      <c r="AF23" s="82">
        <f t="shared" si="12"/>
        <v>0.26676654814461476</v>
      </c>
      <c r="AG23" s="82">
        <f t="shared" si="13"/>
        <v>0.15782778383593349</v>
      </c>
      <c r="AH23" s="82">
        <f t="shared" si="14"/>
        <v>5.3962726573219343E-2</v>
      </c>
    </row>
    <row r="24" spans="2:34" ht="13.5" customHeight="1">
      <c r="B24" s="138">
        <v>19</v>
      </c>
      <c r="C24" s="28" t="s">
        <v>107</v>
      </c>
      <c r="D24" s="126">
        <v>0</v>
      </c>
      <c r="E24" s="184">
        <v>6716910</v>
      </c>
      <c r="F24" s="123">
        <f t="shared" si="0"/>
        <v>6716910</v>
      </c>
      <c r="G24" s="126">
        <v>19285600</v>
      </c>
      <c r="H24" s="184">
        <v>74011050</v>
      </c>
      <c r="I24" s="123">
        <f t="shared" si="1"/>
        <v>93296650</v>
      </c>
      <c r="J24" s="126">
        <v>140805030</v>
      </c>
      <c r="K24" s="184">
        <v>1267518460</v>
      </c>
      <c r="L24" s="123">
        <f t="shared" si="2"/>
        <v>1408323490</v>
      </c>
      <c r="M24" s="126">
        <v>141205380</v>
      </c>
      <c r="N24" s="184">
        <v>1566599210</v>
      </c>
      <c r="O24" s="123">
        <f t="shared" si="3"/>
        <v>1707804590</v>
      </c>
      <c r="P24" s="126">
        <v>39343920</v>
      </c>
      <c r="Q24" s="184">
        <v>1329517600</v>
      </c>
      <c r="R24" s="123">
        <f t="shared" si="4"/>
        <v>1368861520</v>
      </c>
      <c r="S24" s="126">
        <v>5067100</v>
      </c>
      <c r="T24" s="184">
        <v>746264070</v>
      </c>
      <c r="U24" s="123">
        <f t="shared" si="5"/>
        <v>751331170</v>
      </c>
      <c r="V24" s="126">
        <v>0</v>
      </c>
      <c r="W24" s="184">
        <v>288323080</v>
      </c>
      <c r="X24" s="123">
        <f t="shared" si="6"/>
        <v>288323080</v>
      </c>
      <c r="Y24" s="126">
        <f t="shared" si="15"/>
        <v>345707030</v>
      </c>
      <c r="Z24" s="125">
        <f t="shared" si="15"/>
        <v>5278950380</v>
      </c>
      <c r="AA24" s="123">
        <f t="shared" si="7"/>
        <v>5624657410</v>
      </c>
      <c r="AB24" s="82">
        <f t="shared" si="8"/>
        <v>1.1941900653465755E-3</v>
      </c>
      <c r="AC24" s="82">
        <f t="shared" si="9"/>
        <v>1.6587081345457447E-2</v>
      </c>
      <c r="AD24" s="82">
        <f t="shared" si="10"/>
        <v>0.2503838700462292</v>
      </c>
      <c r="AE24" s="82">
        <f t="shared" si="11"/>
        <v>0.30362819733051083</v>
      </c>
      <c r="AF24" s="82">
        <f t="shared" si="12"/>
        <v>0.24336798141097807</v>
      </c>
      <c r="AG24" s="82">
        <f t="shared" si="13"/>
        <v>0.13357812133841587</v>
      </c>
      <c r="AH24" s="82">
        <f t="shared" si="14"/>
        <v>5.1260558463062017E-2</v>
      </c>
    </row>
    <row r="25" spans="2:34" ht="13.5" customHeight="1">
      <c r="B25" s="138">
        <v>20</v>
      </c>
      <c r="C25" s="28" t="s">
        <v>108</v>
      </c>
      <c r="D25" s="126">
        <v>0</v>
      </c>
      <c r="E25" s="184">
        <v>20067650</v>
      </c>
      <c r="F25" s="123">
        <f t="shared" si="0"/>
        <v>20067650</v>
      </c>
      <c r="G25" s="126">
        <v>2682690</v>
      </c>
      <c r="H25" s="184">
        <v>81448890</v>
      </c>
      <c r="I25" s="123">
        <f t="shared" si="1"/>
        <v>84131580</v>
      </c>
      <c r="J25" s="126">
        <v>309550510</v>
      </c>
      <c r="K25" s="184">
        <v>1918616340</v>
      </c>
      <c r="L25" s="123">
        <f t="shared" si="2"/>
        <v>2228166850</v>
      </c>
      <c r="M25" s="126">
        <v>214037220</v>
      </c>
      <c r="N25" s="184">
        <v>2259965020</v>
      </c>
      <c r="O25" s="123">
        <f t="shared" si="3"/>
        <v>2474002240</v>
      </c>
      <c r="P25" s="126">
        <v>95911670</v>
      </c>
      <c r="Q25" s="184">
        <v>2207313500</v>
      </c>
      <c r="R25" s="123">
        <f t="shared" si="4"/>
        <v>2303225170</v>
      </c>
      <c r="S25" s="126">
        <v>15873660</v>
      </c>
      <c r="T25" s="184">
        <v>1373108420</v>
      </c>
      <c r="U25" s="123">
        <f t="shared" si="5"/>
        <v>1388982080</v>
      </c>
      <c r="V25" s="126">
        <v>3454660</v>
      </c>
      <c r="W25" s="184">
        <v>530467620</v>
      </c>
      <c r="X25" s="123">
        <f t="shared" si="6"/>
        <v>533922280</v>
      </c>
      <c r="Y25" s="126">
        <f t="shared" si="15"/>
        <v>641510410</v>
      </c>
      <c r="Z25" s="125">
        <f t="shared" si="15"/>
        <v>8390987440</v>
      </c>
      <c r="AA25" s="123">
        <f t="shared" si="7"/>
        <v>9032497850</v>
      </c>
      <c r="AB25" s="82">
        <f t="shared" si="8"/>
        <v>2.2217165542973254E-3</v>
      </c>
      <c r="AC25" s="82">
        <f t="shared" si="9"/>
        <v>9.3143205121272183E-3</v>
      </c>
      <c r="AD25" s="82">
        <f t="shared" si="10"/>
        <v>0.24668335237965211</v>
      </c>
      <c r="AE25" s="82">
        <f t="shared" si="11"/>
        <v>0.27390011944481119</v>
      </c>
      <c r="AF25" s="82">
        <f t="shared" si="12"/>
        <v>0.25499316005926315</v>
      </c>
      <c r="AG25" s="82">
        <f t="shared" si="13"/>
        <v>0.15377607645929303</v>
      </c>
      <c r="AH25" s="82">
        <f t="shared" si="14"/>
        <v>5.9111254590556037E-2</v>
      </c>
    </row>
    <row r="26" spans="2:34" ht="13.5" customHeight="1">
      <c r="B26" s="138">
        <v>21</v>
      </c>
      <c r="C26" s="28" t="s">
        <v>109</v>
      </c>
      <c r="D26" s="126">
        <v>0</v>
      </c>
      <c r="E26" s="184">
        <v>15295540</v>
      </c>
      <c r="F26" s="123">
        <f t="shared" si="0"/>
        <v>15295540</v>
      </c>
      <c r="G26" s="126">
        <v>12475110</v>
      </c>
      <c r="H26" s="184">
        <v>92447680</v>
      </c>
      <c r="I26" s="123">
        <f t="shared" si="1"/>
        <v>104922790</v>
      </c>
      <c r="J26" s="126">
        <v>221586490</v>
      </c>
      <c r="K26" s="184">
        <v>1198259550</v>
      </c>
      <c r="L26" s="123">
        <f t="shared" si="2"/>
        <v>1419846040</v>
      </c>
      <c r="M26" s="126">
        <v>195515050</v>
      </c>
      <c r="N26" s="184">
        <v>1636060630</v>
      </c>
      <c r="O26" s="123">
        <f t="shared" si="3"/>
        <v>1831575680</v>
      </c>
      <c r="P26" s="126">
        <v>83479290</v>
      </c>
      <c r="Q26" s="184">
        <v>1533213420</v>
      </c>
      <c r="R26" s="123">
        <f t="shared" si="4"/>
        <v>1616692710</v>
      </c>
      <c r="S26" s="126">
        <v>5896090</v>
      </c>
      <c r="T26" s="184">
        <v>782144740</v>
      </c>
      <c r="U26" s="123">
        <f t="shared" si="5"/>
        <v>788040830</v>
      </c>
      <c r="V26" s="126">
        <v>2398320</v>
      </c>
      <c r="W26" s="184">
        <v>176796340</v>
      </c>
      <c r="X26" s="123">
        <f t="shared" si="6"/>
        <v>179194660</v>
      </c>
      <c r="Y26" s="126">
        <f t="shared" si="15"/>
        <v>521350350</v>
      </c>
      <c r="Z26" s="125">
        <f t="shared" si="15"/>
        <v>5434217900</v>
      </c>
      <c r="AA26" s="123">
        <f t="shared" si="7"/>
        <v>5955568250</v>
      </c>
      <c r="AB26" s="82">
        <f t="shared" si="8"/>
        <v>2.5682754957933695E-3</v>
      </c>
      <c r="AC26" s="82">
        <f t="shared" si="9"/>
        <v>1.7617595096823885E-2</v>
      </c>
      <c r="AD26" s="82">
        <f t="shared" si="10"/>
        <v>0.23840647615783767</v>
      </c>
      <c r="AE26" s="82">
        <f t="shared" si="11"/>
        <v>0.30754003700654425</v>
      </c>
      <c r="AF26" s="82">
        <f t="shared" si="12"/>
        <v>0.27145901820535767</v>
      </c>
      <c r="AG26" s="82">
        <f t="shared" si="13"/>
        <v>0.13232000657535911</v>
      </c>
      <c r="AH26" s="82">
        <f t="shared" si="14"/>
        <v>3.0088591462284056E-2</v>
      </c>
    </row>
    <row r="27" spans="2:34" ht="13.5" customHeight="1">
      <c r="B27" s="138">
        <v>22</v>
      </c>
      <c r="C27" s="28" t="s">
        <v>56</v>
      </c>
      <c r="D27" s="126">
        <v>0</v>
      </c>
      <c r="E27" s="184">
        <v>23954470</v>
      </c>
      <c r="F27" s="123">
        <f t="shared" si="0"/>
        <v>23954470</v>
      </c>
      <c r="G27" s="126">
        <v>7950200</v>
      </c>
      <c r="H27" s="184">
        <v>56185470</v>
      </c>
      <c r="I27" s="123">
        <f t="shared" si="1"/>
        <v>64135670</v>
      </c>
      <c r="J27" s="126">
        <v>174327610</v>
      </c>
      <c r="K27" s="184">
        <v>1700435460</v>
      </c>
      <c r="L27" s="123">
        <f t="shared" si="2"/>
        <v>1874763070</v>
      </c>
      <c r="M27" s="126">
        <v>197307290</v>
      </c>
      <c r="N27" s="184">
        <v>2080535050</v>
      </c>
      <c r="O27" s="123">
        <f t="shared" si="3"/>
        <v>2277842340</v>
      </c>
      <c r="P27" s="126">
        <v>94564690</v>
      </c>
      <c r="Q27" s="184">
        <v>1791909440</v>
      </c>
      <c r="R27" s="123">
        <f t="shared" si="4"/>
        <v>1886474130</v>
      </c>
      <c r="S27" s="126">
        <v>13005620</v>
      </c>
      <c r="T27" s="184">
        <v>1059230550</v>
      </c>
      <c r="U27" s="123">
        <f t="shared" si="5"/>
        <v>1072236170</v>
      </c>
      <c r="V27" s="126">
        <v>632500</v>
      </c>
      <c r="W27" s="184">
        <v>338315610</v>
      </c>
      <c r="X27" s="123">
        <f t="shared" si="6"/>
        <v>338948110</v>
      </c>
      <c r="Y27" s="126">
        <f t="shared" si="15"/>
        <v>487787910</v>
      </c>
      <c r="Z27" s="125">
        <f t="shared" si="15"/>
        <v>7050566050</v>
      </c>
      <c r="AA27" s="123">
        <f t="shared" si="7"/>
        <v>7538353960</v>
      </c>
      <c r="AB27" s="82">
        <f t="shared" si="8"/>
        <v>3.1776791229368062E-3</v>
      </c>
      <c r="AC27" s="82">
        <f t="shared" si="9"/>
        <v>8.5079143723306942E-3</v>
      </c>
      <c r="AD27" s="82">
        <f t="shared" si="10"/>
        <v>0.24869660935900123</v>
      </c>
      <c r="AE27" s="82">
        <f t="shared" si="11"/>
        <v>0.30216707149686561</v>
      </c>
      <c r="AF27" s="82">
        <f t="shared" si="12"/>
        <v>0.250250139488011</v>
      </c>
      <c r="AG27" s="82">
        <f t="shared" si="13"/>
        <v>0.14223744012147713</v>
      </c>
      <c r="AH27" s="82">
        <f t="shared" si="14"/>
        <v>4.4963146039377538E-2</v>
      </c>
    </row>
    <row r="28" spans="2:34" ht="13.5" customHeight="1">
      <c r="B28" s="138">
        <v>23</v>
      </c>
      <c r="C28" s="28" t="s">
        <v>110</v>
      </c>
      <c r="D28" s="126">
        <v>4468430</v>
      </c>
      <c r="E28" s="184">
        <v>17696680</v>
      </c>
      <c r="F28" s="123">
        <f t="shared" si="0"/>
        <v>22165110</v>
      </c>
      <c r="G28" s="126">
        <v>19535060</v>
      </c>
      <c r="H28" s="184">
        <v>162048110</v>
      </c>
      <c r="I28" s="123">
        <f t="shared" si="1"/>
        <v>181583170</v>
      </c>
      <c r="J28" s="126">
        <v>301780320</v>
      </c>
      <c r="K28" s="184">
        <v>2364838390</v>
      </c>
      <c r="L28" s="123">
        <f t="shared" si="2"/>
        <v>2666618710</v>
      </c>
      <c r="M28" s="126">
        <v>361839340</v>
      </c>
      <c r="N28" s="184">
        <v>3420231400</v>
      </c>
      <c r="O28" s="123">
        <f t="shared" si="3"/>
        <v>3782070740</v>
      </c>
      <c r="P28" s="126">
        <v>133191270</v>
      </c>
      <c r="Q28" s="184">
        <v>3011418030</v>
      </c>
      <c r="R28" s="123">
        <f t="shared" si="4"/>
        <v>3144609300</v>
      </c>
      <c r="S28" s="126">
        <v>37297540</v>
      </c>
      <c r="T28" s="184">
        <v>1600333220</v>
      </c>
      <c r="U28" s="123">
        <f t="shared" si="5"/>
        <v>1637630760</v>
      </c>
      <c r="V28" s="126">
        <v>649110</v>
      </c>
      <c r="W28" s="184">
        <v>492055440</v>
      </c>
      <c r="X28" s="123">
        <f t="shared" si="6"/>
        <v>492704550</v>
      </c>
      <c r="Y28" s="126">
        <f t="shared" si="15"/>
        <v>858761070</v>
      </c>
      <c r="Z28" s="125">
        <f t="shared" si="15"/>
        <v>11068621270</v>
      </c>
      <c r="AA28" s="123">
        <f t="shared" si="7"/>
        <v>11927382340</v>
      </c>
      <c r="AB28" s="82">
        <f t="shared" si="8"/>
        <v>1.8583381808484896E-3</v>
      </c>
      <c r="AC28" s="82">
        <f t="shared" si="9"/>
        <v>1.5224058793775534E-2</v>
      </c>
      <c r="AD28" s="82">
        <f t="shared" si="10"/>
        <v>0.22357116037583147</v>
      </c>
      <c r="AE28" s="82">
        <f t="shared" si="11"/>
        <v>0.31709143148001073</v>
      </c>
      <c r="AF28" s="82">
        <f t="shared" si="12"/>
        <v>0.26364622264636817</v>
      </c>
      <c r="AG28" s="82">
        <f t="shared" si="13"/>
        <v>0.13730009765076417</v>
      </c>
      <c r="AH28" s="82">
        <f t="shared" si="14"/>
        <v>4.1308690872401431E-2</v>
      </c>
    </row>
    <row r="29" spans="2:34" ht="13.5" customHeight="1">
      <c r="B29" s="138">
        <v>24</v>
      </c>
      <c r="C29" s="28" t="s">
        <v>111</v>
      </c>
      <c r="D29" s="126">
        <v>5079500</v>
      </c>
      <c r="E29" s="184">
        <v>13017000</v>
      </c>
      <c r="F29" s="123">
        <f t="shared" si="0"/>
        <v>18096500</v>
      </c>
      <c r="G29" s="126">
        <v>6934340</v>
      </c>
      <c r="H29" s="184">
        <v>62509280</v>
      </c>
      <c r="I29" s="123">
        <f t="shared" si="1"/>
        <v>69443620</v>
      </c>
      <c r="J29" s="126">
        <v>166955500</v>
      </c>
      <c r="K29" s="184">
        <v>1069135500</v>
      </c>
      <c r="L29" s="123">
        <f t="shared" si="2"/>
        <v>1236091000</v>
      </c>
      <c r="M29" s="126">
        <v>91424530</v>
      </c>
      <c r="N29" s="184">
        <v>1383658560</v>
      </c>
      <c r="O29" s="123">
        <f t="shared" si="3"/>
        <v>1475083090</v>
      </c>
      <c r="P29" s="126">
        <v>72115730</v>
      </c>
      <c r="Q29" s="184">
        <v>1292263140</v>
      </c>
      <c r="R29" s="123">
        <f t="shared" si="4"/>
        <v>1364378870</v>
      </c>
      <c r="S29" s="126">
        <v>2959440</v>
      </c>
      <c r="T29" s="184">
        <v>799378060</v>
      </c>
      <c r="U29" s="123">
        <f t="shared" si="5"/>
        <v>802337500</v>
      </c>
      <c r="V29" s="126">
        <v>1326910</v>
      </c>
      <c r="W29" s="184">
        <v>302093000</v>
      </c>
      <c r="X29" s="123">
        <f t="shared" si="6"/>
        <v>303419910</v>
      </c>
      <c r="Y29" s="126">
        <f t="shared" si="15"/>
        <v>346795950</v>
      </c>
      <c r="Z29" s="125">
        <f t="shared" si="15"/>
        <v>4922054540</v>
      </c>
      <c r="AA29" s="123">
        <f t="shared" si="7"/>
        <v>5268850490</v>
      </c>
      <c r="AB29" s="82">
        <f t="shared" si="8"/>
        <v>3.4346201385570159E-3</v>
      </c>
      <c r="AC29" s="82">
        <f t="shared" si="9"/>
        <v>1.3180032367933067E-2</v>
      </c>
      <c r="AD29" s="82">
        <f t="shared" si="10"/>
        <v>0.23460354442511425</v>
      </c>
      <c r="AE29" s="82">
        <f t="shared" si="11"/>
        <v>0.2799629810714177</v>
      </c>
      <c r="AF29" s="82">
        <f t="shared" si="12"/>
        <v>0.25895190470663743</v>
      </c>
      <c r="AG29" s="82">
        <f t="shared" si="13"/>
        <v>0.15227942062937527</v>
      </c>
      <c r="AH29" s="82">
        <f t="shared" si="14"/>
        <v>5.7587496660965229E-2</v>
      </c>
    </row>
    <row r="30" spans="2:34" ht="13.5" customHeight="1">
      <c r="B30" s="138">
        <v>25</v>
      </c>
      <c r="C30" s="28" t="s">
        <v>112</v>
      </c>
      <c r="D30" s="126">
        <v>508740</v>
      </c>
      <c r="E30" s="184">
        <v>4953650</v>
      </c>
      <c r="F30" s="123">
        <f t="shared" si="0"/>
        <v>5462390</v>
      </c>
      <c r="G30" s="126">
        <v>8103020</v>
      </c>
      <c r="H30" s="184">
        <v>48369840</v>
      </c>
      <c r="I30" s="123">
        <f t="shared" si="1"/>
        <v>56472860</v>
      </c>
      <c r="J30" s="126">
        <v>87840280</v>
      </c>
      <c r="K30" s="184">
        <v>708976960</v>
      </c>
      <c r="L30" s="123">
        <f t="shared" si="2"/>
        <v>796817240</v>
      </c>
      <c r="M30" s="126">
        <v>100422260</v>
      </c>
      <c r="N30" s="184">
        <v>890561200</v>
      </c>
      <c r="O30" s="123">
        <f t="shared" si="3"/>
        <v>990983460</v>
      </c>
      <c r="P30" s="126">
        <v>32853000</v>
      </c>
      <c r="Q30" s="184">
        <v>919476590</v>
      </c>
      <c r="R30" s="123">
        <f t="shared" si="4"/>
        <v>952329590</v>
      </c>
      <c r="S30" s="126">
        <v>4775420</v>
      </c>
      <c r="T30" s="184">
        <v>499871080</v>
      </c>
      <c r="U30" s="123">
        <f t="shared" si="5"/>
        <v>504646500</v>
      </c>
      <c r="V30" s="126">
        <v>0</v>
      </c>
      <c r="W30" s="184">
        <v>200970550</v>
      </c>
      <c r="X30" s="123">
        <f t="shared" si="6"/>
        <v>200970550</v>
      </c>
      <c r="Y30" s="126">
        <f t="shared" si="15"/>
        <v>234502720</v>
      </c>
      <c r="Z30" s="125">
        <f t="shared" si="15"/>
        <v>3273179870</v>
      </c>
      <c r="AA30" s="123">
        <f t="shared" si="7"/>
        <v>3507682590</v>
      </c>
      <c r="AB30" s="82">
        <f t="shared" si="8"/>
        <v>1.5572646212552545E-3</v>
      </c>
      <c r="AC30" s="82">
        <f t="shared" si="9"/>
        <v>1.6099763462349082E-2</v>
      </c>
      <c r="AD30" s="82">
        <f t="shared" si="10"/>
        <v>0.22716343898151856</v>
      </c>
      <c r="AE30" s="82">
        <f t="shared" si="11"/>
        <v>0.2825179971600566</v>
      </c>
      <c r="AF30" s="82">
        <f t="shared" si="12"/>
        <v>0.27149822299058135</v>
      </c>
      <c r="AG30" s="82">
        <f t="shared" si="13"/>
        <v>0.14386891831053619</v>
      </c>
      <c r="AH30" s="82">
        <f t="shared" si="14"/>
        <v>5.7294394473702936E-2</v>
      </c>
    </row>
    <row r="31" spans="2:34" ht="13.5" customHeight="1">
      <c r="B31" s="138">
        <v>26</v>
      </c>
      <c r="C31" s="28" t="s">
        <v>30</v>
      </c>
      <c r="D31" s="126">
        <v>30165570</v>
      </c>
      <c r="E31" s="184">
        <v>166030950</v>
      </c>
      <c r="F31" s="123">
        <f t="shared" si="0"/>
        <v>196196520</v>
      </c>
      <c r="G31" s="126">
        <v>128998390</v>
      </c>
      <c r="H31" s="184">
        <v>605779140</v>
      </c>
      <c r="I31" s="123">
        <f t="shared" si="1"/>
        <v>734777530</v>
      </c>
      <c r="J31" s="126">
        <v>1854200990</v>
      </c>
      <c r="K31" s="184">
        <v>11549329130</v>
      </c>
      <c r="L31" s="123">
        <f t="shared" si="2"/>
        <v>13403530120</v>
      </c>
      <c r="M31" s="126">
        <v>1638513800</v>
      </c>
      <c r="N31" s="184">
        <v>14551538180</v>
      </c>
      <c r="O31" s="123">
        <f t="shared" si="3"/>
        <v>16190051980</v>
      </c>
      <c r="P31" s="126">
        <v>648005010</v>
      </c>
      <c r="Q31" s="184">
        <v>12833991640</v>
      </c>
      <c r="R31" s="123">
        <f t="shared" si="4"/>
        <v>13481996650</v>
      </c>
      <c r="S31" s="126">
        <v>113978180</v>
      </c>
      <c r="T31" s="184">
        <v>7393331820</v>
      </c>
      <c r="U31" s="123">
        <f t="shared" si="5"/>
        <v>7507310000</v>
      </c>
      <c r="V31" s="126">
        <v>23829290</v>
      </c>
      <c r="W31" s="184">
        <v>2973030260</v>
      </c>
      <c r="X31" s="123">
        <f t="shared" si="6"/>
        <v>2996859550</v>
      </c>
      <c r="Y31" s="126">
        <f t="shared" si="15"/>
        <v>4437691230</v>
      </c>
      <c r="Z31" s="125">
        <f t="shared" si="15"/>
        <v>50073031120</v>
      </c>
      <c r="AA31" s="123">
        <f t="shared" si="7"/>
        <v>54510722350</v>
      </c>
      <c r="AB31" s="82">
        <f t="shared" si="8"/>
        <v>3.5992280333448927E-3</v>
      </c>
      <c r="AC31" s="82">
        <f t="shared" si="9"/>
        <v>1.3479504551089479E-2</v>
      </c>
      <c r="AD31" s="82">
        <f t="shared" si="10"/>
        <v>0.24588795639028987</v>
      </c>
      <c r="AE31" s="82">
        <f t="shared" si="11"/>
        <v>0.29700674072978966</v>
      </c>
      <c r="AF31" s="82">
        <f t="shared" si="12"/>
        <v>0.2473274260325409</v>
      </c>
      <c r="AG31" s="82">
        <f t="shared" si="13"/>
        <v>0.13772171191930646</v>
      </c>
      <c r="AH31" s="82">
        <f t="shared" si="14"/>
        <v>5.4977432343638721E-2</v>
      </c>
    </row>
    <row r="32" spans="2:34" ht="13.5" customHeight="1">
      <c r="B32" s="138">
        <v>27</v>
      </c>
      <c r="C32" s="28" t="s">
        <v>31</v>
      </c>
      <c r="D32" s="126">
        <v>6894860</v>
      </c>
      <c r="E32" s="184">
        <v>29087320</v>
      </c>
      <c r="F32" s="123">
        <f t="shared" si="0"/>
        <v>35982180</v>
      </c>
      <c r="G32" s="126">
        <v>42713900</v>
      </c>
      <c r="H32" s="184">
        <v>74854600</v>
      </c>
      <c r="I32" s="123">
        <f t="shared" si="1"/>
        <v>117568500</v>
      </c>
      <c r="J32" s="126">
        <v>242476190</v>
      </c>
      <c r="K32" s="184">
        <v>1776293050</v>
      </c>
      <c r="L32" s="123">
        <f t="shared" si="2"/>
        <v>2018769240</v>
      </c>
      <c r="M32" s="126">
        <v>189888170</v>
      </c>
      <c r="N32" s="184">
        <v>2224059110</v>
      </c>
      <c r="O32" s="123">
        <f t="shared" si="3"/>
        <v>2413947280</v>
      </c>
      <c r="P32" s="126">
        <v>74752900</v>
      </c>
      <c r="Q32" s="184">
        <v>2136053510</v>
      </c>
      <c r="R32" s="123">
        <f t="shared" si="4"/>
        <v>2210806410</v>
      </c>
      <c r="S32" s="126">
        <v>19992540</v>
      </c>
      <c r="T32" s="184">
        <v>1405386730</v>
      </c>
      <c r="U32" s="123">
        <f t="shared" si="5"/>
        <v>1425379270</v>
      </c>
      <c r="V32" s="126">
        <v>5823040</v>
      </c>
      <c r="W32" s="184">
        <v>647351860</v>
      </c>
      <c r="X32" s="123">
        <f t="shared" si="6"/>
        <v>653174900</v>
      </c>
      <c r="Y32" s="126">
        <f t="shared" si="15"/>
        <v>582541600</v>
      </c>
      <c r="Z32" s="125">
        <f t="shared" si="15"/>
        <v>8293086180</v>
      </c>
      <c r="AA32" s="123">
        <f t="shared" si="7"/>
        <v>8875627780</v>
      </c>
      <c r="AB32" s="82">
        <f t="shared" si="8"/>
        <v>4.0540433749464873E-3</v>
      </c>
      <c r="AC32" s="82">
        <f t="shared" si="9"/>
        <v>1.3246217948089752E-2</v>
      </c>
      <c r="AD32" s="82">
        <f t="shared" si="10"/>
        <v>0.22745086770639678</v>
      </c>
      <c r="AE32" s="82">
        <f t="shared" si="11"/>
        <v>0.27197482136863566</v>
      </c>
      <c r="AF32" s="82">
        <f t="shared" si="12"/>
        <v>0.24908732822051716</v>
      </c>
      <c r="AG32" s="82">
        <f t="shared" si="13"/>
        <v>0.1605947551351686</v>
      </c>
      <c r="AH32" s="82">
        <f t="shared" si="14"/>
        <v>7.359196624624563E-2</v>
      </c>
    </row>
    <row r="33" spans="2:34" ht="13.5" customHeight="1">
      <c r="B33" s="138">
        <v>28</v>
      </c>
      <c r="C33" s="28" t="s">
        <v>32</v>
      </c>
      <c r="D33" s="126">
        <v>617580</v>
      </c>
      <c r="E33" s="184">
        <v>645810</v>
      </c>
      <c r="F33" s="123">
        <f t="shared" si="0"/>
        <v>1263390</v>
      </c>
      <c r="G33" s="126">
        <v>21185010</v>
      </c>
      <c r="H33" s="184">
        <v>94061080</v>
      </c>
      <c r="I33" s="123">
        <f t="shared" si="1"/>
        <v>115246090</v>
      </c>
      <c r="J33" s="126">
        <v>275251380</v>
      </c>
      <c r="K33" s="184">
        <v>1674845540</v>
      </c>
      <c r="L33" s="123">
        <f t="shared" si="2"/>
        <v>1950096920</v>
      </c>
      <c r="M33" s="126">
        <v>204557620</v>
      </c>
      <c r="N33" s="184">
        <v>2214743970</v>
      </c>
      <c r="O33" s="123">
        <f t="shared" si="3"/>
        <v>2419301590</v>
      </c>
      <c r="P33" s="126">
        <v>54464570</v>
      </c>
      <c r="Q33" s="184">
        <v>1885510420</v>
      </c>
      <c r="R33" s="123">
        <f t="shared" si="4"/>
        <v>1939974990</v>
      </c>
      <c r="S33" s="126">
        <v>13621710</v>
      </c>
      <c r="T33" s="184">
        <v>845025550</v>
      </c>
      <c r="U33" s="123">
        <f t="shared" si="5"/>
        <v>858647260</v>
      </c>
      <c r="V33" s="126">
        <v>575500</v>
      </c>
      <c r="W33" s="184">
        <v>346954850</v>
      </c>
      <c r="X33" s="123">
        <f t="shared" si="6"/>
        <v>347530350</v>
      </c>
      <c r="Y33" s="126">
        <f t="shared" si="15"/>
        <v>570273370</v>
      </c>
      <c r="Z33" s="125">
        <f t="shared" si="15"/>
        <v>7061787220</v>
      </c>
      <c r="AA33" s="123">
        <f t="shared" si="7"/>
        <v>7632060590</v>
      </c>
      <c r="AB33" s="82">
        <f t="shared" si="8"/>
        <v>1.6553720782240278E-4</v>
      </c>
      <c r="AC33" s="82">
        <f t="shared" si="9"/>
        <v>1.5100258788694967E-2</v>
      </c>
      <c r="AD33" s="82">
        <f t="shared" si="10"/>
        <v>0.2555138153063326</v>
      </c>
      <c r="AE33" s="82">
        <f t="shared" si="11"/>
        <v>0.31699192655387448</v>
      </c>
      <c r="AF33" s="82">
        <f t="shared" si="12"/>
        <v>0.25418757714553208</v>
      </c>
      <c r="AG33" s="82">
        <f t="shared" si="13"/>
        <v>0.11250529917504232</v>
      </c>
      <c r="AH33" s="82">
        <f t="shared" si="14"/>
        <v>4.5535585822701126E-2</v>
      </c>
    </row>
    <row r="34" spans="2:34" ht="13.5" customHeight="1">
      <c r="B34" s="138">
        <v>29</v>
      </c>
      <c r="C34" s="28" t="s">
        <v>33</v>
      </c>
      <c r="D34" s="126">
        <v>1075740</v>
      </c>
      <c r="E34" s="184">
        <v>43417960</v>
      </c>
      <c r="F34" s="123">
        <f t="shared" si="0"/>
        <v>44493700</v>
      </c>
      <c r="G34" s="126">
        <v>10010080</v>
      </c>
      <c r="H34" s="184">
        <v>73233620</v>
      </c>
      <c r="I34" s="123">
        <f t="shared" si="1"/>
        <v>83243700</v>
      </c>
      <c r="J34" s="126">
        <v>223903410</v>
      </c>
      <c r="K34" s="184">
        <v>1391260390</v>
      </c>
      <c r="L34" s="123">
        <f t="shared" si="2"/>
        <v>1615163800</v>
      </c>
      <c r="M34" s="126">
        <v>253038140</v>
      </c>
      <c r="N34" s="184">
        <v>1635976080</v>
      </c>
      <c r="O34" s="123">
        <f t="shared" si="3"/>
        <v>1889014220</v>
      </c>
      <c r="P34" s="126">
        <v>96950770</v>
      </c>
      <c r="Q34" s="184">
        <v>1439365670</v>
      </c>
      <c r="R34" s="123">
        <f t="shared" si="4"/>
        <v>1536316440</v>
      </c>
      <c r="S34" s="126">
        <v>24781260</v>
      </c>
      <c r="T34" s="184">
        <v>898209670</v>
      </c>
      <c r="U34" s="123">
        <f t="shared" si="5"/>
        <v>922990930</v>
      </c>
      <c r="V34" s="126">
        <v>651480</v>
      </c>
      <c r="W34" s="184">
        <v>370174500</v>
      </c>
      <c r="X34" s="123">
        <f t="shared" si="6"/>
        <v>370825980</v>
      </c>
      <c r="Y34" s="126">
        <f t="shared" si="15"/>
        <v>610410880</v>
      </c>
      <c r="Z34" s="125">
        <f t="shared" si="15"/>
        <v>5851637890</v>
      </c>
      <c r="AA34" s="123">
        <f t="shared" si="7"/>
        <v>6462048770</v>
      </c>
      <c r="AB34" s="82">
        <f t="shared" si="8"/>
        <v>6.8853859795304515E-3</v>
      </c>
      <c r="AC34" s="82">
        <f t="shared" si="9"/>
        <v>1.2881936203647686E-2</v>
      </c>
      <c r="AD34" s="82">
        <f t="shared" si="10"/>
        <v>0.24994608637099469</v>
      </c>
      <c r="AE34" s="82">
        <f t="shared" si="11"/>
        <v>0.29232435211101016</v>
      </c>
      <c r="AF34" s="82">
        <f t="shared" si="12"/>
        <v>0.2377444823895998</v>
      </c>
      <c r="AG34" s="82">
        <f t="shared" si="13"/>
        <v>0.14283255401676581</v>
      </c>
      <c r="AH34" s="82">
        <f t="shared" si="14"/>
        <v>5.7385202928451437E-2</v>
      </c>
    </row>
    <row r="35" spans="2:34" ht="13.5" customHeight="1">
      <c r="B35" s="138">
        <v>30</v>
      </c>
      <c r="C35" s="28" t="s">
        <v>34</v>
      </c>
      <c r="D35" s="126">
        <v>1181130</v>
      </c>
      <c r="E35" s="184">
        <v>8469910</v>
      </c>
      <c r="F35" s="123">
        <f t="shared" si="0"/>
        <v>9651040</v>
      </c>
      <c r="G35" s="126">
        <v>3871150</v>
      </c>
      <c r="H35" s="184">
        <v>47596690</v>
      </c>
      <c r="I35" s="123">
        <f t="shared" si="1"/>
        <v>51467840</v>
      </c>
      <c r="J35" s="126">
        <v>373792570</v>
      </c>
      <c r="K35" s="184">
        <v>1825489120</v>
      </c>
      <c r="L35" s="123">
        <f t="shared" si="2"/>
        <v>2199281690</v>
      </c>
      <c r="M35" s="126">
        <v>251740840</v>
      </c>
      <c r="N35" s="184">
        <v>2112587820</v>
      </c>
      <c r="O35" s="123">
        <f t="shared" si="3"/>
        <v>2364328660</v>
      </c>
      <c r="P35" s="126">
        <v>146326160</v>
      </c>
      <c r="Q35" s="184">
        <v>2053423910</v>
      </c>
      <c r="R35" s="123">
        <f t="shared" si="4"/>
        <v>2199750070</v>
      </c>
      <c r="S35" s="126">
        <v>15439760</v>
      </c>
      <c r="T35" s="184">
        <v>1312516150</v>
      </c>
      <c r="U35" s="123">
        <f t="shared" si="5"/>
        <v>1327955910</v>
      </c>
      <c r="V35" s="126">
        <v>4150050</v>
      </c>
      <c r="W35" s="184">
        <v>517120530</v>
      </c>
      <c r="X35" s="123">
        <f t="shared" si="6"/>
        <v>521270580</v>
      </c>
      <c r="Y35" s="126">
        <f t="shared" si="15"/>
        <v>796501660</v>
      </c>
      <c r="Z35" s="125">
        <f t="shared" si="15"/>
        <v>7877204130</v>
      </c>
      <c r="AA35" s="123">
        <f t="shared" si="7"/>
        <v>8673705790</v>
      </c>
      <c r="AB35" s="82">
        <f t="shared" si="8"/>
        <v>1.1126778142655908E-3</v>
      </c>
      <c r="AC35" s="82">
        <f t="shared" si="9"/>
        <v>5.9337774702178363E-3</v>
      </c>
      <c r="AD35" s="82">
        <f t="shared" si="10"/>
        <v>0.25355733100096306</v>
      </c>
      <c r="AE35" s="82">
        <f t="shared" si="11"/>
        <v>0.2725857571426803</v>
      </c>
      <c r="AF35" s="82">
        <f t="shared" si="12"/>
        <v>0.25361133098797439</v>
      </c>
      <c r="AG35" s="82">
        <f t="shared" si="13"/>
        <v>0.15310133202016299</v>
      </c>
      <c r="AH35" s="82">
        <f t="shared" si="14"/>
        <v>6.0097793563735805E-2</v>
      </c>
    </row>
    <row r="36" spans="2:34" ht="13.5" customHeight="1">
      <c r="B36" s="138">
        <v>31</v>
      </c>
      <c r="C36" s="28" t="s">
        <v>35</v>
      </c>
      <c r="D36" s="126">
        <v>1121460</v>
      </c>
      <c r="E36" s="184">
        <v>45739370</v>
      </c>
      <c r="F36" s="123">
        <f t="shared" si="0"/>
        <v>46860830</v>
      </c>
      <c r="G36" s="126">
        <v>37643170</v>
      </c>
      <c r="H36" s="184">
        <v>202383590</v>
      </c>
      <c r="I36" s="123">
        <f t="shared" si="1"/>
        <v>240026760</v>
      </c>
      <c r="J36" s="126">
        <v>428672910</v>
      </c>
      <c r="K36" s="184">
        <v>2308521210</v>
      </c>
      <c r="L36" s="123">
        <f t="shared" si="2"/>
        <v>2737194120</v>
      </c>
      <c r="M36" s="126">
        <v>386454410</v>
      </c>
      <c r="N36" s="184">
        <v>2888857380</v>
      </c>
      <c r="O36" s="123">
        <f t="shared" si="3"/>
        <v>3275311790</v>
      </c>
      <c r="P36" s="126">
        <v>143298730</v>
      </c>
      <c r="Q36" s="184">
        <v>2316831170</v>
      </c>
      <c r="R36" s="123">
        <f t="shared" si="4"/>
        <v>2460129900</v>
      </c>
      <c r="S36" s="126">
        <v>21170290</v>
      </c>
      <c r="T36" s="184">
        <v>1210263010</v>
      </c>
      <c r="U36" s="123">
        <f t="shared" si="5"/>
        <v>1231433300</v>
      </c>
      <c r="V36" s="126">
        <v>8805780</v>
      </c>
      <c r="W36" s="184">
        <v>435192750</v>
      </c>
      <c r="X36" s="123">
        <f t="shared" si="6"/>
        <v>443998530</v>
      </c>
      <c r="Y36" s="126">
        <f t="shared" si="15"/>
        <v>1027166750</v>
      </c>
      <c r="Z36" s="125">
        <f t="shared" si="15"/>
        <v>9407788480</v>
      </c>
      <c r="AA36" s="123">
        <f t="shared" si="7"/>
        <v>10434955230</v>
      </c>
      <c r="AB36" s="82">
        <f t="shared" si="8"/>
        <v>4.4907552516638832E-3</v>
      </c>
      <c r="AC36" s="82">
        <f t="shared" si="9"/>
        <v>2.3002183977745731E-2</v>
      </c>
      <c r="AD36" s="82">
        <f t="shared" si="10"/>
        <v>0.26231009713685183</v>
      </c>
      <c r="AE36" s="82">
        <f t="shared" si="11"/>
        <v>0.31387885408301841</v>
      </c>
      <c r="AF36" s="82">
        <f t="shared" si="12"/>
        <v>0.2357585486257999</v>
      </c>
      <c r="AG36" s="82">
        <f t="shared" si="13"/>
        <v>0.11801040568527671</v>
      </c>
      <c r="AH36" s="82">
        <f t="shared" si="14"/>
        <v>4.2549155239643512E-2</v>
      </c>
    </row>
    <row r="37" spans="2:34" ht="13.5" customHeight="1">
      <c r="B37" s="138">
        <v>32</v>
      </c>
      <c r="C37" s="28" t="s">
        <v>36</v>
      </c>
      <c r="D37" s="126">
        <v>19274800</v>
      </c>
      <c r="E37" s="184">
        <v>23992100</v>
      </c>
      <c r="F37" s="123">
        <f t="shared" si="0"/>
        <v>43266900</v>
      </c>
      <c r="G37" s="126">
        <v>13575080</v>
      </c>
      <c r="H37" s="184">
        <v>80963130</v>
      </c>
      <c r="I37" s="123">
        <f t="shared" si="1"/>
        <v>94538210</v>
      </c>
      <c r="J37" s="126">
        <v>218591440</v>
      </c>
      <c r="K37" s="184">
        <v>1910069150</v>
      </c>
      <c r="L37" s="123">
        <f t="shared" si="2"/>
        <v>2128660590</v>
      </c>
      <c r="M37" s="126">
        <v>256496790</v>
      </c>
      <c r="N37" s="184">
        <v>2653691360</v>
      </c>
      <c r="O37" s="123">
        <f t="shared" si="3"/>
        <v>2910188150</v>
      </c>
      <c r="P37" s="126">
        <v>94159040</v>
      </c>
      <c r="Q37" s="184">
        <v>2391346820</v>
      </c>
      <c r="R37" s="123">
        <f t="shared" si="4"/>
        <v>2485505860</v>
      </c>
      <c r="S37" s="126">
        <v>15425150</v>
      </c>
      <c r="T37" s="184">
        <v>1371536420</v>
      </c>
      <c r="U37" s="123">
        <f t="shared" si="5"/>
        <v>1386961570</v>
      </c>
      <c r="V37" s="126">
        <v>0</v>
      </c>
      <c r="W37" s="184">
        <v>520500690</v>
      </c>
      <c r="X37" s="123">
        <f t="shared" si="6"/>
        <v>520500690</v>
      </c>
      <c r="Y37" s="126">
        <f t="shared" si="15"/>
        <v>617522300</v>
      </c>
      <c r="Z37" s="125">
        <f t="shared" si="15"/>
        <v>8952099670</v>
      </c>
      <c r="AA37" s="123">
        <f t="shared" si="7"/>
        <v>9569621970</v>
      </c>
      <c r="AB37" s="82">
        <f t="shared" si="8"/>
        <v>4.5212757761631832E-3</v>
      </c>
      <c r="AC37" s="82">
        <f t="shared" si="9"/>
        <v>9.8789910715773033E-3</v>
      </c>
      <c r="AD37" s="82">
        <f t="shared" si="10"/>
        <v>0.22243936037109729</v>
      </c>
      <c r="AE37" s="82">
        <f t="shared" si="11"/>
        <v>0.3041069082063228</v>
      </c>
      <c r="AF37" s="82">
        <f t="shared" si="12"/>
        <v>0.25972874036109911</v>
      </c>
      <c r="AG37" s="82">
        <f t="shared" si="13"/>
        <v>0.14493378885268549</v>
      </c>
      <c r="AH37" s="82">
        <f t="shared" si="14"/>
        <v>5.4390935361054812E-2</v>
      </c>
    </row>
    <row r="38" spans="2:34" ht="13.5" customHeight="1">
      <c r="B38" s="138">
        <v>33</v>
      </c>
      <c r="C38" s="28" t="s">
        <v>37</v>
      </c>
      <c r="D38" s="126">
        <v>0</v>
      </c>
      <c r="E38" s="184">
        <v>14678480</v>
      </c>
      <c r="F38" s="123">
        <f t="shared" si="0"/>
        <v>14678480</v>
      </c>
      <c r="G38" s="126">
        <v>0</v>
      </c>
      <c r="H38" s="184">
        <v>32686430</v>
      </c>
      <c r="I38" s="123">
        <f t="shared" si="1"/>
        <v>32686430</v>
      </c>
      <c r="J38" s="126">
        <v>91513090</v>
      </c>
      <c r="K38" s="184">
        <v>662850670</v>
      </c>
      <c r="L38" s="123">
        <f t="shared" si="2"/>
        <v>754363760</v>
      </c>
      <c r="M38" s="126">
        <v>96337830</v>
      </c>
      <c r="N38" s="184">
        <v>821622460</v>
      </c>
      <c r="O38" s="123">
        <f t="shared" si="3"/>
        <v>917960290</v>
      </c>
      <c r="P38" s="126">
        <v>38052840</v>
      </c>
      <c r="Q38" s="184">
        <v>611460140</v>
      </c>
      <c r="R38" s="123">
        <f t="shared" si="4"/>
        <v>649512980</v>
      </c>
      <c r="S38" s="126">
        <v>3547470</v>
      </c>
      <c r="T38" s="184">
        <v>350394290</v>
      </c>
      <c r="U38" s="123">
        <f t="shared" si="5"/>
        <v>353941760</v>
      </c>
      <c r="V38" s="126">
        <v>3823440</v>
      </c>
      <c r="W38" s="184">
        <v>135735080</v>
      </c>
      <c r="X38" s="123">
        <f t="shared" si="6"/>
        <v>139558520</v>
      </c>
      <c r="Y38" s="126">
        <f t="shared" si="15"/>
        <v>233274670</v>
      </c>
      <c r="Z38" s="125">
        <f t="shared" si="15"/>
        <v>2629427550</v>
      </c>
      <c r="AA38" s="123">
        <f t="shared" si="7"/>
        <v>2862702220</v>
      </c>
      <c r="AB38" s="82">
        <f t="shared" si="8"/>
        <v>5.1274910458552689E-3</v>
      </c>
      <c r="AC38" s="82">
        <f t="shared" si="9"/>
        <v>1.1418033552927486E-2</v>
      </c>
      <c r="AD38" s="82">
        <f t="shared" si="10"/>
        <v>0.26351457540002188</v>
      </c>
      <c r="AE38" s="82">
        <f t="shared" si="11"/>
        <v>0.32066216443567086</v>
      </c>
      <c r="AF38" s="82">
        <f t="shared" si="12"/>
        <v>0.22688806941296186</v>
      </c>
      <c r="AG38" s="82">
        <f t="shared" si="13"/>
        <v>0.12363904199578257</v>
      </c>
      <c r="AH38" s="82">
        <f t="shared" si="14"/>
        <v>4.8750624156780095E-2</v>
      </c>
    </row>
    <row r="39" spans="2:34" ht="13.5" customHeight="1">
      <c r="B39" s="138">
        <v>34</v>
      </c>
      <c r="C39" s="28" t="s">
        <v>38</v>
      </c>
      <c r="D39" s="126">
        <v>13411120</v>
      </c>
      <c r="E39" s="184">
        <v>55953170</v>
      </c>
      <c r="F39" s="123">
        <f t="shared" si="0"/>
        <v>69364290</v>
      </c>
      <c r="G39" s="126">
        <v>12392750</v>
      </c>
      <c r="H39" s="184">
        <v>163230410</v>
      </c>
      <c r="I39" s="123">
        <f t="shared" si="1"/>
        <v>175623160</v>
      </c>
      <c r="J39" s="126">
        <v>454049610</v>
      </c>
      <c r="K39" s="184">
        <v>2764069310</v>
      </c>
      <c r="L39" s="123">
        <f t="shared" si="2"/>
        <v>3218118920</v>
      </c>
      <c r="M39" s="126">
        <v>282362200</v>
      </c>
      <c r="N39" s="184">
        <v>3655476930</v>
      </c>
      <c r="O39" s="123">
        <f t="shared" si="3"/>
        <v>3937839130</v>
      </c>
      <c r="P39" s="126">
        <v>123219230</v>
      </c>
      <c r="Q39" s="184">
        <v>3249776830</v>
      </c>
      <c r="R39" s="123">
        <f t="shared" si="4"/>
        <v>3372996060</v>
      </c>
      <c r="S39" s="126">
        <v>24848530</v>
      </c>
      <c r="T39" s="184">
        <v>2197114640</v>
      </c>
      <c r="U39" s="123">
        <f t="shared" si="5"/>
        <v>2221963170</v>
      </c>
      <c r="V39" s="126">
        <v>1844500</v>
      </c>
      <c r="W39" s="184">
        <v>857626310</v>
      </c>
      <c r="X39" s="123">
        <f t="shared" si="6"/>
        <v>859470810</v>
      </c>
      <c r="Y39" s="126">
        <f t="shared" si="15"/>
        <v>912127940</v>
      </c>
      <c r="Z39" s="125">
        <f t="shared" si="15"/>
        <v>12943247600</v>
      </c>
      <c r="AA39" s="123">
        <f t="shared" si="7"/>
        <v>13855375540</v>
      </c>
      <c r="AB39" s="82">
        <f t="shared" si="8"/>
        <v>5.0063089087515273E-3</v>
      </c>
      <c r="AC39" s="82">
        <f t="shared" si="9"/>
        <v>1.267545289501406E-2</v>
      </c>
      <c r="AD39" s="82">
        <f t="shared" si="10"/>
        <v>0.23226500867547037</v>
      </c>
      <c r="AE39" s="82">
        <f t="shared" si="11"/>
        <v>0.28421020553586523</v>
      </c>
      <c r="AF39" s="82">
        <f t="shared" si="12"/>
        <v>0.24344313514002378</v>
      </c>
      <c r="AG39" s="82">
        <f t="shared" si="13"/>
        <v>0.16036831073869254</v>
      </c>
      <c r="AH39" s="82">
        <f t="shared" si="14"/>
        <v>6.2031578106182463E-2</v>
      </c>
    </row>
    <row r="40" spans="2:34" ht="13.5" customHeight="1">
      <c r="B40" s="138">
        <v>35</v>
      </c>
      <c r="C40" s="28" t="s">
        <v>1</v>
      </c>
      <c r="D40" s="126">
        <v>0</v>
      </c>
      <c r="E40" s="184">
        <v>14607000</v>
      </c>
      <c r="F40" s="123">
        <f t="shared" si="0"/>
        <v>14607000</v>
      </c>
      <c r="G40" s="126">
        <v>2161800</v>
      </c>
      <c r="H40" s="184">
        <v>42371960</v>
      </c>
      <c r="I40" s="123">
        <f t="shared" si="1"/>
        <v>44533760</v>
      </c>
      <c r="J40" s="126">
        <v>749617140</v>
      </c>
      <c r="K40" s="184">
        <v>4751729450</v>
      </c>
      <c r="L40" s="123">
        <f t="shared" si="2"/>
        <v>5501346590</v>
      </c>
      <c r="M40" s="126">
        <v>728399410</v>
      </c>
      <c r="N40" s="184">
        <v>6376708720</v>
      </c>
      <c r="O40" s="123">
        <f t="shared" si="3"/>
        <v>7105108130</v>
      </c>
      <c r="P40" s="126">
        <v>265225190</v>
      </c>
      <c r="Q40" s="184">
        <v>5850729290</v>
      </c>
      <c r="R40" s="123">
        <f t="shared" si="4"/>
        <v>6115954480</v>
      </c>
      <c r="S40" s="126">
        <v>62420370</v>
      </c>
      <c r="T40" s="184">
        <v>3201520230</v>
      </c>
      <c r="U40" s="123">
        <f t="shared" si="5"/>
        <v>3263940600</v>
      </c>
      <c r="V40" s="126">
        <v>5969660</v>
      </c>
      <c r="W40" s="184">
        <v>1129922660</v>
      </c>
      <c r="X40" s="123">
        <f t="shared" si="6"/>
        <v>1135892320</v>
      </c>
      <c r="Y40" s="126">
        <f t="shared" si="15"/>
        <v>1813793570</v>
      </c>
      <c r="Z40" s="125">
        <f t="shared" si="15"/>
        <v>21367589310</v>
      </c>
      <c r="AA40" s="123">
        <f t="shared" si="7"/>
        <v>23181382880</v>
      </c>
      <c r="AB40" s="82">
        <f t="shared" si="8"/>
        <v>6.301177145304111E-4</v>
      </c>
      <c r="AC40" s="82">
        <f t="shared" si="9"/>
        <v>1.9211002307555174E-3</v>
      </c>
      <c r="AD40" s="82">
        <f t="shared" si="10"/>
        <v>0.23731744643872602</v>
      </c>
      <c r="AE40" s="82">
        <f t="shared" si="11"/>
        <v>0.30650061589423178</v>
      </c>
      <c r="AF40" s="82">
        <f t="shared" si="12"/>
        <v>0.2638304415081556</v>
      </c>
      <c r="AG40" s="82">
        <f t="shared" si="13"/>
        <v>0.14080008155233922</v>
      </c>
      <c r="AH40" s="82">
        <f t="shared" si="14"/>
        <v>4.9000196661261479E-2</v>
      </c>
    </row>
    <row r="41" spans="2:34" ht="13.5" customHeight="1">
      <c r="B41" s="138">
        <v>36</v>
      </c>
      <c r="C41" s="28" t="s">
        <v>2</v>
      </c>
      <c r="D41" s="126">
        <v>0</v>
      </c>
      <c r="E41" s="184">
        <v>11475410</v>
      </c>
      <c r="F41" s="123">
        <f t="shared" si="0"/>
        <v>11475410</v>
      </c>
      <c r="G41" s="126">
        <v>0</v>
      </c>
      <c r="H41" s="184">
        <v>47394550</v>
      </c>
      <c r="I41" s="123">
        <f t="shared" si="1"/>
        <v>47394550</v>
      </c>
      <c r="J41" s="126">
        <v>205735040</v>
      </c>
      <c r="K41" s="184">
        <v>1253877450</v>
      </c>
      <c r="L41" s="123">
        <f t="shared" si="2"/>
        <v>1459612490</v>
      </c>
      <c r="M41" s="126">
        <v>174610740</v>
      </c>
      <c r="N41" s="184">
        <v>1656189830</v>
      </c>
      <c r="O41" s="123">
        <f t="shared" si="3"/>
        <v>1830800570</v>
      </c>
      <c r="P41" s="126">
        <v>136603750</v>
      </c>
      <c r="Q41" s="184">
        <v>1756655380</v>
      </c>
      <c r="R41" s="123">
        <f t="shared" si="4"/>
        <v>1893259130</v>
      </c>
      <c r="S41" s="126">
        <v>28240930</v>
      </c>
      <c r="T41" s="184">
        <v>994591950</v>
      </c>
      <c r="U41" s="123">
        <f t="shared" si="5"/>
        <v>1022832880</v>
      </c>
      <c r="V41" s="126">
        <v>1664070</v>
      </c>
      <c r="W41" s="184">
        <v>419993490</v>
      </c>
      <c r="X41" s="123">
        <f t="shared" si="6"/>
        <v>421657560</v>
      </c>
      <c r="Y41" s="126">
        <f t="shared" si="15"/>
        <v>546854530</v>
      </c>
      <c r="Z41" s="125">
        <f t="shared" si="15"/>
        <v>6140178060</v>
      </c>
      <c r="AA41" s="123">
        <f t="shared" si="7"/>
        <v>6687032590</v>
      </c>
      <c r="AB41" s="82">
        <f t="shared" si="8"/>
        <v>1.71606910024047E-3</v>
      </c>
      <c r="AC41" s="82">
        <f t="shared" si="9"/>
        <v>7.087530883410873E-3</v>
      </c>
      <c r="AD41" s="82">
        <f t="shared" si="10"/>
        <v>0.21827506750643785</v>
      </c>
      <c r="AE41" s="82">
        <f t="shared" si="11"/>
        <v>0.27378370680260133</v>
      </c>
      <c r="AF41" s="82">
        <f t="shared" si="12"/>
        <v>0.28312395737852986</v>
      </c>
      <c r="AG41" s="82">
        <f t="shared" si="13"/>
        <v>0.15295766339311351</v>
      </c>
      <c r="AH41" s="82">
        <f t="shared" si="14"/>
        <v>6.3056004935666085E-2</v>
      </c>
    </row>
    <row r="42" spans="2:34" ht="13.5" customHeight="1">
      <c r="B42" s="138">
        <v>37</v>
      </c>
      <c r="C42" s="28" t="s">
        <v>3</v>
      </c>
      <c r="D42" s="126">
        <v>0</v>
      </c>
      <c r="E42" s="184">
        <v>12558000</v>
      </c>
      <c r="F42" s="123">
        <f t="shared" si="0"/>
        <v>12558000</v>
      </c>
      <c r="G42" s="126">
        <v>3893520</v>
      </c>
      <c r="H42" s="184">
        <v>66763350</v>
      </c>
      <c r="I42" s="123">
        <f t="shared" si="1"/>
        <v>70656870</v>
      </c>
      <c r="J42" s="126">
        <v>764004070</v>
      </c>
      <c r="K42" s="184">
        <v>4348160450</v>
      </c>
      <c r="L42" s="123">
        <f t="shared" si="2"/>
        <v>5112164520</v>
      </c>
      <c r="M42" s="126">
        <v>526684230</v>
      </c>
      <c r="N42" s="184">
        <v>5356348350</v>
      </c>
      <c r="O42" s="123">
        <f t="shared" si="3"/>
        <v>5883032580</v>
      </c>
      <c r="P42" s="126">
        <v>222131600</v>
      </c>
      <c r="Q42" s="184">
        <v>5348593710</v>
      </c>
      <c r="R42" s="123">
        <f t="shared" si="4"/>
        <v>5570725310</v>
      </c>
      <c r="S42" s="126">
        <v>25680010</v>
      </c>
      <c r="T42" s="184">
        <v>3007664800</v>
      </c>
      <c r="U42" s="123">
        <f t="shared" si="5"/>
        <v>3033344810</v>
      </c>
      <c r="V42" s="126">
        <v>2372350</v>
      </c>
      <c r="W42" s="184">
        <v>1130558300</v>
      </c>
      <c r="X42" s="123">
        <f t="shared" si="6"/>
        <v>1132930650</v>
      </c>
      <c r="Y42" s="126">
        <f t="shared" si="15"/>
        <v>1544765780</v>
      </c>
      <c r="Z42" s="125">
        <f t="shared" si="15"/>
        <v>19270646960</v>
      </c>
      <c r="AA42" s="123">
        <f t="shared" si="7"/>
        <v>20815412740</v>
      </c>
      <c r="AB42" s="82">
        <f t="shared" si="8"/>
        <v>6.0330295425119684E-4</v>
      </c>
      <c r="AC42" s="82">
        <f t="shared" si="9"/>
        <v>3.3944496264646253E-3</v>
      </c>
      <c r="AD42" s="82">
        <f t="shared" si="10"/>
        <v>0.24559515508314633</v>
      </c>
      <c r="AE42" s="82">
        <f t="shared" si="11"/>
        <v>0.28262867777273776</v>
      </c>
      <c r="AF42" s="82">
        <f t="shared" si="12"/>
        <v>0.26762502284160811</v>
      </c>
      <c r="AG42" s="82">
        <f t="shared" si="13"/>
        <v>0.14572590262267363</v>
      </c>
      <c r="AH42" s="82">
        <f t="shared" si="14"/>
        <v>5.442748909911839E-2</v>
      </c>
    </row>
    <row r="43" spans="2:34" ht="13.5" customHeight="1">
      <c r="B43" s="138">
        <v>38</v>
      </c>
      <c r="C43" s="139" t="s">
        <v>39</v>
      </c>
      <c r="D43" s="126">
        <v>0</v>
      </c>
      <c r="E43" s="184">
        <v>19135220</v>
      </c>
      <c r="F43" s="123">
        <f t="shared" si="0"/>
        <v>19135220</v>
      </c>
      <c r="G43" s="126">
        <v>4230170</v>
      </c>
      <c r="H43" s="184">
        <v>38364680</v>
      </c>
      <c r="I43" s="123">
        <f t="shared" si="1"/>
        <v>42594850</v>
      </c>
      <c r="J43" s="126">
        <v>105368470</v>
      </c>
      <c r="K43" s="184">
        <v>1137632020</v>
      </c>
      <c r="L43" s="123">
        <f t="shared" si="2"/>
        <v>1243000490</v>
      </c>
      <c r="M43" s="126">
        <v>120085860</v>
      </c>
      <c r="N43" s="184">
        <v>1231263650</v>
      </c>
      <c r="O43" s="123">
        <f t="shared" si="3"/>
        <v>1351349510</v>
      </c>
      <c r="P43" s="126">
        <v>76897130</v>
      </c>
      <c r="Q43" s="184">
        <v>1200162930</v>
      </c>
      <c r="R43" s="123">
        <f t="shared" si="4"/>
        <v>1277060060</v>
      </c>
      <c r="S43" s="126">
        <v>4675840</v>
      </c>
      <c r="T43" s="184">
        <v>641872830</v>
      </c>
      <c r="U43" s="123">
        <f t="shared" si="5"/>
        <v>646548670</v>
      </c>
      <c r="V43" s="126">
        <v>540800</v>
      </c>
      <c r="W43" s="184">
        <v>266568470</v>
      </c>
      <c r="X43" s="123">
        <f t="shared" si="6"/>
        <v>267109270</v>
      </c>
      <c r="Y43" s="126">
        <f t="shared" si="15"/>
        <v>311798270</v>
      </c>
      <c r="Z43" s="125">
        <f t="shared" si="15"/>
        <v>4534999800</v>
      </c>
      <c r="AA43" s="123">
        <f t="shared" si="7"/>
        <v>4846798070</v>
      </c>
      <c r="AB43" s="82">
        <f t="shared" si="8"/>
        <v>3.9480126309450313E-3</v>
      </c>
      <c r="AC43" s="82">
        <f t="shared" si="9"/>
        <v>8.7882452259868959E-3</v>
      </c>
      <c r="AD43" s="82">
        <f t="shared" si="10"/>
        <v>0.25645807232897572</v>
      </c>
      <c r="AE43" s="82">
        <f t="shared" si="11"/>
        <v>0.27881283488255576</v>
      </c>
      <c r="AF43" s="82">
        <f t="shared" si="12"/>
        <v>0.26348530340155063</v>
      </c>
      <c r="AG43" s="82">
        <f t="shared" si="13"/>
        <v>0.13339707177031207</v>
      </c>
      <c r="AH43" s="82">
        <f t="shared" si="14"/>
        <v>5.5110459759673873E-2</v>
      </c>
    </row>
    <row r="44" spans="2:34" ht="13.5" customHeight="1">
      <c r="B44" s="138">
        <v>39</v>
      </c>
      <c r="C44" s="139" t="s">
        <v>7</v>
      </c>
      <c r="D44" s="126">
        <v>0</v>
      </c>
      <c r="E44" s="184">
        <v>26970450</v>
      </c>
      <c r="F44" s="123">
        <f t="shared" si="0"/>
        <v>26970450</v>
      </c>
      <c r="G44" s="126">
        <v>1118540</v>
      </c>
      <c r="H44" s="184">
        <v>89273670</v>
      </c>
      <c r="I44" s="123">
        <f t="shared" si="1"/>
        <v>90392210</v>
      </c>
      <c r="J44" s="126">
        <v>618366580</v>
      </c>
      <c r="K44" s="184">
        <v>4819137560</v>
      </c>
      <c r="L44" s="123">
        <f t="shared" si="2"/>
        <v>5437504140</v>
      </c>
      <c r="M44" s="126">
        <v>602734320</v>
      </c>
      <c r="N44" s="184">
        <v>6510362560</v>
      </c>
      <c r="O44" s="123">
        <f t="shared" si="3"/>
        <v>7113096880</v>
      </c>
      <c r="P44" s="126">
        <v>324965080</v>
      </c>
      <c r="Q44" s="184">
        <v>5461343350</v>
      </c>
      <c r="R44" s="123">
        <f t="shared" si="4"/>
        <v>5786308430</v>
      </c>
      <c r="S44" s="126">
        <v>23825120</v>
      </c>
      <c r="T44" s="184">
        <v>3433077210</v>
      </c>
      <c r="U44" s="123">
        <f t="shared" si="5"/>
        <v>3456902330</v>
      </c>
      <c r="V44" s="126">
        <v>8429600</v>
      </c>
      <c r="W44" s="184">
        <v>1306320030</v>
      </c>
      <c r="X44" s="123">
        <f t="shared" si="6"/>
        <v>1314749630</v>
      </c>
      <c r="Y44" s="126">
        <f t="shared" si="15"/>
        <v>1579439240</v>
      </c>
      <c r="Z44" s="125">
        <f t="shared" si="15"/>
        <v>21646484830</v>
      </c>
      <c r="AA44" s="123">
        <f t="shared" si="7"/>
        <v>23225924070</v>
      </c>
      <c r="AB44" s="82">
        <f t="shared" si="8"/>
        <v>1.1612218277608447E-3</v>
      </c>
      <c r="AC44" s="82">
        <f t="shared" si="9"/>
        <v>3.8918671105429132E-3</v>
      </c>
      <c r="AD44" s="82">
        <f t="shared" si="10"/>
        <v>0.23411357600292027</v>
      </c>
      <c r="AE44" s="82">
        <f t="shared" si="11"/>
        <v>0.30625678696623759</v>
      </c>
      <c r="AF44" s="82">
        <f t="shared" si="12"/>
        <v>0.24913146243657724</v>
      </c>
      <c r="AG44" s="82">
        <f t="shared" si="13"/>
        <v>0.14883809658471858</v>
      </c>
      <c r="AH44" s="82">
        <f t="shared" si="14"/>
        <v>5.6606989071242578E-2</v>
      </c>
    </row>
    <row r="45" spans="2:34" ht="13.5" customHeight="1">
      <c r="B45" s="138">
        <v>40</v>
      </c>
      <c r="C45" s="139" t="s">
        <v>40</v>
      </c>
      <c r="D45" s="126">
        <v>744100</v>
      </c>
      <c r="E45" s="184">
        <v>26646410</v>
      </c>
      <c r="F45" s="123">
        <f t="shared" si="0"/>
        <v>27390510</v>
      </c>
      <c r="G45" s="126">
        <v>14084420</v>
      </c>
      <c r="H45" s="184">
        <v>107185060</v>
      </c>
      <c r="I45" s="123">
        <f t="shared" si="1"/>
        <v>121269480</v>
      </c>
      <c r="J45" s="126">
        <v>185939800</v>
      </c>
      <c r="K45" s="184">
        <v>1169722220</v>
      </c>
      <c r="L45" s="123">
        <f t="shared" si="2"/>
        <v>1355662020</v>
      </c>
      <c r="M45" s="126">
        <v>137095810</v>
      </c>
      <c r="N45" s="184">
        <v>1630472980</v>
      </c>
      <c r="O45" s="123">
        <f t="shared" si="3"/>
        <v>1767568790</v>
      </c>
      <c r="P45" s="126">
        <v>40863680</v>
      </c>
      <c r="Q45" s="184">
        <v>1520901460</v>
      </c>
      <c r="R45" s="123">
        <f t="shared" si="4"/>
        <v>1561765140</v>
      </c>
      <c r="S45" s="126">
        <v>13258420</v>
      </c>
      <c r="T45" s="184">
        <v>838965910</v>
      </c>
      <c r="U45" s="123">
        <f t="shared" si="5"/>
        <v>852224330</v>
      </c>
      <c r="V45" s="126">
        <v>3028750</v>
      </c>
      <c r="W45" s="184">
        <v>269800870</v>
      </c>
      <c r="X45" s="123">
        <f t="shared" si="6"/>
        <v>272829620</v>
      </c>
      <c r="Y45" s="126">
        <f t="shared" si="15"/>
        <v>395014980</v>
      </c>
      <c r="Z45" s="125">
        <f t="shared" si="15"/>
        <v>5563694910</v>
      </c>
      <c r="AA45" s="123">
        <f t="shared" si="7"/>
        <v>5958709890</v>
      </c>
      <c r="AB45" s="82">
        <f t="shared" si="8"/>
        <v>4.5967181664553231E-3</v>
      </c>
      <c r="AC45" s="82">
        <f t="shared" si="9"/>
        <v>2.0351633531197136E-2</v>
      </c>
      <c r="AD45" s="82">
        <f t="shared" si="10"/>
        <v>0.22750931745730618</v>
      </c>
      <c r="AE45" s="82">
        <f t="shared" si="11"/>
        <v>0.29663615491104234</v>
      </c>
      <c r="AF45" s="82">
        <f t="shared" si="12"/>
        <v>0.26209786494572906</v>
      </c>
      <c r="AG45" s="82">
        <f t="shared" si="13"/>
        <v>0.14302161805699187</v>
      </c>
      <c r="AH45" s="82">
        <f t="shared" si="14"/>
        <v>4.5786692931278114E-2</v>
      </c>
    </row>
    <row r="46" spans="2:34" ht="13.5" customHeight="1">
      <c r="B46" s="138">
        <v>41</v>
      </c>
      <c r="C46" s="139" t="s">
        <v>11</v>
      </c>
      <c r="D46" s="126">
        <v>36175210</v>
      </c>
      <c r="E46" s="184">
        <v>19891680</v>
      </c>
      <c r="F46" s="123">
        <f t="shared" si="0"/>
        <v>56066890</v>
      </c>
      <c r="G46" s="126">
        <v>2340000</v>
      </c>
      <c r="H46" s="184">
        <v>75516140</v>
      </c>
      <c r="I46" s="123">
        <f t="shared" si="1"/>
        <v>77856140</v>
      </c>
      <c r="J46" s="126">
        <v>336353530</v>
      </c>
      <c r="K46" s="184">
        <v>2077714810</v>
      </c>
      <c r="L46" s="123">
        <f t="shared" si="2"/>
        <v>2414068340</v>
      </c>
      <c r="M46" s="126">
        <v>301505830</v>
      </c>
      <c r="N46" s="184">
        <v>2767204680</v>
      </c>
      <c r="O46" s="123">
        <f t="shared" si="3"/>
        <v>3068710510</v>
      </c>
      <c r="P46" s="126">
        <v>152173340</v>
      </c>
      <c r="Q46" s="184">
        <v>2298508730</v>
      </c>
      <c r="R46" s="123">
        <f t="shared" si="4"/>
        <v>2450682070</v>
      </c>
      <c r="S46" s="126">
        <v>17391410</v>
      </c>
      <c r="T46" s="184">
        <v>1015316540</v>
      </c>
      <c r="U46" s="123">
        <f t="shared" si="5"/>
        <v>1032707950</v>
      </c>
      <c r="V46" s="126">
        <v>2622890</v>
      </c>
      <c r="W46" s="184">
        <v>358353760</v>
      </c>
      <c r="X46" s="123">
        <f t="shared" si="6"/>
        <v>360976650</v>
      </c>
      <c r="Y46" s="126">
        <f t="shared" si="15"/>
        <v>848562210</v>
      </c>
      <c r="Z46" s="125">
        <f t="shared" si="15"/>
        <v>8612506340</v>
      </c>
      <c r="AA46" s="123">
        <f t="shared" si="7"/>
        <v>9461068550</v>
      </c>
      <c r="AB46" s="82">
        <f t="shared" si="8"/>
        <v>5.9260631823664358E-3</v>
      </c>
      <c r="AC46" s="82">
        <f t="shared" si="9"/>
        <v>8.2291064258275554E-3</v>
      </c>
      <c r="AD46" s="82">
        <f t="shared" si="10"/>
        <v>0.2551581068504149</v>
      </c>
      <c r="AE46" s="82">
        <f t="shared" si="11"/>
        <v>0.32435136621010952</v>
      </c>
      <c r="AF46" s="82">
        <f t="shared" si="12"/>
        <v>0.25902804287365616</v>
      </c>
      <c r="AG46" s="82">
        <f t="shared" si="13"/>
        <v>0.10915341586865471</v>
      </c>
      <c r="AH46" s="82">
        <f t="shared" si="14"/>
        <v>3.815389858897069E-2</v>
      </c>
    </row>
    <row r="47" spans="2:34" ht="13.5" customHeight="1">
      <c r="B47" s="138">
        <v>42</v>
      </c>
      <c r="C47" s="139" t="s">
        <v>12</v>
      </c>
      <c r="D47" s="126">
        <v>8310490</v>
      </c>
      <c r="E47" s="184">
        <v>52688430</v>
      </c>
      <c r="F47" s="123">
        <f t="shared" si="0"/>
        <v>60998920</v>
      </c>
      <c r="G47" s="126">
        <v>19157700</v>
      </c>
      <c r="H47" s="184">
        <v>283756070</v>
      </c>
      <c r="I47" s="123">
        <f t="shared" si="1"/>
        <v>302913770</v>
      </c>
      <c r="J47" s="126">
        <v>875227480</v>
      </c>
      <c r="K47" s="184">
        <v>5003510670</v>
      </c>
      <c r="L47" s="123">
        <f t="shared" si="2"/>
        <v>5878738150</v>
      </c>
      <c r="M47" s="126">
        <v>768684520</v>
      </c>
      <c r="N47" s="184">
        <v>6318320140</v>
      </c>
      <c r="O47" s="123">
        <f t="shared" si="3"/>
        <v>7087004660</v>
      </c>
      <c r="P47" s="126">
        <v>304882010</v>
      </c>
      <c r="Q47" s="184">
        <v>5591534570</v>
      </c>
      <c r="R47" s="123">
        <f t="shared" si="4"/>
        <v>5896416580</v>
      </c>
      <c r="S47" s="126">
        <v>43631650</v>
      </c>
      <c r="T47" s="184">
        <v>2900980840</v>
      </c>
      <c r="U47" s="123">
        <f t="shared" si="5"/>
        <v>2944612490</v>
      </c>
      <c r="V47" s="126">
        <v>1693030</v>
      </c>
      <c r="W47" s="184">
        <v>1152988850</v>
      </c>
      <c r="X47" s="123">
        <f t="shared" si="6"/>
        <v>1154681880</v>
      </c>
      <c r="Y47" s="126">
        <f t="shared" si="15"/>
        <v>2021586880</v>
      </c>
      <c r="Z47" s="125">
        <f t="shared" si="15"/>
        <v>21303779570</v>
      </c>
      <c r="AA47" s="123">
        <f t="shared" si="7"/>
        <v>23325366450</v>
      </c>
      <c r="AB47" s="82">
        <f t="shared" si="8"/>
        <v>2.6151323337516097E-3</v>
      </c>
      <c r="AC47" s="82">
        <f t="shared" si="9"/>
        <v>1.298645278089511E-2</v>
      </c>
      <c r="AD47" s="82">
        <f t="shared" si="10"/>
        <v>0.25203197397140997</v>
      </c>
      <c r="AE47" s="82">
        <f t="shared" si="11"/>
        <v>0.30383251106436532</v>
      </c>
      <c r="AF47" s="82">
        <f t="shared" si="12"/>
        <v>0.25278987974913464</v>
      </c>
      <c r="AG47" s="82">
        <f t="shared" si="13"/>
        <v>0.12624078152478502</v>
      </c>
      <c r="AH47" s="82">
        <f t="shared" si="14"/>
        <v>4.9503268575658323E-2</v>
      </c>
    </row>
    <row r="48" spans="2:34" ht="13.5" customHeight="1">
      <c r="B48" s="138">
        <v>43</v>
      </c>
      <c r="C48" s="139" t="s">
        <v>8</v>
      </c>
      <c r="D48" s="126">
        <v>2440520</v>
      </c>
      <c r="E48" s="184">
        <v>6144800</v>
      </c>
      <c r="F48" s="123">
        <f t="shared" si="0"/>
        <v>8585320</v>
      </c>
      <c r="G48" s="126">
        <v>4328620</v>
      </c>
      <c r="H48" s="184">
        <v>121595720</v>
      </c>
      <c r="I48" s="123">
        <f t="shared" si="1"/>
        <v>125924340</v>
      </c>
      <c r="J48" s="126">
        <v>585237660</v>
      </c>
      <c r="K48" s="184">
        <v>3412305540</v>
      </c>
      <c r="L48" s="123">
        <f t="shared" si="2"/>
        <v>3997543200</v>
      </c>
      <c r="M48" s="126">
        <v>364298950</v>
      </c>
      <c r="N48" s="184">
        <v>4118824220</v>
      </c>
      <c r="O48" s="123">
        <f t="shared" si="3"/>
        <v>4483123170</v>
      </c>
      <c r="P48" s="126">
        <v>170678230</v>
      </c>
      <c r="Q48" s="184">
        <v>3553423360</v>
      </c>
      <c r="R48" s="123">
        <f t="shared" si="4"/>
        <v>3724101590</v>
      </c>
      <c r="S48" s="126">
        <v>63678620</v>
      </c>
      <c r="T48" s="184">
        <v>2248370930</v>
      </c>
      <c r="U48" s="123">
        <f t="shared" si="5"/>
        <v>2312049550</v>
      </c>
      <c r="V48" s="126">
        <v>1177330</v>
      </c>
      <c r="W48" s="184">
        <v>921120020</v>
      </c>
      <c r="X48" s="123">
        <f t="shared" si="6"/>
        <v>922297350</v>
      </c>
      <c r="Y48" s="126">
        <f t="shared" si="15"/>
        <v>1191839930</v>
      </c>
      <c r="Z48" s="125">
        <f t="shared" si="15"/>
        <v>14381784590</v>
      </c>
      <c r="AA48" s="123">
        <f t="shared" si="7"/>
        <v>15573624520</v>
      </c>
      <c r="AB48" s="82">
        <f t="shared" si="8"/>
        <v>5.5127308283145894E-4</v>
      </c>
      <c r="AC48" s="82">
        <f t="shared" si="9"/>
        <v>8.0857439344505268E-3</v>
      </c>
      <c r="AD48" s="82">
        <f t="shared" si="10"/>
        <v>0.25668675874818125</v>
      </c>
      <c r="AE48" s="82">
        <f t="shared" si="11"/>
        <v>0.28786639643473311</v>
      </c>
      <c r="AF48" s="82">
        <f t="shared" si="12"/>
        <v>0.23912876448365791</v>
      </c>
      <c r="AG48" s="82">
        <f t="shared" si="13"/>
        <v>0.14845930997185747</v>
      </c>
      <c r="AH48" s="82">
        <f t="shared" si="14"/>
        <v>5.922175334428828E-2</v>
      </c>
    </row>
    <row r="49" spans="2:34" ht="13.5" customHeight="1">
      <c r="B49" s="138">
        <v>44</v>
      </c>
      <c r="C49" s="139" t="s">
        <v>18</v>
      </c>
      <c r="D49" s="126">
        <v>527200</v>
      </c>
      <c r="E49" s="184">
        <v>7232200</v>
      </c>
      <c r="F49" s="123">
        <f t="shared" si="0"/>
        <v>7759400</v>
      </c>
      <c r="G49" s="126">
        <v>3448040</v>
      </c>
      <c r="H49" s="184">
        <v>78249750</v>
      </c>
      <c r="I49" s="123">
        <f t="shared" si="1"/>
        <v>81697790</v>
      </c>
      <c r="J49" s="126">
        <v>614354040</v>
      </c>
      <c r="K49" s="184">
        <v>3444473180</v>
      </c>
      <c r="L49" s="123">
        <f t="shared" si="2"/>
        <v>4058827220</v>
      </c>
      <c r="M49" s="126">
        <v>425527200</v>
      </c>
      <c r="N49" s="184">
        <v>4546964440</v>
      </c>
      <c r="O49" s="123">
        <f t="shared" si="3"/>
        <v>4972491640</v>
      </c>
      <c r="P49" s="126">
        <v>171959060</v>
      </c>
      <c r="Q49" s="184">
        <v>3797146460</v>
      </c>
      <c r="R49" s="123">
        <f t="shared" si="4"/>
        <v>3969105520</v>
      </c>
      <c r="S49" s="126">
        <v>47963770</v>
      </c>
      <c r="T49" s="184">
        <v>1835996930</v>
      </c>
      <c r="U49" s="123">
        <f t="shared" si="5"/>
        <v>1883960700</v>
      </c>
      <c r="V49" s="126">
        <v>6588380</v>
      </c>
      <c r="W49" s="184">
        <v>608828810</v>
      </c>
      <c r="X49" s="123">
        <f t="shared" si="6"/>
        <v>615417190</v>
      </c>
      <c r="Y49" s="126">
        <f t="shared" si="15"/>
        <v>1270367690</v>
      </c>
      <c r="Z49" s="125">
        <f t="shared" si="15"/>
        <v>14318891770</v>
      </c>
      <c r="AA49" s="123">
        <f t="shared" si="7"/>
        <v>15589259460</v>
      </c>
      <c r="AB49" s="82">
        <f t="shared" si="8"/>
        <v>4.977401280612209E-4</v>
      </c>
      <c r="AC49" s="82">
        <f t="shared" si="9"/>
        <v>5.2406459851172434E-3</v>
      </c>
      <c r="AD49" s="82">
        <f t="shared" si="10"/>
        <v>0.26036048924674193</v>
      </c>
      <c r="AE49" s="82">
        <f t="shared" si="11"/>
        <v>0.31896907308257733</v>
      </c>
      <c r="AF49" s="82">
        <f t="shared" si="12"/>
        <v>0.25460513568230775</v>
      </c>
      <c r="AG49" s="82">
        <f t="shared" si="13"/>
        <v>0.12084991624098609</v>
      </c>
      <c r="AH49" s="82">
        <f t="shared" si="14"/>
        <v>3.9476999634208414E-2</v>
      </c>
    </row>
    <row r="50" spans="2:34" ht="13.5" customHeight="1">
      <c r="B50" s="138">
        <v>45</v>
      </c>
      <c r="C50" s="139" t="s">
        <v>41</v>
      </c>
      <c r="D50" s="126">
        <v>3445920</v>
      </c>
      <c r="E50" s="184">
        <v>29874340</v>
      </c>
      <c r="F50" s="123">
        <f t="shared" si="0"/>
        <v>33320260</v>
      </c>
      <c r="G50" s="126">
        <v>4122170</v>
      </c>
      <c r="H50" s="184">
        <v>102473120</v>
      </c>
      <c r="I50" s="123">
        <f t="shared" si="1"/>
        <v>106595290</v>
      </c>
      <c r="J50" s="126">
        <v>138234730</v>
      </c>
      <c r="K50" s="184">
        <v>1339023770</v>
      </c>
      <c r="L50" s="123">
        <f t="shared" si="2"/>
        <v>1477258500</v>
      </c>
      <c r="M50" s="126">
        <v>103007770</v>
      </c>
      <c r="N50" s="184">
        <v>1842133020</v>
      </c>
      <c r="O50" s="123">
        <f t="shared" si="3"/>
        <v>1945140790</v>
      </c>
      <c r="P50" s="126">
        <v>79976760</v>
      </c>
      <c r="Q50" s="184">
        <v>1587539160</v>
      </c>
      <c r="R50" s="123">
        <f t="shared" si="4"/>
        <v>1667515920</v>
      </c>
      <c r="S50" s="126">
        <v>4421720</v>
      </c>
      <c r="T50" s="184">
        <v>759843420</v>
      </c>
      <c r="U50" s="123">
        <f t="shared" si="5"/>
        <v>764265140</v>
      </c>
      <c r="V50" s="126">
        <v>733650</v>
      </c>
      <c r="W50" s="184">
        <v>323304010</v>
      </c>
      <c r="X50" s="123">
        <f t="shared" si="6"/>
        <v>324037660</v>
      </c>
      <c r="Y50" s="126">
        <f t="shared" si="15"/>
        <v>333942720</v>
      </c>
      <c r="Z50" s="125">
        <f t="shared" si="15"/>
        <v>5984190840</v>
      </c>
      <c r="AA50" s="123">
        <f t="shared" si="7"/>
        <v>6318133560</v>
      </c>
      <c r="AB50" s="82">
        <f t="shared" si="8"/>
        <v>5.2737504966577503E-3</v>
      </c>
      <c r="AC50" s="82">
        <f t="shared" si="9"/>
        <v>1.6871325841361289E-2</v>
      </c>
      <c r="AD50" s="82">
        <f t="shared" si="10"/>
        <v>0.23381248369811289</v>
      </c>
      <c r="AE50" s="82">
        <f t="shared" si="11"/>
        <v>0.30786636140689627</v>
      </c>
      <c r="AF50" s="82">
        <f t="shared" si="12"/>
        <v>0.2639253988799819</v>
      </c>
      <c r="AG50" s="82">
        <f t="shared" si="13"/>
        <v>0.12096375183306508</v>
      </c>
      <c r="AH50" s="82">
        <f t="shared" si="14"/>
        <v>5.1286927843924843E-2</v>
      </c>
    </row>
    <row r="51" spans="2:34" ht="13.5" customHeight="1">
      <c r="B51" s="138">
        <v>46</v>
      </c>
      <c r="C51" s="139" t="s">
        <v>21</v>
      </c>
      <c r="D51" s="126">
        <v>554180</v>
      </c>
      <c r="E51" s="184">
        <v>10602080</v>
      </c>
      <c r="F51" s="123">
        <f t="shared" si="0"/>
        <v>11156260</v>
      </c>
      <c r="G51" s="126">
        <v>4587360</v>
      </c>
      <c r="H51" s="184">
        <v>93081460</v>
      </c>
      <c r="I51" s="123">
        <f t="shared" si="1"/>
        <v>97668820</v>
      </c>
      <c r="J51" s="126">
        <v>314663520</v>
      </c>
      <c r="K51" s="184">
        <v>1513005650</v>
      </c>
      <c r="L51" s="123">
        <f t="shared" si="2"/>
        <v>1827669170</v>
      </c>
      <c r="M51" s="126">
        <v>189328050</v>
      </c>
      <c r="N51" s="184">
        <v>1896787960</v>
      </c>
      <c r="O51" s="123">
        <f t="shared" si="3"/>
        <v>2086116010</v>
      </c>
      <c r="P51" s="126">
        <v>144329480</v>
      </c>
      <c r="Q51" s="184">
        <v>1703709760</v>
      </c>
      <c r="R51" s="123">
        <f t="shared" si="4"/>
        <v>1848039240</v>
      </c>
      <c r="S51" s="126">
        <v>22520730</v>
      </c>
      <c r="T51" s="184">
        <v>1020853560</v>
      </c>
      <c r="U51" s="123">
        <f t="shared" si="5"/>
        <v>1043374290</v>
      </c>
      <c r="V51" s="126">
        <v>1333780</v>
      </c>
      <c r="W51" s="184">
        <v>490161020</v>
      </c>
      <c r="X51" s="123">
        <f t="shared" si="6"/>
        <v>491494800</v>
      </c>
      <c r="Y51" s="126">
        <f t="shared" si="15"/>
        <v>677317100</v>
      </c>
      <c r="Z51" s="125">
        <f t="shared" si="15"/>
        <v>6728201490</v>
      </c>
      <c r="AA51" s="123">
        <f t="shared" si="7"/>
        <v>7405518590</v>
      </c>
      <c r="AB51" s="82">
        <f t="shared" si="8"/>
        <v>1.5064792376680808E-3</v>
      </c>
      <c r="AC51" s="82">
        <f t="shared" si="9"/>
        <v>1.3188653679417744E-2</v>
      </c>
      <c r="AD51" s="82">
        <f t="shared" si="10"/>
        <v>0.2467982691270241</v>
      </c>
      <c r="AE51" s="82">
        <f t="shared" si="11"/>
        <v>0.28169749149194967</v>
      </c>
      <c r="AF51" s="82">
        <f t="shared" si="12"/>
        <v>0.24954892996899491</v>
      </c>
      <c r="AG51" s="82">
        <f t="shared" si="13"/>
        <v>0.14089145511145088</v>
      </c>
      <c r="AH51" s="82">
        <f t="shared" si="14"/>
        <v>6.636872138349463E-2</v>
      </c>
    </row>
    <row r="52" spans="2:34" ht="13.5" customHeight="1">
      <c r="B52" s="138">
        <v>47</v>
      </c>
      <c r="C52" s="139" t="s">
        <v>13</v>
      </c>
      <c r="D52" s="126">
        <v>0</v>
      </c>
      <c r="E52" s="184">
        <v>7039680</v>
      </c>
      <c r="F52" s="123">
        <f t="shared" si="0"/>
        <v>7039680</v>
      </c>
      <c r="G52" s="126">
        <v>19606500</v>
      </c>
      <c r="H52" s="184">
        <v>94382280</v>
      </c>
      <c r="I52" s="123">
        <f t="shared" si="1"/>
        <v>113988780</v>
      </c>
      <c r="J52" s="126">
        <v>634833050</v>
      </c>
      <c r="K52" s="184">
        <v>3430340230</v>
      </c>
      <c r="L52" s="123">
        <f t="shared" si="2"/>
        <v>4065173280</v>
      </c>
      <c r="M52" s="126">
        <v>469833790</v>
      </c>
      <c r="N52" s="184">
        <v>4475236640</v>
      </c>
      <c r="O52" s="123">
        <f t="shared" si="3"/>
        <v>4945070430</v>
      </c>
      <c r="P52" s="126">
        <v>190323450</v>
      </c>
      <c r="Q52" s="184">
        <v>3365409340</v>
      </c>
      <c r="R52" s="123">
        <f t="shared" si="4"/>
        <v>3555732790</v>
      </c>
      <c r="S52" s="126">
        <v>17496380</v>
      </c>
      <c r="T52" s="184">
        <v>1696835000</v>
      </c>
      <c r="U52" s="123">
        <f t="shared" si="5"/>
        <v>1714331380</v>
      </c>
      <c r="V52" s="126">
        <v>0</v>
      </c>
      <c r="W52" s="184">
        <v>588900460</v>
      </c>
      <c r="X52" s="123">
        <f t="shared" si="6"/>
        <v>588900460</v>
      </c>
      <c r="Y52" s="126">
        <f t="shared" si="15"/>
        <v>1332093170</v>
      </c>
      <c r="Z52" s="125">
        <f t="shared" si="15"/>
        <v>13658143630</v>
      </c>
      <c r="AA52" s="123">
        <f t="shared" si="7"/>
        <v>14990236800</v>
      </c>
      <c r="AB52" s="82">
        <f t="shared" si="8"/>
        <v>4.6961766474562966E-4</v>
      </c>
      <c r="AC52" s="82">
        <f t="shared" si="9"/>
        <v>7.6042014226219562E-3</v>
      </c>
      <c r="AD52" s="82">
        <f t="shared" si="10"/>
        <v>0.27118806288637148</v>
      </c>
      <c r="AE52" s="82">
        <f t="shared" si="11"/>
        <v>0.32988607825061178</v>
      </c>
      <c r="AF52" s="82">
        <f t="shared" si="12"/>
        <v>0.23720324351380492</v>
      </c>
      <c r="AG52" s="82">
        <f t="shared" si="13"/>
        <v>0.11436319538327773</v>
      </c>
      <c r="AH52" s="82">
        <f t="shared" si="14"/>
        <v>3.9285600878566508E-2</v>
      </c>
    </row>
    <row r="53" spans="2:34" ht="13.5" customHeight="1">
      <c r="B53" s="138">
        <v>48</v>
      </c>
      <c r="C53" s="139" t="s">
        <v>22</v>
      </c>
      <c r="D53" s="126">
        <v>3823040</v>
      </c>
      <c r="E53" s="184">
        <v>527360</v>
      </c>
      <c r="F53" s="123">
        <f t="shared" si="0"/>
        <v>4350400</v>
      </c>
      <c r="G53" s="126">
        <v>1972650</v>
      </c>
      <c r="H53" s="184">
        <v>17872020</v>
      </c>
      <c r="I53" s="123">
        <f t="shared" si="1"/>
        <v>19844670</v>
      </c>
      <c r="J53" s="126">
        <v>376159010</v>
      </c>
      <c r="K53" s="184">
        <v>1572382840</v>
      </c>
      <c r="L53" s="123">
        <f t="shared" si="2"/>
        <v>1948541850</v>
      </c>
      <c r="M53" s="126">
        <v>292027170</v>
      </c>
      <c r="N53" s="184">
        <v>2021547070</v>
      </c>
      <c r="O53" s="123">
        <f t="shared" si="3"/>
        <v>2313574240</v>
      </c>
      <c r="P53" s="126">
        <v>102838120</v>
      </c>
      <c r="Q53" s="184">
        <v>1694548720</v>
      </c>
      <c r="R53" s="123">
        <f t="shared" si="4"/>
        <v>1797386840</v>
      </c>
      <c r="S53" s="126">
        <v>28623710</v>
      </c>
      <c r="T53" s="184">
        <v>1158484840</v>
      </c>
      <c r="U53" s="123">
        <f t="shared" si="5"/>
        <v>1187108550</v>
      </c>
      <c r="V53" s="126">
        <v>7088120</v>
      </c>
      <c r="W53" s="184">
        <v>587970000</v>
      </c>
      <c r="X53" s="123">
        <f t="shared" si="6"/>
        <v>595058120</v>
      </c>
      <c r="Y53" s="126">
        <f t="shared" si="15"/>
        <v>812531820</v>
      </c>
      <c r="Z53" s="125">
        <f t="shared" si="15"/>
        <v>7053332850</v>
      </c>
      <c r="AA53" s="123">
        <f t="shared" si="7"/>
        <v>7865864670</v>
      </c>
      <c r="AB53" s="82">
        <f t="shared" si="8"/>
        <v>5.5307333427591246E-4</v>
      </c>
      <c r="AC53" s="82">
        <f t="shared" si="9"/>
        <v>2.5228847472658082E-3</v>
      </c>
      <c r="AD53" s="82">
        <f t="shared" si="10"/>
        <v>0.24772125274817372</v>
      </c>
      <c r="AE53" s="82">
        <f t="shared" si="11"/>
        <v>0.29412840635611903</v>
      </c>
      <c r="AF53" s="82">
        <f t="shared" si="12"/>
        <v>0.22850467372711614</v>
      </c>
      <c r="AG53" s="82">
        <f t="shared" si="13"/>
        <v>0.15091901523904555</v>
      </c>
      <c r="AH53" s="82">
        <f t="shared" si="14"/>
        <v>7.5650693848003867E-2</v>
      </c>
    </row>
    <row r="54" spans="2:34" ht="13.5" customHeight="1">
      <c r="B54" s="138">
        <v>49</v>
      </c>
      <c r="C54" s="139" t="s">
        <v>23</v>
      </c>
      <c r="D54" s="126">
        <v>0</v>
      </c>
      <c r="E54" s="184">
        <v>11983090</v>
      </c>
      <c r="F54" s="123">
        <f t="shared" si="0"/>
        <v>11983090</v>
      </c>
      <c r="G54" s="126">
        <v>0</v>
      </c>
      <c r="H54" s="184">
        <v>18433180</v>
      </c>
      <c r="I54" s="123">
        <f t="shared" si="1"/>
        <v>18433180</v>
      </c>
      <c r="J54" s="126">
        <v>266483070</v>
      </c>
      <c r="K54" s="184">
        <v>1610490040</v>
      </c>
      <c r="L54" s="123">
        <f t="shared" si="2"/>
        <v>1876973110</v>
      </c>
      <c r="M54" s="126">
        <v>237464610</v>
      </c>
      <c r="N54" s="184">
        <v>2344567930</v>
      </c>
      <c r="O54" s="123">
        <f t="shared" si="3"/>
        <v>2582032540</v>
      </c>
      <c r="P54" s="126">
        <v>101651250</v>
      </c>
      <c r="Q54" s="184">
        <v>1589031370</v>
      </c>
      <c r="R54" s="123">
        <f t="shared" si="4"/>
        <v>1690682620</v>
      </c>
      <c r="S54" s="126">
        <v>5619170</v>
      </c>
      <c r="T54" s="184">
        <v>737265180</v>
      </c>
      <c r="U54" s="123">
        <f t="shared" si="5"/>
        <v>742884350</v>
      </c>
      <c r="V54" s="126">
        <v>1753640</v>
      </c>
      <c r="W54" s="184">
        <v>288342660</v>
      </c>
      <c r="X54" s="123">
        <f t="shared" si="6"/>
        <v>290096300</v>
      </c>
      <c r="Y54" s="126">
        <f t="shared" si="15"/>
        <v>612971740</v>
      </c>
      <c r="Z54" s="125">
        <f t="shared" si="15"/>
        <v>6600113450</v>
      </c>
      <c r="AA54" s="123">
        <f t="shared" si="7"/>
        <v>7213085190</v>
      </c>
      <c r="AB54" s="82">
        <f t="shared" si="8"/>
        <v>1.6612988318248326E-3</v>
      </c>
      <c r="AC54" s="82">
        <f t="shared" si="9"/>
        <v>2.5555195196578567E-3</v>
      </c>
      <c r="AD54" s="82">
        <f t="shared" si="10"/>
        <v>0.26021779315765992</v>
      </c>
      <c r="AE54" s="82">
        <f t="shared" si="11"/>
        <v>0.3579650693131492</v>
      </c>
      <c r="AF54" s="82">
        <f t="shared" si="12"/>
        <v>0.23439105118901279</v>
      </c>
      <c r="AG54" s="82">
        <f t="shared" si="13"/>
        <v>0.10299120701221054</v>
      </c>
      <c r="AH54" s="82">
        <f t="shared" si="14"/>
        <v>4.0218060976484879E-2</v>
      </c>
    </row>
    <row r="55" spans="2:34" ht="13.5" customHeight="1">
      <c r="B55" s="138">
        <v>50</v>
      </c>
      <c r="C55" s="139" t="s">
        <v>14</v>
      </c>
      <c r="D55" s="126">
        <v>0</v>
      </c>
      <c r="E55" s="184">
        <v>7152210</v>
      </c>
      <c r="F55" s="123">
        <f t="shared" si="0"/>
        <v>7152210</v>
      </c>
      <c r="G55" s="126">
        <v>3474550</v>
      </c>
      <c r="H55" s="184">
        <v>42026900</v>
      </c>
      <c r="I55" s="123">
        <f t="shared" si="1"/>
        <v>45501450</v>
      </c>
      <c r="J55" s="126">
        <v>248502930</v>
      </c>
      <c r="K55" s="184">
        <v>1699306140</v>
      </c>
      <c r="L55" s="123">
        <f t="shared" si="2"/>
        <v>1947809070</v>
      </c>
      <c r="M55" s="126">
        <v>204544610</v>
      </c>
      <c r="N55" s="184">
        <v>2396065660</v>
      </c>
      <c r="O55" s="123">
        <f t="shared" si="3"/>
        <v>2600610270</v>
      </c>
      <c r="P55" s="126">
        <v>79520830</v>
      </c>
      <c r="Q55" s="184">
        <v>1676084940</v>
      </c>
      <c r="R55" s="123">
        <f t="shared" si="4"/>
        <v>1755605770</v>
      </c>
      <c r="S55" s="126">
        <v>6196690</v>
      </c>
      <c r="T55" s="184">
        <v>835272400</v>
      </c>
      <c r="U55" s="123">
        <f t="shared" si="5"/>
        <v>841469090</v>
      </c>
      <c r="V55" s="126">
        <v>0</v>
      </c>
      <c r="W55" s="184">
        <v>263712090</v>
      </c>
      <c r="X55" s="123">
        <f t="shared" si="6"/>
        <v>263712090</v>
      </c>
      <c r="Y55" s="126">
        <f t="shared" si="15"/>
        <v>542239610</v>
      </c>
      <c r="Z55" s="125">
        <f t="shared" si="15"/>
        <v>6919620340</v>
      </c>
      <c r="AA55" s="123">
        <f t="shared" si="7"/>
        <v>7461859950</v>
      </c>
      <c r="AB55" s="82">
        <f t="shared" si="8"/>
        <v>9.5850231013783638E-4</v>
      </c>
      <c r="AC55" s="82">
        <f t="shared" si="9"/>
        <v>6.0978697409082303E-3</v>
      </c>
      <c r="AD55" s="82">
        <f t="shared" si="10"/>
        <v>0.26103532940202129</v>
      </c>
      <c r="AE55" s="82">
        <f t="shared" si="11"/>
        <v>0.34852038063244539</v>
      </c>
      <c r="AF55" s="82">
        <f t="shared" si="12"/>
        <v>0.23527723406280227</v>
      </c>
      <c r="AG55" s="82">
        <f t="shared" si="13"/>
        <v>0.11276934914866635</v>
      </c>
      <c r="AH55" s="82">
        <f t="shared" si="14"/>
        <v>3.5341334703018652E-2</v>
      </c>
    </row>
    <row r="56" spans="2:34" ht="13.5" customHeight="1">
      <c r="B56" s="138">
        <v>51</v>
      </c>
      <c r="C56" s="139" t="s">
        <v>42</v>
      </c>
      <c r="D56" s="126">
        <v>16612860</v>
      </c>
      <c r="E56" s="184">
        <v>22403390</v>
      </c>
      <c r="F56" s="123">
        <f t="shared" si="0"/>
        <v>39016250</v>
      </c>
      <c r="G56" s="126">
        <v>21129330</v>
      </c>
      <c r="H56" s="184">
        <v>97071940</v>
      </c>
      <c r="I56" s="123">
        <f t="shared" si="1"/>
        <v>118201270</v>
      </c>
      <c r="J56" s="126">
        <v>462442300</v>
      </c>
      <c r="K56" s="184">
        <v>2448124230</v>
      </c>
      <c r="L56" s="123">
        <f t="shared" si="2"/>
        <v>2910566530</v>
      </c>
      <c r="M56" s="126">
        <v>472434490</v>
      </c>
      <c r="N56" s="184">
        <v>2760888560</v>
      </c>
      <c r="O56" s="123">
        <f t="shared" si="3"/>
        <v>3233323050</v>
      </c>
      <c r="P56" s="126">
        <v>172448660</v>
      </c>
      <c r="Q56" s="184">
        <v>2471247270</v>
      </c>
      <c r="R56" s="123">
        <f t="shared" si="4"/>
        <v>2643695930</v>
      </c>
      <c r="S56" s="126">
        <v>19653000</v>
      </c>
      <c r="T56" s="184">
        <v>1421248100</v>
      </c>
      <c r="U56" s="123">
        <f t="shared" si="5"/>
        <v>1440901100</v>
      </c>
      <c r="V56" s="126">
        <v>1142980</v>
      </c>
      <c r="W56" s="184">
        <v>563335090</v>
      </c>
      <c r="X56" s="123">
        <f t="shared" si="6"/>
        <v>564478070</v>
      </c>
      <c r="Y56" s="126">
        <f t="shared" si="15"/>
        <v>1165863620</v>
      </c>
      <c r="Z56" s="125">
        <f t="shared" si="15"/>
        <v>9784318580</v>
      </c>
      <c r="AA56" s="123">
        <f t="shared" si="7"/>
        <v>10950182200</v>
      </c>
      <c r="AB56" s="82">
        <f t="shared" si="8"/>
        <v>3.5630685670234785E-3</v>
      </c>
      <c r="AC56" s="82">
        <f t="shared" si="9"/>
        <v>1.0794456917803614E-2</v>
      </c>
      <c r="AD56" s="82">
        <f t="shared" si="10"/>
        <v>0.26580073982695923</v>
      </c>
      <c r="AE56" s="82">
        <f t="shared" si="11"/>
        <v>0.29527573066318474</v>
      </c>
      <c r="AF56" s="82">
        <f t="shared" si="12"/>
        <v>0.24142940105599339</v>
      </c>
      <c r="AG56" s="82">
        <f t="shared" si="13"/>
        <v>0.13158695204176601</v>
      </c>
      <c r="AH56" s="82">
        <f t="shared" si="14"/>
        <v>5.15496509272695E-2</v>
      </c>
    </row>
    <row r="57" spans="2:34" ht="13.5" customHeight="1">
      <c r="B57" s="138">
        <v>52</v>
      </c>
      <c r="C57" s="139" t="s">
        <v>4</v>
      </c>
      <c r="D57" s="126">
        <v>766010</v>
      </c>
      <c r="E57" s="184">
        <v>0</v>
      </c>
      <c r="F57" s="123">
        <f t="shared" si="0"/>
        <v>766010</v>
      </c>
      <c r="G57" s="126">
        <v>0</v>
      </c>
      <c r="H57" s="184">
        <v>14126570</v>
      </c>
      <c r="I57" s="123">
        <f t="shared" si="1"/>
        <v>14126570</v>
      </c>
      <c r="J57" s="126">
        <v>206245070</v>
      </c>
      <c r="K57" s="184">
        <v>1768460840</v>
      </c>
      <c r="L57" s="123">
        <f t="shared" si="2"/>
        <v>1974705910</v>
      </c>
      <c r="M57" s="126">
        <v>200182360</v>
      </c>
      <c r="N57" s="184">
        <v>2241065320</v>
      </c>
      <c r="O57" s="123">
        <f t="shared" si="3"/>
        <v>2441247680</v>
      </c>
      <c r="P57" s="126">
        <v>111183690</v>
      </c>
      <c r="Q57" s="184">
        <v>1970129970</v>
      </c>
      <c r="R57" s="123">
        <f t="shared" si="4"/>
        <v>2081313660</v>
      </c>
      <c r="S57" s="126">
        <v>24836700</v>
      </c>
      <c r="T57" s="184">
        <v>1345859430</v>
      </c>
      <c r="U57" s="123">
        <f t="shared" si="5"/>
        <v>1370696130</v>
      </c>
      <c r="V57" s="126">
        <v>0</v>
      </c>
      <c r="W57" s="184">
        <v>484888930</v>
      </c>
      <c r="X57" s="123">
        <f t="shared" si="6"/>
        <v>484888930</v>
      </c>
      <c r="Y57" s="126">
        <f t="shared" si="15"/>
        <v>543213830</v>
      </c>
      <c r="Z57" s="125">
        <f t="shared" si="15"/>
        <v>7824531060</v>
      </c>
      <c r="AA57" s="123">
        <f t="shared" si="7"/>
        <v>8367744890</v>
      </c>
      <c r="AB57" s="82">
        <f t="shared" si="8"/>
        <v>9.1543182789359631E-5</v>
      </c>
      <c r="AC57" s="82">
        <f t="shared" si="9"/>
        <v>1.6882170985975172E-3</v>
      </c>
      <c r="AD57" s="82">
        <f t="shared" si="10"/>
        <v>0.23599021432404113</v>
      </c>
      <c r="AE57" s="82">
        <f t="shared" si="11"/>
        <v>0.29174499367415585</v>
      </c>
      <c r="AF57" s="82">
        <f t="shared" si="12"/>
        <v>0.24873053461360961</v>
      </c>
      <c r="AG57" s="82">
        <f t="shared" si="13"/>
        <v>0.16380711267118947</v>
      </c>
      <c r="AH57" s="82">
        <f t="shared" si="14"/>
        <v>5.794738443561704E-2</v>
      </c>
    </row>
    <row r="58" spans="2:34" ht="13.5" customHeight="1">
      <c r="B58" s="138">
        <v>53</v>
      </c>
      <c r="C58" s="139" t="s">
        <v>19</v>
      </c>
      <c r="D58" s="126">
        <v>2578980</v>
      </c>
      <c r="E58" s="184">
        <v>19711160</v>
      </c>
      <c r="F58" s="123">
        <f t="shared" si="0"/>
        <v>22290140</v>
      </c>
      <c r="G58" s="126">
        <v>3115260</v>
      </c>
      <c r="H58" s="184">
        <v>21542910</v>
      </c>
      <c r="I58" s="123">
        <f t="shared" si="1"/>
        <v>24658170</v>
      </c>
      <c r="J58" s="126">
        <v>124287550</v>
      </c>
      <c r="K58" s="184">
        <v>1013814550</v>
      </c>
      <c r="L58" s="123">
        <f t="shared" si="2"/>
        <v>1138102100</v>
      </c>
      <c r="M58" s="126">
        <v>133295000</v>
      </c>
      <c r="N58" s="184">
        <v>1168706820</v>
      </c>
      <c r="O58" s="123">
        <f t="shared" si="3"/>
        <v>1302001820</v>
      </c>
      <c r="P58" s="126">
        <v>47050530</v>
      </c>
      <c r="Q58" s="184">
        <v>870478390</v>
      </c>
      <c r="R58" s="123">
        <f t="shared" si="4"/>
        <v>917528920</v>
      </c>
      <c r="S58" s="126">
        <v>11338530</v>
      </c>
      <c r="T58" s="184">
        <v>423744600</v>
      </c>
      <c r="U58" s="123">
        <f t="shared" si="5"/>
        <v>435083130</v>
      </c>
      <c r="V58" s="126">
        <v>0</v>
      </c>
      <c r="W58" s="184">
        <v>134534740</v>
      </c>
      <c r="X58" s="123">
        <f t="shared" si="6"/>
        <v>134534740</v>
      </c>
      <c r="Y58" s="126">
        <f t="shared" si="15"/>
        <v>321665850</v>
      </c>
      <c r="Z58" s="125">
        <f t="shared" si="15"/>
        <v>3652533170</v>
      </c>
      <c r="AA58" s="123">
        <f t="shared" si="7"/>
        <v>3974199020</v>
      </c>
      <c r="AB58" s="82">
        <f t="shared" si="8"/>
        <v>5.6087125702124502E-3</v>
      </c>
      <c r="AC58" s="82">
        <f t="shared" si="9"/>
        <v>6.2045634543989193E-3</v>
      </c>
      <c r="AD58" s="82">
        <f t="shared" si="10"/>
        <v>0.28637269907031482</v>
      </c>
      <c r="AE58" s="82">
        <f t="shared" si="11"/>
        <v>0.32761364326439796</v>
      </c>
      <c r="AF58" s="82">
        <f t="shared" si="12"/>
        <v>0.23087140713954482</v>
      </c>
      <c r="AG58" s="82">
        <f t="shared" si="13"/>
        <v>0.10947693555618661</v>
      </c>
      <c r="AH58" s="82">
        <f t="shared" si="14"/>
        <v>3.3852038944944436E-2</v>
      </c>
    </row>
    <row r="59" spans="2:34" ht="13.5" customHeight="1">
      <c r="B59" s="138">
        <v>54</v>
      </c>
      <c r="C59" s="139" t="s">
        <v>24</v>
      </c>
      <c r="D59" s="126">
        <v>1045940</v>
      </c>
      <c r="E59" s="184">
        <v>15673150</v>
      </c>
      <c r="F59" s="123">
        <f t="shared" si="0"/>
        <v>16719090</v>
      </c>
      <c r="G59" s="126">
        <v>3932590</v>
      </c>
      <c r="H59" s="184">
        <v>84742300</v>
      </c>
      <c r="I59" s="123">
        <f t="shared" si="1"/>
        <v>88674890</v>
      </c>
      <c r="J59" s="126">
        <v>316121710</v>
      </c>
      <c r="K59" s="184">
        <v>1444467070</v>
      </c>
      <c r="L59" s="123">
        <f t="shared" si="2"/>
        <v>1760588780</v>
      </c>
      <c r="M59" s="126">
        <v>221010230</v>
      </c>
      <c r="N59" s="184">
        <v>2041682790</v>
      </c>
      <c r="O59" s="123">
        <f t="shared" si="3"/>
        <v>2262693020</v>
      </c>
      <c r="P59" s="126">
        <v>87373000</v>
      </c>
      <c r="Q59" s="184">
        <v>1466145380</v>
      </c>
      <c r="R59" s="123">
        <f t="shared" si="4"/>
        <v>1553518380</v>
      </c>
      <c r="S59" s="126">
        <v>25137080</v>
      </c>
      <c r="T59" s="184">
        <v>967351830</v>
      </c>
      <c r="U59" s="123">
        <f t="shared" si="5"/>
        <v>992488910</v>
      </c>
      <c r="V59" s="126">
        <v>11638770</v>
      </c>
      <c r="W59" s="184">
        <v>403906990</v>
      </c>
      <c r="X59" s="123">
        <f t="shared" si="6"/>
        <v>415545760</v>
      </c>
      <c r="Y59" s="126">
        <f t="shared" si="15"/>
        <v>666259320</v>
      </c>
      <c r="Z59" s="125">
        <f t="shared" si="15"/>
        <v>6423969510</v>
      </c>
      <c r="AA59" s="123">
        <f t="shared" si="7"/>
        <v>7090228830</v>
      </c>
      <c r="AB59" s="82">
        <f t="shared" si="8"/>
        <v>2.3580466020022657E-3</v>
      </c>
      <c r="AC59" s="82">
        <f t="shared" si="9"/>
        <v>1.2506633019346429E-2</v>
      </c>
      <c r="AD59" s="82">
        <f t="shared" si="10"/>
        <v>0.24831198290112169</v>
      </c>
      <c r="AE59" s="82">
        <f t="shared" si="11"/>
        <v>0.3191283489224141</v>
      </c>
      <c r="AF59" s="82">
        <f t="shared" si="12"/>
        <v>0.21910694524086327</v>
      </c>
      <c r="AG59" s="82">
        <f t="shared" si="13"/>
        <v>0.13997981359933062</v>
      </c>
      <c r="AH59" s="82">
        <f t="shared" si="14"/>
        <v>5.8608229714921627E-2</v>
      </c>
    </row>
    <row r="60" spans="2:34" ht="13.5" customHeight="1">
      <c r="B60" s="138">
        <v>55</v>
      </c>
      <c r="C60" s="139" t="s">
        <v>15</v>
      </c>
      <c r="D60" s="126">
        <v>4530370</v>
      </c>
      <c r="E60" s="184">
        <v>11805270</v>
      </c>
      <c r="F60" s="123">
        <f t="shared" si="0"/>
        <v>16335640</v>
      </c>
      <c r="G60" s="126">
        <v>13925810</v>
      </c>
      <c r="H60" s="184">
        <v>55042270</v>
      </c>
      <c r="I60" s="123">
        <f t="shared" si="1"/>
        <v>68968080</v>
      </c>
      <c r="J60" s="126">
        <v>239612740</v>
      </c>
      <c r="K60" s="184">
        <v>1654026310</v>
      </c>
      <c r="L60" s="123">
        <f t="shared" si="2"/>
        <v>1893639050</v>
      </c>
      <c r="M60" s="126">
        <v>229685770</v>
      </c>
      <c r="N60" s="184">
        <v>2263900420</v>
      </c>
      <c r="O60" s="123">
        <f t="shared" si="3"/>
        <v>2493586190</v>
      </c>
      <c r="P60" s="126">
        <v>108750890</v>
      </c>
      <c r="Q60" s="184">
        <v>1715628660</v>
      </c>
      <c r="R60" s="123">
        <f t="shared" si="4"/>
        <v>1824379550</v>
      </c>
      <c r="S60" s="126">
        <v>21651690</v>
      </c>
      <c r="T60" s="184">
        <v>741760650</v>
      </c>
      <c r="U60" s="123">
        <f t="shared" si="5"/>
        <v>763412340</v>
      </c>
      <c r="V60" s="126">
        <v>1197650</v>
      </c>
      <c r="W60" s="184">
        <v>267903370</v>
      </c>
      <c r="X60" s="123">
        <f t="shared" si="6"/>
        <v>269101020</v>
      </c>
      <c r="Y60" s="126">
        <f t="shared" si="15"/>
        <v>619354920</v>
      </c>
      <c r="Z60" s="125">
        <f t="shared" si="15"/>
        <v>6710066950</v>
      </c>
      <c r="AA60" s="123">
        <f t="shared" si="7"/>
        <v>7329421870</v>
      </c>
      <c r="AB60" s="82">
        <f t="shared" si="8"/>
        <v>2.2287760603415777E-3</v>
      </c>
      <c r="AC60" s="82">
        <f t="shared" si="9"/>
        <v>9.4097571709294992E-3</v>
      </c>
      <c r="AD60" s="82">
        <f t="shared" si="10"/>
        <v>0.25836131192704836</v>
      </c>
      <c r="AE60" s="82">
        <f t="shared" si="11"/>
        <v>0.3402159452993801</v>
      </c>
      <c r="AF60" s="82">
        <f t="shared" si="12"/>
        <v>0.24891179445780762</v>
      </c>
      <c r="AG60" s="82">
        <f t="shared" si="13"/>
        <v>0.10415723825704687</v>
      </c>
      <c r="AH60" s="82">
        <f t="shared" si="14"/>
        <v>3.671517682744601E-2</v>
      </c>
    </row>
    <row r="61" spans="2:34" ht="13.5" customHeight="1">
      <c r="B61" s="138">
        <v>56</v>
      </c>
      <c r="C61" s="139" t="s">
        <v>9</v>
      </c>
      <c r="D61" s="126">
        <v>0</v>
      </c>
      <c r="E61" s="184">
        <v>8187900</v>
      </c>
      <c r="F61" s="123">
        <f t="shared" si="0"/>
        <v>8187900</v>
      </c>
      <c r="G61" s="126">
        <v>10303830</v>
      </c>
      <c r="H61" s="184">
        <v>22045760</v>
      </c>
      <c r="I61" s="123">
        <f t="shared" si="1"/>
        <v>32349590</v>
      </c>
      <c r="J61" s="126">
        <v>197703100</v>
      </c>
      <c r="K61" s="184">
        <v>1136912220</v>
      </c>
      <c r="L61" s="123">
        <f t="shared" si="2"/>
        <v>1334615320</v>
      </c>
      <c r="M61" s="126">
        <v>178537380</v>
      </c>
      <c r="N61" s="184">
        <v>1412823890</v>
      </c>
      <c r="O61" s="123">
        <f t="shared" si="3"/>
        <v>1591361270</v>
      </c>
      <c r="P61" s="126">
        <v>60265720</v>
      </c>
      <c r="Q61" s="184">
        <v>1347611790</v>
      </c>
      <c r="R61" s="123">
        <f t="shared" si="4"/>
        <v>1407877510</v>
      </c>
      <c r="S61" s="126">
        <v>3696740</v>
      </c>
      <c r="T61" s="184">
        <v>561284380</v>
      </c>
      <c r="U61" s="123">
        <f t="shared" si="5"/>
        <v>564981120</v>
      </c>
      <c r="V61" s="126">
        <v>542020</v>
      </c>
      <c r="W61" s="184">
        <v>173021360</v>
      </c>
      <c r="X61" s="123">
        <f t="shared" si="6"/>
        <v>173563380</v>
      </c>
      <c r="Y61" s="126">
        <f t="shared" si="15"/>
        <v>451048790</v>
      </c>
      <c r="Z61" s="125">
        <f t="shared" si="15"/>
        <v>4661887300</v>
      </c>
      <c r="AA61" s="123">
        <f t="shared" si="7"/>
        <v>5112936090</v>
      </c>
      <c r="AB61" s="82">
        <f t="shared" si="8"/>
        <v>1.6014086340750643E-3</v>
      </c>
      <c r="AC61" s="82">
        <f t="shared" si="9"/>
        <v>6.327008480170539E-3</v>
      </c>
      <c r="AD61" s="82">
        <f t="shared" si="10"/>
        <v>0.26102718604487779</v>
      </c>
      <c r="AE61" s="82">
        <f t="shared" si="11"/>
        <v>0.31124215949274658</v>
      </c>
      <c r="AF61" s="82">
        <f t="shared" si="12"/>
        <v>0.27535597653050264</v>
      </c>
      <c r="AG61" s="82">
        <f t="shared" si="13"/>
        <v>0.11050032898025135</v>
      </c>
      <c r="AH61" s="82">
        <f t="shared" si="14"/>
        <v>3.3945931837376049E-2</v>
      </c>
    </row>
    <row r="62" spans="2:34" ht="13.5" customHeight="1">
      <c r="B62" s="138">
        <v>57</v>
      </c>
      <c r="C62" s="139" t="s">
        <v>43</v>
      </c>
      <c r="D62" s="126">
        <v>2733410</v>
      </c>
      <c r="E62" s="184">
        <v>9729420</v>
      </c>
      <c r="F62" s="123">
        <f t="shared" si="0"/>
        <v>12462830</v>
      </c>
      <c r="G62" s="126">
        <v>10484420</v>
      </c>
      <c r="H62" s="184">
        <v>51901790</v>
      </c>
      <c r="I62" s="123">
        <f t="shared" si="1"/>
        <v>62386210</v>
      </c>
      <c r="J62" s="126">
        <v>172192550</v>
      </c>
      <c r="K62" s="184">
        <v>881292820</v>
      </c>
      <c r="L62" s="123">
        <f t="shared" si="2"/>
        <v>1053485370</v>
      </c>
      <c r="M62" s="126">
        <v>87621120</v>
      </c>
      <c r="N62" s="184">
        <v>1074778210</v>
      </c>
      <c r="O62" s="123">
        <f t="shared" si="3"/>
        <v>1162399330</v>
      </c>
      <c r="P62" s="126">
        <v>27857290</v>
      </c>
      <c r="Q62" s="184">
        <v>983637320</v>
      </c>
      <c r="R62" s="123">
        <f t="shared" si="4"/>
        <v>1011494610</v>
      </c>
      <c r="S62" s="126">
        <v>15590500</v>
      </c>
      <c r="T62" s="184">
        <v>563745180</v>
      </c>
      <c r="U62" s="123">
        <f t="shared" si="5"/>
        <v>579335680</v>
      </c>
      <c r="V62" s="126">
        <v>5368740</v>
      </c>
      <c r="W62" s="184">
        <v>303169160</v>
      </c>
      <c r="X62" s="123">
        <f t="shared" si="6"/>
        <v>308537900</v>
      </c>
      <c r="Y62" s="126">
        <f t="shared" si="15"/>
        <v>321848030</v>
      </c>
      <c r="Z62" s="125">
        <f t="shared" si="15"/>
        <v>3868253900</v>
      </c>
      <c r="AA62" s="123">
        <f t="shared" si="7"/>
        <v>4190101930</v>
      </c>
      <c r="AB62" s="82">
        <f t="shared" si="8"/>
        <v>2.9743500774454907E-3</v>
      </c>
      <c r="AC62" s="82">
        <f t="shared" si="9"/>
        <v>1.4888948059552336E-2</v>
      </c>
      <c r="AD62" s="82">
        <f t="shared" si="10"/>
        <v>0.25142237291587799</v>
      </c>
      <c r="AE62" s="82">
        <f t="shared" si="11"/>
        <v>0.2774155257841186</v>
      </c>
      <c r="AF62" s="82">
        <f t="shared" si="12"/>
        <v>0.24140095560873384</v>
      </c>
      <c r="AG62" s="82">
        <f t="shared" si="13"/>
        <v>0.13826290855888559</v>
      </c>
      <c r="AH62" s="82">
        <f t="shared" si="14"/>
        <v>7.3634938995386201E-2</v>
      </c>
    </row>
    <row r="63" spans="2:34" ht="13.5" customHeight="1">
      <c r="B63" s="138">
        <v>58</v>
      </c>
      <c r="C63" s="139" t="s">
        <v>25</v>
      </c>
      <c r="D63" s="126">
        <v>0</v>
      </c>
      <c r="E63" s="184">
        <v>1760930</v>
      </c>
      <c r="F63" s="123">
        <f t="shared" si="0"/>
        <v>1760930</v>
      </c>
      <c r="G63" s="126">
        <v>0</v>
      </c>
      <c r="H63" s="184">
        <v>23947770</v>
      </c>
      <c r="I63" s="123">
        <f t="shared" si="1"/>
        <v>23947770</v>
      </c>
      <c r="J63" s="126">
        <v>152482590</v>
      </c>
      <c r="K63" s="184">
        <v>889645040</v>
      </c>
      <c r="L63" s="123">
        <f t="shared" si="2"/>
        <v>1042127630</v>
      </c>
      <c r="M63" s="126">
        <v>126296770</v>
      </c>
      <c r="N63" s="184">
        <v>1018130610</v>
      </c>
      <c r="O63" s="123">
        <f t="shared" si="3"/>
        <v>1144427380</v>
      </c>
      <c r="P63" s="126">
        <v>46516260</v>
      </c>
      <c r="Q63" s="184">
        <v>919853340</v>
      </c>
      <c r="R63" s="123">
        <f t="shared" si="4"/>
        <v>966369600</v>
      </c>
      <c r="S63" s="126">
        <v>9650670</v>
      </c>
      <c r="T63" s="184">
        <v>489797440</v>
      </c>
      <c r="U63" s="123">
        <f t="shared" si="5"/>
        <v>499448110</v>
      </c>
      <c r="V63" s="126">
        <v>3977470</v>
      </c>
      <c r="W63" s="184">
        <v>201199450</v>
      </c>
      <c r="X63" s="123">
        <f t="shared" si="6"/>
        <v>205176920</v>
      </c>
      <c r="Y63" s="126">
        <f t="shared" si="15"/>
        <v>338923760</v>
      </c>
      <c r="Z63" s="125">
        <f t="shared" si="15"/>
        <v>3544334580</v>
      </c>
      <c r="AA63" s="123">
        <f t="shared" si="7"/>
        <v>3883258340</v>
      </c>
      <c r="AB63" s="82">
        <f t="shared" si="8"/>
        <v>4.5346712626901872E-4</v>
      </c>
      <c r="AC63" s="82">
        <f t="shared" si="9"/>
        <v>6.1669268184717267E-3</v>
      </c>
      <c r="AD63" s="82">
        <f t="shared" si="10"/>
        <v>0.26836422889134903</v>
      </c>
      <c r="AE63" s="82">
        <f t="shared" si="11"/>
        <v>0.29470802089360865</v>
      </c>
      <c r="AF63" s="82">
        <f t="shared" si="12"/>
        <v>0.24885534656445238</v>
      </c>
      <c r="AG63" s="82">
        <f t="shared" si="13"/>
        <v>0.12861573098430532</v>
      </c>
      <c r="AH63" s="82">
        <f t="shared" si="14"/>
        <v>5.2836278721543929E-2</v>
      </c>
    </row>
    <row r="64" spans="2:34" ht="13.5" customHeight="1">
      <c r="B64" s="138">
        <v>59</v>
      </c>
      <c r="C64" s="139" t="s">
        <v>20</v>
      </c>
      <c r="D64" s="126">
        <v>2287100</v>
      </c>
      <c r="E64" s="184">
        <v>18008200</v>
      </c>
      <c r="F64" s="123">
        <f t="shared" si="0"/>
        <v>20295300</v>
      </c>
      <c r="G64" s="126">
        <v>32848570</v>
      </c>
      <c r="H64" s="184">
        <v>53131440</v>
      </c>
      <c r="I64" s="123">
        <f t="shared" si="1"/>
        <v>85980010</v>
      </c>
      <c r="J64" s="126">
        <v>938118090</v>
      </c>
      <c r="K64" s="184">
        <v>6681709710</v>
      </c>
      <c r="L64" s="123">
        <f t="shared" si="2"/>
        <v>7619827800</v>
      </c>
      <c r="M64" s="126">
        <v>741489910</v>
      </c>
      <c r="N64" s="184">
        <v>8822013250</v>
      </c>
      <c r="O64" s="123">
        <f t="shared" si="3"/>
        <v>9563503160</v>
      </c>
      <c r="P64" s="126">
        <v>395116460</v>
      </c>
      <c r="Q64" s="184">
        <v>7312833900</v>
      </c>
      <c r="R64" s="123">
        <f t="shared" si="4"/>
        <v>7707950360</v>
      </c>
      <c r="S64" s="126">
        <v>81308240</v>
      </c>
      <c r="T64" s="184">
        <v>3512262520</v>
      </c>
      <c r="U64" s="123">
        <f t="shared" si="5"/>
        <v>3593570760</v>
      </c>
      <c r="V64" s="126">
        <v>5399820</v>
      </c>
      <c r="W64" s="184">
        <v>1145436210</v>
      </c>
      <c r="X64" s="123">
        <f t="shared" si="6"/>
        <v>1150836030</v>
      </c>
      <c r="Y64" s="126">
        <f t="shared" si="15"/>
        <v>2196568190</v>
      </c>
      <c r="Z64" s="125">
        <f t="shared" si="15"/>
        <v>27545395230</v>
      </c>
      <c r="AA64" s="123">
        <f t="shared" si="7"/>
        <v>29741963420</v>
      </c>
      <c r="AB64" s="82">
        <f t="shared" si="8"/>
        <v>6.823792939760128E-4</v>
      </c>
      <c r="AC64" s="82">
        <f t="shared" si="9"/>
        <v>2.8908652998403828E-3</v>
      </c>
      <c r="AD64" s="82">
        <f t="shared" si="10"/>
        <v>0.2561978741079361</v>
      </c>
      <c r="AE64" s="82">
        <f t="shared" si="11"/>
        <v>0.32154915346204133</v>
      </c>
      <c r="AF64" s="82">
        <f t="shared" si="12"/>
        <v>0.25916077735529675</v>
      </c>
      <c r="AG64" s="82">
        <f t="shared" si="13"/>
        <v>0.12082493375617231</v>
      </c>
      <c r="AH64" s="82">
        <f t="shared" si="14"/>
        <v>3.8694016724737129E-2</v>
      </c>
    </row>
    <row r="65" spans="2:34" ht="13.5" customHeight="1">
      <c r="B65" s="138">
        <v>60</v>
      </c>
      <c r="C65" s="139" t="s">
        <v>44</v>
      </c>
      <c r="D65" s="126">
        <v>0</v>
      </c>
      <c r="E65" s="184">
        <v>22780670</v>
      </c>
      <c r="F65" s="123">
        <f t="shared" si="0"/>
        <v>22780670</v>
      </c>
      <c r="G65" s="126">
        <v>1720520</v>
      </c>
      <c r="H65" s="184">
        <v>36638400</v>
      </c>
      <c r="I65" s="123">
        <f t="shared" si="1"/>
        <v>38358920</v>
      </c>
      <c r="J65" s="126">
        <v>105293730</v>
      </c>
      <c r="K65" s="184">
        <v>868951780</v>
      </c>
      <c r="L65" s="123">
        <f t="shared" si="2"/>
        <v>974245510</v>
      </c>
      <c r="M65" s="126">
        <v>42143780</v>
      </c>
      <c r="N65" s="184">
        <v>1162064350</v>
      </c>
      <c r="O65" s="123">
        <f t="shared" si="3"/>
        <v>1204208130</v>
      </c>
      <c r="P65" s="126">
        <v>70554730</v>
      </c>
      <c r="Q65" s="184">
        <v>930634680</v>
      </c>
      <c r="R65" s="123">
        <f t="shared" si="4"/>
        <v>1001189410</v>
      </c>
      <c r="S65" s="126">
        <v>604530</v>
      </c>
      <c r="T65" s="184">
        <v>591202590</v>
      </c>
      <c r="U65" s="123">
        <f t="shared" si="5"/>
        <v>591807120</v>
      </c>
      <c r="V65" s="126">
        <v>0</v>
      </c>
      <c r="W65" s="184">
        <v>227340430</v>
      </c>
      <c r="X65" s="123">
        <f t="shared" si="6"/>
        <v>227340430</v>
      </c>
      <c r="Y65" s="126">
        <f t="shared" si="15"/>
        <v>220317290</v>
      </c>
      <c r="Z65" s="125">
        <f t="shared" si="15"/>
        <v>3839612900</v>
      </c>
      <c r="AA65" s="123">
        <f t="shared" si="7"/>
        <v>4059930190</v>
      </c>
      <c r="AB65" s="82">
        <f t="shared" si="8"/>
        <v>5.6110989435510465E-3</v>
      </c>
      <c r="AC65" s="82">
        <f t="shared" si="9"/>
        <v>9.4481723095834816E-3</v>
      </c>
      <c r="AD65" s="82">
        <f t="shared" si="10"/>
        <v>0.23996607439203282</v>
      </c>
      <c r="AE65" s="82">
        <f t="shared" si="11"/>
        <v>0.29660808773660219</v>
      </c>
      <c r="AF65" s="82">
        <f t="shared" si="12"/>
        <v>0.24660261707603401</v>
      </c>
      <c r="AG65" s="82">
        <f t="shared" si="13"/>
        <v>0.14576780690901486</v>
      </c>
      <c r="AH65" s="82">
        <f t="shared" si="14"/>
        <v>5.5996142633181582E-2</v>
      </c>
    </row>
    <row r="66" spans="2:34" ht="13.5" customHeight="1">
      <c r="B66" s="138">
        <v>61</v>
      </c>
      <c r="C66" s="139" t="s">
        <v>16</v>
      </c>
      <c r="D66" s="126">
        <v>0</v>
      </c>
      <c r="E66" s="184">
        <v>0</v>
      </c>
      <c r="F66" s="123">
        <f t="shared" si="0"/>
        <v>0</v>
      </c>
      <c r="G66" s="126">
        <v>7084310</v>
      </c>
      <c r="H66" s="184">
        <v>5132450</v>
      </c>
      <c r="I66" s="123">
        <f t="shared" si="1"/>
        <v>12216760</v>
      </c>
      <c r="J66" s="126">
        <v>88925120</v>
      </c>
      <c r="K66" s="184">
        <v>859158610</v>
      </c>
      <c r="L66" s="123">
        <f t="shared" si="2"/>
        <v>948083730</v>
      </c>
      <c r="M66" s="126">
        <v>104481730</v>
      </c>
      <c r="N66" s="184">
        <v>1059912870</v>
      </c>
      <c r="O66" s="123">
        <f t="shared" si="3"/>
        <v>1164394600</v>
      </c>
      <c r="P66" s="126">
        <v>29794370</v>
      </c>
      <c r="Q66" s="184">
        <v>760872830</v>
      </c>
      <c r="R66" s="123">
        <f t="shared" si="4"/>
        <v>790667200</v>
      </c>
      <c r="S66" s="126">
        <v>2659940</v>
      </c>
      <c r="T66" s="184">
        <v>396867060</v>
      </c>
      <c r="U66" s="123">
        <f t="shared" si="5"/>
        <v>399527000</v>
      </c>
      <c r="V66" s="126">
        <v>577290</v>
      </c>
      <c r="W66" s="184">
        <v>95002780</v>
      </c>
      <c r="X66" s="123">
        <f t="shared" si="6"/>
        <v>95580070</v>
      </c>
      <c r="Y66" s="126">
        <f t="shared" si="15"/>
        <v>233522760</v>
      </c>
      <c r="Z66" s="125">
        <f t="shared" si="15"/>
        <v>3176946600</v>
      </c>
      <c r="AA66" s="123">
        <f t="shared" si="7"/>
        <v>3410469360</v>
      </c>
      <c r="AB66" s="82">
        <f t="shared" si="8"/>
        <v>0</v>
      </c>
      <c r="AC66" s="82">
        <f t="shared" si="9"/>
        <v>3.5821345130043918E-3</v>
      </c>
      <c r="AD66" s="82">
        <f t="shared" si="10"/>
        <v>0.27799215589492937</v>
      </c>
      <c r="AE66" s="82">
        <f t="shared" si="11"/>
        <v>0.34141769858914667</v>
      </c>
      <c r="AF66" s="82">
        <f t="shared" si="12"/>
        <v>0.23183530374833802</v>
      </c>
      <c r="AG66" s="82">
        <f t="shared" si="13"/>
        <v>0.11714721870423138</v>
      </c>
      <c r="AH66" s="82">
        <f t="shared" si="14"/>
        <v>2.8025488550350149E-2</v>
      </c>
    </row>
    <row r="67" spans="2:34" ht="13.5" customHeight="1">
      <c r="B67" s="138">
        <v>62</v>
      </c>
      <c r="C67" s="139" t="s">
        <v>17</v>
      </c>
      <c r="D67" s="126">
        <v>0</v>
      </c>
      <c r="E67" s="184">
        <v>7319460</v>
      </c>
      <c r="F67" s="123">
        <f t="shared" si="0"/>
        <v>7319460</v>
      </c>
      <c r="G67" s="126">
        <v>1637060</v>
      </c>
      <c r="H67" s="184">
        <v>46653900</v>
      </c>
      <c r="I67" s="123">
        <f t="shared" si="1"/>
        <v>48290960</v>
      </c>
      <c r="J67" s="126">
        <v>230096040</v>
      </c>
      <c r="K67" s="184">
        <v>977650290</v>
      </c>
      <c r="L67" s="123">
        <f t="shared" si="2"/>
        <v>1207746330</v>
      </c>
      <c r="M67" s="126">
        <v>122568000</v>
      </c>
      <c r="N67" s="184">
        <v>1279652620</v>
      </c>
      <c r="O67" s="123">
        <f t="shared" si="3"/>
        <v>1402220620</v>
      </c>
      <c r="P67" s="126">
        <v>58495520</v>
      </c>
      <c r="Q67" s="184">
        <v>1103954280</v>
      </c>
      <c r="R67" s="123">
        <f t="shared" si="4"/>
        <v>1162449800</v>
      </c>
      <c r="S67" s="126">
        <v>5280660</v>
      </c>
      <c r="T67" s="184">
        <v>461258400</v>
      </c>
      <c r="U67" s="123">
        <f t="shared" si="5"/>
        <v>466539060</v>
      </c>
      <c r="V67" s="126">
        <v>1674230</v>
      </c>
      <c r="W67" s="184">
        <v>139264040</v>
      </c>
      <c r="X67" s="123">
        <f t="shared" si="6"/>
        <v>140938270</v>
      </c>
      <c r="Y67" s="126">
        <f t="shared" si="15"/>
        <v>419751510</v>
      </c>
      <c r="Z67" s="125">
        <f t="shared" si="15"/>
        <v>4015752990</v>
      </c>
      <c r="AA67" s="123">
        <f t="shared" si="7"/>
        <v>4435504500</v>
      </c>
      <c r="AB67" s="82">
        <f t="shared" si="8"/>
        <v>1.650197852352534E-3</v>
      </c>
      <c r="AC67" s="82">
        <f t="shared" si="9"/>
        <v>1.088736580021506E-2</v>
      </c>
      <c r="AD67" s="82">
        <f t="shared" si="10"/>
        <v>0.27229063345556292</v>
      </c>
      <c r="AE67" s="82">
        <f t="shared" si="11"/>
        <v>0.31613554219142376</v>
      </c>
      <c r="AF67" s="82">
        <f t="shared" si="12"/>
        <v>0.26207837237004267</v>
      </c>
      <c r="AG67" s="82">
        <f t="shared" si="13"/>
        <v>0.10518286251315943</v>
      </c>
      <c r="AH67" s="82">
        <f t="shared" si="14"/>
        <v>3.1775025817243563E-2</v>
      </c>
    </row>
    <row r="68" spans="2:34" ht="13.5" customHeight="1">
      <c r="B68" s="138">
        <v>63</v>
      </c>
      <c r="C68" s="139" t="s">
        <v>26</v>
      </c>
      <c r="D68" s="126">
        <v>0</v>
      </c>
      <c r="E68" s="184">
        <v>11846350</v>
      </c>
      <c r="F68" s="123">
        <f t="shared" si="0"/>
        <v>11846350</v>
      </c>
      <c r="G68" s="126">
        <v>0</v>
      </c>
      <c r="H68" s="184">
        <v>8097430</v>
      </c>
      <c r="I68" s="123">
        <f t="shared" si="1"/>
        <v>8097430</v>
      </c>
      <c r="J68" s="126">
        <v>92645270</v>
      </c>
      <c r="K68" s="184">
        <v>678543010</v>
      </c>
      <c r="L68" s="123">
        <f t="shared" si="2"/>
        <v>771188280</v>
      </c>
      <c r="M68" s="126">
        <v>155665110</v>
      </c>
      <c r="N68" s="184">
        <v>974117660</v>
      </c>
      <c r="O68" s="123">
        <f t="shared" si="3"/>
        <v>1129782770</v>
      </c>
      <c r="P68" s="126">
        <v>45243070</v>
      </c>
      <c r="Q68" s="184">
        <v>834571230</v>
      </c>
      <c r="R68" s="123">
        <f t="shared" si="4"/>
        <v>879814300</v>
      </c>
      <c r="S68" s="126">
        <v>6346000</v>
      </c>
      <c r="T68" s="184">
        <v>458925200</v>
      </c>
      <c r="U68" s="123">
        <f t="shared" si="5"/>
        <v>465271200</v>
      </c>
      <c r="V68" s="126">
        <v>2233880</v>
      </c>
      <c r="W68" s="184">
        <v>201870850</v>
      </c>
      <c r="X68" s="123">
        <f t="shared" si="6"/>
        <v>204104730</v>
      </c>
      <c r="Y68" s="126">
        <f t="shared" si="15"/>
        <v>302133330</v>
      </c>
      <c r="Z68" s="125">
        <f t="shared" si="15"/>
        <v>3167971730</v>
      </c>
      <c r="AA68" s="123">
        <f t="shared" si="7"/>
        <v>3470105060</v>
      </c>
      <c r="AB68" s="82">
        <f t="shared" si="8"/>
        <v>3.4138303582082322E-3</v>
      </c>
      <c r="AC68" s="82">
        <f t="shared" si="9"/>
        <v>2.333482664066661E-3</v>
      </c>
      <c r="AD68" s="82">
        <f t="shared" si="10"/>
        <v>0.22223773247948866</v>
      </c>
      <c r="AE68" s="82">
        <f t="shared" si="11"/>
        <v>0.32557595532856864</v>
      </c>
      <c r="AF68" s="82">
        <f t="shared" si="12"/>
        <v>0.2535411132480237</v>
      </c>
      <c r="AG68" s="82">
        <f t="shared" si="13"/>
        <v>0.13407985981842291</v>
      </c>
      <c r="AH68" s="82">
        <f t="shared" si="14"/>
        <v>5.8818026103221212E-2</v>
      </c>
    </row>
    <row r="69" spans="2:34" ht="13.5" customHeight="1">
      <c r="B69" s="138">
        <v>64</v>
      </c>
      <c r="C69" s="139" t="s">
        <v>45</v>
      </c>
      <c r="D69" s="126">
        <v>0</v>
      </c>
      <c r="E69" s="184">
        <v>29566360</v>
      </c>
      <c r="F69" s="123">
        <f t="shared" si="0"/>
        <v>29566360</v>
      </c>
      <c r="G69" s="126">
        <v>6605230</v>
      </c>
      <c r="H69" s="184">
        <v>98485380</v>
      </c>
      <c r="I69" s="123">
        <f t="shared" si="1"/>
        <v>105090610</v>
      </c>
      <c r="J69" s="126">
        <v>113349930</v>
      </c>
      <c r="K69" s="184">
        <v>953718670</v>
      </c>
      <c r="L69" s="123">
        <f t="shared" si="2"/>
        <v>1067068600</v>
      </c>
      <c r="M69" s="126">
        <v>82071200</v>
      </c>
      <c r="N69" s="184">
        <v>1151643520</v>
      </c>
      <c r="O69" s="123">
        <f t="shared" si="3"/>
        <v>1233714720</v>
      </c>
      <c r="P69" s="126">
        <v>39129230</v>
      </c>
      <c r="Q69" s="184">
        <v>883305560</v>
      </c>
      <c r="R69" s="123">
        <f t="shared" si="4"/>
        <v>922434790</v>
      </c>
      <c r="S69" s="126">
        <v>7609040</v>
      </c>
      <c r="T69" s="184">
        <v>527999290</v>
      </c>
      <c r="U69" s="123">
        <f t="shared" si="5"/>
        <v>535608330</v>
      </c>
      <c r="V69" s="126">
        <v>0</v>
      </c>
      <c r="W69" s="184">
        <v>163091690</v>
      </c>
      <c r="X69" s="123">
        <f t="shared" si="6"/>
        <v>163091690</v>
      </c>
      <c r="Y69" s="126">
        <f t="shared" si="15"/>
        <v>248764630</v>
      </c>
      <c r="Z69" s="125">
        <f t="shared" si="15"/>
        <v>3807810470</v>
      </c>
      <c r="AA69" s="123">
        <f t="shared" si="7"/>
        <v>4056575100</v>
      </c>
      <c r="AB69" s="82">
        <f t="shared" si="8"/>
        <v>7.2885030527352988E-3</v>
      </c>
      <c r="AC69" s="82">
        <f t="shared" si="9"/>
        <v>2.5906240463784338E-2</v>
      </c>
      <c r="AD69" s="82">
        <f t="shared" si="10"/>
        <v>0.26304667698620937</v>
      </c>
      <c r="AE69" s="82">
        <f t="shared" si="11"/>
        <v>0.3041271736840272</v>
      </c>
      <c r="AF69" s="82">
        <f t="shared" si="12"/>
        <v>0.22739250901579514</v>
      </c>
      <c r="AG69" s="82">
        <f t="shared" si="13"/>
        <v>0.13203461461862248</v>
      </c>
      <c r="AH69" s="82">
        <f t="shared" si="14"/>
        <v>4.020428217882617E-2</v>
      </c>
    </row>
    <row r="70" spans="2:34" ht="13.5" customHeight="1">
      <c r="B70" s="138">
        <v>65</v>
      </c>
      <c r="C70" s="139" t="s">
        <v>10</v>
      </c>
      <c r="D70" s="126">
        <v>2687870</v>
      </c>
      <c r="E70" s="184">
        <v>571120</v>
      </c>
      <c r="F70" s="123">
        <f t="shared" si="0"/>
        <v>3258990</v>
      </c>
      <c r="G70" s="126">
        <v>512910</v>
      </c>
      <c r="H70" s="184">
        <v>14739140</v>
      </c>
      <c r="I70" s="123">
        <f t="shared" si="1"/>
        <v>15252050</v>
      </c>
      <c r="J70" s="126">
        <v>56093630</v>
      </c>
      <c r="K70" s="184">
        <v>492794470</v>
      </c>
      <c r="L70" s="123">
        <f t="shared" si="2"/>
        <v>548888100</v>
      </c>
      <c r="M70" s="126">
        <v>41708440</v>
      </c>
      <c r="N70" s="184">
        <v>551830170</v>
      </c>
      <c r="O70" s="123">
        <f t="shared" si="3"/>
        <v>593538610</v>
      </c>
      <c r="P70" s="126">
        <v>13961570</v>
      </c>
      <c r="Q70" s="184">
        <v>446820340</v>
      </c>
      <c r="R70" s="123">
        <f t="shared" si="4"/>
        <v>460781910</v>
      </c>
      <c r="S70" s="126">
        <v>4220820</v>
      </c>
      <c r="T70" s="184">
        <v>305446210</v>
      </c>
      <c r="U70" s="123">
        <f t="shared" si="5"/>
        <v>309667030</v>
      </c>
      <c r="V70" s="126">
        <v>559320</v>
      </c>
      <c r="W70" s="184">
        <v>148844230</v>
      </c>
      <c r="X70" s="123">
        <f t="shared" si="6"/>
        <v>149403550</v>
      </c>
      <c r="Y70" s="126">
        <f t="shared" si="15"/>
        <v>119744560</v>
      </c>
      <c r="Z70" s="125">
        <f t="shared" si="15"/>
        <v>1961045680</v>
      </c>
      <c r="AA70" s="123">
        <f t="shared" si="7"/>
        <v>2080790240</v>
      </c>
      <c r="AB70" s="82">
        <f t="shared" si="8"/>
        <v>1.5662270695771814E-3</v>
      </c>
      <c r="AC70" s="82">
        <f t="shared" si="9"/>
        <v>7.3299315360110494E-3</v>
      </c>
      <c r="AD70" s="82">
        <f t="shared" si="10"/>
        <v>0.26378829035645612</v>
      </c>
      <c r="AE70" s="82">
        <f t="shared" si="11"/>
        <v>0.28524672914651888</v>
      </c>
      <c r="AF70" s="82">
        <f t="shared" si="12"/>
        <v>0.22144563211715179</v>
      </c>
      <c r="AG70" s="82">
        <f t="shared" si="13"/>
        <v>0.14882183895672252</v>
      </c>
      <c r="AH70" s="82">
        <f t="shared" si="14"/>
        <v>7.1801350817562462E-2</v>
      </c>
    </row>
    <row r="71" spans="2:34" ht="13.5" customHeight="1">
      <c r="B71" s="138">
        <v>66</v>
      </c>
      <c r="C71" s="139" t="s">
        <v>5</v>
      </c>
      <c r="D71" s="126">
        <v>0</v>
      </c>
      <c r="E71" s="184">
        <v>0</v>
      </c>
      <c r="F71" s="123">
        <f t="shared" ref="F71:F79" si="16">SUM(D71:E71)</f>
        <v>0</v>
      </c>
      <c r="G71" s="126">
        <v>0</v>
      </c>
      <c r="H71" s="184">
        <v>11750050</v>
      </c>
      <c r="I71" s="123">
        <f t="shared" ref="I71:I79" si="17">SUM(G71:H71)</f>
        <v>11750050</v>
      </c>
      <c r="J71" s="126">
        <v>86487650</v>
      </c>
      <c r="K71" s="184">
        <v>450162920</v>
      </c>
      <c r="L71" s="123">
        <f t="shared" ref="L71:L79" si="18">SUM(J71:K71)</f>
        <v>536650570</v>
      </c>
      <c r="M71" s="126">
        <v>50063910</v>
      </c>
      <c r="N71" s="184">
        <v>520580180</v>
      </c>
      <c r="O71" s="123">
        <f t="shared" ref="O71:O79" si="19">SUM(M71:N71)</f>
        <v>570644090</v>
      </c>
      <c r="P71" s="126">
        <v>35687390</v>
      </c>
      <c r="Q71" s="184">
        <v>353556390</v>
      </c>
      <c r="R71" s="123">
        <f t="shared" ref="R71:R79" si="20">SUM(P71:Q71)</f>
        <v>389243780</v>
      </c>
      <c r="S71" s="126">
        <v>10975760</v>
      </c>
      <c r="T71" s="184">
        <v>297664210</v>
      </c>
      <c r="U71" s="123">
        <f t="shared" ref="U71:U79" si="21">SUM(S71:T71)</f>
        <v>308639970</v>
      </c>
      <c r="V71" s="126">
        <v>0</v>
      </c>
      <c r="W71" s="184">
        <v>135859640</v>
      </c>
      <c r="X71" s="123">
        <f t="shared" ref="X71:X79" si="22">SUM(V71:W71)</f>
        <v>135859640</v>
      </c>
      <c r="Y71" s="126">
        <f t="shared" ref="Y71:Z79" si="23">SUM(D71,G71,J71,M71,P71,S71,V71)</f>
        <v>183214710</v>
      </c>
      <c r="Z71" s="125">
        <f t="shared" si="23"/>
        <v>1769573390</v>
      </c>
      <c r="AA71" s="123">
        <f t="shared" ref="AA71:AA79" si="24">SUM(F71,I71,L71,O71,R71,U71,X71)</f>
        <v>1952788100</v>
      </c>
      <c r="AB71" s="82">
        <f t="shared" ref="AB71:AB79" si="25">IFERROR(F71/$AA71,"-")</f>
        <v>0</v>
      </c>
      <c r="AC71" s="82">
        <f t="shared" ref="AC71:AC79" si="26">IFERROR(I71/$AA71,"-")</f>
        <v>6.0170635001309154E-3</v>
      </c>
      <c r="AD71" s="82">
        <f t="shared" ref="AD71:AD79" si="27">IFERROR(L71/$AA71,"-")</f>
        <v>0.27481249501674043</v>
      </c>
      <c r="AE71" s="82">
        <f t="shared" ref="AE71:AE79" si="28">IFERROR(O71/$AA71,"-")</f>
        <v>0.29222017995705729</v>
      </c>
      <c r="AF71" s="82">
        <f t="shared" ref="AF71:AF79" si="29">IFERROR(R71/$AA71,"-")</f>
        <v>0.19932719786647615</v>
      </c>
      <c r="AG71" s="82">
        <f t="shared" ref="AG71:AG79" si="30">IFERROR(U71/$AA71,"-")</f>
        <v>0.15805092728699033</v>
      </c>
      <c r="AH71" s="82">
        <f t="shared" ref="AH71:AH79" si="31">IFERROR(X71/$AA71,"-")</f>
        <v>6.9572136372604898E-2</v>
      </c>
    </row>
    <row r="72" spans="2:34" ht="13.5" customHeight="1">
      <c r="B72" s="138">
        <v>67</v>
      </c>
      <c r="C72" s="139" t="s">
        <v>6</v>
      </c>
      <c r="D72" s="126">
        <v>0</v>
      </c>
      <c r="E72" s="184">
        <v>8864110</v>
      </c>
      <c r="F72" s="123">
        <f t="shared" si="16"/>
        <v>8864110</v>
      </c>
      <c r="G72" s="126">
        <v>0</v>
      </c>
      <c r="H72" s="184">
        <v>20120250</v>
      </c>
      <c r="I72" s="123">
        <f t="shared" si="17"/>
        <v>20120250</v>
      </c>
      <c r="J72" s="126">
        <v>58586770</v>
      </c>
      <c r="K72" s="184">
        <v>283242500</v>
      </c>
      <c r="L72" s="123">
        <f t="shared" si="18"/>
        <v>341829270</v>
      </c>
      <c r="M72" s="126">
        <v>11389440</v>
      </c>
      <c r="N72" s="184">
        <v>173201950</v>
      </c>
      <c r="O72" s="123">
        <f t="shared" si="19"/>
        <v>184591390</v>
      </c>
      <c r="P72" s="126">
        <v>15022480</v>
      </c>
      <c r="Q72" s="184">
        <v>221768080</v>
      </c>
      <c r="R72" s="123">
        <f t="shared" si="20"/>
        <v>236790560</v>
      </c>
      <c r="S72" s="126">
        <v>608030</v>
      </c>
      <c r="T72" s="184">
        <v>100653540</v>
      </c>
      <c r="U72" s="123">
        <f t="shared" si="21"/>
        <v>101261570</v>
      </c>
      <c r="V72" s="126">
        <v>0</v>
      </c>
      <c r="W72" s="184">
        <v>80567520</v>
      </c>
      <c r="X72" s="123">
        <f t="shared" si="22"/>
        <v>80567520</v>
      </c>
      <c r="Y72" s="126">
        <f t="shared" si="23"/>
        <v>85606720</v>
      </c>
      <c r="Z72" s="125">
        <f t="shared" si="23"/>
        <v>888417950</v>
      </c>
      <c r="AA72" s="123">
        <f t="shared" si="24"/>
        <v>974024670</v>
      </c>
      <c r="AB72" s="82">
        <f t="shared" si="25"/>
        <v>9.1004984504139928E-3</v>
      </c>
      <c r="AC72" s="82">
        <f t="shared" si="26"/>
        <v>2.0656817655347479E-2</v>
      </c>
      <c r="AD72" s="82">
        <f t="shared" si="27"/>
        <v>0.35094518704541644</v>
      </c>
      <c r="AE72" s="82">
        <f t="shared" si="28"/>
        <v>0.18951408078811802</v>
      </c>
      <c r="AF72" s="82">
        <f t="shared" si="29"/>
        <v>0.2431053004027095</v>
      </c>
      <c r="AG72" s="82">
        <f t="shared" si="30"/>
        <v>0.10396201771768265</v>
      </c>
      <c r="AH72" s="82">
        <f t="shared" si="31"/>
        <v>8.2716097940311928E-2</v>
      </c>
    </row>
    <row r="73" spans="2:34" ht="13.5" customHeight="1">
      <c r="B73" s="138">
        <v>68</v>
      </c>
      <c r="C73" s="139" t="s">
        <v>46</v>
      </c>
      <c r="D73" s="126">
        <v>0</v>
      </c>
      <c r="E73" s="184">
        <v>8037950</v>
      </c>
      <c r="F73" s="123">
        <f t="shared" si="16"/>
        <v>8037950</v>
      </c>
      <c r="G73" s="126">
        <v>2615980</v>
      </c>
      <c r="H73" s="184">
        <v>18477150</v>
      </c>
      <c r="I73" s="123">
        <f t="shared" si="17"/>
        <v>21093130</v>
      </c>
      <c r="J73" s="126">
        <v>41707360</v>
      </c>
      <c r="K73" s="184">
        <v>307592610</v>
      </c>
      <c r="L73" s="123">
        <f t="shared" si="18"/>
        <v>349299970</v>
      </c>
      <c r="M73" s="126">
        <v>15483830</v>
      </c>
      <c r="N73" s="184">
        <v>352657200</v>
      </c>
      <c r="O73" s="123">
        <f t="shared" si="19"/>
        <v>368141030</v>
      </c>
      <c r="P73" s="126">
        <v>6843090</v>
      </c>
      <c r="Q73" s="184">
        <v>405928400</v>
      </c>
      <c r="R73" s="123">
        <f t="shared" si="20"/>
        <v>412771490</v>
      </c>
      <c r="S73" s="126">
        <v>3460100</v>
      </c>
      <c r="T73" s="184">
        <v>237009390</v>
      </c>
      <c r="U73" s="123">
        <f t="shared" si="21"/>
        <v>240469490</v>
      </c>
      <c r="V73" s="126">
        <v>0</v>
      </c>
      <c r="W73" s="184">
        <v>64680490</v>
      </c>
      <c r="X73" s="123">
        <f t="shared" si="22"/>
        <v>64680490</v>
      </c>
      <c r="Y73" s="126">
        <f t="shared" si="23"/>
        <v>70110360</v>
      </c>
      <c r="Z73" s="125">
        <f t="shared" si="23"/>
        <v>1394383190</v>
      </c>
      <c r="AA73" s="123">
        <f t="shared" si="24"/>
        <v>1464493550</v>
      </c>
      <c r="AB73" s="82">
        <f t="shared" si="25"/>
        <v>5.4885526808909468E-3</v>
      </c>
      <c r="AC73" s="82">
        <f t="shared" si="26"/>
        <v>1.4403020074755536E-2</v>
      </c>
      <c r="AD73" s="82">
        <f t="shared" si="27"/>
        <v>0.23851246733042969</v>
      </c>
      <c r="AE73" s="82">
        <f t="shared" si="28"/>
        <v>0.25137770664814468</v>
      </c>
      <c r="AF73" s="82">
        <f t="shared" si="29"/>
        <v>0.2818527196654434</v>
      </c>
      <c r="AG73" s="82">
        <f t="shared" si="30"/>
        <v>0.16419976038815604</v>
      </c>
      <c r="AH73" s="82">
        <f t="shared" si="31"/>
        <v>4.4165773212179731E-2</v>
      </c>
    </row>
    <row r="74" spans="2:34" ht="13.5" customHeight="1">
      <c r="B74" s="138">
        <v>69</v>
      </c>
      <c r="C74" s="139" t="s">
        <v>47</v>
      </c>
      <c r="D74" s="126">
        <v>688560</v>
      </c>
      <c r="E74" s="184">
        <v>5476600</v>
      </c>
      <c r="F74" s="123">
        <f t="shared" si="16"/>
        <v>6165160</v>
      </c>
      <c r="G74" s="126">
        <v>506120</v>
      </c>
      <c r="H74" s="184">
        <v>23375300</v>
      </c>
      <c r="I74" s="123">
        <f t="shared" si="17"/>
        <v>23881420</v>
      </c>
      <c r="J74" s="126">
        <v>124057770</v>
      </c>
      <c r="K74" s="184">
        <v>695741950</v>
      </c>
      <c r="L74" s="123">
        <f t="shared" si="18"/>
        <v>819799720</v>
      </c>
      <c r="M74" s="126">
        <v>100960200</v>
      </c>
      <c r="N74" s="184">
        <v>677257180</v>
      </c>
      <c r="O74" s="123">
        <f t="shared" si="19"/>
        <v>778217380</v>
      </c>
      <c r="P74" s="126">
        <v>12909650</v>
      </c>
      <c r="Q74" s="184">
        <v>506916280</v>
      </c>
      <c r="R74" s="123">
        <f t="shared" si="20"/>
        <v>519825930</v>
      </c>
      <c r="S74" s="126">
        <v>16976600</v>
      </c>
      <c r="T74" s="184">
        <v>335949140</v>
      </c>
      <c r="U74" s="123">
        <f t="shared" si="21"/>
        <v>352925740</v>
      </c>
      <c r="V74" s="126">
        <v>0</v>
      </c>
      <c r="W74" s="184">
        <v>155025400</v>
      </c>
      <c r="X74" s="123">
        <f t="shared" si="22"/>
        <v>155025400</v>
      </c>
      <c r="Y74" s="126">
        <f t="shared" si="23"/>
        <v>256098900</v>
      </c>
      <c r="Z74" s="125">
        <f t="shared" si="23"/>
        <v>2399741850</v>
      </c>
      <c r="AA74" s="123">
        <f t="shared" si="24"/>
        <v>2655840750</v>
      </c>
      <c r="AB74" s="82">
        <f t="shared" si="25"/>
        <v>2.3213590649213437E-3</v>
      </c>
      <c r="AC74" s="82">
        <f t="shared" si="26"/>
        <v>8.9920376438233363E-3</v>
      </c>
      <c r="AD74" s="82">
        <f t="shared" si="27"/>
        <v>0.30867804103088636</v>
      </c>
      <c r="AE74" s="82">
        <f t="shared" si="28"/>
        <v>0.29302110075688836</v>
      </c>
      <c r="AF74" s="82">
        <f t="shared" si="29"/>
        <v>0.19572932978003293</v>
      </c>
      <c r="AG74" s="82">
        <f t="shared" si="30"/>
        <v>0.13288663486317845</v>
      </c>
      <c r="AH74" s="82">
        <f t="shared" si="31"/>
        <v>5.8371496860269198E-2</v>
      </c>
    </row>
    <row r="75" spans="2:34" ht="13.5" customHeight="1">
      <c r="B75" s="138">
        <v>70</v>
      </c>
      <c r="C75" s="139" t="s">
        <v>48</v>
      </c>
      <c r="D75" s="126">
        <v>0</v>
      </c>
      <c r="E75" s="184">
        <v>0</v>
      </c>
      <c r="F75" s="123">
        <f t="shared" si="16"/>
        <v>0</v>
      </c>
      <c r="G75" s="126">
        <v>0</v>
      </c>
      <c r="H75" s="184">
        <v>653510</v>
      </c>
      <c r="I75" s="123">
        <f t="shared" si="17"/>
        <v>653510</v>
      </c>
      <c r="J75" s="126">
        <v>32736640</v>
      </c>
      <c r="K75" s="184">
        <v>90506520</v>
      </c>
      <c r="L75" s="123">
        <f t="shared" si="18"/>
        <v>123243160</v>
      </c>
      <c r="M75" s="126">
        <v>18218530</v>
      </c>
      <c r="N75" s="184">
        <v>110256270</v>
      </c>
      <c r="O75" s="123">
        <f t="shared" si="19"/>
        <v>128474800</v>
      </c>
      <c r="P75" s="126">
        <v>2482040</v>
      </c>
      <c r="Q75" s="184">
        <v>119477630</v>
      </c>
      <c r="R75" s="123">
        <f t="shared" si="20"/>
        <v>121959670</v>
      </c>
      <c r="S75" s="126">
        <v>0</v>
      </c>
      <c r="T75" s="184">
        <v>82907980</v>
      </c>
      <c r="U75" s="123">
        <f t="shared" si="21"/>
        <v>82907980</v>
      </c>
      <c r="V75" s="126">
        <v>5034290</v>
      </c>
      <c r="W75" s="184">
        <v>22554960</v>
      </c>
      <c r="X75" s="123">
        <f t="shared" si="22"/>
        <v>27589250</v>
      </c>
      <c r="Y75" s="126">
        <f t="shared" si="23"/>
        <v>58471500</v>
      </c>
      <c r="Z75" s="125">
        <f t="shared" si="23"/>
        <v>426356870</v>
      </c>
      <c r="AA75" s="123">
        <f t="shared" si="24"/>
        <v>484828370</v>
      </c>
      <c r="AB75" s="82">
        <f t="shared" si="25"/>
        <v>0</v>
      </c>
      <c r="AC75" s="82">
        <f t="shared" si="26"/>
        <v>1.3479202960008302E-3</v>
      </c>
      <c r="AD75" s="82">
        <f t="shared" si="27"/>
        <v>0.2541995634455137</v>
      </c>
      <c r="AE75" s="82">
        <f t="shared" si="28"/>
        <v>0.26499026861815039</v>
      </c>
      <c r="AF75" s="82">
        <f t="shared" si="29"/>
        <v>0.25155225549197957</v>
      </c>
      <c r="AG75" s="82">
        <f t="shared" si="30"/>
        <v>0.17100480320489497</v>
      </c>
      <c r="AH75" s="82">
        <f t="shared" si="31"/>
        <v>5.6905188943460548E-2</v>
      </c>
    </row>
    <row r="76" spans="2:34" ht="13.5" customHeight="1">
      <c r="B76" s="138">
        <v>71</v>
      </c>
      <c r="C76" s="139" t="s">
        <v>49</v>
      </c>
      <c r="D76" s="126">
        <v>0</v>
      </c>
      <c r="E76" s="184">
        <v>9164920</v>
      </c>
      <c r="F76" s="123">
        <f t="shared" si="16"/>
        <v>9164920</v>
      </c>
      <c r="G76" s="126">
        <v>0</v>
      </c>
      <c r="H76" s="184">
        <v>17464730</v>
      </c>
      <c r="I76" s="123">
        <f t="shared" si="17"/>
        <v>17464730</v>
      </c>
      <c r="J76" s="126">
        <v>45494180</v>
      </c>
      <c r="K76" s="184">
        <v>278894110</v>
      </c>
      <c r="L76" s="123">
        <f t="shared" si="18"/>
        <v>324388290</v>
      </c>
      <c r="M76" s="126">
        <v>30243420</v>
      </c>
      <c r="N76" s="184">
        <v>398169270</v>
      </c>
      <c r="O76" s="123">
        <f t="shared" si="19"/>
        <v>428412690</v>
      </c>
      <c r="P76" s="126">
        <v>14547520</v>
      </c>
      <c r="Q76" s="184">
        <v>447243560</v>
      </c>
      <c r="R76" s="123">
        <f t="shared" si="20"/>
        <v>461791080</v>
      </c>
      <c r="S76" s="126">
        <v>2814340</v>
      </c>
      <c r="T76" s="184">
        <v>261867600</v>
      </c>
      <c r="U76" s="123">
        <f t="shared" si="21"/>
        <v>264681940</v>
      </c>
      <c r="V76" s="126">
        <v>722030</v>
      </c>
      <c r="W76" s="184">
        <v>113157280</v>
      </c>
      <c r="X76" s="123">
        <f t="shared" si="22"/>
        <v>113879310</v>
      </c>
      <c r="Y76" s="126">
        <f t="shared" si="23"/>
        <v>93821490</v>
      </c>
      <c r="Z76" s="125">
        <f t="shared" si="23"/>
        <v>1525961470</v>
      </c>
      <c r="AA76" s="123">
        <f t="shared" si="24"/>
        <v>1619782960</v>
      </c>
      <c r="AB76" s="82">
        <f t="shared" si="25"/>
        <v>5.6581160725385085E-3</v>
      </c>
      <c r="AC76" s="82">
        <f t="shared" si="26"/>
        <v>1.0782142071676071E-2</v>
      </c>
      <c r="AD76" s="82">
        <f t="shared" si="27"/>
        <v>0.2002665159534707</v>
      </c>
      <c r="AE76" s="82">
        <f t="shared" si="28"/>
        <v>0.26448771260070547</v>
      </c>
      <c r="AF76" s="82">
        <f t="shared" si="29"/>
        <v>0.28509441783484374</v>
      </c>
      <c r="AG76" s="82">
        <f t="shared" si="30"/>
        <v>0.16340580592352941</v>
      </c>
      <c r="AH76" s="82">
        <f t="shared" si="31"/>
        <v>7.0305289543236088E-2</v>
      </c>
    </row>
    <row r="77" spans="2:34" ht="13.5" customHeight="1">
      <c r="B77" s="138">
        <v>72</v>
      </c>
      <c r="C77" s="139" t="s">
        <v>27</v>
      </c>
      <c r="D77" s="126">
        <v>0</v>
      </c>
      <c r="E77" s="184">
        <v>12943290</v>
      </c>
      <c r="F77" s="123">
        <f t="shared" si="16"/>
        <v>12943290</v>
      </c>
      <c r="G77" s="126">
        <v>0</v>
      </c>
      <c r="H77" s="184">
        <v>3643050</v>
      </c>
      <c r="I77" s="123">
        <f t="shared" si="17"/>
        <v>3643050</v>
      </c>
      <c r="J77" s="126">
        <v>35035000</v>
      </c>
      <c r="K77" s="184">
        <v>177175680</v>
      </c>
      <c r="L77" s="123">
        <f t="shared" si="18"/>
        <v>212210680</v>
      </c>
      <c r="M77" s="126">
        <v>16502590</v>
      </c>
      <c r="N77" s="184">
        <v>195393070</v>
      </c>
      <c r="O77" s="123">
        <f t="shared" si="19"/>
        <v>211895660</v>
      </c>
      <c r="P77" s="126">
        <v>4444270</v>
      </c>
      <c r="Q77" s="184">
        <v>169479450</v>
      </c>
      <c r="R77" s="123">
        <f t="shared" si="20"/>
        <v>173923720</v>
      </c>
      <c r="S77" s="126">
        <v>3685880</v>
      </c>
      <c r="T77" s="184">
        <v>141088310</v>
      </c>
      <c r="U77" s="123">
        <f t="shared" si="21"/>
        <v>144774190</v>
      </c>
      <c r="V77" s="126">
        <v>670500</v>
      </c>
      <c r="W77" s="184">
        <v>29282360</v>
      </c>
      <c r="X77" s="123">
        <f t="shared" si="22"/>
        <v>29952860</v>
      </c>
      <c r="Y77" s="126">
        <f t="shared" si="23"/>
        <v>60338240</v>
      </c>
      <c r="Z77" s="125">
        <f t="shared" si="23"/>
        <v>729005210</v>
      </c>
      <c r="AA77" s="123">
        <f t="shared" si="24"/>
        <v>789343450</v>
      </c>
      <c r="AB77" s="82">
        <f t="shared" si="25"/>
        <v>1.6397538992690697E-2</v>
      </c>
      <c r="AC77" s="82">
        <f t="shared" si="26"/>
        <v>4.6152913538460346E-3</v>
      </c>
      <c r="AD77" s="82">
        <f t="shared" si="27"/>
        <v>0.26884454415881959</v>
      </c>
      <c r="AE77" s="82">
        <f t="shared" si="28"/>
        <v>0.26844545299007677</v>
      </c>
      <c r="AF77" s="82">
        <f t="shared" si="29"/>
        <v>0.22033972664243937</v>
      </c>
      <c r="AG77" s="82">
        <f t="shared" si="30"/>
        <v>0.18341089673956248</v>
      </c>
      <c r="AH77" s="82">
        <f t="shared" si="31"/>
        <v>3.7946549122565086E-2</v>
      </c>
    </row>
    <row r="78" spans="2:34" ht="13.5" customHeight="1">
      <c r="B78" s="138">
        <v>73</v>
      </c>
      <c r="C78" s="139" t="s">
        <v>28</v>
      </c>
      <c r="D78" s="126">
        <v>0</v>
      </c>
      <c r="E78" s="184">
        <v>0</v>
      </c>
      <c r="F78" s="123">
        <f t="shared" si="16"/>
        <v>0</v>
      </c>
      <c r="G78" s="126">
        <v>0</v>
      </c>
      <c r="H78" s="184">
        <v>0</v>
      </c>
      <c r="I78" s="123">
        <f t="shared" si="17"/>
        <v>0</v>
      </c>
      <c r="J78" s="126">
        <v>61022350</v>
      </c>
      <c r="K78" s="184">
        <v>188117200</v>
      </c>
      <c r="L78" s="123">
        <f t="shared" si="18"/>
        <v>249139550</v>
      </c>
      <c r="M78" s="126">
        <v>46540280</v>
      </c>
      <c r="N78" s="184">
        <v>276228490</v>
      </c>
      <c r="O78" s="123">
        <f t="shared" si="19"/>
        <v>322768770</v>
      </c>
      <c r="P78" s="126">
        <v>8735440</v>
      </c>
      <c r="Q78" s="184">
        <v>198857310</v>
      </c>
      <c r="R78" s="123">
        <f t="shared" si="20"/>
        <v>207592750</v>
      </c>
      <c r="S78" s="126">
        <v>16159640</v>
      </c>
      <c r="T78" s="184">
        <v>154564890</v>
      </c>
      <c r="U78" s="123">
        <f t="shared" si="21"/>
        <v>170724530</v>
      </c>
      <c r="V78" s="126">
        <v>0</v>
      </c>
      <c r="W78" s="184">
        <v>72927730</v>
      </c>
      <c r="X78" s="123">
        <f t="shared" si="22"/>
        <v>72927730</v>
      </c>
      <c r="Y78" s="126">
        <f t="shared" si="23"/>
        <v>132457710</v>
      </c>
      <c r="Z78" s="125">
        <f t="shared" si="23"/>
        <v>890695620</v>
      </c>
      <c r="AA78" s="123">
        <f t="shared" si="24"/>
        <v>1023153330</v>
      </c>
      <c r="AB78" s="82">
        <f t="shared" si="25"/>
        <v>0</v>
      </c>
      <c r="AC78" s="82">
        <f t="shared" si="26"/>
        <v>0</v>
      </c>
      <c r="AD78" s="82">
        <f t="shared" si="27"/>
        <v>0.24350167535495387</v>
      </c>
      <c r="AE78" s="82">
        <f t="shared" si="28"/>
        <v>0.31546471143284066</v>
      </c>
      <c r="AF78" s="82">
        <f t="shared" si="29"/>
        <v>0.20289505386255255</v>
      </c>
      <c r="AG78" s="82">
        <f t="shared" si="30"/>
        <v>0.16686113898490659</v>
      </c>
      <c r="AH78" s="82">
        <f t="shared" si="31"/>
        <v>7.1277420364746311E-2</v>
      </c>
    </row>
    <row r="79" spans="2:34" ht="13.5" customHeight="1" thickBot="1">
      <c r="B79" s="138">
        <v>74</v>
      </c>
      <c r="C79" s="139" t="s">
        <v>29</v>
      </c>
      <c r="D79" s="126">
        <v>0</v>
      </c>
      <c r="E79" s="184">
        <v>0</v>
      </c>
      <c r="F79" s="123">
        <f t="shared" si="16"/>
        <v>0</v>
      </c>
      <c r="G79" s="126">
        <v>0</v>
      </c>
      <c r="H79" s="184">
        <v>3206760</v>
      </c>
      <c r="I79" s="123">
        <f t="shared" si="17"/>
        <v>3206760</v>
      </c>
      <c r="J79" s="126">
        <v>6520390</v>
      </c>
      <c r="K79" s="184">
        <v>100252050</v>
      </c>
      <c r="L79" s="123">
        <f t="shared" si="18"/>
        <v>106772440</v>
      </c>
      <c r="M79" s="126">
        <v>20576890</v>
      </c>
      <c r="N79" s="184">
        <v>142930040</v>
      </c>
      <c r="O79" s="123">
        <f t="shared" si="19"/>
        <v>163506930</v>
      </c>
      <c r="P79" s="126">
        <v>12764920</v>
      </c>
      <c r="Q79" s="184">
        <v>141521710</v>
      </c>
      <c r="R79" s="123">
        <f t="shared" si="20"/>
        <v>154286630</v>
      </c>
      <c r="S79" s="126">
        <v>8360090</v>
      </c>
      <c r="T79" s="184">
        <v>89513350</v>
      </c>
      <c r="U79" s="123">
        <f t="shared" si="21"/>
        <v>97873440</v>
      </c>
      <c r="V79" s="126">
        <v>0</v>
      </c>
      <c r="W79" s="184">
        <v>48974830</v>
      </c>
      <c r="X79" s="123">
        <f t="shared" si="22"/>
        <v>48974830</v>
      </c>
      <c r="Y79" s="126">
        <f t="shared" si="23"/>
        <v>48222290</v>
      </c>
      <c r="Z79" s="125">
        <f t="shared" si="23"/>
        <v>526398740</v>
      </c>
      <c r="AA79" s="123">
        <f t="shared" si="24"/>
        <v>574621030</v>
      </c>
      <c r="AB79" s="82">
        <f t="shared" si="25"/>
        <v>0</v>
      </c>
      <c r="AC79" s="82">
        <f t="shared" si="26"/>
        <v>5.5806519994577993E-3</v>
      </c>
      <c r="AD79" s="82">
        <f t="shared" si="27"/>
        <v>0.18581366574766678</v>
      </c>
      <c r="AE79" s="82">
        <f t="shared" si="28"/>
        <v>0.28454741727778393</v>
      </c>
      <c r="AF79" s="82">
        <f t="shared" si="29"/>
        <v>0.26850153743937982</v>
      </c>
      <c r="AG79" s="82">
        <f t="shared" si="30"/>
        <v>0.17032693704231466</v>
      </c>
      <c r="AH79" s="82">
        <f t="shared" si="31"/>
        <v>8.5229790493397017E-2</v>
      </c>
    </row>
    <row r="80" spans="2:34" ht="13.5" customHeight="1" thickTop="1">
      <c r="B80" s="282" t="s">
        <v>0</v>
      </c>
      <c r="C80" s="283"/>
      <c r="D80" s="127">
        <f>年齢階層別_医療費!C4</f>
        <v>300851260</v>
      </c>
      <c r="E80" s="128">
        <f>年齢階層別_医療費!D4</f>
        <v>1049379840</v>
      </c>
      <c r="F80" s="127">
        <f>年齢階層別_医療費!E4</f>
        <v>1350231100</v>
      </c>
      <c r="G80" s="127">
        <f>年齢階層別_医療費!C5</f>
        <v>556780590</v>
      </c>
      <c r="H80" s="128">
        <f>年齢階層別_医療費!D5</f>
        <v>4584577830</v>
      </c>
      <c r="I80" s="127">
        <f>年齢階層別_医療費!E5</f>
        <v>5141358420</v>
      </c>
      <c r="J80" s="127">
        <f>年齢階層別_医療費!C6</f>
        <v>17649385230</v>
      </c>
      <c r="K80" s="128">
        <f>年齢階層別_医療費!D6</f>
        <v>112423240640</v>
      </c>
      <c r="L80" s="127">
        <f>年齢階層別_医療費!E6</f>
        <v>130072625870</v>
      </c>
      <c r="M80" s="127">
        <f>年齢階層別_医療費!C7</f>
        <v>14741467550</v>
      </c>
      <c r="N80" s="128">
        <f>年齢階層別_医療費!D7</f>
        <v>143746279010</v>
      </c>
      <c r="O80" s="127">
        <f>年齢階層別_医療費!E7</f>
        <v>158487746560</v>
      </c>
      <c r="P80" s="127">
        <f>年齢階層別_医療費!C8</f>
        <v>6324813550</v>
      </c>
      <c r="Q80" s="128">
        <f>年齢階層別_医療費!D8</f>
        <v>127080519360</v>
      </c>
      <c r="R80" s="127">
        <f>年齢階層別_医療費!E8</f>
        <v>133405332910</v>
      </c>
      <c r="S80" s="127">
        <f>年齢階層別_医療費!C9</f>
        <v>1184022760</v>
      </c>
      <c r="T80" s="128">
        <f>年齢階層別_医療費!D9</f>
        <v>71716795830</v>
      </c>
      <c r="U80" s="127">
        <f>年齢階層別_医療費!E9</f>
        <v>72900818590</v>
      </c>
      <c r="V80" s="127">
        <f>年齢階層別_医療費!C10</f>
        <v>173426530</v>
      </c>
      <c r="W80" s="128">
        <f>年齢階層別_医療費!D10</f>
        <v>26851689830</v>
      </c>
      <c r="X80" s="127">
        <f>年齢階層別_医療費!E10</f>
        <v>27025116360</v>
      </c>
      <c r="Y80" s="127">
        <f>年齢階層別_医療費!C11</f>
        <v>40930747470</v>
      </c>
      <c r="Z80" s="128">
        <f>年齢階層別_医療費!D11</f>
        <v>487452482340</v>
      </c>
      <c r="AA80" s="127">
        <f>年齢階層別_医療費!E11</f>
        <v>528383229810</v>
      </c>
      <c r="AB80" s="83">
        <f>年齢階層別_医療費!F4</f>
        <v>2.5554011252127101E-3</v>
      </c>
      <c r="AC80" s="83">
        <f>年齢階層別_医療費!F5</f>
        <v>9.7303588190124201E-3</v>
      </c>
      <c r="AD80" s="83">
        <f>年齢階層別_医療費!F6</f>
        <v>0.24617099584476307</v>
      </c>
      <c r="AE80" s="83">
        <f>年齢階層別_医療費!F7</f>
        <v>0.29994847985048695</v>
      </c>
      <c r="AF80" s="83">
        <f>年齢階層別_医療費!F8</f>
        <v>0.25247836302066379</v>
      </c>
      <c r="AG80" s="83">
        <f>年齢階層別_医療費!F9</f>
        <v>0.13796959191194283</v>
      </c>
      <c r="AH80" s="83">
        <f>年齢階層別_医療費!F10</f>
        <v>5.1146809427918244E-2</v>
      </c>
    </row>
  </sheetData>
  <mergeCells count="20">
    <mergeCell ref="B80:C80"/>
    <mergeCell ref="D4:F4"/>
    <mergeCell ref="V4:X4"/>
    <mergeCell ref="S4:U4"/>
    <mergeCell ref="P4:R4"/>
    <mergeCell ref="M4:O4"/>
    <mergeCell ref="J4:L4"/>
    <mergeCell ref="G4:I4"/>
    <mergeCell ref="B3:B5"/>
    <mergeCell ref="C3:C5"/>
    <mergeCell ref="Y4:AA4"/>
    <mergeCell ref="AB3:AH3"/>
    <mergeCell ref="AB4:AB5"/>
    <mergeCell ref="AC4:AC5"/>
    <mergeCell ref="AD4:AD5"/>
    <mergeCell ref="AE4:AE5"/>
    <mergeCell ref="AF4:AF5"/>
    <mergeCell ref="AG4:AG5"/>
    <mergeCell ref="AH4:AH5"/>
    <mergeCell ref="D3:AA3"/>
  </mergeCells>
  <phoneticPr fontId="4"/>
  <pageMargins left="0.51181102362204722" right="0.39370078740157483" top="0.74803149606299213" bottom="0.74803149606299213" header="0.31496062992125984" footer="0.31496062992125984"/>
  <pageSetup paperSize="8" scale="74" fitToHeight="0" orientation="landscape" r:id="rId1"/>
  <headerFooter>
    <oddHeader>&amp;R&amp;"ＭＳ 明朝,標準"&amp;12 2-2.高額レセプトの件数及び医療費</oddHeader>
  </headerFooter>
  <ignoredErrors>
    <ignoredError sqref="F6:F79 I6:I79 L6:L79 O6:O79 R6:R79 U6:U79 X6:Z79" emptyCellReferenc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H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2" customWidth="1"/>
    <col min="2" max="2" width="16.625" style="2" customWidth="1"/>
    <col min="3" max="6" width="13.75" style="2" customWidth="1"/>
    <col min="7" max="8" width="12.75" style="2" customWidth="1"/>
    <col min="9" max="16384" width="9" style="1"/>
  </cols>
  <sheetData>
    <row r="1" spans="1:8" ht="16.5" customHeight="1">
      <c r="A1" s="224"/>
      <c r="B1" s="137" t="s">
        <v>395</v>
      </c>
      <c r="C1" s="26"/>
      <c r="D1" s="26"/>
      <c r="E1" s="26"/>
      <c r="F1" s="26"/>
      <c r="G1" s="26"/>
      <c r="H1" s="26"/>
    </row>
    <row r="2" spans="1:8" ht="16.5" customHeight="1">
      <c r="A2" s="224"/>
      <c r="B2" s="26" t="s">
        <v>393</v>
      </c>
      <c r="C2" s="26"/>
      <c r="D2" s="201"/>
      <c r="E2" s="201"/>
      <c r="F2" s="201"/>
      <c r="G2" s="201"/>
      <c r="H2" s="26"/>
    </row>
    <row r="3" spans="1:8" ht="38.450000000000003" customHeight="1">
      <c r="A3" s="26"/>
      <c r="B3" s="29" t="s">
        <v>73</v>
      </c>
      <c r="C3" s="100" t="s">
        <v>218</v>
      </c>
      <c r="D3" s="30" t="s">
        <v>77</v>
      </c>
      <c r="E3" s="31" t="s">
        <v>78</v>
      </c>
      <c r="F3" s="105" t="s">
        <v>473</v>
      </c>
      <c r="G3" s="103" t="s">
        <v>216</v>
      </c>
      <c r="H3" s="104" t="s">
        <v>480</v>
      </c>
    </row>
    <row r="4" spans="1:8" ht="20.25" customHeight="1">
      <c r="A4" s="26"/>
      <c r="B4" s="186" t="s">
        <v>203</v>
      </c>
      <c r="C4" s="225">
        <v>1914</v>
      </c>
      <c r="D4" s="226">
        <v>74</v>
      </c>
      <c r="E4" s="227">
        <v>398</v>
      </c>
      <c r="F4" s="225">
        <v>442</v>
      </c>
      <c r="G4" s="101">
        <v>1.9958187146385626E-3</v>
      </c>
      <c r="H4" s="79">
        <f>IFERROR(F4/C4,"-")</f>
        <v>0.2309299895506792</v>
      </c>
    </row>
    <row r="5" spans="1:8" ht="20.25" customHeight="1">
      <c r="A5" s="26"/>
      <c r="B5" s="186" t="s">
        <v>204</v>
      </c>
      <c r="C5" s="225">
        <v>6927</v>
      </c>
      <c r="D5" s="226">
        <v>207</v>
      </c>
      <c r="E5" s="227">
        <v>1540</v>
      </c>
      <c r="F5" s="225">
        <v>1663</v>
      </c>
      <c r="G5" s="101">
        <v>7.5091550281536868E-3</v>
      </c>
      <c r="H5" s="79">
        <f t="shared" ref="H5:H11" si="0">IFERROR(F5/C5,"-")</f>
        <v>0.2400750685722535</v>
      </c>
    </row>
    <row r="6" spans="1:8" ht="20.25" customHeight="1">
      <c r="A6" s="26"/>
      <c r="B6" s="186" t="s">
        <v>205</v>
      </c>
      <c r="C6" s="225">
        <v>491520</v>
      </c>
      <c r="D6" s="226">
        <v>6623</v>
      </c>
      <c r="E6" s="227">
        <v>50602</v>
      </c>
      <c r="F6" s="225">
        <v>54452</v>
      </c>
      <c r="G6" s="101">
        <v>0.24587402861877605</v>
      </c>
      <c r="H6" s="79">
        <f t="shared" si="0"/>
        <v>0.11078287760416666</v>
      </c>
    </row>
    <row r="7" spans="1:8" ht="20.25" customHeight="1">
      <c r="A7" s="26"/>
      <c r="B7" s="186" t="s">
        <v>206</v>
      </c>
      <c r="C7" s="225">
        <v>413544</v>
      </c>
      <c r="D7" s="226">
        <v>5198</v>
      </c>
      <c r="E7" s="227">
        <v>62164</v>
      </c>
      <c r="F7" s="225">
        <v>65087</v>
      </c>
      <c r="G7" s="101">
        <v>0.29389559429791884</v>
      </c>
      <c r="H7" s="79">
        <f t="shared" si="0"/>
        <v>0.15738833110866074</v>
      </c>
    </row>
    <row r="8" spans="1:8" ht="20.25" customHeight="1">
      <c r="A8" s="26"/>
      <c r="B8" s="186" t="s">
        <v>207</v>
      </c>
      <c r="C8" s="225">
        <v>271783</v>
      </c>
      <c r="D8" s="226">
        <v>2351</v>
      </c>
      <c r="E8" s="227">
        <v>54146</v>
      </c>
      <c r="F8" s="225">
        <v>55515</v>
      </c>
      <c r="G8" s="101">
        <v>0.25067392747321221</v>
      </c>
      <c r="H8" s="79">
        <f t="shared" si="0"/>
        <v>0.20426222390657253</v>
      </c>
    </row>
    <row r="9" spans="1:8" ht="20.25" customHeight="1">
      <c r="A9" s="26"/>
      <c r="B9" s="186" t="s">
        <v>208</v>
      </c>
      <c r="C9" s="225">
        <v>130800</v>
      </c>
      <c r="D9" s="226">
        <v>581</v>
      </c>
      <c r="E9" s="227">
        <v>31471</v>
      </c>
      <c r="F9" s="225">
        <v>31790</v>
      </c>
      <c r="G9" s="101">
        <v>0.14354542293746586</v>
      </c>
      <c r="H9" s="79">
        <f t="shared" si="0"/>
        <v>0.24304281345565748</v>
      </c>
    </row>
    <row r="10" spans="1:8" ht="20.25" customHeight="1" thickBot="1">
      <c r="A10" s="26"/>
      <c r="B10" s="186" t="s">
        <v>209</v>
      </c>
      <c r="C10" s="225">
        <v>49889</v>
      </c>
      <c r="D10" s="228">
        <v>119</v>
      </c>
      <c r="E10" s="227">
        <v>12428</v>
      </c>
      <c r="F10" s="225">
        <v>12514</v>
      </c>
      <c r="G10" s="101">
        <v>5.650605292983478E-2</v>
      </c>
      <c r="H10" s="79">
        <f t="shared" si="0"/>
        <v>0.2508368578243701</v>
      </c>
    </row>
    <row r="11" spans="1:8" ht="20.25" customHeight="1" thickTop="1">
      <c r="A11" s="26"/>
      <c r="B11" s="221" t="s">
        <v>470</v>
      </c>
      <c r="C11" s="229">
        <v>1366377</v>
      </c>
      <c r="D11" s="230">
        <v>15153</v>
      </c>
      <c r="E11" s="231">
        <v>212749</v>
      </c>
      <c r="F11" s="229">
        <v>221463</v>
      </c>
      <c r="G11" s="102"/>
      <c r="H11" s="113">
        <f t="shared" si="0"/>
        <v>0.16208045071016272</v>
      </c>
    </row>
    <row r="12" spans="1:8" s="3" customFormat="1" ht="13.5">
      <c r="A12" s="26"/>
      <c r="B12" s="14" t="s">
        <v>212</v>
      </c>
      <c r="C12" s="14"/>
      <c r="D12" s="222"/>
      <c r="E12" s="222"/>
      <c r="F12" s="222"/>
      <c r="G12" s="222"/>
      <c r="H12" s="222"/>
    </row>
    <row r="13" spans="1:8" s="3" customFormat="1" ht="13.5">
      <c r="A13" s="26"/>
      <c r="B13" s="14" t="s">
        <v>494</v>
      </c>
      <c r="C13" s="14"/>
      <c r="D13" s="222"/>
      <c r="E13" s="222"/>
      <c r="F13" s="222"/>
      <c r="G13" s="222"/>
      <c r="H13" s="222"/>
    </row>
    <row r="14" spans="1:8" s="3" customFormat="1" ht="13.5">
      <c r="A14" s="26"/>
      <c r="B14" s="200" t="s">
        <v>193</v>
      </c>
      <c r="C14" s="200"/>
      <c r="D14" s="201"/>
      <c r="E14" s="201"/>
      <c r="F14" s="201"/>
      <c r="G14" s="201"/>
      <c r="H14" s="201"/>
    </row>
    <row r="15" spans="1:8" s="3" customFormat="1" ht="13.5">
      <c r="A15" s="26"/>
      <c r="B15" s="14" t="s">
        <v>493</v>
      </c>
      <c r="C15" s="14"/>
      <c r="D15" s="223"/>
      <c r="E15" s="223"/>
      <c r="F15" s="223"/>
      <c r="G15" s="223"/>
      <c r="H15" s="223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6DD66-FC61-4234-8ADF-3D57EEC54B87}">
  <sheetPr codeName="Sheet37"/>
  <dimension ref="A1:H6"/>
  <sheetViews>
    <sheetView showGridLines="0" zoomScaleNormal="100" zoomScaleSheetLayoutView="100" workbookViewId="0"/>
  </sheetViews>
  <sheetFormatPr defaultColWidth="9" defaultRowHeight="20.25" customHeight="1"/>
  <cols>
    <col min="1" max="1" width="4.625" style="2" customWidth="1"/>
    <col min="2" max="2" width="16.625" style="2" customWidth="1"/>
    <col min="3" max="6" width="13.75" style="2" customWidth="1"/>
    <col min="7" max="8" width="12.75" style="2" customWidth="1"/>
    <col min="9" max="16384" width="9" style="2"/>
  </cols>
  <sheetData>
    <row r="1" spans="1:8" ht="16.5" customHeight="1">
      <c r="A1" s="224"/>
      <c r="B1" s="137" t="s">
        <v>395</v>
      </c>
      <c r="C1" s="26"/>
      <c r="D1" s="26"/>
      <c r="E1" s="26"/>
      <c r="F1" s="26"/>
      <c r="G1" s="26"/>
      <c r="H1" s="26"/>
    </row>
    <row r="2" spans="1:8" ht="16.5" customHeight="1">
      <c r="A2" s="224"/>
      <c r="B2" s="26" t="s">
        <v>380</v>
      </c>
      <c r="C2" s="26"/>
      <c r="D2" s="201"/>
      <c r="E2" s="201"/>
      <c r="F2" s="201"/>
      <c r="G2" s="201"/>
      <c r="H2" s="26"/>
    </row>
    <row r="3" spans="1:8" ht="38.450000000000003" customHeight="1">
      <c r="A3" s="26"/>
      <c r="B3" s="29" t="s">
        <v>374</v>
      </c>
      <c r="C3" s="100" t="s">
        <v>218</v>
      </c>
      <c r="D3" s="30" t="s">
        <v>77</v>
      </c>
      <c r="E3" s="31" t="s">
        <v>78</v>
      </c>
      <c r="F3" s="105" t="s">
        <v>474</v>
      </c>
      <c r="G3" s="103" t="s">
        <v>216</v>
      </c>
      <c r="H3" s="104" t="s">
        <v>480</v>
      </c>
    </row>
    <row r="4" spans="1:8" ht="20.25" customHeight="1">
      <c r="A4" s="26"/>
      <c r="B4" s="186" t="s">
        <v>375</v>
      </c>
      <c r="C4" s="225">
        <v>547693</v>
      </c>
      <c r="D4" s="226">
        <v>8977</v>
      </c>
      <c r="E4" s="227">
        <v>92874</v>
      </c>
      <c r="F4" s="225">
        <v>97973</v>
      </c>
      <c r="G4" s="174">
        <f>IFERROR(F4/$F$6,"-")</f>
        <v>0.44238992517937531</v>
      </c>
      <c r="H4" s="79">
        <f>IFERROR(F4/C4,"-")</f>
        <v>0.1788830604006259</v>
      </c>
    </row>
    <row r="5" spans="1:8" ht="20.25" customHeight="1" thickBot="1">
      <c r="A5" s="26"/>
      <c r="B5" s="186" t="s">
        <v>376</v>
      </c>
      <c r="C5" s="225">
        <v>818684</v>
      </c>
      <c r="D5" s="226">
        <v>6176</v>
      </c>
      <c r="E5" s="227">
        <v>119875</v>
      </c>
      <c r="F5" s="225">
        <v>123490</v>
      </c>
      <c r="G5" s="175">
        <f>IFERROR(F5/$F$6,"-")</f>
        <v>0.55761007482062463</v>
      </c>
      <c r="H5" s="79">
        <f>IFERROR(F5/C5,"-")</f>
        <v>0.1508396402030576</v>
      </c>
    </row>
    <row r="6" spans="1:8" ht="20.25" customHeight="1" thickTop="1">
      <c r="A6" s="26"/>
      <c r="B6" s="221" t="s">
        <v>377</v>
      </c>
      <c r="C6" s="229">
        <v>1366377</v>
      </c>
      <c r="D6" s="230">
        <f>年齢階層別_患者数!D11</f>
        <v>15153</v>
      </c>
      <c r="E6" s="231">
        <f>年齢階層別_患者数!E11</f>
        <v>212749</v>
      </c>
      <c r="F6" s="229">
        <f>年齢階層別_患者数!F11</f>
        <v>221463</v>
      </c>
      <c r="G6" s="102"/>
      <c r="H6" s="113">
        <f>年齢階層別_患者数!H11</f>
        <v>0.16208045071016272</v>
      </c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ignoredErrors>
    <ignoredError sqref="G4:H5" emptyCellReferenc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B1:AY82"/>
  <sheetViews>
    <sheetView showGridLines="0" zoomScaleNormal="100" zoomScaleSheetLayoutView="100" workbookViewId="0"/>
  </sheetViews>
  <sheetFormatPr defaultColWidth="9" defaultRowHeight="13.5" customHeight="1"/>
  <cols>
    <col min="1" max="1" width="4.625" style="26" customWidth="1"/>
    <col min="2" max="2" width="7.75" style="26" customWidth="1"/>
    <col min="3" max="3" width="29.125" style="26" customWidth="1"/>
    <col min="4" max="4" width="9.75" style="26" customWidth="1"/>
    <col min="5" max="7" width="8.75" style="26" customWidth="1"/>
    <col min="8" max="8" width="8.625" style="26" customWidth="1"/>
    <col min="9" max="9" width="9.75" style="26" customWidth="1"/>
    <col min="10" max="12" width="8.75" style="26" customWidth="1"/>
    <col min="13" max="13" width="8.625" style="26" customWidth="1"/>
    <col min="14" max="14" width="9.75" style="26" customWidth="1"/>
    <col min="15" max="17" width="8.75" style="26" customWidth="1"/>
    <col min="18" max="18" width="8.625" style="26" customWidth="1"/>
    <col min="19" max="19" width="9.75" style="26" customWidth="1"/>
    <col min="20" max="22" width="8.75" style="26" customWidth="1"/>
    <col min="23" max="23" width="8.625" style="26" customWidth="1"/>
    <col min="24" max="24" width="9.75" style="26" customWidth="1"/>
    <col min="25" max="27" width="8.75" style="26" customWidth="1"/>
    <col min="28" max="28" width="8.625" style="26" customWidth="1"/>
    <col min="29" max="29" width="9.75" style="26" customWidth="1"/>
    <col min="30" max="32" width="8.75" style="26" customWidth="1"/>
    <col min="33" max="33" width="8.625" style="26" customWidth="1"/>
    <col min="34" max="34" width="9.75" style="26" customWidth="1"/>
    <col min="35" max="37" width="8.75" style="26" customWidth="1"/>
    <col min="38" max="38" width="8.625" style="26" customWidth="1"/>
    <col min="39" max="39" width="9.75" style="26" customWidth="1"/>
    <col min="40" max="42" width="8.75" style="26" customWidth="1"/>
    <col min="43" max="43" width="8.625" style="26" customWidth="1"/>
    <col min="44" max="50" width="7.75" style="26" customWidth="1"/>
    <col min="51" max="16384" width="9" style="26"/>
  </cols>
  <sheetData>
    <row r="1" spans="2:51" ht="16.5" customHeight="1">
      <c r="B1" s="137" t="s">
        <v>396</v>
      </c>
    </row>
    <row r="2" spans="2:51" ht="16.5" customHeight="1">
      <c r="B2" s="137" t="s">
        <v>381</v>
      </c>
    </row>
    <row r="3" spans="2:51" ht="13.5" customHeight="1">
      <c r="B3" s="295"/>
      <c r="C3" s="298" t="s">
        <v>117</v>
      </c>
      <c r="D3" s="303" t="s">
        <v>57</v>
      </c>
      <c r="E3" s="303"/>
      <c r="F3" s="303"/>
      <c r="G3" s="303"/>
      <c r="H3" s="303"/>
      <c r="I3" s="290" t="s">
        <v>58</v>
      </c>
      <c r="J3" s="291"/>
      <c r="K3" s="291"/>
      <c r="L3" s="291"/>
      <c r="M3" s="292"/>
      <c r="N3" s="290" t="s">
        <v>59</v>
      </c>
      <c r="O3" s="291"/>
      <c r="P3" s="291"/>
      <c r="Q3" s="291"/>
      <c r="R3" s="292"/>
      <c r="S3" s="290" t="s">
        <v>60</v>
      </c>
      <c r="T3" s="291"/>
      <c r="U3" s="291"/>
      <c r="V3" s="291"/>
      <c r="W3" s="292"/>
      <c r="X3" s="303" t="s">
        <v>61</v>
      </c>
      <c r="Y3" s="303"/>
      <c r="Z3" s="303"/>
      <c r="AA3" s="303"/>
      <c r="AB3" s="303"/>
      <c r="AC3" s="303" t="s">
        <v>62</v>
      </c>
      <c r="AD3" s="303"/>
      <c r="AE3" s="303"/>
      <c r="AF3" s="303"/>
      <c r="AG3" s="303"/>
      <c r="AH3" s="290" t="s">
        <v>63</v>
      </c>
      <c r="AI3" s="291"/>
      <c r="AJ3" s="291"/>
      <c r="AK3" s="291"/>
      <c r="AL3" s="292"/>
      <c r="AM3" s="290" t="s">
        <v>87</v>
      </c>
      <c r="AN3" s="291"/>
      <c r="AO3" s="291"/>
      <c r="AP3" s="291"/>
      <c r="AQ3" s="292"/>
      <c r="AR3" s="303" t="s">
        <v>118</v>
      </c>
      <c r="AS3" s="303"/>
      <c r="AT3" s="303"/>
      <c r="AU3" s="303"/>
      <c r="AV3" s="303"/>
      <c r="AW3" s="303"/>
      <c r="AX3" s="303"/>
      <c r="AY3" s="140"/>
    </row>
    <row r="4" spans="2:51" ht="13.5" customHeight="1">
      <c r="B4" s="296"/>
      <c r="C4" s="299"/>
      <c r="D4" s="304" t="s">
        <v>476</v>
      </c>
      <c r="E4" s="290" t="s">
        <v>88</v>
      </c>
      <c r="F4" s="291"/>
      <c r="G4" s="291"/>
      <c r="H4" s="301" t="s">
        <v>475</v>
      </c>
      <c r="I4" s="304" t="s">
        <v>476</v>
      </c>
      <c r="J4" s="290" t="s">
        <v>88</v>
      </c>
      <c r="K4" s="291"/>
      <c r="L4" s="291"/>
      <c r="M4" s="301" t="s">
        <v>475</v>
      </c>
      <c r="N4" s="304" t="s">
        <v>476</v>
      </c>
      <c r="O4" s="290" t="s">
        <v>88</v>
      </c>
      <c r="P4" s="291"/>
      <c r="Q4" s="291"/>
      <c r="R4" s="301" t="s">
        <v>475</v>
      </c>
      <c r="S4" s="304" t="s">
        <v>476</v>
      </c>
      <c r="T4" s="290" t="s">
        <v>88</v>
      </c>
      <c r="U4" s="291"/>
      <c r="V4" s="291"/>
      <c r="W4" s="301" t="s">
        <v>475</v>
      </c>
      <c r="X4" s="304" t="s">
        <v>476</v>
      </c>
      <c r="Y4" s="290" t="s">
        <v>88</v>
      </c>
      <c r="Z4" s="291"/>
      <c r="AA4" s="291"/>
      <c r="AB4" s="301" t="s">
        <v>475</v>
      </c>
      <c r="AC4" s="304" t="s">
        <v>476</v>
      </c>
      <c r="AD4" s="290" t="s">
        <v>88</v>
      </c>
      <c r="AE4" s="291"/>
      <c r="AF4" s="291"/>
      <c r="AG4" s="301" t="s">
        <v>475</v>
      </c>
      <c r="AH4" s="304" t="s">
        <v>476</v>
      </c>
      <c r="AI4" s="290" t="s">
        <v>88</v>
      </c>
      <c r="AJ4" s="291"/>
      <c r="AK4" s="291"/>
      <c r="AL4" s="301" t="s">
        <v>475</v>
      </c>
      <c r="AM4" s="304" t="s">
        <v>476</v>
      </c>
      <c r="AN4" s="290" t="s">
        <v>88</v>
      </c>
      <c r="AO4" s="291"/>
      <c r="AP4" s="291"/>
      <c r="AQ4" s="301" t="s">
        <v>475</v>
      </c>
      <c r="AR4" s="293" t="s">
        <v>464</v>
      </c>
      <c r="AS4" s="293" t="s">
        <v>465</v>
      </c>
      <c r="AT4" s="293" t="s">
        <v>466</v>
      </c>
      <c r="AU4" s="293" t="s">
        <v>467</v>
      </c>
      <c r="AV4" s="293" t="s">
        <v>468</v>
      </c>
      <c r="AW4" s="293" t="s">
        <v>469</v>
      </c>
      <c r="AX4" s="293" t="s">
        <v>63</v>
      </c>
      <c r="AY4" s="140"/>
    </row>
    <row r="5" spans="2:51" ht="40.15" customHeight="1">
      <c r="B5" s="297"/>
      <c r="C5" s="300"/>
      <c r="D5" s="297"/>
      <c r="E5" s="143" t="s">
        <v>86</v>
      </c>
      <c r="F5" s="144" t="s">
        <v>84</v>
      </c>
      <c r="G5" s="147" t="s">
        <v>217</v>
      </c>
      <c r="H5" s="302"/>
      <c r="I5" s="297"/>
      <c r="J5" s="143" t="s">
        <v>86</v>
      </c>
      <c r="K5" s="144" t="s">
        <v>84</v>
      </c>
      <c r="L5" s="148" t="s">
        <v>217</v>
      </c>
      <c r="M5" s="302"/>
      <c r="N5" s="297"/>
      <c r="O5" s="143" t="s">
        <v>86</v>
      </c>
      <c r="P5" s="144" t="s">
        <v>84</v>
      </c>
      <c r="Q5" s="148" t="s">
        <v>217</v>
      </c>
      <c r="R5" s="302"/>
      <c r="S5" s="297"/>
      <c r="T5" s="143" t="s">
        <v>86</v>
      </c>
      <c r="U5" s="144" t="s">
        <v>84</v>
      </c>
      <c r="V5" s="148" t="s">
        <v>217</v>
      </c>
      <c r="W5" s="302"/>
      <c r="X5" s="297"/>
      <c r="Y5" s="143" t="s">
        <v>86</v>
      </c>
      <c r="Z5" s="144" t="s">
        <v>84</v>
      </c>
      <c r="AA5" s="148" t="s">
        <v>217</v>
      </c>
      <c r="AB5" s="302"/>
      <c r="AC5" s="297"/>
      <c r="AD5" s="143" t="s">
        <v>86</v>
      </c>
      <c r="AE5" s="144" t="s">
        <v>84</v>
      </c>
      <c r="AF5" s="148" t="s">
        <v>217</v>
      </c>
      <c r="AG5" s="302"/>
      <c r="AH5" s="297"/>
      <c r="AI5" s="143" t="s">
        <v>86</v>
      </c>
      <c r="AJ5" s="144" t="s">
        <v>84</v>
      </c>
      <c r="AK5" s="148" t="s">
        <v>217</v>
      </c>
      <c r="AL5" s="302"/>
      <c r="AM5" s="297"/>
      <c r="AN5" s="158" t="s">
        <v>86</v>
      </c>
      <c r="AO5" s="151" t="s">
        <v>84</v>
      </c>
      <c r="AP5" s="149" t="s">
        <v>217</v>
      </c>
      <c r="AQ5" s="302"/>
      <c r="AR5" s="294"/>
      <c r="AS5" s="294"/>
      <c r="AT5" s="294"/>
      <c r="AU5" s="294"/>
      <c r="AV5" s="294"/>
      <c r="AW5" s="294"/>
      <c r="AX5" s="294"/>
      <c r="AY5" s="140"/>
    </row>
    <row r="6" spans="2:51" ht="13.5" customHeight="1">
      <c r="B6" s="138">
        <v>1</v>
      </c>
      <c r="C6" s="28" t="s">
        <v>50</v>
      </c>
      <c r="D6" s="108">
        <v>651</v>
      </c>
      <c r="E6" s="126">
        <v>24</v>
      </c>
      <c r="F6" s="184">
        <v>135</v>
      </c>
      <c r="G6" s="123">
        <v>149</v>
      </c>
      <c r="H6" s="106">
        <f>IFERROR(G6/D6,"-")</f>
        <v>0.22887864823348694</v>
      </c>
      <c r="I6" s="108">
        <v>2710</v>
      </c>
      <c r="J6" s="126">
        <v>86</v>
      </c>
      <c r="K6" s="184">
        <v>582</v>
      </c>
      <c r="L6" s="123">
        <v>630</v>
      </c>
      <c r="M6" s="106">
        <f>IFERROR(L6/I6,"-")</f>
        <v>0.23247232472324722</v>
      </c>
      <c r="N6" s="108">
        <v>127336</v>
      </c>
      <c r="O6" s="126">
        <v>1692</v>
      </c>
      <c r="P6" s="184">
        <v>13707</v>
      </c>
      <c r="Q6" s="123">
        <v>14672</v>
      </c>
      <c r="R6" s="106">
        <f>IFERROR(Q6/N6,"-")</f>
        <v>0.11522271784884086</v>
      </c>
      <c r="S6" s="108">
        <v>111367</v>
      </c>
      <c r="T6" s="126">
        <v>1338</v>
      </c>
      <c r="U6" s="184">
        <v>16657</v>
      </c>
      <c r="V6" s="123">
        <v>17418</v>
      </c>
      <c r="W6" s="106">
        <f>IFERROR(V6/S6,"-")</f>
        <v>0.15640180663930967</v>
      </c>
      <c r="X6" s="108">
        <v>81507</v>
      </c>
      <c r="Y6" s="126">
        <v>623</v>
      </c>
      <c r="Z6" s="184">
        <v>15591</v>
      </c>
      <c r="AA6" s="123">
        <v>15968</v>
      </c>
      <c r="AB6" s="76">
        <f>IFERROR(AA6/X6,"-")</f>
        <v>0.19590955378065689</v>
      </c>
      <c r="AC6" s="185">
        <v>42243</v>
      </c>
      <c r="AD6" s="126">
        <v>175</v>
      </c>
      <c r="AE6" s="184">
        <v>9465</v>
      </c>
      <c r="AF6" s="123">
        <v>9568</v>
      </c>
      <c r="AG6" s="106">
        <f>IFERROR(AF6/AC6,"-")</f>
        <v>0.2264990649338352</v>
      </c>
      <c r="AH6" s="108">
        <v>16667</v>
      </c>
      <c r="AI6" s="126">
        <v>43</v>
      </c>
      <c r="AJ6" s="184">
        <v>3625</v>
      </c>
      <c r="AK6" s="123">
        <v>3659</v>
      </c>
      <c r="AL6" s="106">
        <f>IFERROR(AK6/AH6,"-")</f>
        <v>0.21953560928781424</v>
      </c>
      <c r="AM6" s="108">
        <f>SUM(D6,I6,N6,S6,X6,AC6,AH6)</f>
        <v>382481</v>
      </c>
      <c r="AN6" s="124">
        <f>SUM(E6,J6,O6,T6,Y6,AD6,AI6)</f>
        <v>3981</v>
      </c>
      <c r="AO6" s="129">
        <f>SUM(F6,K6,P6,U6,Z6,AE6,AJ6)</f>
        <v>59762</v>
      </c>
      <c r="AP6" s="124">
        <f>SUM(G6,L6,Q6,V6,AA6,AF6,AK6)</f>
        <v>62064</v>
      </c>
      <c r="AQ6" s="106">
        <f>IFERROR(AP6/AM6,"-")</f>
        <v>0.16226688384521062</v>
      </c>
      <c r="AR6" s="82">
        <f>IFERROR(G6/$AP6,"-")</f>
        <v>2.4007476153647847E-3</v>
      </c>
      <c r="AS6" s="82">
        <f>IFERROR(L6/$AP6,"-")</f>
        <v>1.0150812064965197E-2</v>
      </c>
      <c r="AT6" s="82">
        <f>IFERROR(Q6/$AP6,"-")</f>
        <v>0.23640113431296725</v>
      </c>
      <c r="AU6" s="82">
        <f>IFERROR(V6/$AP6,"-")</f>
        <v>0.28064578499613302</v>
      </c>
      <c r="AV6" s="82">
        <f>IFERROR(AA6/$AP6,"-")</f>
        <v>0.25728280484660992</v>
      </c>
      <c r="AW6" s="82">
        <f>IFERROR(AF6/$AP6,"-")</f>
        <v>0.15416344418664604</v>
      </c>
      <c r="AX6" s="82">
        <f>IFERROR(AK6/$AP6,"-")</f>
        <v>5.895527197731374E-2</v>
      </c>
      <c r="AY6" s="140"/>
    </row>
    <row r="7" spans="2:51" ht="13.5" customHeight="1">
      <c r="B7" s="138">
        <v>2</v>
      </c>
      <c r="C7" s="28" t="s">
        <v>95</v>
      </c>
      <c r="D7" s="108">
        <v>16</v>
      </c>
      <c r="E7" s="126">
        <v>1</v>
      </c>
      <c r="F7" s="184">
        <v>4</v>
      </c>
      <c r="G7" s="123">
        <v>5</v>
      </c>
      <c r="H7" s="106">
        <f t="shared" ref="H7:H70" si="0">IFERROR(G7/D7,"-")</f>
        <v>0.3125</v>
      </c>
      <c r="I7" s="108">
        <v>102</v>
      </c>
      <c r="J7" s="126">
        <v>1</v>
      </c>
      <c r="K7" s="184">
        <v>26</v>
      </c>
      <c r="L7" s="123">
        <v>27</v>
      </c>
      <c r="M7" s="106">
        <f t="shared" ref="M7:M70" si="1">IFERROR(L7/I7,"-")</f>
        <v>0.26470588235294118</v>
      </c>
      <c r="N7" s="108">
        <v>4841</v>
      </c>
      <c r="O7" s="126">
        <v>62</v>
      </c>
      <c r="P7" s="184">
        <v>465</v>
      </c>
      <c r="Q7" s="123">
        <v>505</v>
      </c>
      <c r="R7" s="106">
        <f t="shared" ref="R7:R70" si="2">IFERROR(Q7/N7,"-")</f>
        <v>0.10431728981615369</v>
      </c>
      <c r="S7" s="108">
        <v>4173</v>
      </c>
      <c r="T7" s="126">
        <v>33</v>
      </c>
      <c r="U7" s="184">
        <v>561</v>
      </c>
      <c r="V7" s="123">
        <v>579</v>
      </c>
      <c r="W7" s="106">
        <f t="shared" ref="W7:W70" si="3">IFERROR(V7/S7,"-")</f>
        <v>0.1387491013659238</v>
      </c>
      <c r="X7" s="108">
        <v>3076</v>
      </c>
      <c r="Y7" s="126">
        <v>34</v>
      </c>
      <c r="Z7" s="184">
        <v>541</v>
      </c>
      <c r="AA7" s="123">
        <v>563</v>
      </c>
      <c r="AB7" s="76">
        <f t="shared" ref="AB7:AB70" si="4">IFERROR(AA7/X7,"-")</f>
        <v>0.18302990897269181</v>
      </c>
      <c r="AC7" s="185">
        <v>1745</v>
      </c>
      <c r="AD7" s="126">
        <v>8</v>
      </c>
      <c r="AE7" s="184">
        <v>348</v>
      </c>
      <c r="AF7" s="123">
        <v>351</v>
      </c>
      <c r="AG7" s="106">
        <f t="shared" ref="AG7:AG70" si="5">IFERROR(AF7/AC7,"-")</f>
        <v>0.20114613180515759</v>
      </c>
      <c r="AH7" s="108">
        <v>703</v>
      </c>
      <c r="AI7" s="126">
        <v>0</v>
      </c>
      <c r="AJ7" s="184">
        <v>135</v>
      </c>
      <c r="AK7" s="123">
        <v>135</v>
      </c>
      <c r="AL7" s="106">
        <f t="shared" ref="AL7:AL70" si="6">IFERROR(AK7/AH7,"-")</f>
        <v>0.19203413940256045</v>
      </c>
      <c r="AM7" s="108">
        <f t="shared" ref="AM7:AM70" si="7">SUM(D7,I7,N7,S7,X7,AC7,AH7)</f>
        <v>14656</v>
      </c>
      <c r="AN7" s="126">
        <f t="shared" ref="AN7:AN70" si="8">SUM(E7,J7,O7,T7,Y7,AD7,AI7)</f>
        <v>139</v>
      </c>
      <c r="AO7" s="125">
        <f t="shared" ref="AO7:AO70" si="9">SUM(F7,K7,P7,U7,Z7,AE7,AJ7)</f>
        <v>2080</v>
      </c>
      <c r="AP7" s="123">
        <f t="shared" ref="AP7:AP70" si="10">SUM(G7,L7,Q7,V7,AA7,AF7,AK7)</f>
        <v>2165</v>
      </c>
      <c r="AQ7" s="106">
        <f t="shared" ref="AQ7:AQ70" si="11">IFERROR(AP7/AM7,"-")</f>
        <v>0.14772106986899564</v>
      </c>
      <c r="AR7" s="82">
        <f t="shared" ref="AR7:AR70" si="12">IFERROR(G7/$AP7,"-")</f>
        <v>2.3094688221709007E-3</v>
      </c>
      <c r="AS7" s="82">
        <f t="shared" ref="AS7:AS70" si="13">IFERROR(L7/$AP7,"-")</f>
        <v>1.2471131639722863E-2</v>
      </c>
      <c r="AT7" s="82">
        <f t="shared" ref="AT7:AT70" si="14">IFERROR(Q7/$AP7,"-")</f>
        <v>0.23325635103926096</v>
      </c>
      <c r="AU7" s="82">
        <f t="shared" ref="AU7:AU70" si="15">IFERROR(V7/$AP7,"-")</f>
        <v>0.2674364896073903</v>
      </c>
      <c r="AV7" s="82">
        <f t="shared" ref="AV7:AV70" si="16">IFERROR(AA7/$AP7,"-")</f>
        <v>0.26004618937644342</v>
      </c>
      <c r="AW7" s="82">
        <f t="shared" ref="AW7:AW70" si="17">IFERROR(AF7/$AP7,"-")</f>
        <v>0.16212471131639722</v>
      </c>
      <c r="AX7" s="82">
        <f t="shared" ref="AX7:AX70" si="18">IFERROR(AK7/$AP7,"-")</f>
        <v>6.2355658198614321E-2</v>
      </c>
      <c r="AY7" s="140"/>
    </row>
    <row r="8" spans="2:51" ht="13.5" customHeight="1">
      <c r="B8" s="138">
        <v>3</v>
      </c>
      <c r="C8" s="28" t="s">
        <v>96</v>
      </c>
      <c r="D8" s="108">
        <v>10</v>
      </c>
      <c r="E8" s="126">
        <v>3</v>
      </c>
      <c r="F8" s="184">
        <v>1</v>
      </c>
      <c r="G8" s="123">
        <v>3</v>
      </c>
      <c r="H8" s="106">
        <f t="shared" si="0"/>
        <v>0.3</v>
      </c>
      <c r="I8" s="108">
        <v>73</v>
      </c>
      <c r="J8" s="126">
        <v>4</v>
      </c>
      <c r="K8" s="184">
        <v>13</v>
      </c>
      <c r="L8" s="123">
        <v>16</v>
      </c>
      <c r="M8" s="106">
        <f t="shared" si="1"/>
        <v>0.21917808219178081</v>
      </c>
      <c r="N8" s="108">
        <v>3139</v>
      </c>
      <c r="O8" s="126">
        <v>39</v>
      </c>
      <c r="P8" s="184">
        <v>386</v>
      </c>
      <c r="Q8" s="123">
        <v>402</v>
      </c>
      <c r="R8" s="106">
        <f t="shared" si="2"/>
        <v>0.12806626314112773</v>
      </c>
      <c r="S8" s="108">
        <v>2557</v>
      </c>
      <c r="T8" s="126">
        <v>24</v>
      </c>
      <c r="U8" s="184">
        <v>444</v>
      </c>
      <c r="V8" s="123">
        <v>456</v>
      </c>
      <c r="W8" s="106">
        <f t="shared" si="3"/>
        <v>0.17833398513883458</v>
      </c>
      <c r="X8" s="108">
        <v>1975</v>
      </c>
      <c r="Y8" s="126">
        <v>10</v>
      </c>
      <c r="Z8" s="184">
        <v>392</v>
      </c>
      <c r="AA8" s="123">
        <v>395</v>
      </c>
      <c r="AB8" s="76">
        <f t="shared" si="4"/>
        <v>0.2</v>
      </c>
      <c r="AC8" s="185">
        <v>1121</v>
      </c>
      <c r="AD8" s="126">
        <v>6</v>
      </c>
      <c r="AE8" s="184">
        <v>263</v>
      </c>
      <c r="AF8" s="123">
        <v>266</v>
      </c>
      <c r="AG8" s="106">
        <f t="shared" si="5"/>
        <v>0.23728813559322035</v>
      </c>
      <c r="AH8" s="108">
        <v>431</v>
      </c>
      <c r="AI8" s="126">
        <v>0</v>
      </c>
      <c r="AJ8" s="184">
        <v>109</v>
      </c>
      <c r="AK8" s="123">
        <v>109</v>
      </c>
      <c r="AL8" s="106">
        <f t="shared" si="6"/>
        <v>0.25290023201856149</v>
      </c>
      <c r="AM8" s="108">
        <f t="shared" si="7"/>
        <v>9306</v>
      </c>
      <c r="AN8" s="126">
        <f t="shared" si="8"/>
        <v>86</v>
      </c>
      <c r="AO8" s="125">
        <f t="shared" si="9"/>
        <v>1608</v>
      </c>
      <c r="AP8" s="123">
        <f t="shared" si="10"/>
        <v>1647</v>
      </c>
      <c r="AQ8" s="106">
        <f t="shared" si="11"/>
        <v>0.17698259187620891</v>
      </c>
      <c r="AR8" s="82">
        <f t="shared" si="12"/>
        <v>1.8214936247723133E-3</v>
      </c>
      <c r="AS8" s="82">
        <f t="shared" si="13"/>
        <v>9.7146326654523382E-3</v>
      </c>
      <c r="AT8" s="82">
        <f t="shared" si="14"/>
        <v>0.24408014571948999</v>
      </c>
      <c r="AU8" s="82">
        <f t="shared" si="15"/>
        <v>0.27686703096539161</v>
      </c>
      <c r="AV8" s="82">
        <f t="shared" si="16"/>
        <v>0.23982999392835458</v>
      </c>
      <c r="AW8" s="82">
        <f t="shared" si="17"/>
        <v>0.16150576806314512</v>
      </c>
      <c r="AX8" s="82">
        <f t="shared" si="18"/>
        <v>6.6180935033394048E-2</v>
      </c>
      <c r="AY8" s="140"/>
    </row>
    <row r="9" spans="2:51" ht="13.5" customHeight="1">
      <c r="B9" s="138">
        <v>4</v>
      </c>
      <c r="C9" s="28" t="s">
        <v>97</v>
      </c>
      <c r="D9" s="108">
        <v>18</v>
      </c>
      <c r="E9" s="126">
        <v>0</v>
      </c>
      <c r="F9" s="184">
        <v>6</v>
      </c>
      <c r="G9" s="123">
        <v>6</v>
      </c>
      <c r="H9" s="106">
        <f t="shared" si="0"/>
        <v>0.33333333333333331</v>
      </c>
      <c r="I9" s="108">
        <v>71</v>
      </c>
      <c r="J9" s="126">
        <v>1</v>
      </c>
      <c r="K9" s="184">
        <v>16</v>
      </c>
      <c r="L9" s="123">
        <v>16</v>
      </c>
      <c r="M9" s="106">
        <f t="shared" si="1"/>
        <v>0.22535211267605634</v>
      </c>
      <c r="N9" s="108">
        <v>3403</v>
      </c>
      <c r="O9" s="126">
        <v>39</v>
      </c>
      <c r="P9" s="184">
        <v>446</v>
      </c>
      <c r="Q9" s="123">
        <v>464</v>
      </c>
      <c r="R9" s="106">
        <f t="shared" si="2"/>
        <v>0.13635027916544226</v>
      </c>
      <c r="S9" s="108">
        <v>3068</v>
      </c>
      <c r="T9" s="126">
        <v>22</v>
      </c>
      <c r="U9" s="184">
        <v>505</v>
      </c>
      <c r="V9" s="123">
        <v>516</v>
      </c>
      <c r="W9" s="106">
        <f t="shared" si="3"/>
        <v>0.16818774445893089</v>
      </c>
      <c r="X9" s="108">
        <v>2282</v>
      </c>
      <c r="Y9" s="126">
        <v>9</v>
      </c>
      <c r="Z9" s="184">
        <v>467</v>
      </c>
      <c r="AA9" s="123">
        <v>472</v>
      </c>
      <c r="AB9" s="76">
        <f t="shared" si="4"/>
        <v>0.20683610867659946</v>
      </c>
      <c r="AC9" s="185">
        <v>1125</v>
      </c>
      <c r="AD9" s="126">
        <v>4</v>
      </c>
      <c r="AE9" s="184">
        <v>270</v>
      </c>
      <c r="AF9" s="123">
        <v>272</v>
      </c>
      <c r="AG9" s="106">
        <f t="shared" si="5"/>
        <v>0.24177777777777779</v>
      </c>
      <c r="AH9" s="108">
        <v>458</v>
      </c>
      <c r="AI9" s="126">
        <v>1</v>
      </c>
      <c r="AJ9" s="184">
        <v>121</v>
      </c>
      <c r="AK9" s="123">
        <v>122</v>
      </c>
      <c r="AL9" s="106">
        <f t="shared" si="6"/>
        <v>0.26637554585152839</v>
      </c>
      <c r="AM9" s="108">
        <f t="shared" si="7"/>
        <v>10425</v>
      </c>
      <c r="AN9" s="126">
        <f t="shared" si="8"/>
        <v>76</v>
      </c>
      <c r="AO9" s="125">
        <f t="shared" si="9"/>
        <v>1831</v>
      </c>
      <c r="AP9" s="123">
        <f t="shared" si="10"/>
        <v>1868</v>
      </c>
      <c r="AQ9" s="106">
        <f t="shared" si="11"/>
        <v>0.17918465227817745</v>
      </c>
      <c r="AR9" s="82">
        <f t="shared" si="12"/>
        <v>3.2119914346895075E-3</v>
      </c>
      <c r="AS9" s="82">
        <f t="shared" si="13"/>
        <v>8.5653104925053538E-3</v>
      </c>
      <c r="AT9" s="82">
        <f t="shared" si="14"/>
        <v>0.24839400428265523</v>
      </c>
      <c r="AU9" s="82">
        <f t="shared" si="15"/>
        <v>0.27623126338329762</v>
      </c>
      <c r="AV9" s="82">
        <f t="shared" si="16"/>
        <v>0.25267665952890794</v>
      </c>
      <c r="AW9" s="82">
        <f t="shared" si="17"/>
        <v>0.145610278372591</v>
      </c>
      <c r="AX9" s="82">
        <f t="shared" si="18"/>
        <v>6.5310492505353313E-2</v>
      </c>
      <c r="AY9" s="140"/>
    </row>
    <row r="10" spans="2:51" ht="13.5" customHeight="1">
      <c r="B10" s="138">
        <v>5</v>
      </c>
      <c r="C10" s="28" t="s">
        <v>98</v>
      </c>
      <c r="D10" s="108">
        <v>12</v>
      </c>
      <c r="E10" s="126">
        <v>0</v>
      </c>
      <c r="F10" s="184">
        <v>4</v>
      </c>
      <c r="G10" s="123">
        <v>4</v>
      </c>
      <c r="H10" s="106">
        <f t="shared" si="0"/>
        <v>0.33333333333333331</v>
      </c>
      <c r="I10" s="108">
        <v>68</v>
      </c>
      <c r="J10" s="126">
        <v>0</v>
      </c>
      <c r="K10" s="184">
        <v>10</v>
      </c>
      <c r="L10" s="123">
        <v>10</v>
      </c>
      <c r="M10" s="106">
        <f t="shared" si="1"/>
        <v>0.14705882352941177</v>
      </c>
      <c r="N10" s="108">
        <v>3235</v>
      </c>
      <c r="O10" s="126">
        <v>37</v>
      </c>
      <c r="P10" s="184">
        <v>337</v>
      </c>
      <c r="Q10" s="123">
        <v>354</v>
      </c>
      <c r="R10" s="106">
        <f t="shared" si="2"/>
        <v>0.10942812982998454</v>
      </c>
      <c r="S10" s="108">
        <v>2645</v>
      </c>
      <c r="T10" s="126">
        <v>29</v>
      </c>
      <c r="U10" s="184">
        <v>341</v>
      </c>
      <c r="V10" s="123">
        <v>357</v>
      </c>
      <c r="W10" s="106">
        <f t="shared" si="3"/>
        <v>0.13497164461247638</v>
      </c>
      <c r="X10" s="108">
        <v>1924</v>
      </c>
      <c r="Y10" s="126">
        <v>20</v>
      </c>
      <c r="Z10" s="184">
        <v>315</v>
      </c>
      <c r="AA10" s="123">
        <v>329</v>
      </c>
      <c r="AB10" s="76">
        <f t="shared" si="4"/>
        <v>0.17099792099792099</v>
      </c>
      <c r="AC10" s="185">
        <v>999</v>
      </c>
      <c r="AD10" s="126">
        <v>1</v>
      </c>
      <c r="AE10" s="184">
        <v>199</v>
      </c>
      <c r="AF10" s="123">
        <v>199</v>
      </c>
      <c r="AG10" s="106">
        <f t="shared" si="5"/>
        <v>0.19919919919919921</v>
      </c>
      <c r="AH10" s="108">
        <v>457</v>
      </c>
      <c r="AI10" s="126">
        <v>1</v>
      </c>
      <c r="AJ10" s="184">
        <v>102</v>
      </c>
      <c r="AK10" s="123">
        <v>103</v>
      </c>
      <c r="AL10" s="106">
        <f t="shared" si="6"/>
        <v>0.22538293216630198</v>
      </c>
      <c r="AM10" s="108">
        <f t="shared" si="7"/>
        <v>9340</v>
      </c>
      <c r="AN10" s="126">
        <f t="shared" si="8"/>
        <v>88</v>
      </c>
      <c r="AO10" s="125">
        <f t="shared" si="9"/>
        <v>1308</v>
      </c>
      <c r="AP10" s="123">
        <f t="shared" si="10"/>
        <v>1356</v>
      </c>
      <c r="AQ10" s="106">
        <f t="shared" si="11"/>
        <v>0.14518201284796575</v>
      </c>
      <c r="AR10" s="82">
        <f t="shared" si="12"/>
        <v>2.9498525073746312E-3</v>
      </c>
      <c r="AS10" s="82">
        <f t="shared" si="13"/>
        <v>7.3746312684365781E-3</v>
      </c>
      <c r="AT10" s="82">
        <f t="shared" si="14"/>
        <v>0.26106194690265488</v>
      </c>
      <c r="AU10" s="82">
        <f t="shared" si="15"/>
        <v>0.26327433628318586</v>
      </c>
      <c r="AV10" s="82">
        <f t="shared" si="16"/>
        <v>0.24262536873156343</v>
      </c>
      <c r="AW10" s="82">
        <f t="shared" si="17"/>
        <v>0.14675516224188789</v>
      </c>
      <c r="AX10" s="82">
        <f t="shared" si="18"/>
        <v>7.5958702064896758E-2</v>
      </c>
      <c r="AY10" s="140"/>
    </row>
    <row r="11" spans="2:51" ht="13.5" customHeight="1">
      <c r="B11" s="138">
        <v>6</v>
      </c>
      <c r="C11" s="28" t="s">
        <v>99</v>
      </c>
      <c r="D11" s="108">
        <v>13</v>
      </c>
      <c r="E11" s="126">
        <v>0</v>
      </c>
      <c r="F11" s="184">
        <v>4</v>
      </c>
      <c r="G11" s="123">
        <v>4</v>
      </c>
      <c r="H11" s="106">
        <f t="shared" si="0"/>
        <v>0.30769230769230771</v>
      </c>
      <c r="I11" s="108">
        <v>109</v>
      </c>
      <c r="J11" s="126">
        <v>2</v>
      </c>
      <c r="K11" s="184">
        <v>24</v>
      </c>
      <c r="L11" s="123">
        <v>26</v>
      </c>
      <c r="M11" s="106">
        <f t="shared" si="1"/>
        <v>0.23853211009174313</v>
      </c>
      <c r="N11" s="108">
        <v>4154</v>
      </c>
      <c r="O11" s="126">
        <v>52</v>
      </c>
      <c r="P11" s="184">
        <v>463</v>
      </c>
      <c r="Q11" s="123">
        <v>491</v>
      </c>
      <c r="R11" s="106">
        <f t="shared" si="2"/>
        <v>0.11819932595089071</v>
      </c>
      <c r="S11" s="108">
        <v>3871</v>
      </c>
      <c r="T11" s="126">
        <v>46</v>
      </c>
      <c r="U11" s="184">
        <v>581</v>
      </c>
      <c r="V11" s="123">
        <v>606</v>
      </c>
      <c r="W11" s="106">
        <f t="shared" si="3"/>
        <v>0.1565486954275381</v>
      </c>
      <c r="X11" s="108">
        <v>2775</v>
      </c>
      <c r="Y11" s="126">
        <v>19</v>
      </c>
      <c r="Z11" s="184">
        <v>508</v>
      </c>
      <c r="AA11" s="123">
        <v>519</v>
      </c>
      <c r="AB11" s="76">
        <f t="shared" si="4"/>
        <v>0.18702702702702703</v>
      </c>
      <c r="AC11" s="185">
        <v>1352</v>
      </c>
      <c r="AD11" s="126">
        <v>4</v>
      </c>
      <c r="AE11" s="184">
        <v>280</v>
      </c>
      <c r="AF11" s="123">
        <v>282</v>
      </c>
      <c r="AG11" s="106">
        <f t="shared" si="5"/>
        <v>0.20857988165680474</v>
      </c>
      <c r="AH11" s="108">
        <v>500</v>
      </c>
      <c r="AI11" s="126">
        <v>0</v>
      </c>
      <c r="AJ11" s="184">
        <v>100</v>
      </c>
      <c r="AK11" s="123">
        <v>100</v>
      </c>
      <c r="AL11" s="106">
        <f t="shared" si="6"/>
        <v>0.2</v>
      </c>
      <c r="AM11" s="108">
        <f t="shared" si="7"/>
        <v>12774</v>
      </c>
      <c r="AN11" s="126">
        <f t="shared" si="8"/>
        <v>123</v>
      </c>
      <c r="AO11" s="125">
        <f t="shared" si="9"/>
        <v>1960</v>
      </c>
      <c r="AP11" s="123">
        <f t="shared" si="10"/>
        <v>2028</v>
      </c>
      <c r="AQ11" s="106">
        <f t="shared" si="11"/>
        <v>0.15875998121183654</v>
      </c>
      <c r="AR11" s="82">
        <f t="shared" si="12"/>
        <v>1.9723865877712033E-3</v>
      </c>
      <c r="AS11" s="82">
        <f t="shared" si="13"/>
        <v>1.282051282051282E-2</v>
      </c>
      <c r="AT11" s="82">
        <f t="shared" si="14"/>
        <v>0.24211045364891517</v>
      </c>
      <c r="AU11" s="82">
        <f t="shared" si="15"/>
        <v>0.29881656804733731</v>
      </c>
      <c r="AV11" s="82">
        <f t="shared" si="16"/>
        <v>0.25591715976331358</v>
      </c>
      <c r="AW11" s="82">
        <f t="shared" si="17"/>
        <v>0.13905325443786981</v>
      </c>
      <c r="AX11" s="82">
        <f t="shared" si="18"/>
        <v>4.9309664694280081E-2</v>
      </c>
      <c r="AY11" s="140"/>
    </row>
    <row r="12" spans="2:51" ht="13.5" customHeight="1">
      <c r="B12" s="138">
        <v>7</v>
      </c>
      <c r="C12" s="28" t="s">
        <v>100</v>
      </c>
      <c r="D12" s="108">
        <v>25</v>
      </c>
      <c r="E12" s="126">
        <v>2</v>
      </c>
      <c r="F12" s="184">
        <v>4</v>
      </c>
      <c r="G12" s="123">
        <v>5</v>
      </c>
      <c r="H12" s="106">
        <f t="shared" si="0"/>
        <v>0.2</v>
      </c>
      <c r="I12" s="108">
        <v>108</v>
      </c>
      <c r="J12" s="126">
        <v>5</v>
      </c>
      <c r="K12" s="184">
        <v>22</v>
      </c>
      <c r="L12" s="123">
        <v>25</v>
      </c>
      <c r="M12" s="106">
        <f t="shared" si="1"/>
        <v>0.23148148148148148</v>
      </c>
      <c r="N12" s="108">
        <v>3947</v>
      </c>
      <c r="O12" s="126">
        <v>54</v>
      </c>
      <c r="P12" s="184">
        <v>476</v>
      </c>
      <c r="Q12" s="123">
        <v>505</v>
      </c>
      <c r="R12" s="106">
        <f t="shared" si="2"/>
        <v>0.1279452748923233</v>
      </c>
      <c r="S12" s="108">
        <v>3441</v>
      </c>
      <c r="T12" s="126">
        <v>51</v>
      </c>
      <c r="U12" s="184">
        <v>544</v>
      </c>
      <c r="V12" s="123">
        <v>570</v>
      </c>
      <c r="W12" s="106">
        <f t="shared" si="3"/>
        <v>0.16564952048823017</v>
      </c>
      <c r="X12" s="108">
        <v>2350</v>
      </c>
      <c r="Y12" s="126">
        <v>13</v>
      </c>
      <c r="Z12" s="184">
        <v>488</v>
      </c>
      <c r="AA12" s="123">
        <v>494</v>
      </c>
      <c r="AB12" s="76">
        <f t="shared" si="4"/>
        <v>0.21021276595744681</v>
      </c>
      <c r="AC12" s="185">
        <v>1168</v>
      </c>
      <c r="AD12" s="126">
        <v>4</v>
      </c>
      <c r="AE12" s="184">
        <v>286</v>
      </c>
      <c r="AF12" s="123">
        <v>289</v>
      </c>
      <c r="AG12" s="106">
        <f t="shared" si="5"/>
        <v>0.24743150684931506</v>
      </c>
      <c r="AH12" s="108">
        <v>423</v>
      </c>
      <c r="AI12" s="126">
        <v>2</v>
      </c>
      <c r="AJ12" s="184">
        <v>113</v>
      </c>
      <c r="AK12" s="123">
        <v>114</v>
      </c>
      <c r="AL12" s="106">
        <f t="shared" si="6"/>
        <v>0.26950354609929078</v>
      </c>
      <c r="AM12" s="108">
        <f t="shared" si="7"/>
        <v>11462</v>
      </c>
      <c r="AN12" s="126">
        <f t="shared" si="8"/>
        <v>131</v>
      </c>
      <c r="AO12" s="125">
        <f t="shared" si="9"/>
        <v>1933</v>
      </c>
      <c r="AP12" s="123">
        <f t="shared" si="10"/>
        <v>2002</v>
      </c>
      <c r="AQ12" s="106">
        <f t="shared" si="11"/>
        <v>0.1746641074856046</v>
      </c>
      <c r="AR12" s="82">
        <f t="shared" si="12"/>
        <v>2.4975024975024975E-3</v>
      </c>
      <c r="AS12" s="82">
        <f t="shared" si="13"/>
        <v>1.2487512487512488E-2</v>
      </c>
      <c r="AT12" s="82">
        <f t="shared" si="14"/>
        <v>0.25224775224775225</v>
      </c>
      <c r="AU12" s="82">
        <f t="shared" si="15"/>
        <v>0.28471528471528473</v>
      </c>
      <c r="AV12" s="82">
        <f t="shared" si="16"/>
        <v>0.24675324675324675</v>
      </c>
      <c r="AW12" s="82">
        <f t="shared" si="17"/>
        <v>0.14435564435564435</v>
      </c>
      <c r="AX12" s="82">
        <f t="shared" si="18"/>
        <v>5.6943056943056944E-2</v>
      </c>
      <c r="AY12" s="140"/>
    </row>
    <row r="13" spans="2:51" ht="13.5" customHeight="1">
      <c r="B13" s="138">
        <v>8</v>
      </c>
      <c r="C13" s="28" t="s">
        <v>51</v>
      </c>
      <c r="D13" s="108">
        <v>11</v>
      </c>
      <c r="E13" s="126">
        <v>0</v>
      </c>
      <c r="F13" s="184">
        <v>2</v>
      </c>
      <c r="G13" s="123">
        <v>2</v>
      </c>
      <c r="H13" s="106">
        <f t="shared" si="0"/>
        <v>0.18181818181818182</v>
      </c>
      <c r="I13" s="108">
        <v>61</v>
      </c>
      <c r="J13" s="126">
        <v>3</v>
      </c>
      <c r="K13" s="184">
        <v>11</v>
      </c>
      <c r="L13" s="123">
        <v>12</v>
      </c>
      <c r="M13" s="106">
        <f t="shared" si="1"/>
        <v>0.19672131147540983</v>
      </c>
      <c r="N13" s="108">
        <v>3089</v>
      </c>
      <c r="O13" s="126">
        <v>60</v>
      </c>
      <c r="P13" s="184">
        <v>321</v>
      </c>
      <c r="Q13" s="123">
        <v>354</v>
      </c>
      <c r="R13" s="106">
        <f t="shared" si="2"/>
        <v>0.11460019423761736</v>
      </c>
      <c r="S13" s="108">
        <v>2561</v>
      </c>
      <c r="T13" s="126">
        <v>37</v>
      </c>
      <c r="U13" s="184">
        <v>302</v>
      </c>
      <c r="V13" s="123">
        <v>324</v>
      </c>
      <c r="W13" s="106">
        <f t="shared" si="3"/>
        <v>0.12651308082780163</v>
      </c>
      <c r="X13" s="108">
        <v>2070</v>
      </c>
      <c r="Y13" s="126">
        <v>20</v>
      </c>
      <c r="Z13" s="184">
        <v>325</v>
      </c>
      <c r="AA13" s="123">
        <v>336</v>
      </c>
      <c r="AB13" s="76">
        <f t="shared" si="4"/>
        <v>0.16231884057971013</v>
      </c>
      <c r="AC13" s="185">
        <v>1200</v>
      </c>
      <c r="AD13" s="126">
        <v>8</v>
      </c>
      <c r="AE13" s="184">
        <v>226</v>
      </c>
      <c r="AF13" s="123">
        <v>232</v>
      </c>
      <c r="AG13" s="106">
        <f t="shared" si="5"/>
        <v>0.19333333333333333</v>
      </c>
      <c r="AH13" s="108">
        <v>533</v>
      </c>
      <c r="AI13" s="126">
        <v>1</v>
      </c>
      <c r="AJ13" s="184">
        <v>103</v>
      </c>
      <c r="AK13" s="123">
        <v>103</v>
      </c>
      <c r="AL13" s="106">
        <f t="shared" si="6"/>
        <v>0.19324577861163228</v>
      </c>
      <c r="AM13" s="108">
        <f t="shared" si="7"/>
        <v>9525</v>
      </c>
      <c r="AN13" s="126">
        <f t="shared" si="8"/>
        <v>129</v>
      </c>
      <c r="AO13" s="125">
        <f t="shared" si="9"/>
        <v>1290</v>
      </c>
      <c r="AP13" s="123">
        <f t="shared" si="10"/>
        <v>1363</v>
      </c>
      <c r="AQ13" s="106">
        <f t="shared" si="11"/>
        <v>0.14309711286089238</v>
      </c>
      <c r="AR13" s="82">
        <f t="shared" si="12"/>
        <v>1.467351430667645E-3</v>
      </c>
      <c r="AS13" s="82">
        <f t="shared" si="13"/>
        <v>8.8041085840058694E-3</v>
      </c>
      <c r="AT13" s="82">
        <f t="shared" si="14"/>
        <v>0.25972120322817316</v>
      </c>
      <c r="AU13" s="82">
        <f t="shared" si="15"/>
        <v>0.23771093176815847</v>
      </c>
      <c r="AV13" s="82">
        <f t="shared" si="16"/>
        <v>0.24651504035216434</v>
      </c>
      <c r="AW13" s="82">
        <f t="shared" si="17"/>
        <v>0.1702127659574468</v>
      </c>
      <c r="AX13" s="82">
        <f t="shared" si="18"/>
        <v>7.5568598679383717E-2</v>
      </c>
      <c r="AY13" s="140"/>
    </row>
    <row r="14" spans="2:51" ht="13.5" customHeight="1">
      <c r="B14" s="138">
        <v>9</v>
      </c>
      <c r="C14" s="28" t="s">
        <v>101</v>
      </c>
      <c r="D14" s="108">
        <v>5</v>
      </c>
      <c r="E14" s="126">
        <v>0</v>
      </c>
      <c r="F14" s="184">
        <v>1</v>
      </c>
      <c r="G14" s="123">
        <v>1</v>
      </c>
      <c r="H14" s="106">
        <f t="shared" si="0"/>
        <v>0.2</v>
      </c>
      <c r="I14" s="108">
        <v>41</v>
      </c>
      <c r="J14" s="126">
        <v>0</v>
      </c>
      <c r="K14" s="184">
        <v>8</v>
      </c>
      <c r="L14" s="123">
        <v>8</v>
      </c>
      <c r="M14" s="106">
        <f t="shared" si="1"/>
        <v>0.1951219512195122</v>
      </c>
      <c r="N14" s="108">
        <v>2062</v>
      </c>
      <c r="O14" s="126">
        <v>27</v>
      </c>
      <c r="P14" s="184">
        <v>227</v>
      </c>
      <c r="Q14" s="123">
        <v>242</v>
      </c>
      <c r="R14" s="106">
        <f t="shared" si="2"/>
        <v>0.11736178467507274</v>
      </c>
      <c r="S14" s="108">
        <v>1776</v>
      </c>
      <c r="T14" s="126">
        <v>18</v>
      </c>
      <c r="U14" s="184">
        <v>245</v>
      </c>
      <c r="V14" s="123">
        <v>256</v>
      </c>
      <c r="W14" s="106">
        <f t="shared" si="3"/>
        <v>0.14414414414414414</v>
      </c>
      <c r="X14" s="108">
        <v>1338</v>
      </c>
      <c r="Y14" s="126">
        <v>7</v>
      </c>
      <c r="Z14" s="184">
        <v>267</v>
      </c>
      <c r="AA14" s="123">
        <v>270</v>
      </c>
      <c r="AB14" s="76">
        <f t="shared" si="4"/>
        <v>0.20179372197309417</v>
      </c>
      <c r="AC14" s="185">
        <v>692</v>
      </c>
      <c r="AD14" s="126">
        <v>2</v>
      </c>
      <c r="AE14" s="184">
        <v>142</v>
      </c>
      <c r="AF14" s="123">
        <v>142</v>
      </c>
      <c r="AG14" s="106">
        <f t="shared" si="5"/>
        <v>0.20520231213872833</v>
      </c>
      <c r="AH14" s="108">
        <v>293</v>
      </c>
      <c r="AI14" s="126">
        <v>1</v>
      </c>
      <c r="AJ14" s="184">
        <v>54</v>
      </c>
      <c r="AK14" s="123">
        <v>55</v>
      </c>
      <c r="AL14" s="106">
        <f t="shared" si="6"/>
        <v>0.18771331058020477</v>
      </c>
      <c r="AM14" s="108">
        <f t="shared" si="7"/>
        <v>6207</v>
      </c>
      <c r="AN14" s="126">
        <f t="shared" si="8"/>
        <v>55</v>
      </c>
      <c r="AO14" s="125">
        <f t="shared" si="9"/>
        <v>944</v>
      </c>
      <c r="AP14" s="123">
        <f t="shared" si="10"/>
        <v>974</v>
      </c>
      <c r="AQ14" s="106">
        <f t="shared" si="11"/>
        <v>0.15691960689544063</v>
      </c>
      <c r="AR14" s="82">
        <f t="shared" si="12"/>
        <v>1.026694045174538E-3</v>
      </c>
      <c r="AS14" s="82">
        <f t="shared" si="13"/>
        <v>8.2135523613963042E-3</v>
      </c>
      <c r="AT14" s="82">
        <f t="shared" si="14"/>
        <v>0.24845995893223818</v>
      </c>
      <c r="AU14" s="82">
        <f t="shared" si="15"/>
        <v>0.26283367556468173</v>
      </c>
      <c r="AV14" s="82">
        <f t="shared" si="16"/>
        <v>0.27720739219712526</v>
      </c>
      <c r="AW14" s="82">
        <f t="shared" si="17"/>
        <v>0.14579055441478439</v>
      </c>
      <c r="AX14" s="82">
        <f t="shared" si="18"/>
        <v>5.6468172484599587E-2</v>
      </c>
      <c r="AY14" s="140"/>
    </row>
    <row r="15" spans="2:51" ht="13.5" customHeight="1">
      <c r="B15" s="138">
        <v>10</v>
      </c>
      <c r="C15" s="28" t="s">
        <v>52</v>
      </c>
      <c r="D15" s="108">
        <v>18</v>
      </c>
      <c r="E15" s="126">
        <v>1</v>
      </c>
      <c r="F15" s="184">
        <v>7</v>
      </c>
      <c r="G15" s="123">
        <v>7</v>
      </c>
      <c r="H15" s="106">
        <f t="shared" si="0"/>
        <v>0.3888888888888889</v>
      </c>
      <c r="I15" s="108">
        <v>87</v>
      </c>
      <c r="J15" s="126">
        <v>2</v>
      </c>
      <c r="K15" s="184">
        <v>17</v>
      </c>
      <c r="L15" s="123">
        <v>19</v>
      </c>
      <c r="M15" s="106">
        <f t="shared" si="1"/>
        <v>0.21839080459770116</v>
      </c>
      <c r="N15" s="108">
        <v>4839</v>
      </c>
      <c r="O15" s="126">
        <v>46</v>
      </c>
      <c r="P15" s="184">
        <v>491</v>
      </c>
      <c r="Q15" s="123">
        <v>517</v>
      </c>
      <c r="R15" s="106">
        <f t="shared" si="2"/>
        <v>0.10684025625129159</v>
      </c>
      <c r="S15" s="108">
        <v>4224</v>
      </c>
      <c r="T15" s="126">
        <v>45</v>
      </c>
      <c r="U15" s="184">
        <v>631</v>
      </c>
      <c r="V15" s="123">
        <v>653</v>
      </c>
      <c r="W15" s="106">
        <f t="shared" si="3"/>
        <v>0.15459280303030304</v>
      </c>
      <c r="X15" s="108">
        <v>2897</v>
      </c>
      <c r="Y15" s="126">
        <v>21</v>
      </c>
      <c r="Z15" s="184">
        <v>571</v>
      </c>
      <c r="AA15" s="123">
        <v>585</v>
      </c>
      <c r="AB15" s="76">
        <f t="shared" si="4"/>
        <v>0.2019330341732827</v>
      </c>
      <c r="AC15" s="185">
        <v>1443</v>
      </c>
      <c r="AD15" s="126">
        <v>4</v>
      </c>
      <c r="AE15" s="184">
        <v>319</v>
      </c>
      <c r="AF15" s="123">
        <v>321</v>
      </c>
      <c r="AG15" s="106">
        <f t="shared" si="5"/>
        <v>0.22245322245322247</v>
      </c>
      <c r="AH15" s="108">
        <v>589</v>
      </c>
      <c r="AI15" s="126">
        <v>1</v>
      </c>
      <c r="AJ15" s="184">
        <v>145</v>
      </c>
      <c r="AK15" s="123">
        <v>145</v>
      </c>
      <c r="AL15" s="106">
        <f t="shared" si="6"/>
        <v>0.24617996604414261</v>
      </c>
      <c r="AM15" s="108">
        <f t="shared" si="7"/>
        <v>14097</v>
      </c>
      <c r="AN15" s="126">
        <f t="shared" si="8"/>
        <v>120</v>
      </c>
      <c r="AO15" s="125">
        <f t="shared" si="9"/>
        <v>2181</v>
      </c>
      <c r="AP15" s="123">
        <f t="shared" si="10"/>
        <v>2247</v>
      </c>
      <c r="AQ15" s="106">
        <f t="shared" si="11"/>
        <v>0.15939561608852948</v>
      </c>
      <c r="AR15" s="82">
        <f t="shared" si="12"/>
        <v>3.1152647975077881E-3</v>
      </c>
      <c r="AS15" s="82">
        <f t="shared" si="13"/>
        <v>8.4557187360925681E-3</v>
      </c>
      <c r="AT15" s="82">
        <f t="shared" si="14"/>
        <v>0.23008455718736093</v>
      </c>
      <c r="AU15" s="82">
        <f t="shared" si="15"/>
        <v>0.29060970182465512</v>
      </c>
      <c r="AV15" s="82">
        <f t="shared" si="16"/>
        <v>0.26034712950600802</v>
      </c>
      <c r="AW15" s="82">
        <f t="shared" si="17"/>
        <v>0.14285714285714285</v>
      </c>
      <c r="AX15" s="82">
        <f t="shared" si="18"/>
        <v>6.4530485091232756E-2</v>
      </c>
      <c r="AY15" s="140"/>
    </row>
    <row r="16" spans="2:51" ht="13.5" customHeight="1">
      <c r="B16" s="138">
        <v>11</v>
      </c>
      <c r="C16" s="28" t="s">
        <v>53</v>
      </c>
      <c r="D16" s="108">
        <v>47</v>
      </c>
      <c r="E16" s="126">
        <v>3</v>
      </c>
      <c r="F16" s="184">
        <v>10</v>
      </c>
      <c r="G16" s="123">
        <v>12</v>
      </c>
      <c r="H16" s="106">
        <f t="shared" si="0"/>
        <v>0.25531914893617019</v>
      </c>
      <c r="I16" s="108">
        <v>154</v>
      </c>
      <c r="J16" s="126">
        <v>8</v>
      </c>
      <c r="K16" s="184">
        <v>32</v>
      </c>
      <c r="L16" s="123">
        <v>39</v>
      </c>
      <c r="M16" s="106">
        <f t="shared" si="1"/>
        <v>0.25324675324675322</v>
      </c>
      <c r="N16" s="108">
        <v>7880</v>
      </c>
      <c r="O16" s="126">
        <v>99</v>
      </c>
      <c r="P16" s="184">
        <v>838</v>
      </c>
      <c r="Q16" s="123">
        <v>896</v>
      </c>
      <c r="R16" s="106">
        <f t="shared" si="2"/>
        <v>0.11370558375634518</v>
      </c>
      <c r="S16" s="108">
        <v>7369</v>
      </c>
      <c r="T16" s="126">
        <v>87</v>
      </c>
      <c r="U16" s="184">
        <v>1101</v>
      </c>
      <c r="V16" s="123">
        <v>1143</v>
      </c>
      <c r="W16" s="106">
        <f t="shared" si="3"/>
        <v>0.15510924141674581</v>
      </c>
      <c r="X16" s="108">
        <v>5025</v>
      </c>
      <c r="Y16" s="126">
        <v>31</v>
      </c>
      <c r="Z16" s="184">
        <v>961</v>
      </c>
      <c r="AA16" s="123">
        <v>972</v>
      </c>
      <c r="AB16" s="76">
        <f t="shared" si="4"/>
        <v>0.19343283582089552</v>
      </c>
      <c r="AC16" s="185">
        <v>2653</v>
      </c>
      <c r="AD16" s="126">
        <v>11</v>
      </c>
      <c r="AE16" s="184">
        <v>604</v>
      </c>
      <c r="AF16" s="123">
        <v>610</v>
      </c>
      <c r="AG16" s="106">
        <f t="shared" si="5"/>
        <v>0.22992838296268375</v>
      </c>
      <c r="AH16" s="108">
        <v>953</v>
      </c>
      <c r="AI16" s="126">
        <v>4</v>
      </c>
      <c r="AJ16" s="184">
        <v>201</v>
      </c>
      <c r="AK16" s="123">
        <v>203</v>
      </c>
      <c r="AL16" s="106">
        <f t="shared" si="6"/>
        <v>0.21301154249737669</v>
      </c>
      <c r="AM16" s="108">
        <f t="shared" si="7"/>
        <v>24081</v>
      </c>
      <c r="AN16" s="126">
        <f t="shared" si="8"/>
        <v>243</v>
      </c>
      <c r="AO16" s="125">
        <f t="shared" si="9"/>
        <v>3747</v>
      </c>
      <c r="AP16" s="123">
        <f t="shared" si="10"/>
        <v>3875</v>
      </c>
      <c r="AQ16" s="106">
        <f t="shared" si="11"/>
        <v>0.16091524438353888</v>
      </c>
      <c r="AR16" s="82">
        <f t="shared" si="12"/>
        <v>3.096774193548387E-3</v>
      </c>
      <c r="AS16" s="82">
        <f t="shared" si="13"/>
        <v>1.0064516129032258E-2</v>
      </c>
      <c r="AT16" s="82">
        <f t="shared" si="14"/>
        <v>0.23122580645161289</v>
      </c>
      <c r="AU16" s="82">
        <f t="shared" si="15"/>
        <v>0.29496774193548386</v>
      </c>
      <c r="AV16" s="82">
        <f t="shared" si="16"/>
        <v>0.25083870967741934</v>
      </c>
      <c r="AW16" s="82">
        <f t="shared" si="17"/>
        <v>0.15741935483870967</v>
      </c>
      <c r="AX16" s="82">
        <f t="shared" si="18"/>
        <v>5.2387096774193551E-2</v>
      </c>
      <c r="AY16" s="140"/>
    </row>
    <row r="17" spans="2:51" ht="13.5" customHeight="1">
      <c r="B17" s="138">
        <v>12</v>
      </c>
      <c r="C17" s="28" t="s">
        <v>102</v>
      </c>
      <c r="D17" s="108">
        <v>26</v>
      </c>
      <c r="E17" s="126">
        <v>1</v>
      </c>
      <c r="F17" s="184">
        <v>6</v>
      </c>
      <c r="G17" s="123">
        <v>7</v>
      </c>
      <c r="H17" s="106">
        <f t="shared" si="0"/>
        <v>0.26923076923076922</v>
      </c>
      <c r="I17" s="108">
        <v>82</v>
      </c>
      <c r="J17" s="126">
        <v>3</v>
      </c>
      <c r="K17" s="184">
        <v>15</v>
      </c>
      <c r="L17" s="123">
        <v>16</v>
      </c>
      <c r="M17" s="106">
        <f t="shared" si="1"/>
        <v>0.1951219512195122</v>
      </c>
      <c r="N17" s="108">
        <v>3896</v>
      </c>
      <c r="O17" s="126">
        <v>40</v>
      </c>
      <c r="P17" s="184">
        <v>398</v>
      </c>
      <c r="Q17" s="123">
        <v>418</v>
      </c>
      <c r="R17" s="106">
        <f t="shared" si="2"/>
        <v>0.10728952772073921</v>
      </c>
      <c r="S17" s="108">
        <v>3504</v>
      </c>
      <c r="T17" s="126">
        <v>39</v>
      </c>
      <c r="U17" s="184">
        <v>546</v>
      </c>
      <c r="V17" s="123">
        <v>564</v>
      </c>
      <c r="W17" s="106">
        <f t="shared" si="3"/>
        <v>0.16095890410958905</v>
      </c>
      <c r="X17" s="108">
        <v>2795</v>
      </c>
      <c r="Y17" s="126">
        <v>18</v>
      </c>
      <c r="Z17" s="184">
        <v>516</v>
      </c>
      <c r="AA17" s="123">
        <v>531</v>
      </c>
      <c r="AB17" s="76">
        <f t="shared" si="4"/>
        <v>0.18998211091234346</v>
      </c>
      <c r="AC17" s="185">
        <v>1498</v>
      </c>
      <c r="AD17" s="126">
        <v>8</v>
      </c>
      <c r="AE17" s="184">
        <v>307</v>
      </c>
      <c r="AF17" s="123">
        <v>312</v>
      </c>
      <c r="AG17" s="106">
        <f t="shared" si="5"/>
        <v>0.20827770360480641</v>
      </c>
      <c r="AH17" s="108">
        <v>653</v>
      </c>
      <c r="AI17" s="126">
        <v>2</v>
      </c>
      <c r="AJ17" s="184">
        <v>103</v>
      </c>
      <c r="AK17" s="123">
        <v>105</v>
      </c>
      <c r="AL17" s="106">
        <f t="shared" si="6"/>
        <v>0.16079632465543645</v>
      </c>
      <c r="AM17" s="108">
        <f t="shared" si="7"/>
        <v>12454</v>
      </c>
      <c r="AN17" s="126">
        <f t="shared" si="8"/>
        <v>111</v>
      </c>
      <c r="AO17" s="125">
        <f t="shared" si="9"/>
        <v>1891</v>
      </c>
      <c r="AP17" s="123">
        <f t="shared" si="10"/>
        <v>1953</v>
      </c>
      <c r="AQ17" s="106">
        <f t="shared" si="11"/>
        <v>0.15681708687971735</v>
      </c>
      <c r="AR17" s="82">
        <f t="shared" si="12"/>
        <v>3.5842293906810036E-3</v>
      </c>
      <c r="AS17" s="82">
        <f t="shared" si="13"/>
        <v>8.1925243215565796E-3</v>
      </c>
      <c r="AT17" s="82">
        <f t="shared" si="14"/>
        <v>0.21402969790066564</v>
      </c>
      <c r="AU17" s="82">
        <f t="shared" si="15"/>
        <v>0.28878648233486942</v>
      </c>
      <c r="AV17" s="82">
        <f t="shared" si="16"/>
        <v>0.27188940092165897</v>
      </c>
      <c r="AW17" s="82">
        <f t="shared" si="17"/>
        <v>0.1597542242703533</v>
      </c>
      <c r="AX17" s="82">
        <f t="shared" si="18"/>
        <v>5.3763440860215055E-2</v>
      </c>
      <c r="AY17" s="140"/>
    </row>
    <row r="18" spans="2:51" ht="13.5" customHeight="1">
      <c r="B18" s="138">
        <v>13</v>
      </c>
      <c r="C18" s="28" t="s">
        <v>103</v>
      </c>
      <c r="D18" s="108">
        <v>40</v>
      </c>
      <c r="E18" s="126">
        <v>1</v>
      </c>
      <c r="F18" s="184">
        <v>8</v>
      </c>
      <c r="G18" s="123">
        <v>9</v>
      </c>
      <c r="H18" s="106">
        <f t="shared" si="0"/>
        <v>0.22500000000000001</v>
      </c>
      <c r="I18" s="108">
        <v>176</v>
      </c>
      <c r="J18" s="126">
        <v>8</v>
      </c>
      <c r="K18" s="184">
        <v>42</v>
      </c>
      <c r="L18" s="123">
        <v>46</v>
      </c>
      <c r="M18" s="106">
        <f t="shared" si="1"/>
        <v>0.26136363636363635</v>
      </c>
      <c r="N18" s="108">
        <v>6724</v>
      </c>
      <c r="O18" s="126">
        <v>113</v>
      </c>
      <c r="P18" s="184">
        <v>777</v>
      </c>
      <c r="Q18" s="123">
        <v>847</v>
      </c>
      <c r="R18" s="106">
        <f t="shared" si="2"/>
        <v>0.12596668649613327</v>
      </c>
      <c r="S18" s="108">
        <v>6313</v>
      </c>
      <c r="T18" s="126">
        <v>76</v>
      </c>
      <c r="U18" s="184">
        <v>960</v>
      </c>
      <c r="V18" s="123">
        <v>1008</v>
      </c>
      <c r="W18" s="106">
        <f t="shared" si="3"/>
        <v>0.15967052114683986</v>
      </c>
      <c r="X18" s="108">
        <v>4720</v>
      </c>
      <c r="Y18" s="126">
        <v>42</v>
      </c>
      <c r="Z18" s="184">
        <v>865</v>
      </c>
      <c r="AA18" s="123">
        <v>896</v>
      </c>
      <c r="AB18" s="76">
        <f t="shared" si="4"/>
        <v>0.18983050847457628</v>
      </c>
      <c r="AC18" s="185">
        <v>2395</v>
      </c>
      <c r="AD18" s="126">
        <v>19</v>
      </c>
      <c r="AE18" s="184">
        <v>535</v>
      </c>
      <c r="AF18" s="123">
        <v>550</v>
      </c>
      <c r="AG18" s="106">
        <f t="shared" si="5"/>
        <v>0.22964509394572025</v>
      </c>
      <c r="AH18" s="108">
        <v>1000</v>
      </c>
      <c r="AI18" s="126">
        <v>10</v>
      </c>
      <c r="AJ18" s="184">
        <v>207</v>
      </c>
      <c r="AK18" s="123">
        <v>216</v>
      </c>
      <c r="AL18" s="106">
        <f t="shared" si="6"/>
        <v>0.216</v>
      </c>
      <c r="AM18" s="108">
        <f t="shared" si="7"/>
        <v>21368</v>
      </c>
      <c r="AN18" s="126">
        <f t="shared" si="8"/>
        <v>269</v>
      </c>
      <c r="AO18" s="125">
        <f t="shared" si="9"/>
        <v>3394</v>
      </c>
      <c r="AP18" s="123">
        <f t="shared" si="10"/>
        <v>3572</v>
      </c>
      <c r="AQ18" s="106">
        <f t="shared" si="11"/>
        <v>0.16716585548483714</v>
      </c>
      <c r="AR18" s="82">
        <f t="shared" si="12"/>
        <v>2.5195968645016797E-3</v>
      </c>
      <c r="AS18" s="82">
        <f t="shared" si="13"/>
        <v>1.2877939529675251E-2</v>
      </c>
      <c r="AT18" s="82">
        <f t="shared" si="14"/>
        <v>0.23712206047032475</v>
      </c>
      <c r="AU18" s="82">
        <f t="shared" si="15"/>
        <v>0.2821948488241881</v>
      </c>
      <c r="AV18" s="82">
        <f t="shared" si="16"/>
        <v>0.25083986562150057</v>
      </c>
      <c r="AW18" s="82">
        <f t="shared" si="17"/>
        <v>0.15397536394176931</v>
      </c>
      <c r="AX18" s="82">
        <f t="shared" si="18"/>
        <v>6.0470324748040316E-2</v>
      </c>
      <c r="AY18" s="140"/>
    </row>
    <row r="19" spans="2:51" ht="13.5" customHeight="1">
      <c r="B19" s="138">
        <v>14</v>
      </c>
      <c r="C19" s="28" t="s">
        <v>104</v>
      </c>
      <c r="D19" s="108">
        <v>27</v>
      </c>
      <c r="E19" s="126">
        <v>1</v>
      </c>
      <c r="F19" s="184">
        <v>6</v>
      </c>
      <c r="G19" s="123">
        <v>7</v>
      </c>
      <c r="H19" s="106">
        <f t="shared" si="0"/>
        <v>0.25925925925925924</v>
      </c>
      <c r="I19" s="108">
        <v>100</v>
      </c>
      <c r="J19" s="126">
        <v>7</v>
      </c>
      <c r="K19" s="184">
        <v>20</v>
      </c>
      <c r="L19" s="123">
        <v>23</v>
      </c>
      <c r="M19" s="106">
        <f t="shared" si="1"/>
        <v>0.23</v>
      </c>
      <c r="N19" s="108">
        <v>5026</v>
      </c>
      <c r="O19" s="126">
        <v>69</v>
      </c>
      <c r="P19" s="184">
        <v>550</v>
      </c>
      <c r="Q19" s="123">
        <v>592</v>
      </c>
      <c r="R19" s="106">
        <f t="shared" si="2"/>
        <v>0.1177875049741345</v>
      </c>
      <c r="S19" s="108">
        <v>4633</v>
      </c>
      <c r="T19" s="126">
        <v>49</v>
      </c>
      <c r="U19" s="184">
        <v>643</v>
      </c>
      <c r="V19" s="123">
        <v>676</v>
      </c>
      <c r="W19" s="106">
        <f t="shared" si="3"/>
        <v>0.14590977768184762</v>
      </c>
      <c r="X19" s="108">
        <v>3610</v>
      </c>
      <c r="Y19" s="126">
        <v>26</v>
      </c>
      <c r="Z19" s="184">
        <v>589</v>
      </c>
      <c r="AA19" s="123">
        <v>608</v>
      </c>
      <c r="AB19" s="76">
        <f t="shared" si="4"/>
        <v>0.16842105263157894</v>
      </c>
      <c r="AC19" s="185">
        <v>2007</v>
      </c>
      <c r="AD19" s="126">
        <v>11</v>
      </c>
      <c r="AE19" s="184">
        <v>434</v>
      </c>
      <c r="AF19" s="123">
        <v>441</v>
      </c>
      <c r="AG19" s="106">
        <f t="shared" si="5"/>
        <v>0.21973094170403587</v>
      </c>
      <c r="AH19" s="108">
        <v>862</v>
      </c>
      <c r="AI19" s="126">
        <v>1</v>
      </c>
      <c r="AJ19" s="184">
        <v>151</v>
      </c>
      <c r="AK19" s="123">
        <v>152</v>
      </c>
      <c r="AL19" s="106">
        <f t="shared" si="6"/>
        <v>0.17633410672853828</v>
      </c>
      <c r="AM19" s="108">
        <f t="shared" si="7"/>
        <v>16265</v>
      </c>
      <c r="AN19" s="126">
        <f t="shared" si="8"/>
        <v>164</v>
      </c>
      <c r="AO19" s="125">
        <f t="shared" si="9"/>
        <v>2393</v>
      </c>
      <c r="AP19" s="123">
        <f t="shared" si="10"/>
        <v>2499</v>
      </c>
      <c r="AQ19" s="106">
        <f t="shared" si="11"/>
        <v>0.15364279126959729</v>
      </c>
      <c r="AR19" s="82">
        <f t="shared" si="12"/>
        <v>2.8011204481792717E-3</v>
      </c>
      <c r="AS19" s="82">
        <f t="shared" si="13"/>
        <v>9.2036814725890356E-3</v>
      </c>
      <c r="AT19" s="82">
        <f t="shared" si="14"/>
        <v>0.23689475790316125</v>
      </c>
      <c r="AU19" s="82">
        <f t="shared" si="15"/>
        <v>0.27050820328131253</v>
      </c>
      <c r="AV19" s="82">
        <f t="shared" si="16"/>
        <v>0.24329731892757103</v>
      </c>
      <c r="AW19" s="82">
        <f t="shared" si="17"/>
        <v>0.17647058823529413</v>
      </c>
      <c r="AX19" s="82">
        <f t="shared" si="18"/>
        <v>6.0824329731892758E-2</v>
      </c>
      <c r="AY19" s="140"/>
    </row>
    <row r="20" spans="2:51" ht="13.5" customHeight="1">
      <c r="B20" s="138">
        <v>15</v>
      </c>
      <c r="C20" s="28" t="s">
        <v>105</v>
      </c>
      <c r="D20" s="108">
        <v>43</v>
      </c>
      <c r="E20" s="126">
        <v>1</v>
      </c>
      <c r="F20" s="184">
        <v>7</v>
      </c>
      <c r="G20" s="123">
        <v>8</v>
      </c>
      <c r="H20" s="106">
        <f t="shared" si="0"/>
        <v>0.18604651162790697</v>
      </c>
      <c r="I20" s="108">
        <v>222</v>
      </c>
      <c r="J20" s="126">
        <v>9</v>
      </c>
      <c r="K20" s="184">
        <v>41</v>
      </c>
      <c r="L20" s="123">
        <v>46</v>
      </c>
      <c r="M20" s="106">
        <f t="shared" si="1"/>
        <v>0.2072072072072072</v>
      </c>
      <c r="N20" s="108">
        <v>8832</v>
      </c>
      <c r="O20" s="126">
        <v>129</v>
      </c>
      <c r="P20" s="184">
        <v>870</v>
      </c>
      <c r="Q20" s="123">
        <v>945</v>
      </c>
      <c r="R20" s="106">
        <f t="shared" si="2"/>
        <v>0.10699728260869565</v>
      </c>
      <c r="S20" s="108">
        <v>7636</v>
      </c>
      <c r="T20" s="126">
        <v>95</v>
      </c>
      <c r="U20" s="184">
        <v>1064</v>
      </c>
      <c r="V20" s="123">
        <v>1116</v>
      </c>
      <c r="W20" s="106">
        <f t="shared" si="3"/>
        <v>0.14614981665793608</v>
      </c>
      <c r="X20" s="108">
        <v>5810</v>
      </c>
      <c r="Y20" s="126">
        <v>49</v>
      </c>
      <c r="Z20" s="184">
        <v>1040</v>
      </c>
      <c r="AA20" s="123">
        <v>1069</v>
      </c>
      <c r="AB20" s="76">
        <f t="shared" si="4"/>
        <v>0.18399311531841653</v>
      </c>
      <c r="AC20" s="185">
        <v>2921</v>
      </c>
      <c r="AD20" s="126">
        <v>9</v>
      </c>
      <c r="AE20" s="184">
        <v>616</v>
      </c>
      <c r="AF20" s="123">
        <v>622</v>
      </c>
      <c r="AG20" s="106">
        <f t="shared" si="5"/>
        <v>0.21294077370763437</v>
      </c>
      <c r="AH20" s="108">
        <v>1075</v>
      </c>
      <c r="AI20" s="126">
        <v>3</v>
      </c>
      <c r="AJ20" s="184">
        <v>210</v>
      </c>
      <c r="AK20" s="123">
        <v>213</v>
      </c>
      <c r="AL20" s="106">
        <f t="shared" si="6"/>
        <v>0.19813953488372094</v>
      </c>
      <c r="AM20" s="108">
        <f t="shared" si="7"/>
        <v>26539</v>
      </c>
      <c r="AN20" s="126">
        <f t="shared" si="8"/>
        <v>295</v>
      </c>
      <c r="AO20" s="125">
        <f t="shared" si="9"/>
        <v>3848</v>
      </c>
      <c r="AP20" s="123">
        <f t="shared" si="10"/>
        <v>4019</v>
      </c>
      <c r="AQ20" s="106">
        <f t="shared" si="11"/>
        <v>0.15143750706507403</v>
      </c>
      <c r="AR20" s="82">
        <f t="shared" si="12"/>
        <v>1.9905449116695696E-3</v>
      </c>
      <c r="AS20" s="82">
        <f t="shared" si="13"/>
        <v>1.1445633242100024E-2</v>
      </c>
      <c r="AT20" s="82">
        <f t="shared" si="14"/>
        <v>0.2351331176909679</v>
      </c>
      <c r="AU20" s="82">
        <f t="shared" si="15"/>
        <v>0.27768101517790494</v>
      </c>
      <c r="AV20" s="82">
        <f t="shared" si="16"/>
        <v>0.26598656382184621</v>
      </c>
      <c r="AW20" s="82">
        <f t="shared" si="17"/>
        <v>0.15476486688230903</v>
      </c>
      <c r="AX20" s="82">
        <f t="shared" si="18"/>
        <v>5.2998258273202287E-2</v>
      </c>
      <c r="AY20" s="140"/>
    </row>
    <row r="21" spans="2:51" ht="13.5" customHeight="1">
      <c r="B21" s="138">
        <v>16</v>
      </c>
      <c r="C21" s="28" t="s">
        <v>54</v>
      </c>
      <c r="D21" s="108">
        <v>21</v>
      </c>
      <c r="E21" s="126">
        <v>0</v>
      </c>
      <c r="F21" s="184">
        <v>3</v>
      </c>
      <c r="G21" s="123">
        <v>3</v>
      </c>
      <c r="H21" s="106">
        <f t="shared" si="0"/>
        <v>0.14285714285714285</v>
      </c>
      <c r="I21" s="108">
        <v>103</v>
      </c>
      <c r="J21" s="126">
        <v>1</v>
      </c>
      <c r="K21" s="184">
        <v>24</v>
      </c>
      <c r="L21" s="123">
        <v>24</v>
      </c>
      <c r="M21" s="106">
        <f t="shared" si="1"/>
        <v>0.23300970873786409</v>
      </c>
      <c r="N21" s="108">
        <v>5365</v>
      </c>
      <c r="O21" s="126">
        <v>78</v>
      </c>
      <c r="P21" s="184">
        <v>509</v>
      </c>
      <c r="Q21" s="123">
        <v>559</v>
      </c>
      <c r="R21" s="106">
        <f t="shared" si="2"/>
        <v>0.10419384902143523</v>
      </c>
      <c r="S21" s="108">
        <v>4850</v>
      </c>
      <c r="T21" s="126">
        <v>68</v>
      </c>
      <c r="U21" s="184">
        <v>609</v>
      </c>
      <c r="V21" s="123">
        <v>654</v>
      </c>
      <c r="W21" s="106">
        <f t="shared" si="3"/>
        <v>0.13484536082474227</v>
      </c>
      <c r="X21" s="108">
        <v>3962</v>
      </c>
      <c r="Y21" s="126">
        <v>36</v>
      </c>
      <c r="Z21" s="184">
        <v>637</v>
      </c>
      <c r="AA21" s="123">
        <v>665</v>
      </c>
      <c r="AB21" s="76">
        <f t="shared" si="4"/>
        <v>0.16784452296819788</v>
      </c>
      <c r="AC21" s="185">
        <v>2319</v>
      </c>
      <c r="AD21" s="126">
        <v>5</v>
      </c>
      <c r="AE21" s="184">
        <v>430</v>
      </c>
      <c r="AF21" s="123">
        <v>432</v>
      </c>
      <c r="AG21" s="106">
        <f t="shared" si="5"/>
        <v>0.18628719275549807</v>
      </c>
      <c r="AH21" s="108">
        <v>964</v>
      </c>
      <c r="AI21" s="126">
        <v>1</v>
      </c>
      <c r="AJ21" s="184">
        <v>163</v>
      </c>
      <c r="AK21" s="123">
        <v>164</v>
      </c>
      <c r="AL21" s="106">
        <f t="shared" si="6"/>
        <v>0.17012448132780084</v>
      </c>
      <c r="AM21" s="108">
        <f t="shared" si="7"/>
        <v>17584</v>
      </c>
      <c r="AN21" s="126">
        <f t="shared" si="8"/>
        <v>189</v>
      </c>
      <c r="AO21" s="125">
        <f t="shared" si="9"/>
        <v>2375</v>
      </c>
      <c r="AP21" s="123">
        <f t="shared" si="10"/>
        <v>2501</v>
      </c>
      <c r="AQ21" s="106">
        <f t="shared" si="11"/>
        <v>0.14223157415832574</v>
      </c>
      <c r="AR21" s="82">
        <f t="shared" si="12"/>
        <v>1.1995201919232307E-3</v>
      </c>
      <c r="AS21" s="82">
        <f t="shared" si="13"/>
        <v>9.5961615353858457E-3</v>
      </c>
      <c r="AT21" s="82">
        <f t="shared" si="14"/>
        <v>0.22351059576169532</v>
      </c>
      <c r="AU21" s="82">
        <f t="shared" si="15"/>
        <v>0.26149540183926429</v>
      </c>
      <c r="AV21" s="82">
        <f t="shared" si="16"/>
        <v>0.26589364254298281</v>
      </c>
      <c r="AW21" s="82">
        <f t="shared" si="17"/>
        <v>0.17273090763694524</v>
      </c>
      <c r="AX21" s="82">
        <f t="shared" si="18"/>
        <v>6.5573770491803282E-2</v>
      </c>
      <c r="AY21" s="140"/>
    </row>
    <row r="22" spans="2:51" ht="13.5" customHeight="1">
      <c r="B22" s="138">
        <v>17</v>
      </c>
      <c r="C22" s="28" t="s">
        <v>106</v>
      </c>
      <c r="D22" s="108">
        <v>50</v>
      </c>
      <c r="E22" s="126">
        <v>1</v>
      </c>
      <c r="F22" s="184">
        <v>11</v>
      </c>
      <c r="G22" s="123">
        <v>11</v>
      </c>
      <c r="H22" s="106">
        <f t="shared" si="0"/>
        <v>0.22</v>
      </c>
      <c r="I22" s="108">
        <v>184</v>
      </c>
      <c r="J22" s="126">
        <v>1</v>
      </c>
      <c r="K22" s="184">
        <v>45</v>
      </c>
      <c r="L22" s="123">
        <v>45</v>
      </c>
      <c r="M22" s="106">
        <f t="shared" si="1"/>
        <v>0.24456521739130435</v>
      </c>
      <c r="N22" s="108">
        <v>7715</v>
      </c>
      <c r="O22" s="126">
        <v>106</v>
      </c>
      <c r="P22" s="184">
        <v>786</v>
      </c>
      <c r="Q22" s="123">
        <v>844</v>
      </c>
      <c r="R22" s="106">
        <f t="shared" si="2"/>
        <v>0.10939727802981206</v>
      </c>
      <c r="S22" s="108">
        <v>7017</v>
      </c>
      <c r="T22" s="126">
        <v>91</v>
      </c>
      <c r="U22" s="184">
        <v>973</v>
      </c>
      <c r="V22" s="123">
        <v>1025</v>
      </c>
      <c r="W22" s="106">
        <f t="shared" si="3"/>
        <v>0.14607382072110589</v>
      </c>
      <c r="X22" s="108">
        <v>5551</v>
      </c>
      <c r="Y22" s="126">
        <v>34</v>
      </c>
      <c r="Z22" s="184">
        <v>980</v>
      </c>
      <c r="AA22" s="123">
        <v>996</v>
      </c>
      <c r="AB22" s="76">
        <f t="shared" si="4"/>
        <v>0.17942713024680237</v>
      </c>
      <c r="AC22" s="185">
        <v>3103</v>
      </c>
      <c r="AD22" s="126">
        <v>11</v>
      </c>
      <c r="AE22" s="184">
        <v>624</v>
      </c>
      <c r="AF22" s="123">
        <v>629</v>
      </c>
      <c r="AG22" s="106">
        <f t="shared" si="5"/>
        <v>0.20270705768611022</v>
      </c>
      <c r="AH22" s="108">
        <v>1298</v>
      </c>
      <c r="AI22" s="126">
        <v>1</v>
      </c>
      <c r="AJ22" s="184">
        <v>265</v>
      </c>
      <c r="AK22" s="123">
        <v>266</v>
      </c>
      <c r="AL22" s="106">
        <f t="shared" si="6"/>
        <v>0.2049306625577812</v>
      </c>
      <c r="AM22" s="108">
        <f t="shared" si="7"/>
        <v>24918</v>
      </c>
      <c r="AN22" s="126">
        <f t="shared" si="8"/>
        <v>245</v>
      </c>
      <c r="AO22" s="125">
        <f t="shared" si="9"/>
        <v>3684</v>
      </c>
      <c r="AP22" s="123">
        <f t="shared" si="10"/>
        <v>3816</v>
      </c>
      <c r="AQ22" s="106">
        <f t="shared" si="11"/>
        <v>0.15314230676619311</v>
      </c>
      <c r="AR22" s="82">
        <f t="shared" si="12"/>
        <v>2.8825995807127882E-3</v>
      </c>
      <c r="AS22" s="82">
        <f t="shared" si="13"/>
        <v>1.179245283018868E-2</v>
      </c>
      <c r="AT22" s="82">
        <f t="shared" si="14"/>
        <v>0.22117400419287211</v>
      </c>
      <c r="AU22" s="82">
        <f t="shared" si="15"/>
        <v>0.26860587002096437</v>
      </c>
      <c r="AV22" s="82">
        <f t="shared" si="16"/>
        <v>0.2610062893081761</v>
      </c>
      <c r="AW22" s="82">
        <f t="shared" si="17"/>
        <v>0.16483228511530398</v>
      </c>
      <c r="AX22" s="82">
        <f t="shared" si="18"/>
        <v>6.9706498951781964E-2</v>
      </c>
      <c r="AY22" s="140"/>
    </row>
    <row r="23" spans="2:51" ht="13.5" customHeight="1">
      <c r="B23" s="138">
        <v>18</v>
      </c>
      <c r="C23" s="28" t="s">
        <v>55</v>
      </c>
      <c r="D23" s="108">
        <v>22</v>
      </c>
      <c r="E23" s="126">
        <v>3</v>
      </c>
      <c r="F23" s="184">
        <v>4</v>
      </c>
      <c r="G23" s="123">
        <v>5</v>
      </c>
      <c r="H23" s="106">
        <f t="shared" si="0"/>
        <v>0.22727272727272727</v>
      </c>
      <c r="I23" s="108">
        <v>136</v>
      </c>
      <c r="J23" s="126">
        <v>2</v>
      </c>
      <c r="K23" s="184">
        <v>25</v>
      </c>
      <c r="L23" s="123">
        <v>27</v>
      </c>
      <c r="M23" s="106">
        <f t="shared" si="1"/>
        <v>0.19852941176470587</v>
      </c>
      <c r="N23" s="108">
        <v>6878</v>
      </c>
      <c r="O23" s="126">
        <v>99</v>
      </c>
      <c r="P23" s="184">
        <v>699</v>
      </c>
      <c r="Q23" s="123">
        <v>759</v>
      </c>
      <c r="R23" s="106">
        <f t="shared" si="2"/>
        <v>0.11035184646699622</v>
      </c>
      <c r="S23" s="108">
        <v>6435</v>
      </c>
      <c r="T23" s="126">
        <v>90</v>
      </c>
      <c r="U23" s="184">
        <v>865</v>
      </c>
      <c r="V23" s="123">
        <v>917</v>
      </c>
      <c r="W23" s="106">
        <f t="shared" si="3"/>
        <v>0.14250194250194251</v>
      </c>
      <c r="X23" s="108">
        <v>5002</v>
      </c>
      <c r="Y23" s="126">
        <v>30</v>
      </c>
      <c r="Z23" s="184">
        <v>889</v>
      </c>
      <c r="AA23" s="123">
        <v>906</v>
      </c>
      <c r="AB23" s="76">
        <f t="shared" si="4"/>
        <v>0.18112754898040784</v>
      </c>
      <c r="AC23" s="185">
        <v>2784</v>
      </c>
      <c r="AD23" s="126">
        <v>8</v>
      </c>
      <c r="AE23" s="184">
        <v>539</v>
      </c>
      <c r="AF23" s="123">
        <v>544</v>
      </c>
      <c r="AG23" s="106">
        <f t="shared" si="5"/>
        <v>0.19540229885057472</v>
      </c>
      <c r="AH23" s="108">
        <v>1129</v>
      </c>
      <c r="AI23" s="126">
        <v>6</v>
      </c>
      <c r="AJ23" s="184">
        <v>202</v>
      </c>
      <c r="AK23" s="123">
        <v>208</v>
      </c>
      <c r="AL23" s="106">
        <f t="shared" si="6"/>
        <v>0.18423383525243578</v>
      </c>
      <c r="AM23" s="108">
        <f t="shared" si="7"/>
        <v>22386</v>
      </c>
      <c r="AN23" s="126">
        <f t="shared" si="8"/>
        <v>238</v>
      </c>
      <c r="AO23" s="125">
        <f t="shared" si="9"/>
        <v>3223</v>
      </c>
      <c r="AP23" s="123">
        <f t="shared" si="10"/>
        <v>3366</v>
      </c>
      <c r="AQ23" s="106">
        <f t="shared" si="11"/>
        <v>0.15036183328866257</v>
      </c>
      <c r="AR23" s="82">
        <f t="shared" si="12"/>
        <v>1.4854426619132501E-3</v>
      </c>
      <c r="AS23" s="82">
        <f t="shared" si="13"/>
        <v>8.0213903743315516E-3</v>
      </c>
      <c r="AT23" s="82">
        <f t="shared" si="14"/>
        <v>0.22549019607843138</v>
      </c>
      <c r="AU23" s="82">
        <f t="shared" si="15"/>
        <v>0.27243018419489007</v>
      </c>
      <c r="AV23" s="82">
        <f t="shared" si="16"/>
        <v>0.26916221033868093</v>
      </c>
      <c r="AW23" s="82">
        <f t="shared" si="17"/>
        <v>0.16161616161616163</v>
      </c>
      <c r="AX23" s="82">
        <f t="shared" si="18"/>
        <v>6.1794414735591205E-2</v>
      </c>
      <c r="AY23" s="140"/>
    </row>
    <row r="24" spans="2:51" ht="13.5" customHeight="1">
      <c r="B24" s="138">
        <v>19</v>
      </c>
      <c r="C24" s="28" t="s">
        <v>107</v>
      </c>
      <c r="D24" s="108">
        <v>34</v>
      </c>
      <c r="E24" s="126">
        <v>0</v>
      </c>
      <c r="F24" s="184">
        <v>4</v>
      </c>
      <c r="G24" s="123">
        <v>4</v>
      </c>
      <c r="H24" s="106">
        <f t="shared" si="0"/>
        <v>0.11764705882352941</v>
      </c>
      <c r="I24" s="108">
        <v>170</v>
      </c>
      <c r="J24" s="126">
        <v>6</v>
      </c>
      <c r="K24" s="184">
        <v>30</v>
      </c>
      <c r="L24" s="123">
        <v>32</v>
      </c>
      <c r="M24" s="106">
        <f t="shared" si="1"/>
        <v>0.18823529411764706</v>
      </c>
      <c r="N24" s="108">
        <v>5123</v>
      </c>
      <c r="O24" s="126">
        <v>50</v>
      </c>
      <c r="P24" s="184">
        <v>592</v>
      </c>
      <c r="Q24" s="123">
        <v>618</v>
      </c>
      <c r="R24" s="106">
        <f t="shared" si="2"/>
        <v>0.12063244192855749</v>
      </c>
      <c r="S24" s="108">
        <v>4448</v>
      </c>
      <c r="T24" s="126">
        <v>52</v>
      </c>
      <c r="U24" s="184">
        <v>699</v>
      </c>
      <c r="V24" s="123">
        <v>731</v>
      </c>
      <c r="W24" s="106">
        <f t="shared" si="3"/>
        <v>0.16434352517985612</v>
      </c>
      <c r="X24" s="108">
        <v>3322</v>
      </c>
      <c r="Y24" s="126">
        <v>17</v>
      </c>
      <c r="Z24" s="184">
        <v>631</v>
      </c>
      <c r="AA24" s="123">
        <v>642</v>
      </c>
      <c r="AB24" s="76">
        <f t="shared" si="4"/>
        <v>0.19325707405177603</v>
      </c>
      <c r="AC24" s="185">
        <v>1791</v>
      </c>
      <c r="AD24" s="126">
        <v>7</v>
      </c>
      <c r="AE24" s="184">
        <v>356</v>
      </c>
      <c r="AF24" s="123">
        <v>360</v>
      </c>
      <c r="AG24" s="106">
        <f t="shared" si="5"/>
        <v>0.20100502512562815</v>
      </c>
      <c r="AH24" s="108">
        <v>675</v>
      </c>
      <c r="AI24" s="126">
        <v>0</v>
      </c>
      <c r="AJ24" s="184">
        <v>138</v>
      </c>
      <c r="AK24" s="123">
        <v>138</v>
      </c>
      <c r="AL24" s="106">
        <f t="shared" si="6"/>
        <v>0.20444444444444446</v>
      </c>
      <c r="AM24" s="108">
        <f t="shared" si="7"/>
        <v>15563</v>
      </c>
      <c r="AN24" s="126">
        <f t="shared" si="8"/>
        <v>132</v>
      </c>
      <c r="AO24" s="125">
        <f t="shared" si="9"/>
        <v>2450</v>
      </c>
      <c r="AP24" s="123">
        <f t="shared" si="10"/>
        <v>2525</v>
      </c>
      <c r="AQ24" s="106">
        <f t="shared" si="11"/>
        <v>0.16224378333226241</v>
      </c>
      <c r="AR24" s="82">
        <f t="shared" si="12"/>
        <v>1.5841584158415843E-3</v>
      </c>
      <c r="AS24" s="82">
        <f t="shared" si="13"/>
        <v>1.2673267326732674E-2</v>
      </c>
      <c r="AT24" s="82">
        <f t="shared" si="14"/>
        <v>0.24475247524752475</v>
      </c>
      <c r="AU24" s="82">
        <f t="shared" si="15"/>
        <v>0.28950495049504948</v>
      </c>
      <c r="AV24" s="82">
        <f t="shared" si="16"/>
        <v>0.25425742574257426</v>
      </c>
      <c r="AW24" s="82">
        <f t="shared" si="17"/>
        <v>0.14257425742574256</v>
      </c>
      <c r="AX24" s="82">
        <f t="shared" si="18"/>
        <v>5.4653465346534653E-2</v>
      </c>
      <c r="AY24" s="140"/>
    </row>
    <row r="25" spans="2:51" ht="13.5" customHeight="1">
      <c r="B25" s="138">
        <v>20</v>
      </c>
      <c r="C25" s="28" t="s">
        <v>108</v>
      </c>
      <c r="D25" s="108">
        <v>40</v>
      </c>
      <c r="E25" s="126">
        <v>0</v>
      </c>
      <c r="F25" s="184">
        <v>9</v>
      </c>
      <c r="G25" s="123">
        <v>9</v>
      </c>
      <c r="H25" s="106">
        <f t="shared" si="0"/>
        <v>0.22500000000000001</v>
      </c>
      <c r="I25" s="108">
        <v>145</v>
      </c>
      <c r="J25" s="126">
        <v>2</v>
      </c>
      <c r="K25" s="184">
        <v>28</v>
      </c>
      <c r="L25" s="123">
        <v>30</v>
      </c>
      <c r="M25" s="106">
        <f t="shared" si="1"/>
        <v>0.20689655172413793</v>
      </c>
      <c r="N25" s="108">
        <v>8163</v>
      </c>
      <c r="O25" s="126">
        <v>111</v>
      </c>
      <c r="P25" s="184">
        <v>868</v>
      </c>
      <c r="Q25" s="123">
        <v>924</v>
      </c>
      <c r="R25" s="106">
        <f t="shared" si="2"/>
        <v>0.11319367879456083</v>
      </c>
      <c r="S25" s="108">
        <v>6870</v>
      </c>
      <c r="T25" s="126">
        <v>70</v>
      </c>
      <c r="U25" s="184">
        <v>980</v>
      </c>
      <c r="V25" s="123">
        <v>1020</v>
      </c>
      <c r="W25" s="106">
        <f t="shared" si="3"/>
        <v>0.14847161572052403</v>
      </c>
      <c r="X25" s="108">
        <v>4928</v>
      </c>
      <c r="Y25" s="126">
        <v>35</v>
      </c>
      <c r="Z25" s="184">
        <v>937</v>
      </c>
      <c r="AA25" s="123">
        <v>959</v>
      </c>
      <c r="AB25" s="76">
        <f t="shared" si="4"/>
        <v>0.19460227272727273</v>
      </c>
      <c r="AC25" s="185">
        <v>2616</v>
      </c>
      <c r="AD25" s="126">
        <v>10</v>
      </c>
      <c r="AE25" s="184">
        <v>585</v>
      </c>
      <c r="AF25" s="123">
        <v>589</v>
      </c>
      <c r="AG25" s="106">
        <f t="shared" si="5"/>
        <v>0.22515290519877676</v>
      </c>
      <c r="AH25" s="108">
        <v>1032</v>
      </c>
      <c r="AI25" s="126">
        <v>3</v>
      </c>
      <c r="AJ25" s="184">
        <v>256</v>
      </c>
      <c r="AK25" s="123">
        <v>258</v>
      </c>
      <c r="AL25" s="106">
        <f t="shared" si="6"/>
        <v>0.25</v>
      </c>
      <c r="AM25" s="108">
        <f t="shared" si="7"/>
        <v>23794</v>
      </c>
      <c r="AN25" s="126">
        <f t="shared" si="8"/>
        <v>231</v>
      </c>
      <c r="AO25" s="125">
        <f t="shared" si="9"/>
        <v>3663</v>
      </c>
      <c r="AP25" s="123">
        <f t="shared" si="10"/>
        <v>3789</v>
      </c>
      <c r="AQ25" s="106">
        <f t="shared" si="11"/>
        <v>0.15924182567033707</v>
      </c>
      <c r="AR25" s="82">
        <f t="shared" si="12"/>
        <v>2.3752969121140144E-3</v>
      </c>
      <c r="AS25" s="82">
        <f t="shared" si="13"/>
        <v>7.91765637371338E-3</v>
      </c>
      <c r="AT25" s="82">
        <f t="shared" si="14"/>
        <v>0.24386381631037213</v>
      </c>
      <c r="AU25" s="82">
        <f t="shared" si="15"/>
        <v>0.26920031670625494</v>
      </c>
      <c r="AV25" s="82">
        <f t="shared" si="16"/>
        <v>0.25310108207970439</v>
      </c>
      <c r="AW25" s="82">
        <f t="shared" si="17"/>
        <v>0.15544998680390604</v>
      </c>
      <c r="AX25" s="82">
        <f t="shared" si="18"/>
        <v>6.8091844813935071E-2</v>
      </c>
      <c r="AY25" s="140"/>
    </row>
    <row r="26" spans="2:51" ht="13.5" customHeight="1">
      <c r="B26" s="138">
        <v>21</v>
      </c>
      <c r="C26" s="28" t="s">
        <v>109</v>
      </c>
      <c r="D26" s="108">
        <v>43</v>
      </c>
      <c r="E26" s="126">
        <v>0</v>
      </c>
      <c r="F26" s="184">
        <v>7</v>
      </c>
      <c r="G26" s="123">
        <v>7</v>
      </c>
      <c r="H26" s="106">
        <f t="shared" si="0"/>
        <v>0.16279069767441862</v>
      </c>
      <c r="I26" s="108">
        <v>116</v>
      </c>
      <c r="J26" s="126">
        <v>5</v>
      </c>
      <c r="K26" s="184">
        <v>26</v>
      </c>
      <c r="L26" s="123">
        <v>27</v>
      </c>
      <c r="M26" s="106">
        <f t="shared" si="1"/>
        <v>0.23275862068965517</v>
      </c>
      <c r="N26" s="108">
        <v>5073</v>
      </c>
      <c r="O26" s="126">
        <v>83</v>
      </c>
      <c r="P26" s="184">
        <v>528</v>
      </c>
      <c r="Q26" s="123">
        <v>570</v>
      </c>
      <c r="R26" s="106">
        <f t="shared" si="2"/>
        <v>0.11235955056179775</v>
      </c>
      <c r="S26" s="108">
        <v>4815</v>
      </c>
      <c r="T26" s="126">
        <v>54</v>
      </c>
      <c r="U26" s="184">
        <v>714</v>
      </c>
      <c r="V26" s="123">
        <v>742</v>
      </c>
      <c r="W26" s="106">
        <f t="shared" si="3"/>
        <v>0.1541017653167186</v>
      </c>
      <c r="X26" s="108">
        <v>3427</v>
      </c>
      <c r="Y26" s="126">
        <v>26</v>
      </c>
      <c r="Z26" s="184">
        <v>675</v>
      </c>
      <c r="AA26" s="123">
        <v>687</v>
      </c>
      <c r="AB26" s="76">
        <f t="shared" si="4"/>
        <v>0.20046688065363291</v>
      </c>
      <c r="AC26" s="185">
        <v>1655</v>
      </c>
      <c r="AD26" s="126">
        <v>7</v>
      </c>
      <c r="AE26" s="184">
        <v>345</v>
      </c>
      <c r="AF26" s="123">
        <v>350</v>
      </c>
      <c r="AG26" s="106">
        <f t="shared" si="5"/>
        <v>0.21148036253776434</v>
      </c>
      <c r="AH26" s="108">
        <v>537</v>
      </c>
      <c r="AI26" s="126">
        <v>1</v>
      </c>
      <c r="AJ26" s="184">
        <v>102</v>
      </c>
      <c r="AK26" s="123">
        <v>103</v>
      </c>
      <c r="AL26" s="106">
        <f t="shared" si="6"/>
        <v>0.19180633147113593</v>
      </c>
      <c r="AM26" s="108">
        <f t="shared" si="7"/>
        <v>15666</v>
      </c>
      <c r="AN26" s="126">
        <f t="shared" si="8"/>
        <v>176</v>
      </c>
      <c r="AO26" s="125">
        <f t="shared" si="9"/>
        <v>2397</v>
      </c>
      <c r="AP26" s="123">
        <f t="shared" si="10"/>
        <v>2486</v>
      </c>
      <c r="AQ26" s="106">
        <f t="shared" si="11"/>
        <v>0.15868760372781821</v>
      </c>
      <c r="AR26" s="82">
        <f t="shared" si="12"/>
        <v>2.8157683024939663E-3</v>
      </c>
      <c r="AS26" s="82">
        <f t="shared" si="13"/>
        <v>1.0860820595333869E-2</v>
      </c>
      <c r="AT26" s="82">
        <f t="shared" si="14"/>
        <v>0.22928399034593724</v>
      </c>
      <c r="AU26" s="82">
        <f t="shared" si="15"/>
        <v>0.29847144006436044</v>
      </c>
      <c r="AV26" s="82">
        <f t="shared" si="16"/>
        <v>0.27634754625905067</v>
      </c>
      <c r="AW26" s="82">
        <f t="shared" si="17"/>
        <v>0.14078841512469831</v>
      </c>
      <c r="AX26" s="82">
        <f t="shared" si="18"/>
        <v>4.1432019308125505E-2</v>
      </c>
      <c r="AY26" s="140"/>
    </row>
    <row r="27" spans="2:51" ht="13.5" customHeight="1">
      <c r="B27" s="138">
        <v>22</v>
      </c>
      <c r="C27" s="28" t="s">
        <v>56</v>
      </c>
      <c r="D27" s="108">
        <v>30</v>
      </c>
      <c r="E27" s="126">
        <v>0</v>
      </c>
      <c r="F27" s="184">
        <v>7</v>
      </c>
      <c r="G27" s="123">
        <v>7</v>
      </c>
      <c r="H27" s="106">
        <f t="shared" si="0"/>
        <v>0.23333333333333334</v>
      </c>
      <c r="I27" s="108">
        <v>145</v>
      </c>
      <c r="J27" s="126">
        <v>4</v>
      </c>
      <c r="K27" s="184">
        <v>22</v>
      </c>
      <c r="L27" s="123">
        <v>23</v>
      </c>
      <c r="M27" s="106">
        <f t="shared" si="1"/>
        <v>0.15862068965517243</v>
      </c>
      <c r="N27" s="108">
        <v>7313</v>
      </c>
      <c r="O27" s="126">
        <v>83</v>
      </c>
      <c r="P27" s="184">
        <v>794</v>
      </c>
      <c r="Q27" s="123">
        <v>843</v>
      </c>
      <c r="R27" s="106">
        <f t="shared" si="2"/>
        <v>0.11527416928757007</v>
      </c>
      <c r="S27" s="108">
        <v>6017</v>
      </c>
      <c r="T27" s="126">
        <v>69</v>
      </c>
      <c r="U27" s="184">
        <v>884</v>
      </c>
      <c r="V27" s="123">
        <v>931</v>
      </c>
      <c r="W27" s="106">
        <f t="shared" si="3"/>
        <v>0.15472826990194449</v>
      </c>
      <c r="X27" s="108">
        <v>4096</v>
      </c>
      <c r="Y27" s="126">
        <v>36</v>
      </c>
      <c r="Z27" s="184">
        <v>782</v>
      </c>
      <c r="AA27" s="123">
        <v>806</v>
      </c>
      <c r="AB27" s="76">
        <f t="shared" si="4"/>
        <v>0.19677734375</v>
      </c>
      <c r="AC27" s="185">
        <v>2043</v>
      </c>
      <c r="AD27" s="126">
        <v>5</v>
      </c>
      <c r="AE27" s="184">
        <v>461</v>
      </c>
      <c r="AF27" s="123">
        <v>464</v>
      </c>
      <c r="AG27" s="106">
        <f t="shared" si="5"/>
        <v>0.22711698482623593</v>
      </c>
      <c r="AH27" s="108">
        <v>829</v>
      </c>
      <c r="AI27" s="126">
        <v>1</v>
      </c>
      <c r="AJ27" s="184">
        <v>154</v>
      </c>
      <c r="AK27" s="123">
        <v>155</v>
      </c>
      <c r="AL27" s="106">
        <f t="shared" si="6"/>
        <v>0.18697225572979492</v>
      </c>
      <c r="AM27" s="108">
        <f t="shared" si="7"/>
        <v>20473</v>
      </c>
      <c r="AN27" s="126">
        <f t="shared" si="8"/>
        <v>198</v>
      </c>
      <c r="AO27" s="125">
        <f t="shared" si="9"/>
        <v>3104</v>
      </c>
      <c r="AP27" s="123">
        <f t="shared" si="10"/>
        <v>3229</v>
      </c>
      <c r="AQ27" s="106">
        <f t="shared" si="11"/>
        <v>0.1577199238020808</v>
      </c>
      <c r="AR27" s="82">
        <f t="shared" si="12"/>
        <v>2.1678538247135335E-3</v>
      </c>
      <c r="AS27" s="82">
        <f t="shared" si="13"/>
        <v>7.1229482812016102E-3</v>
      </c>
      <c r="AT27" s="82">
        <f t="shared" si="14"/>
        <v>0.26107153917621556</v>
      </c>
      <c r="AU27" s="82">
        <f t="shared" si="15"/>
        <v>0.28832455868689999</v>
      </c>
      <c r="AV27" s="82">
        <f t="shared" si="16"/>
        <v>0.24961288324558686</v>
      </c>
      <c r="AW27" s="82">
        <f t="shared" si="17"/>
        <v>0.14369773923815424</v>
      </c>
      <c r="AX27" s="82">
        <f t="shared" si="18"/>
        <v>4.8002477547228244E-2</v>
      </c>
      <c r="AY27" s="140"/>
    </row>
    <row r="28" spans="2:51" ht="13.5" customHeight="1">
      <c r="B28" s="138">
        <v>23</v>
      </c>
      <c r="C28" s="28" t="s">
        <v>110</v>
      </c>
      <c r="D28" s="108">
        <v>66</v>
      </c>
      <c r="E28" s="126">
        <v>2</v>
      </c>
      <c r="F28" s="184">
        <v>11</v>
      </c>
      <c r="G28" s="123">
        <v>12</v>
      </c>
      <c r="H28" s="106">
        <f t="shared" si="0"/>
        <v>0.18181818181818182</v>
      </c>
      <c r="I28" s="108">
        <v>233</v>
      </c>
      <c r="J28" s="126">
        <v>6</v>
      </c>
      <c r="K28" s="184">
        <v>50</v>
      </c>
      <c r="L28" s="123">
        <v>55</v>
      </c>
      <c r="M28" s="106">
        <f t="shared" si="1"/>
        <v>0.23605150214592274</v>
      </c>
      <c r="N28" s="108">
        <v>10293</v>
      </c>
      <c r="O28" s="126">
        <v>120</v>
      </c>
      <c r="P28" s="184">
        <v>1069</v>
      </c>
      <c r="Q28" s="123">
        <v>1144</v>
      </c>
      <c r="R28" s="106">
        <f t="shared" si="2"/>
        <v>0.11114349557952007</v>
      </c>
      <c r="S28" s="108">
        <v>10343</v>
      </c>
      <c r="T28" s="126">
        <v>125</v>
      </c>
      <c r="U28" s="184">
        <v>1454</v>
      </c>
      <c r="V28" s="123">
        <v>1527</v>
      </c>
      <c r="W28" s="106">
        <f t="shared" si="3"/>
        <v>0.14763608237455284</v>
      </c>
      <c r="X28" s="108">
        <v>7334</v>
      </c>
      <c r="Y28" s="126">
        <v>53</v>
      </c>
      <c r="Z28" s="184">
        <v>1305</v>
      </c>
      <c r="AA28" s="123">
        <v>1334</v>
      </c>
      <c r="AB28" s="76">
        <f t="shared" si="4"/>
        <v>0.18189255522225253</v>
      </c>
      <c r="AC28" s="185">
        <v>3335</v>
      </c>
      <c r="AD28" s="126">
        <v>16</v>
      </c>
      <c r="AE28" s="184">
        <v>718</v>
      </c>
      <c r="AF28" s="123">
        <v>728</v>
      </c>
      <c r="AG28" s="106">
        <f t="shared" si="5"/>
        <v>0.21829085457271363</v>
      </c>
      <c r="AH28" s="108">
        <v>1090</v>
      </c>
      <c r="AI28" s="126">
        <v>1</v>
      </c>
      <c r="AJ28" s="184">
        <v>232</v>
      </c>
      <c r="AK28" s="123">
        <v>233</v>
      </c>
      <c r="AL28" s="106">
        <f t="shared" si="6"/>
        <v>0.21376146788990827</v>
      </c>
      <c r="AM28" s="108">
        <f t="shared" si="7"/>
        <v>32694</v>
      </c>
      <c r="AN28" s="126">
        <f t="shared" si="8"/>
        <v>323</v>
      </c>
      <c r="AO28" s="125">
        <f t="shared" si="9"/>
        <v>4839</v>
      </c>
      <c r="AP28" s="123">
        <f t="shared" si="10"/>
        <v>5033</v>
      </c>
      <c r="AQ28" s="106">
        <f t="shared" si="11"/>
        <v>0.15394261944087601</v>
      </c>
      <c r="AR28" s="82">
        <f t="shared" si="12"/>
        <v>2.3842638585336779E-3</v>
      </c>
      <c r="AS28" s="82">
        <f t="shared" si="13"/>
        <v>1.0927876018279357E-2</v>
      </c>
      <c r="AT28" s="82">
        <f t="shared" si="14"/>
        <v>0.22729982118021061</v>
      </c>
      <c r="AU28" s="82">
        <f t="shared" si="15"/>
        <v>0.3033975759984105</v>
      </c>
      <c r="AV28" s="82">
        <f t="shared" si="16"/>
        <v>0.26505066560699386</v>
      </c>
      <c r="AW28" s="82">
        <f t="shared" si="17"/>
        <v>0.14464534075104313</v>
      </c>
      <c r="AX28" s="82">
        <f t="shared" si="18"/>
        <v>4.6294456586528906E-2</v>
      </c>
      <c r="AY28" s="140"/>
    </row>
    <row r="29" spans="2:51" ht="13.5" customHeight="1">
      <c r="B29" s="138">
        <v>24</v>
      </c>
      <c r="C29" s="28" t="s">
        <v>111</v>
      </c>
      <c r="D29" s="108">
        <v>32</v>
      </c>
      <c r="E29" s="126">
        <v>3</v>
      </c>
      <c r="F29" s="184">
        <v>7</v>
      </c>
      <c r="G29" s="123">
        <v>8</v>
      </c>
      <c r="H29" s="106">
        <f t="shared" si="0"/>
        <v>0.25</v>
      </c>
      <c r="I29" s="108">
        <v>98</v>
      </c>
      <c r="J29" s="126">
        <v>4</v>
      </c>
      <c r="K29" s="184">
        <v>19</v>
      </c>
      <c r="L29" s="123">
        <v>22</v>
      </c>
      <c r="M29" s="106">
        <f t="shared" si="1"/>
        <v>0.22448979591836735</v>
      </c>
      <c r="N29" s="108">
        <v>4979</v>
      </c>
      <c r="O29" s="126">
        <v>59</v>
      </c>
      <c r="P29" s="184">
        <v>482</v>
      </c>
      <c r="Q29" s="123">
        <v>518</v>
      </c>
      <c r="R29" s="106">
        <f t="shared" si="2"/>
        <v>0.10403695521188994</v>
      </c>
      <c r="S29" s="108">
        <v>4104</v>
      </c>
      <c r="T29" s="126">
        <v>38</v>
      </c>
      <c r="U29" s="184">
        <v>604</v>
      </c>
      <c r="V29" s="123">
        <v>622</v>
      </c>
      <c r="W29" s="106">
        <f t="shared" si="3"/>
        <v>0.15155945419103314</v>
      </c>
      <c r="X29" s="108">
        <v>3059</v>
      </c>
      <c r="Y29" s="126">
        <v>24</v>
      </c>
      <c r="Z29" s="184">
        <v>535</v>
      </c>
      <c r="AA29" s="123">
        <v>550</v>
      </c>
      <c r="AB29" s="76">
        <f t="shared" si="4"/>
        <v>0.17979731938542007</v>
      </c>
      <c r="AC29" s="185">
        <v>1621</v>
      </c>
      <c r="AD29" s="126">
        <v>3</v>
      </c>
      <c r="AE29" s="184">
        <v>333</v>
      </c>
      <c r="AF29" s="123">
        <v>336</v>
      </c>
      <c r="AG29" s="106">
        <f t="shared" si="5"/>
        <v>0.20727945712523133</v>
      </c>
      <c r="AH29" s="108">
        <v>680</v>
      </c>
      <c r="AI29" s="126">
        <v>2</v>
      </c>
      <c r="AJ29" s="184">
        <v>153</v>
      </c>
      <c r="AK29" s="123">
        <v>153</v>
      </c>
      <c r="AL29" s="106">
        <f t="shared" si="6"/>
        <v>0.22500000000000001</v>
      </c>
      <c r="AM29" s="108">
        <f t="shared" si="7"/>
        <v>14573</v>
      </c>
      <c r="AN29" s="126">
        <f t="shared" si="8"/>
        <v>133</v>
      </c>
      <c r="AO29" s="125">
        <f t="shared" si="9"/>
        <v>2133</v>
      </c>
      <c r="AP29" s="123">
        <f t="shared" si="10"/>
        <v>2209</v>
      </c>
      <c r="AQ29" s="106">
        <f t="shared" si="11"/>
        <v>0.1515816921704522</v>
      </c>
      <c r="AR29" s="82">
        <f t="shared" si="12"/>
        <v>3.6215482118605704E-3</v>
      </c>
      <c r="AS29" s="82">
        <f t="shared" si="13"/>
        <v>9.9592575826165687E-3</v>
      </c>
      <c r="AT29" s="82">
        <f t="shared" si="14"/>
        <v>0.23449524671797192</v>
      </c>
      <c r="AU29" s="82">
        <f t="shared" si="15"/>
        <v>0.28157537347215933</v>
      </c>
      <c r="AV29" s="82">
        <f t="shared" si="16"/>
        <v>0.24898143956541421</v>
      </c>
      <c r="AW29" s="82">
        <f t="shared" si="17"/>
        <v>0.15210502489814395</v>
      </c>
      <c r="AX29" s="82">
        <f t="shared" si="18"/>
        <v>6.9262109551833415E-2</v>
      </c>
      <c r="AY29" s="140"/>
    </row>
    <row r="30" spans="2:51" ht="13.5" customHeight="1">
      <c r="B30" s="138">
        <v>25</v>
      </c>
      <c r="C30" s="28" t="s">
        <v>112</v>
      </c>
      <c r="D30" s="108">
        <v>13</v>
      </c>
      <c r="E30" s="126">
        <v>1</v>
      </c>
      <c r="F30" s="184">
        <v>2</v>
      </c>
      <c r="G30" s="123">
        <v>3</v>
      </c>
      <c r="H30" s="106">
        <f t="shared" si="0"/>
        <v>0.23076923076923078</v>
      </c>
      <c r="I30" s="108">
        <v>55</v>
      </c>
      <c r="J30" s="126">
        <v>2</v>
      </c>
      <c r="K30" s="184">
        <v>16</v>
      </c>
      <c r="L30" s="123">
        <v>16</v>
      </c>
      <c r="M30" s="106">
        <f t="shared" si="1"/>
        <v>0.29090909090909089</v>
      </c>
      <c r="N30" s="108">
        <v>3244</v>
      </c>
      <c r="O30" s="126">
        <v>37</v>
      </c>
      <c r="P30" s="184">
        <v>335</v>
      </c>
      <c r="Q30" s="123">
        <v>361</v>
      </c>
      <c r="R30" s="106">
        <f t="shared" si="2"/>
        <v>0.11128236744759556</v>
      </c>
      <c r="S30" s="108">
        <v>2855</v>
      </c>
      <c r="T30" s="126">
        <v>30</v>
      </c>
      <c r="U30" s="184">
        <v>408</v>
      </c>
      <c r="V30" s="123">
        <v>426</v>
      </c>
      <c r="W30" s="106">
        <f t="shared" si="3"/>
        <v>0.14921190893169878</v>
      </c>
      <c r="X30" s="108">
        <v>2112</v>
      </c>
      <c r="Y30" s="126">
        <v>13</v>
      </c>
      <c r="Z30" s="184">
        <v>375</v>
      </c>
      <c r="AA30" s="123">
        <v>384</v>
      </c>
      <c r="AB30" s="76">
        <f t="shared" si="4"/>
        <v>0.18181818181818182</v>
      </c>
      <c r="AC30" s="185">
        <v>1229</v>
      </c>
      <c r="AD30" s="126">
        <v>4</v>
      </c>
      <c r="AE30" s="184">
        <v>245</v>
      </c>
      <c r="AF30" s="123">
        <v>247</v>
      </c>
      <c r="AG30" s="106">
        <f t="shared" si="5"/>
        <v>0.20097640358014646</v>
      </c>
      <c r="AH30" s="108">
        <v>536</v>
      </c>
      <c r="AI30" s="126">
        <v>0</v>
      </c>
      <c r="AJ30" s="184">
        <v>106</v>
      </c>
      <c r="AK30" s="123">
        <v>106</v>
      </c>
      <c r="AL30" s="106">
        <f t="shared" si="6"/>
        <v>0.19776119402985073</v>
      </c>
      <c r="AM30" s="108">
        <f t="shared" si="7"/>
        <v>10044</v>
      </c>
      <c r="AN30" s="126">
        <f t="shared" si="8"/>
        <v>87</v>
      </c>
      <c r="AO30" s="125">
        <f t="shared" si="9"/>
        <v>1487</v>
      </c>
      <c r="AP30" s="123">
        <f t="shared" si="10"/>
        <v>1543</v>
      </c>
      <c r="AQ30" s="106">
        <f t="shared" si="11"/>
        <v>0.15362405416168856</v>
      </c>
      <c r="AR30" s="82">
        <f t="shared" si="12"/>
        <v>1.9442644199611147E-3</v>
      </c>
      <c r="AS30" s="82">
        <f t="shared" si="13"/>
        <v>1.0369410239792612E-2</v>
      </c>
      <c r="AT30" s="82">
        <f t="shared" si="14"/>
        <v>0.2339598185353208</v>
      </c>
      <c r="AU30" s="82">
        <f t="shared" si="15"/>
        <v>0.27608554763447829</v>
      </c>
      <c r="AV30" s="82">
        <f t="shared" si="16"/>
        <v>0.24886584575502269</v>
      </c>
      <c r="AW30" s="82">
        <f t="shared" si="17"/>
        <v>0.16007777057679845</v>
      </c>
      <c r="AX30" s="82">
        <f t="shared" si="18"/>
        <v>6.8697342838626052E-2</v>
      </c>
      <c r="AY30" s="140"/>
    </row>
    <row r="31" spans="2:51" ht="13.5" customHeight="1">
      <c r="B31" s="138">
        <v>26</v>
      </c>
      <c r="C31" s="28" t="s">
        <v>30</v>
      </c>
      <c r="D31" s="108">
        <v>345</v>
      </c>
      <c r="E31" s="126">
        <v>11</v>
      </c>
      <c r="F31" s="184">
        <v>60</v>
      </c>
      <c r="G31" s="123">
        <v>67</v>
      </c>
      <c r="H31" s="106">
        <f t="shared" si="0"/>
        <v>0.19420289855072465</v>
      </c>
      <c r="I31" s="108">
        <v>999</v>
      </c>
      <c r="J31" s="126">
        <v>28</v>
      </c>
      <c r="K31" s="184">
        <v>215</v>
      </c>
      <c r="L31" s="123">
        <v>234</v>
      </c>
      <c r="M31" s="106">
        <f t="shared" si="1"/>
        <v>0.23423423423423423</v>
      </c>
      <c r="N31" s="108">
        <v>50331</v>
      </c>
      <c r="O31" s="126">
        <v>690</v>
      </c>
      <c r="P31" s="184">
        <v>5143</v>
      </c>
      <c r="Q31" s="123">
        <v>5518</v>
      </c>
      <c r="R31" s="106">
        <f t="shared" si="2"/>
        <v>0.10963422145397468</v>
      </c>
      <c r="S31" s="108">
        <v>42607</v>
      </c>
      <c r="T31" s="126">
        <v>500</v>
      </c>
      <c r="U31" s="184">
        <v>6243</v>
      </c>
      <c r="V31" s="123">
        <v>6513</v>
      </c>
      <c r="W31" s="106">
        <f t="shared" si="3"/>
        <v>0.1528622057408407</v>
      </c>
      <c r="X31" s="108">
        <v>27192</v>
      </c>
      <c r="Y31" s="126">
        <v>235</v>
      </c>
      <c r="Z31" s="184">
        <v>5434</v>
      </c>
      <c r="AA31" s="123">
        <v>5572</v>
      </c>
      <c r="AB31" s="76">
        <f t="shared" si="4"/>
        <v>0.20491320976757871</v>
      </c>
      <c r="AC31" s="185">
        <v>13218</v>
      </c>
      <c r="AD31" s="126">
        <v>51</v>
      </c>
      <c r="AE31" s="184">
        <v>3159</v>
      </c>
      <c r="AF31" s="123">
        <v>3184</v>
      </c>
      <c r="AG31" s="106">
        <f t="shared" si="5"/>
        <v>0.240883643516417</v>
      </c>
      <c r="AH31" s="108">
        <v>5204</v>
      </c>
      <c r="AI31" s="126">
        <v>14</v>
      </c>
      <c r="AJ31" s="184">
        <v>1290</v>
      </c>
      <c r="AK31" s="123">
        <v>1297</v>
      </c>
      <c r="AL31" s="106">
        <f t="shared" si="6"/>
        <v>0.24923136049192929</v>
      </c>
      <c r="AM31" s="108">
        <f t="shared" si="7"/>
        <v>139896</v>
      </c>
      <c r="AN31" s="126">
        <f t="shared" si="8"/>
        <v>1529</v>
      </c>
      <c r="AO31" s="125">
        <f t="shared" si="9"/>
        <v>21544</v>
      </c>
      <c r="AP31" s="123">
        <f t="shared" si="10"/>
        <v>22385</v>
      </c>
      <c r="AQ31" s="106">
        <f t="shared" si="11"/>
        <v>0.16001172299422428</v>
      </c>
      <c r="AR31" s="82">
        <f t="shared" si="12"/>
        <v>2.9930757203484475E-3</v>
      </c>
      <c r="AS31" s="82">
        <f t="shared" si="13"/>
        <v>1.0453428635246818E-2</v>
      </c>
      <c r="AT31" s="82">
        <f t="shared" si="14"/>
        <v>0.24650435559526468</v>
      </c>
      <c r="AU31" s="82">
        <f t="shared" si="15"/>
        <v>0.29095376368103643</v>
      </c>
      <c r="AV31" s="82">
        <f t="shared" si="16"/>
        <v>0.24891668528032165</v>
      </c>
      <c r="AW31" s="82">
        <f t="shared" si="17"/>
        <v>0.1422381058744695</v>
      </c>
      <c r="AX31" s="82">
        <f t="shared" si="18"/>
        <v>5.7940585213312489E-2</v>
      </c>
      <c r="AY31" s="140"/>
    </row>
    <row r="32" spans="2:51" ht="13.5" customHeight="1">
      <c r="B32" s="138">
        <v>27</v>
      </c>
      <c r="C32" s="28" t="s">
        <v>31</v>
      </c>
      <c r="D32" s="108">
        <v>68</v>
      </c>
      <c r="E32" s="126">
        <v>4</v>
      </c>
      <c r="F32" s="184">
        <v>11</v>
      </c>
      <c r="G32" s="123">
        <v>13</v>
      </c>
      <c r="H32" s="106">
        <f t="shared" si="0"/>
        <v>0.19117647058823528</v>
      </c>
      <c r="I32" s="108">
        <v>169</v>
      </c>
      <c r="J32" s="126">
        <v>7</v>
      </c>
      <c r="K32" s="184">
        <v>35</v>
      </c>
      <c r="L32" s="123">
        <v>39</v>
      </c>
      <c r="M32" s="106">
        <f t="shared" si="1"/>
        <v>0.23076923076923078</v>
      </c>
      <c r="N32" s="108">
        <v>7832</v>
      </c>
      <c r="O32" s="126">
        <v>98</v>
      </c>
      <c r="P32" s="184">
        <v>778</v>
      </c>
      <c r="Q32" s="123">
        <v>830</v>
      </c>
      <c r="R32" s="106">
        <f t="shared" si="2"/>
        <v>0.10597548518896834</v>
      </c>
      <c r="S32" s="108">
        <v>6864</v>
      </c>
      <c r="T32" s="126">
        <v>75</v>
      </c>
      <c r="U32" s="184">
        <v>1011</v>
      </c>
      <c r="V32" s="123">
        <v>1053</v>
      </c>
      <c r="W32" s="106">
        <f t="shared" si="3"/>
        <v>0.15340909090909091</v>
      </c>
      <c r="X32" s="108">
        <v>4895</v>
      </c>
      <c r="Y32" s="126">
        <v>30</v>
      </c>
      <c r="Z32" s="184">
        <v>944</v>
      </c>
      <c r="AA32" s="123">
        <v>960</v>
      </c>
      <c r="AB32" s="76">
        <f t="shared" si="4"/>
        <v>0.19611848825331971</v>
      </c>
      <c r="AC32" s="185">
        <v>2757</v>
      </c>
      <c r="AD32" s="126">
        <v>8</v>
      </c>
      <c r="AE32" s="184">
        <v>612</v>
      </c>
      <c r="AF32" s="123">
        <v>616</v>
      </c>
      <c r="AG32" s="106">
        <f t="shared" si="5"/>
        <v>0.22343126586869785</v>
      </c>
      <c r="AH32" s="108">
        <v>1114</v>
      </c>
      <c r="AI32" s="126">
        <v>3</v>
      </c>
      <c r="AJ32" s="184">
        <v>273</v>
      </c>
      <c r="AK32" s="123">
        <v>274</v>
      </c>
      <c r="AL32" s="106">
        <f t="shared" si="6"/>
        <v>0.24596050269299821</v>
      </c>
      <c r="AM32" s="108">
        <f t="shared" si="7"/>
        <v>23699</v>
      </c>
      <c r="AN32" s="126">
        <f t="shared" si="8"/>
        <v>225</v>
      </c>
      <c r="AO32" s="125">
        <f t="shared" si="9"/>
        <v>3664</v>
      </c>
      <c r="AP32" s="123">
        <f t="shared" si="10"/>
        <v>3785</v>
      </c>
      <c r="AQ32" s="106">
        <f t="shared" si="11"/>
        <v>0.15971138022701381</v>
      </c>
      <c r="AR32" s="82">
        <f t="shared" si="12"/>
        <v>3.4346103038309117E-3</v>
      </c>
      <c r="AS32" s="82">
        <f t="shared" si="13"/>
        <v>1.0303830911492734E-2</v>
      </c>
      <c r="AT32" s="82">
        <f t="shared" si="14"/>
        <v>0.21928665785997359</v>
      </c>
      <c r="AU32" s="82">
        <f t="shared" si="15"/>
        <v>0.27820343461030383</v>
      </c>
      <c r="AV32" s="82">
        <f t="shared" si="16"/>
        <v>0.25363276089828268</v>
      </c>
      <c r="AW32" s="82">
        <f t="shared" si="17"/>
        <v>0.16274768824306474</v>
      </c>
      <c r="AX32" s="82">
        <f t="shared" si="18"/>
        <v>7.239101717305152E-2</v>
      </c>
      <c r="AY32" s="140"/>
    </row>
    <row r="33" spans="2:51" ht="13.5" customHeight="1">
      <c r="B33" s="138">
        <v>28</v>
      </c>
      <c r="C33" s="28" t="s">
        <v>32</v>
      </c>
      <c r="D33" s="108">
        <v>41</v>
      </c>
      <c r="E33" s="126">
        <v>1</v>
      </c>
      <c r="F33" s="184">
        <v>1</v>
      </c>
      <c r="G33" s="123">
        <v>2</v>
      </c>
      <c r="H33" s="106">
        <f t="shared" si="0"/>
        <v>4.878048780487805E-2</v>
      </c>
      <c r="I33" s="108">
        <v>181</v>
      </c>
      <c r="J33" s="126">
        <v>2</v>
      </c>
      <c r="K33" s="184">
        <v>33</v>
      </c>
      <c r="L33" s="123">
        <v>35</v>
      </c>
      <c r="M33" s="106">
        <f t="shared" si="1"/>
        <v>0.19337016574585636</v>
      </c>
      <c r="N33" s="108">
        <v>7398</v>
      </c>
      <c r="O33" s="126">
        <v>96</v>
      </c>
      <c r="P33" s="184">
        <v>767</v>
      </c>
      <c r="Q33" s="123">
        <v>817</v>
      </c>
      <c r="R33" s="106">
        <f t="shared" si="2"/>
        <v>0.11043525277101919</v>
      </c>
      <c r="S33" s="108">
        <v>6137</v>
      </c>
      <c r="T33" s="126">
        <v>67</v>
      </c>
      <c r="U33" s="184">
        <v>887</v>
      </c>
      <c r="V33" s="123">
        <v>924</v>
      </c>
      <c r="W33" s="106">
        <f t="shared" si="3"/>
        <v>0.15056216392374125</v>
      </c>
      <c r="X33" s="108">
        <v>3626</v>
      </c>
      <c r="Y33" s="126">
        <v>28</v>
      </c>
      <c r="Z33" s="184">
        <v>729</v>
      </c>
      <c r="AA33" s="123">
        <v>743</v>
      </c>
      <c r="AB33" s="76">
        <f t="shared" si="4"/>
        <v>0.20490899062327633</v>
      </c>
      <c r="AC33" s="185">
        <v>1687</v>
      </c>
      <c r="AD33" s="126">
        <v>5</v>
      </c>
      <c r="AE33" s="184">
        <v>350</v>
      </c>
      <c r="AF33" s="123">
        <v>352</v>
      </c>
      <c r="AG33" s="106">
        <f t="shared" si="5"/>
        <v>0.2086544161232958</v>
      </c>
      <c r="AH33" s="108">
        <v>704</v>
      </c>
      <c r="AI33" s="126">
        <v>1</v>
      </c>
      <c r="AJ33" s="184">
        <v>155</v>
      </c>
      <c r="AK33" s="123">
        <v>156</v>
      </c>
      <c r="AL33" s="106">
        <f t="shared" si="6"/>
        <v>0.22159090909090909</v>
      </c>
      <c r="AM33" s="108">
        <f t="shared" si="7"/>
        <v>19774</v>
      </c>
      <c r="AN33" s="126">
        <f t="shared" si="8"/>
        <v>200</v>
      </c>
      <c r="AO33" s="125">
        <f t="shared" si="9"/>
        <v>2922</v>
      </c>
      <c r="AP33" s="123">
        <f t="shared" si="10"/>
        <v>3029</v>
      </c>
      <c r="AQ33" s="106">
        <f t="shared" si="11"/>
        <v>0.15318094467482554</v>
      </c>
      <c r="AR33" s="82">
        <f t="shared" si="12"/>
        <v>6.6028392208649722E-4</v>
      </c>
      <c r="AS33" s="82">
        <f t="shared" si="13"/>
        <v>1.1554968636513702E-2</v>
      </c>
      <c r="AT33" s="82">
        <f t="shared" si="14"/>
        <v>0.26972598217233412</v>
      </c>
      <c r="AU33" s="82">
        <f t="shared" si="15"/>
        <v>0.3050511720039617</v>
      </c>
      <c r="AV33" s="82">
        <f t="shared" si="16"/>
        <v>0.24529547705513371</v>
      </c>
      <c r="AW33" s="82">
        <f t="shared" si="17"/>
        <v>0.1162099702872235</v>
      </c>
      <c r="AX33" s="82">
        <f t="shared" si="18"/>
        <v>5.1502145922746781E-2</v>
      </c>
      <c r="AY33" s="140"/>
    </row>
    <row r="34" spans="2:51" ht="13.5" customHeight="1">
      <c r="B34" s="138">
        <v>29</v>
      </c>
      <c r="C34" s="28" t="s">
        <v>33</v>
      </c>
      <c r="D34" s="108">
        <v>42</v>
      </c>
      <c r="E34" s="126">
        <v>1</v>
      </c>
      <c r="F34" s="184">
        <v>14</v>
      </c>
      <c r="G34" s="123">
        <v>14</v>
      </c>
      <c r="H34" s="106">
        <f t="shared" si="0"/>
        <v>0.33333333333333331</v>
      </c>
      <c r="I34" s="108">
        <v>120</v>
      </c>
      <c r="J34" s="126">
        <v>7</v>
      </c>
      <c r="K34" s="184">
        <v>28</v>
      </c>
      <c r="L34" s="123">
        <v>32</v>
      </c>
      <c r="M34" s="106">
        <f t="shared" si="1"/>
        <v>0.26666666666666666</v>
      </c>
      <c r="N34" s="108">
        <v>5775</v>
      </c>
      <c r="O34" s="126">
        <v>76</v>
      </c>
      <c r="P34" s="184">
        <v>584</v>
      </c>
      <c r="Q34" s="123">
        <v>627</v>
      </c>
      <c r="R34" s="106">
        <f t="shared" si="2"/>
        <v>0.10857142857142857</v>
      </c>
      <c r="S34" s="108">
        <v>5036</v>
      </c>
      <c r="T34" s="126">
        <v>66</v>
      </c>
      <c r="U34" s="184">
        <v>706</v>
      </c>
      <c r="V34" s="123">
        <v>740</v>
      </c>
      <c r="W34" s="106">
        <f t="shared" si="3"/>
        <v>0.14694201747418587</v>
      </c>
      <c r="X34" s="108">
        <v>3287</v>
      </c>
      <c r="Y34" s="126">
        <v>38</v>
      </c>
      <c r="Z34" s="184">
        <v>617</v>
      </c>
      <c r="AA34" s="123">
        <v>639</v>
      </c>
      <c r="AB34" s="76">
        <f t="shared" si="4"/>
        <v>0.19440219044721629</v>
      </c>
      <c r="AC34" s="185">
        <v>1633</v>
      </c>
      <c r="AD34" s="126">
        <v>11</v>
      </c>
      <c r="AE34" s="184">
        <v>382</v>
      </c>
      <c r="AF34" s="123">
        <v>389</v>
      </c>
      <c r="AG34" s="106">
        <f t="shared" si="5"/>
        <v>0.23821187997550519</v>
      </c>
      <c r="AH34" s="108">
        <v>628</v>
      </c>
      <c r="AI34" s="126">
        <v>1</v>
      </c>
      <c r="AJ34" s="184">
        <v>152</v>
      </c>
      <c r="AK34" s="123">
        <v>152</v>
      </c>
      <c r="AL34" s="106">
        <f t="shared" si="6"/>
        <v>0.24203821656050956</v>
      </c>
      <c r="AM34" s="108">
        <f t="shared" si="7"/>
        <v>16521</v>
      </c>
      <c r="AN34" s="126">
        <f t="shared" si="8"/>
        <v>200</v>
      </c>
      <c r="AO34" s="125">
        <f t="shared" si="9"/>
        <v>2483</v>
      </c>
      <c r="AP34" s="123">
        <f t="shared" si="10"/>
        <v>2593</v>
      </c>
      <c r="AQ34" s="106">
        <f t="shared" si="11"/>
        <v>0.15695175836813752</v>
      </c>
      <c r="AR34" s="82">
        <f t="shared" si="12"/>
        <v>5.3991515618974162E-3</v>
      </c>
      <c r="AS34" s="82">
        <f t="shared" si="13"/>
        <v>1.2340917855765523E-2</v>
      </c>
      <c r="AT34" s="82">
        <f t="shared" si="14"/>
        <v>0.24180485923640571</v>
      </c>
      <c r="AU34" s="82">
        <f t="shared" si="15"/>
        <v>0.28538372541457768</v>
      </c>
      <c r="AV34" s="82">
        <f t="shared" si="16"/>
        <v>0.24643270343231777</v>
      </c>
      <c r="AW34" s="82">
        <f t="shared" si="17"/>
        <v>0.15001928268414963</v>
      </c>
      <c r="AX34" s="82">
        <f t="shared" si="18"/>
        <v>5.8619359814886231E-2</v>
      </c>
      <c r="AY34" s="140"/>
    </row>
    <row r="35" spans="2:51" ht="13.5" customHeight="1">
      <c r="B35" s="138">
        <v>30</v>
      </c>
      <c r="C35" s="28" t="s">
        <v>34</v>
      </c>
      <c r="D35" s="108">
        <v>51</v>
      </c>
      <c r="E35" s="126">
        <v>1</v>
      </c>
      <c r="F35" s="184">
        <v>5</v>
      </c>
      <c r="G35" s="123">
        <v>6</v>
      </c>
      <c r="H35" s="106">
        <f t="shared" si="0"/>
        <v>0.11764705882352941</v>
      </c>
      <c r="I35" s="108">
        <v>132</v>
      </c>
      <c r="J35" s="126">
        <v>2</v>
      </c>
      <c r="K35" s="184">
        <v>17</v>
      </c>
      <c r="L35" s="123">
        <v>18</v>
      </c>
      <c r="M35" s="106">
        <f t="shared" si="1"/>
        <v>0.13636363636363635</v>
      </c>
      <c r="N35" s="108">
        <v>7523</v>
      </c>
      <c r="O35" s="126">
        <v>138</v>
      </c>
      <c r="P35" s="184">
        <v>762</v>
      </c>
      <c r="Q35" s="123">
        <v>835</v>
      </c>
      <c r="R35" s="106">
        <f t="shared" si="2"/>
        <v>0.11099295493818956</v>
      </c>
      <c r="S35" s="108">
        <v>6601</v>
      </c>
      <c r="T35" s="126">
        <v>81</v>
      </c>
      <c r="U35" s="184">
        <v>913</v>
      </c>
      <c r="V35" s="123">
        <v>962</v>
      </c>
      <c r="W35" s="106">
        <f t="shared" si="3"/>
        <v>0.14573549462202698</v>
      </c>
      <c r="X35" s="108">
        <v>4546</v>
      </c>
      <c r="Y35" s="126">
        <v>41</v>
      </c>
      <c r="Z35" s="184">
        <v>878</v>
      </c>
      <c r="AA35" s="123">
        <v>899</v>
      </c>
      <c r="AB35" s="76">
        <f t="shared" si="4"/>
        <v>0.19775626924769027</v>
      </c>
      <c r="AC35" s="185">
        <v>2301</v>
      </c>
      <c r="AD35" s="126">
        <v>7</v>
      </c>
      <c r="AE35" s="184">
        <v>537</v>
      </c>
      <c r="AF35" s="123">
        <v>539</v>
      </c>
      <c r="AG35" s="106">
        <f t="shared" si="5"/>
        <v>0.23424598000869187</v>
      </c>
      <c r="AH35" s="108">
        <v>940</v>
      </c>
      <c r="AI35" s="126">
        <v>3</v>
      </c>
      <c r="AJ35" s="184">
        <v>225</v>
      </c>
      <c r="AK35" s="123">
        <v>226</v>
      </c>
      <c r="AL35" s="106">
        <f t="shared" si="6"/>
        <v>0.2404255319148936</v>
      </c>
      <c r="AM35" s="108">
        <f t="shared" si="7"/>
        <v>22094</v>
      </c>
      <c r="AN35" s="126">
        <f t="shared" si="8"/>
        <v>273</v>
      </c>
      <c r="AO35" s="125">
        <f t="shared" si="9"/>
        <v>3337</v>
      </c>
      <c r="AP35" s="123">
        <f t="shared" si="10"/>
        <v>3485</v>
      </c>
      <c r="AQ35" s="106">
        <f t="shared" si="11"/>
        <v>0.1577351317099665</v>
      </c>
      <c r="AR35" s="82">
        <f t="shared" si="12"/>
        <v>1.721664275466284E-3</v>
      </c>
      <c r="AS35" s="82">
        <f t="shared" si="13"/>
        <v>5.1649928263988523E-3</v>
      </c>
      <c r="AT35" s="82">
        <f t="shared" si="14"/>
        <v>0.23959827833572453</v>
      </c>
      <c r="AU35" s="82">
        <f t="shared" si="15"/>
        <v>0.27604017216642757</v>
      </c>
      <c r="AV35" s="82">
        <f t="shared" si="16"/>
        <v>0.25796269727403154</v>
      </c>
      <c r="AW35" s="82">
        <f t="shared" si="17"/>
        <v>0.15466284074605452</v>
      </c>
      <c r="AX35" s="82">
        <f t="shared" si="18"/>
        <v>6.4849354375896701E-2</v>
      </c>
      <c r="AY35" s="140"/>
    </row>
    <row r="36" spans="2:51" ht="13.5" customHeight="1">
      <c r="B36" s="138">
        <v>31</v>
      </c>
      <c r="C36" s="28" t="s">
        <v>35</v>
      </c>
      <c r="D36" s="108">
        <v>92</v>
      </c>
      <c r="E36" s="126">
        <v>2</v>
      </c>
      <c r="F36" s="184">
        <v>15</v>
      </c>
      <c r="G36" s="123">
        <v>16</v>
      </c>
      <c r="H36" s="106">
        <f t="shared" si="0"/>
        <v>0.17391304347826086</v>
      </c>
      <c r="I36" s="108">
        <v>251</v>
      </c>
      <c r="J36" s="126">
        <v>6</v>
      </c>
      <c r="K36" s="184">
        <v>58</v>
      </c>
      <c r="L36" s="123">
        <v>64</v>
      </c>
      <c r="M36" s="106">
        <f t="shared" si="1"/>
        <v>0.2549800796812749</v>
      </c>
      <c r="N36" s="108">
        <v>11132</v>
      </c>
      <c r="O36" s="126">
        <v>146</v>
      </c>
      <c r="P36" s="184">
        <v>1059</v>
      </c>
      <c r="Q36" s="123">
        <v>1134</v>
      </c>
      <c r="R36" s="106">
        <f t="shared" si="2"/>
        <v>0.10186848724398131</v>
      </c>
      <c r="S36" s="108">
        <v>9282</v>
      </c>
      <c r="T36" s="126">
        <v>100</v>
      </c>
      <c r="U36" s="184">
        <v>1269</v>
      </c>
      <c r="V36" s="123">
        <v>1322</v>
      </c>
      <c r="W36" s="106">
        <f t="shared" si="3"/>
        <v>0.14242620124973066</v>
      </c>
      <c r="X36" s="108">
        <v>5508</v>
      </c>
      <c r="Y36" s="126">
        <v>47</v>
      </c>
      <c r="Z36" s="184">
        <v>976</v>
      </c>
      <c r="AA36" s="123">
        <v>1003</v>
      </c>
      <c r="AB36" s="76">
        <f t="shared" si="4"/>
        <v>0.18209876543209877</v>
      </c>
      <c r="AC36" s="185">
        <v>2468</v>
      </c>
      <c r="AD36" s="126">
        <v>9</v>
      </c>
      <c r="AE36" s="184">
        <v>544</v>
      </c>
      <c r="AF36" s="123">
        <v>550</v>
      </c>
      <c r="AG36" s="106">
        <f t="shared" si="5"/>
        <v>0.22285251215559157</v>
      </c>
      <c r="AH36" s="108">
        <v>948</v>
      </c>
      <c r="AI36" s="126">
        <v>4</v>
      </c>
      <c r="AJ36" s="184">
        <v>209</v>
      </c>
      <c r="AK36" s="123">
        <v>212</v>
      </c>
      <c r="AL36" s="106">
        <f t="shared" si="6"/>
        <v>0.22362869198312235</v>
      </c>
      <c r="AM36" s="108">
        <f t="shared" si="7"/>
        <v>29681</v>
      </c>
      <c r="AN36" s="126">
        <f t="shared" si="8"/>
        <v>314</v>
      </c>
      <c r="AO36" s="125">
        <f t="shared" si="9"/>
        <v>4130</v>
      </c>
      <c r="AP36" s="123">
        <f t="shared" si="10"/>
        <v>4301</v>
      </c>
      <c r="AQ36" s="106">
        <f t="shared" si="11"/>
        <v>0.14490751659310669</v>
      </c>
      <c r="AR36" s="82">
        <f t="shared" si="12"/>
        <v>3.72006510113927E-3</v>
      </c>
      <c r="AS36" s="82">
        <f t="shared" si="13"/>
        <v>1.488026040455708E-2</v>
      </c>
      <c r="AT36" s="82">
        <f t="shared" si="14"/>
        <v>0.26365961404324578</v>
      </c>
      <c r="AU36" s="82">
        <f t="shared" si="15"/>
        <v>0.30737037898163216</v>
      </c>
      <c r="AV36" s="82">
        <f t="shared" si="16"/>
        <v>0.233201581027668</v>
      </c>
      <c r="AW36" s="82">
        <f t="shared" si="17"/>
        <v>0.12787723785166241</v>
      </c>
      <c r="AX36" s="82">
        <f t="shared" si="18"/>
        <v>4.9290862590095325E-2</v>
      </c>
      <c r="AY36" s="140"/>
    </row>
    <row r="37" spans="2:51" ht="13.5" customHeight="1">
      <c r="B37" s="138">
        <v>32</v>
      </c>
      <c r="C37" s="28" t="s">
        <v>36</v>
      </c>
      <c r="D37" s="108">
        <v>48</v>
      </c>
      <c r="E37" s="126">
        <v>2</v>
      </c>
      <c r="F37" s="184">
        <v>11</v>
      </c>
      <c r="G37" s="123">
        <v>13</v>
      </c>
      <c r="H37" s="106">
        <f t="shared" si="0"/>
        <v>0.27083333333333331</v>
      </c>
      <c r="I37" s="108">
        <v>157</v>
      </c>
      <c r="J37" s="126">
        <v>4</v>
      </c>
      <c r="K37" s="184">
        <v>32</v>
      </c>
      <c r="L37" s="123">
        <v>34</v>
      </c>
      <c r="M37" s="106">
        <f t="shared" si="1"/>
        <v>0.21656050955414013</v>
      </c>
      <c r="N37" s="108">
        <v>8298</v>
      </c>
      <c r="O37" s="126">
        <v>98</v>
      </c>
      <c r="P37" s="184">
        <v>886</v>
      </c>
      <c r="Q37" s="123">
        <v>946</v>
      </c>
      <c r="R37" s="106">
        <f t="shared" si="2"/>
        <v>0.11400337430706194</v>
      </c>
      <c r="S37" s="108">
        <v>7576</v>
      </c>
      <c r="T37" s="126">
        <v>76</v>
      </c>
      <c r="U37" s="184">
        <v>1119</v>
      </c>
      <c r="V37" s="123">
        <v>1161</v>
      </c>
      <c r="W37" s="106">
        <f t="shared" si="3"/>
        <v>0.15324709609292503</v>
      </c>
      <c r="X37" s="108">
        <v>5154</v>
      </c>
      <c r="Y37" s="126">
        <v>38</v>
      </c>
      <c r="Z37" s="184">
        <v>1036</v>
      </c>
      <c r="AA37" s="123">
        <v>1065</v>
      </c>
      <c r="AB37" s="76">
        <f t="shared" si="4"/>
        <v>0.20663562281722933</v>
      </c>
      <c r="AC37" s="185">
        <v>2372</v>
      </c>
      <c r="AD37" s="126">
        <v>7</v>
      </c>
      <c r="AE37" s="184">
        <v>583</v>
      </c>
      <c r="AF37" s="123">
        <v>586</v>
      </c>
      <c r="AG37" s="106">
        <f t="shared" si="5"/>
        <v>0.24704890387858347</v>
      </c>
      <c r="AH37" s="108">
        <v>901</v>
      </c>
      <c r="AI37" s="126">
        <v>0</v>
      </c>
      <c r="AJ37" s="184">
        <v>212</v>
      </c>
      <c r="AK37" s="123">
        <v>212</v>
      </c>
      <c r="AL37" s="106">
        <f t="shared" si="6"/>
        <v>0.23529411764705882</v>
      </c>
      <c r="AM37" s="108">
        <f t="shared" si="7"/>
        <v>24506</v>
      </c>
      <c r="AN37" s="126">
        <f t="shared" si="8"/>
        <v>225</v>
      </c>
      <c r="AO37" s="125">
        <f t="shared" si="9"/>
        <v>3879</v>
      </c>
      <c r="AP37" s="123">
        <f t="shared" si="10"/>
        <v>4017</v>
      </c>
      <c r="AQ37" s="106">
        <f t="shared" si="11"/>
        <v>0.16391904023504447</v>
      </c>
      <c r="AR37" s="82">
        <f t="shared" si="12"/>
        <v>3.2362459546925568E-3</v>
      </c>
      <c r="AS37" s="82">
        <f t="shared" si="13"/>
        <v>8.4640278815036104E-3</v>
      </c>
      <c r="AT37" s="82">
        <f t="shared" si="14"/>
        <v>0.23549912870301221</v>
      </c>
      <c r="AU37" s="82">
        <f t="shared" si="15"/>
        <v>0.28902165795369678</v>
      </c>
      <c r="AV37" s="82">
        <f t="shared" si="16"/>
        <v>0.26512322628827484</v>
      </c>
      <c r="AW37" s="82">
        <f t="shared" si="17"/>
        <v>0.14588000995767986</v>
      </c>
      <c r="AX37" s="82">
        <f t="shared" si="18"/>
        <v>5.2775703261140151E-2</v>
      </c>
      <c r="AY37" s="140"/>
    </row>
    <row r="38" spans="2:51" ht="13.5" customHeight="1">
      <c r="B38" s="138">
        <v>33</v>
      </c>
      <c r="C38" s="28" t="s">
        <v>37</v>
      </c>
      <c r="D38" s="108">
        <v>11</v>
      </c>
      <c r="E38" s="126">
        <v>0</v>
      </c>
      <c r="F38" s="184">
        <v>3</v>
      </c>
      <c r="G38" s="123">
        <v>3</v>
      </c>
      <c r="H38" s="106">
        <f t="shared" si="0"/>
        <v>0.27272727272727271</v>
      </c>
      <c r="I38" s="108">
        <v>45</v>
      </c>
      <c r="J38" s="126">
        <v>0</v>
      </c>
      <c r="K38" s="184">
        <v>12</v>
      </c>
      <c r="L38" s="123">
        <v>12</v>
      </c>
      <c r="M38" s="106">
        <f t="shared" si="1"/>
        <v>0.26666666666666666</v>
      </c>
      <c r="N38" s="108">
        <v>2779</v>
      </c>
      <c r="O38" s="126">
        <v>38</v>
      </c>
      <c r="P38" s="184">
        <v>307</v>
      </c>
      <c r="Q38" s="123">
        <v>329</v>
      </c>
      <c r="R38" s="106">
        <f t="shared" si="2"/>
        <v>0.11838790931989925</v>
      </c>
      <c r="S38" s="108">
        <v>2140</v>
      </c>
      <c r="T38" s="126">
        <v>35</v>
      </c>
      <c r="U38" s="184">
        <v>339</v>
      </c>
      <c r="V38" s="123">
        <v>352</v>
      </c>
      <c r="W38" s="106">
        <f t="shared" si="3"/>
        <v>0.16448598130841122</v>
      </c>
      <c r="X38" s="108">
        <v>1245</v>
      </c>
      <c r="Y38" s="126">
        <v>13</v>
      </c>
      <c r="Z38" s="184">
        <v>254</v>
      </c>
      <c r="AA38" s="123">
        <v>263</v>
      </c>
      <c r="AB38" s="76">
        <f t="shared" si="4"/>
        <v>0.21124497991967872</v>
      </c>
      <c r="AC38" s="185">
        <v>659</v>
      </c>
      <c r="AD38" s="126">
        <v>4</v>
      </c>
      <c r="AE38" s="184">
        <v>151</v>
      </c>
      <c r="AF38" s="123">
        <v>152</v>
      </c>
      <c r="AG38" s="106">
        <f t="shared" si="5"/>
        <v>0.2306525037936267</v>
      </c>
      <c r="AH38" s="108">
        <v>246</v>
      </c>
      <c r="AI38" s="126">
        <v>2</v>
      </c>
      <c r="AJ38" s="184">
        <v>64</v>
      </c>
      <c r="AK38" s="123">
        <v>65</v>
      </c>
      <c r="AL38" s="106">
        <f t="shared" si="6"/>
        <v>0.26422764227642276</v>
      </c>
      <c r="AM38" s="108">
        <f t="shared" si="7"/>
        <v>7125</v>
      </c>
      <c r="AN38" s="126">
        <f t="shared" si="8"/>
        <v>92</v>
      </c>
      <c r="AO38" s="125">
        <f t="shared" si="9"/>
        <v>1130</v>
      </c>
      <c r="AP38" s="123">
        <f t="shared" si="10"/>
        <v>1176</v>
      </c>
      <c r="AQ38" s="106">
        <f t="shared" si="11"/>
        <v>0.16505263157894737</v>
      </c>
      <c r="AR38" s="82">
        <f t="shared" si="12"/>
        <v>2.5510204081632651E-3</v>
      </c>
      <c r="AS38" s="82">
        <f t="shared" si="13"/>
        <v>1.020408163265306E-2</v>
      </c>
      <c r="AT38" s="82">
        <f t="shared" si="14"/>
        <v>0.27976190476190477</v>
      </c>
      <c r="AU38" s="82">
        <f t="shared" si="15"/>
        <v>0.29931972789115646</v>
      </c>
      <c r="AV38" s="82">
        <f t="shared" si="16"/>
        <v>0.22363945578231292</v>
      </c>
      <c r="AW38" s="82">
        <f t="shared" si="17"/>
        <v>0.12925170068027211</v>
      </c>
      <c r="AX38" s="82">
        <f t="shared" si="18"/>
        <v>5.5272108843537414E-2</v>
      </c>
      <c r="AY38" s="140"/>
    </row>
    <row r="39" spans="2:51" ht="13.5" customHeight="1">
      <c r="B39" s="138">
        <v>34</v>
      </c>
      <c r="C39" s="28" t="s">
        <v>38</v>
      </c>
      <c r="D39" s="108">
        <v>117</v>
      </c>
      <c r="E39" s="126">
        <v>4</v>
      </c>
      <c r="F39" s="184">
        <v>24</v>
      </c>
      <c r="G39" s="123">
        <v>27</v>
      </c>
      <c r="H39" s="106">
        <f t="shared" si="0"/>
        <v>0.23076923076923078</v>
      </c>
      <c r="I39" s="108">
        <v>217</v>
      </c>
      <c r="J39" s="126">
        <v>10</v>
      </c>
      <c r="K39" s="184">
        <v>58</v>
      </c>
      <c r="L39" s="123">
        <v>61</v>
      </c>
      <c r="M39" s="106">
        <f t="shared" si="1"/>
        <v>0.28110599078341014</v>
      </c>
      <c r="N39" s="108">
        <v>10912</v>
      </c>
      <c r="O39" s="126">
        <v>169</v>
      </c>
      <c r="P39" s="184">
        <v>1163</v>
      </c>
      <c r="Q39" s="123">
        <v>1277</v>
      </c>
      <c r="R39" s="106">
        <f t="shared" si="2"/>
        <v>0.11702712609970674</v>
      </c>
      <c r="S39" s="108">
        <v>9369</v>
      </c>
      <c r="T39" s="126">
        <v>114</v>
      </c>
      <c r="U39" s="184">
        <v>1401</v>
      </c>
      <c r="V39" s="123">
        <v>1463</v>
      </c>
      <c r="W39" s="106">
        <f t="shared" si="3"/>
        <v>0.15615327142704663</v>
      </c>
      <c r="X39" s="108">
        <v>6163</v>
      </c>
      <c r="Y39" s="126">
        <v>52</v>
      </c>
      <c r="Z39" s="184">
        <v>1224</v>
      </c>
      <c r="AA39" s="123">
        <v>1253</v>
      </c>
      <c r="AB39" s="76">
        <f t="shared" si="4"/>
        <v>0.20331007626156092</v>
      </c>
      <c r="AC39" s="185">
        <v>3140</v>
      </c>
      <c r="AD39" s="126">
        <v>11</v>
      </c>
      <c r="AE39" s="184">
        <v>802</v>
      </c>
      <c r="AF39" s="123">
        <v>809</v>
      </c>
      <c r="AG39" s="106">
        <f t="shared" si="5"/>
        <v>0.25764331210191083</v>
      </c>
      <c r="AH39" s="108">
        <v>1126</v>
      </c>
      <c r="AI39" s="126">
        <v>1</v>
      </c>
      <c r="AJ39" s="184">
        <v>335</v>
      </c>
      <c r="AK39" s="123">
        <v>336</v>
      </c>
      <c r="AL39" s="106">
        <f t="shared" si="6"/>
        <v>0.2984014209591474</v>
      </c>
      <c r="AM39" s="108">
        <f t="shared" si="7"/>
        <v>31044</v>
      </c>
      <c r="AN39" s="126">
        <f t="shared" si="8"/>
        <v>361</v>
      </c>
      <c r="AO39" s="125">
        <f t="shared" si="9"/>
        <v>5007</v>
      </c>
      <c r="AP39" s="123">
        <f t="shared" si="10"/>
        <v>5226</v>
      </c>
      <c r="AQ39" s="106">
        <f t="shared" si="11"/>
        <v>0.16834170854271358</v>
      </c>
      <c r="AR39" s="82">
        <f t="shared" si="12"/>
        <v>5.1664753157290473E-3</v>
      </c>
      <c r="AS39" s="82">
        <f t="shared" si="13"/>
        <v>1.1672407194795254E-2</v>
      </c>
      <c r="AT39" s="82">
        <f t="shared" si="14"/>
        <v>0.24435514734022196</v>
      </c>
      <c r="AU39" s="82">
        <f t="shared" si="15"/>
        <v>0.27994642173746653</v>
      </c>
      <c r="AV39" s="82">
        <f t="shared" si="16"/>
        <v>0.2397627248373517</v>
      </c>
      <c r="AW39" s="82">
        <f t="shared" si="17"/>
        <v>0.15480290853425183</v>
      </c>
      <c r="AX39" s="82">
        <f t="shared" si="18"/>
        <v>6.4293915040183697E-2</v>
      </c>
      <c r="AY39" s="140"/>
    </row>
    <row r="40" spans="2:51" ht="13.5" customHeight="1">
      <c r="B40" s="138">
        <v>35</v>
      </c>
      <c r="C40" s="28" t="s">
        <v>1</v>
      </c>
      <c r="D40" s="108">
        <v>18</v>
      </c>
      <c r="E40" s="126">
        <v>0</v>
      </c>
      <c r="F40" s="184">
        <v>3</v>
      </c>
      <c r="G40" s="123">
        <v>3</v>
      </c>
      <c r="H40" s="106">
        <f t="shared" si="0"/>
        <v>0.16666666666666666</v>
      </c>
      <c r="I40" s="108">
        <v>53</v>
      </c>
      <c r="J40" s="126">
        <v>1</v>
      </c>
      <c r="K40" s="184">
        <v>12</v>
      </c>
      <c r="L40" s="123">
        <v>12</v>
      </c>
      <c r="M40" s="106">
        <f t="shared" si="1"/>
        <v>0.22641509433962265</v>
      </c>
      <c r="N40" s="108">
        <v>21933</v>
      </c>
      <c r="O40" s="126">
        <v>281</v>
      </c>
      <c r="P40" s="184">
        <v>2089</v>
      </c>
      <c r="Q40" s="123">
        <v>2258</v>
      </c>
      <c r="R40" s="106">
        <f t="shared" si="2"/>
        <v>0.10294989285551452</v>
      </c>
      <c r="S40" s="108">
        <v>19088</v>
      </c>
      <c r="T40" s="126">
        <v>264</v>
      </c>
      <c r="U40" s="184">
        <v>2700</v>
      </c>
      <c r="V40" s="123">
        <v>2841</v>
      </c>
      <c r="W40" s="106">
        <f t="shared" si="3"/>
        <v>0.14883696563285834</v>
      </c>
      <c r="X40" s="108">
        <v>13513</v>
      </c>
      <c r="Y40" s="126">
        <v>100</v>
      </c>
      <c r="Z40" s="184">
        <v>2431</v>
      </c>
      <c r="AA40" s="123">
        <v>2478</v>
      </c>
      <c r="AB40" s="76">
        <f t="shared" si="4"/>
        <v>0.18337896840079923</v>
      </c>
      <c r="AC40" s="185">
        <v>6580</v>
      </c>
      <c r="AD40" s="126">
        <v>26</v>
      </c>
      <c r="AE40" s="184">
        <v>1391</v>
      </c>
      <c r="AF40" s="123">
        <v>1402</v>
      </c>
      <c r="AG40" s="106">
        <f t="shared" si="5"/>
        <v>0.21306990881458968</v>
      </c>
      <c r="AH40" s="108">
        <v>2498</v>
      </c>
      <c r="AI40" s="126">
        <v>5</v>
      </c>
      <c r="AJ40" s="184">
        <v>503</v>
      </c>
      <c r="AK40" s="123">
        <v>506</v>
      </c>
      <c r="AL40" s="106">
        <f t="shared" si="6"/>
        <v>0.20256204963971178</v>
      </c>
      <c r="AM40" s="108">
        <f t="shared" si="7"/>
        <v>63683</v>
      </c>
      <c r="AN40" s="126">
        <f t="shared" si="8"/>
        <v>677</v>
      </c>
      <c r="AO40" s="125">
        <f t="shared" si="9"/>
        <v>9129</v>
      </c>
      <c r="AP40" s="123">
        <f t="shared" si="10"/>
        <v>9500</v>
      </c>
      <c r="AQ40" s="106">
        <f t="shared" si="11"/>
        <v>0.14917638930326774</v>
      </c>
      <c r="AR40" s="82">
        <f t="shared" si="12"/>
        <v>3.1578947368421053E-4</v>
      </c>
      <c r="AS40" s="82">
        <f t="shared" si="13"/>
        <v>1.2631578947368421E-3</v>
      </c>
      <c r="AT40" s="82">
        <f t="shared" si="14"/>
        <v>0.23768421052631578</v>
      </c>
      <c r="AU40" s="82">
        <f t="shared" si="15"/>
        <v>0.29905263157894735</v>
      </c>
      <c r="AV40" s="82">
        <f t="shared" si="16"/>
        <v>0.26084210526315788</v>
      </c>
      <c r="AW40" s="82">
        <f t="shared" si="17"/>
        <v>0.14757894736842106</v>
      </c>
      <c r="AX40" s="82">
        <f t="shared" si="18"/>
        <v>5.3263157894736839E-2</v>
      </c>
      <c r="AY40" s="140"/>
    </row>
    <row r="41" spans="2:51" ht="13.5" customHeight="1">
      <c r="B41" s="138">
        <v>36</v>
      </c>
      <c r="C41" s="28" t="s">
        <v>2</v>
      </c>
      <c r="D41" s="108">
        <v>29</v>
      </c>
      <c r="E41" s="126">
        <v>0</v>
      </c>
      <c r="F41" s="184">
        <v>3</v>
      </c>
      <c r="G41" s="123">
        <v>3</v>
      </c>
      <c r="H41" s="106">
        <f t="shared" si="0"/>
        <v>0.10344827586206896</v>
      </c>
      <c r="I41" s="108">
        <v>55</v>
      </c>
      <c r="J41" s="126">
        <v>0</v>
      </c>
      <c r="K41" s="184">
        <v>13</v>
      </c>
      <c r="L41" s="123">
        <v>13</v>
      </c>
      <c r="M41" s="106">
        <f t="shared" si="1"/>
        <v>0.23636363636363636</v>
      </c>
      <c r="N41" s="108">
        <v>5940</v>
      </c>
      <c r="O41" s="126">
        <v>72</v>
      </c>
      <c r="P41" s="184">
        <v>521</v>
      </c>
      <c r="Q41" s="123">
        <v>559</v>
      </c>
      <c r="R41" s="106">
        <f t="shared" si="2"/>
        <v>9.4107744107744112E-2</v>
      </c>
      <c r="S41" s="108">
        <v>5081</v>
      </c>
      <c r="T41" s="126">
        <v>58</v>
      </c>
      <c r="U41" s="184">
        <v>709</v>
      </c>
      <c r="V41" s="123">
        <v>740</v>
      </c>
      <c r="W41" s="106">
        <f t="shared" si="3"/>
        <v>0.14564062192481794</v>
      </c>
      <c r="X41" s="108">
        <v>3730</v>
      </c>
      <c r="Y41" s="126">
        <v>28</v>
      </c>
      <c r="Z41" s="184">
        <v>690</v>
      </c>
      <c r="AA41" s="123">
        <v>705</v>
      </c>
      <c r="AB41" s="76">
        <f t="shared" si="4"/>
        <v>0.18900804289544235</v>
      </c>
      <c r="AC41" s="185">
        <v>1949</v>
      </c>
      <c r="AD41" s="126">
        <v>8</v>
      </c>
      <c r="AE41" s="184">
        <v>428</v>
      </c>
      <c r="AF41" s="123">
        <v>431</v>
      </c>
      <c r="AG41" s="106">
        <f t="shared" si="5"/>
        <v>0.22113904566444331</v>
      </c>
      <c r="AH41" s="108">
        <v>805</v>
      </c>
      <c r="AI41" s="126">
        <v>3</v>
      </c>
      <c r="AJ41" s="184">
        <v>185</v>
      </c>
      <c r="AK41" s="123">
        <v>187</v>
      </c>
      <c r="AL41" s="106">
        <f t="shared" si="6"/>
        <v>0.23229813664596274</v>
      </c>
      <c r="AM41" s="108">
        <f t="shared" si="7"/>
        <v>17589</v>
      </c>
      <c r="AN41" s="126">
        <f t="shared" si="8"/>
        <v>169</v>
      </c>
      <c r="AO41" s="125">
        <f t="shared" si="9"/>
        <v>2549</v>
      </c>
      <c r="AP41" s="123">
        <f t="shared" si="10"/>
        <v>2638</v>
      </c>
      <c r="AQ41" s="106">
        <f t="shared" si="11"/>
        <v>0.14998010119961339</v>
      </c>
      <c r="AR41" s="82">
        <f t="shared" si="12"/>
        <v>1.1372251705837756E-3</v>
      </c>
      <c r="AS41" s="82">
        <f t="shared" si="13"/>
        <v>4.9279757391963606E-3</v>
      </c>
      <c r="AT41" s="82">
        <f t="shared" si="14"/>
        <v>0.21190295678544352</v>
      </c>
      <c r="AU41" s="82">
        <f t="shared" si="15"/>
        <v>0.28051554207733131</v>
      </c>
      <c r="AV41" s="82">
        <f t="shared" si="16"/>
        <v>0.26724791508718726</v>
      </c>
      <c r="AW41" s="82">
        <f t="shared" si="17"/>
        <v>0.16338134950720243</v>
      </c>
      <c r="AX41" s="82">
        <f t="shared" si="18"/>
        <v>7.0887035633055345E-2</v>
      </c>
      <c r="AY41" s="140"/>
    </row>
    <row r="42" spans="2:51" ht="13.5" customHeight="1">
      <c r="B42" s="138">
        <v>37</v>
      </c>
      <c r="C42" s="28" t="s">
        <v>3</v>
      </c>
      <c r="D42" s="108">
        <v>26</v>
      </c>
      <c r="E42" s="126">
        <v>0</v>
      </c>
      <c r="F42" s="184">
        <v>5</v>
      </c>
      <c r="G42" s="123">
        <v>5</v>
      </c>
      <c r="H42" s="106">
        <f t="shared" si="0"/>
        <v>0.19230769230769232</v>
      </c>
      <c r="I42" s="108">
        <v>106</v>
      </c>
      <c r="J42" s="126">
        <v>4</v>
      </c>
      <c r="K42" s="184">
        <v>21</v>
      </c>
      <c r="L42" s="123">
        <v>24</v>
      </c>
      <c r="M42" s="106">
        <f t="shared" si="1"/>
        <v>0.22641509433962265</v>
      </c>
      <c r="N42" s="108">
        <v>19235</v>
      </c>
      <c r="O42" s="126">
        <v>284</v>
      </c>
      <c r="P42" s="184">
        <v>1933</v>
      </c>
      <c r="Q42" s="123">
        <v>2101</v>
      </c>
      <c r="R42" s="106">
        <f t="shared" si="2"/>
        <v>0.10922796984663374</v>
      </c>
      <c r="S42" s="108">
        <v>15898</v>
      </c>
      <c r="T42" s="126">
        <v>179</v>
      </c>
      <c r="U42" s="184">
        <v>2172</v>
      </c>
      <c r="V42" s="123">
        <v>2275</v>
      </c>
      <c r="W42" s="106">
        <f t="shared" si="3"/>
        <v>0.14309976097622343</v>
      </c>
      <c r="X42" s="108">
        <v>11258</v>
      </c>
      <c r="Y42" s="126">
        <v>92</v>
      </c>
      <c r="Z42" s="184">
        <v>2155</v>
      </c>
      <c r="AA42" s="123">
        <v>2208</v>
      </c>
      <c r="AB42" s="76">
        <f t="shared" si="4"/>
        <v>0.19612719843666726</v>
      </c>
      <c r="AC42" s="185">
        <v>5597</v>
      </c>
      <c r="AD42" s="126">
        <v>21</v>
      </c>
      <c r="AE42" s="184">
        <v>1263</v>
      </c>
      <c r="AF42" s="123">
        <v>1277</v>
      </c>
      <c r="AG42" s="106">
        <f t="shared" si="5"/>
        <v>0.22815794175451135</v>
      </c>
      <c r="AH42" s="108">
        <v>2125</v>
      </c>
      <c r="AI42" s="126">
        <v>2</v>
      </c>
      <c r="AJ42" s="184">
        <v>503</v>
      </c>
      <c r="AK42" s="123">
        <v>503</v>
      </c>
      <c r="AL42" s="106">
        <f t="shared" si="6"/>
        <v>0.23670588235294118</v>
      </c>
      <c r="AM42" s="108">
        <f t="shared" si="7"/>
        <v>54245</v>
      </c>
      <c r="AN42" s="126">
        <f t="shared" si="8"/>
        <v>582</v>
      </c>
      <c r="AO42" s="125">
        <f t="shared" si="9"/>
        <v>8052</v>
      </c>
      <c r="AP42" s="123">
        <f t="shared" si="10"/>
        <v>8393</v>
      </c>
      <c r="AQ42" s="106">
        <f t="shared" si="11"/>
        <v>0.1547239376901097</v>
      </c>
      <c r="AR42" s="82">
        <f t="shared" si="12"/>
        <v>5.9573454068866907E-4</v>
      </c>
      <c r="AS42" s="82">
        <f t="shared" si="13"/>
        <v>2.8595257953056116E-3</v>
      </c>
      <c r="AT42" s="82">
        <f t="shared" si="14"/>
        <v>0.25032765399737877</v>
      </c>
      <c r="AU42" s="82">
        <f t="shared" si="15"/>
        <v>0.27105921601334443</v>
      </c>
      <c r="AV42" s="82">
        <f t="shared" si="16"/>
        <v>0.26307637316811627</v>
      </c>
      <c r="AW42" s="82">
        <f t="shared" si="17"/>
        <v>0.1521506016918861</v>
      </c>
      <c r="AX42" s="82">
        <f t="shared" si="18"/>
        <v>5.9930894793280114E-2</v>
      </c>
      <c r="AY42" s="140"/>
    </row>
    <row r="43" spans="2:51" ht="13.5" customHeight="1">
      <c r="B43" s="138">
        <v>38</v>
      </c>
      <c r="C43" s="139" t="s">
        <v>39</v>
      </c>
      <c r="D43" s="141">
        <v>20</v>
      </c>
      <c r="E43" s="126">
        <v>0</v>
      </c>
      <c r="F43" s="184">
        <v>5</v>
      </c>
      <c r="G43" s="123">
        <v>5</v>
      </c>
      <c r="H43" s="106">
        <f t="shared" si="0"/>
        <v>0.25</v>
      </c>
      <c r="I43" s="141">
        <v>49</v>
      </c>
      <c r="J43" s="126">
        <v>2</v>
      </c>
      <c r="K43" s="184">
        <v>9</v>
      </c>
      <c r="L43" s="123">
        <v>10</v>
      </c>
      <c r="M43" s="106">
        <f t="shared" si="1"/>
        <v>0.20408163265306123</v>
      </c>
      <c r="N43" s="141">
        <v>4040</v>
      </c>
      <c r="O43" s="126">
        <v>42</v>
      </c>
      <c r="P43" s="184">
        <v>420</v>
      </c>
      <c r="Q43" s="123">
        <v>449</v>
      </c>
      <c r="R43" s="106">
        <f t="shared" si="2"/>
        <v>0.11113861386138614</v>
      </c>
      <c r="S43" s="141">
        <v>3359</v>
      </c>
      <c r="T43" s="126">
        <v>53</v>
      </c>
      <c r="U43" s="184">
        <v>497</v>
      </c>
      <c r="V43" s="123">
        <v>524</v>
      </c>
      <c r="W43" s="106">
        <f t="shared" si="3"/>
        <v>0.15599880916939565</v>
      </c>
      <c r="X43" s="141">
        <v>2339</v>
      </c>
      <c r="Y43" s="126">
        <v>25</v>
      </c>
      <c r="Z43" s="184">
        <v>476</v>
      </c>
      <c r="AA43" s="123">
        <v>489</v>
      </c>
      <c r="AB43" s="76">
        <f t="shared" si="4"/>
        <v>0.20906370243693886</v>
      </c>
      <c r="AC43" s="232">
        <v>1117</v>
      </c>
      <c r="AD43" s="126">
        <v>1</v>
      </c>
      <c r="AE43" s="184">
        <v>271</v>
      </c>
      <c r="AF43" s="123">
        <v>272</v>
      </c>
      <c r="AG43" s="106">
        <f t="shared" si="5"/>
        <v>0.24350940017905104</v>
      </c>
      <c r="AH43" s="141">
        <v>419</v>
      </c>
      <c r="AI43" s="126">
        <v>1</v>
      </c>
      <c r="AJ43" s="184">
        <v>106</v>
      </c>
      <c r="AK43" s="123">
        <v>106</v>
      </c>
      <c r="AL43" s="106">
        <f t="shared" si="6"/>
        <v>0.2529832935560859</v>
      </c>
      <c r="AM43" s="141">
        <f t="shared" si="7"/>
        <v>11343</v>
      </c>
      <c r="AN43" s="126">
        <f t="shared" si="8"/>
        <v>124</v>
      </c>
      <c r="AO43" s="125">
        <f t="shared" si="9"/>
        <v>1784</v>
      </c>
      <c r="AP43" s="123">
        <f t="shared" si="10"/>
        <v>1855</v>
      </c>
      <c r="AQ43" s="106">
        <f t="shared" si="11"/>
        <v>0.16353698316142115</v>
      </c>
      <c r="AR43" s="82">
        <f t="shared" si="12"/>
        <v>2.6954177897574125E-3</v>
      </c>
      <c r="AS43" s="82">
        <f t="shared" si="13"/>
        <v>5.3908355795148251E-3</v>
      </c>
      <c r="AT43" s="82">
        <f t="shared" si="14"/>
        <v>0.24204851752021564</v>
      </c>
      <c r="AU43" s="82">
        <f t="shared" si="15"/>
        <v>0.28247978436657684</v>
      </c>
      <c r="AV43" s="82">
        <f t="shared" si="16"/>
        <v>0.26361185983827495</v>
      </c>
      <c r="AW43" s="82">
        <f t="shared" si="17"/>
        <v>0.14663072776280323</v>
      </c>
      <c r="AX43" s="82">
        <f t="shared" si="18"/>
        <v>5.7142857142857141E-2</v>
      </c>
      <c r="AY43" s="140"/>
    </row>
    <row r="44" spans="2:51" ht="13.5" customHeight="1">
      <c r="B44" s="138">
        <v>39</v>
      </c>
      <c r="C44" s="139" t="s">
        <v>7</v>
      </c>
      <c r="D44" s="141">
        <v>39</v>
      </c>
      <c r="E44" s="126">
        <v>0</v>
      </c>
      <c r="F44" s="184">
        <v>9</v>
      </c>
      <c r="G44" s="123">
        <v>9</v>
      </c>
      <c r="H44" s="106">
        <f t="shared" si="0"/>
        <v>0.23076923076923078</v>
      </c>
      <c r="I44" s="141">
        <v>147</v>
      </c>
      <c r="J44" s="126">
        <v>1</v>
      </c>
      <c r="K44" s="184">
        <v>27</v>
      </c>
      <c r="L44" s="123">
        <v>28</v>
      </c>
      <c r="M44" s="106">
        <f t="shared" si="1"/>
        <v>0.19047619047619047</v>
      </c>
      <c r="N44" s="141">
        <v>22714</v>
      </c>
      <c r="O44" s="126">
        <v>253</v>
      </c>
      <c r="P44" s="184">
        <v>2219</v>
      </c>
      <c r="Q44" s="123">
        <v>2364</v>
      </c>
      <c r="R44" s="106">
        <f t="shared" si="2"/>
        <v>0.10407678084001057</v>
      </c>
      <c r="S44" s="141">
        <v>19738</v>
      </c>
      <c r="T44" s="126">
        <v>210</v>
      </c>
      <c r="U44" s="184">
        <v>2897</v>
      </c>
      <c r="V44" s="123">
        <v>3016</v>
      </c>
      <c r="W44" s="106">
        <f t="shared" si="3"/>
        <v>0.15280170230013174</v>
      </c>
      <c r="X44" s="141">
        <v>12535</v>
      </c>
      <c r="Y44" s="126">
        <v>94</v>
      </c>
      <c r="Z44" s="184">
        <v>2422</v>
      </c>
      <c r="AA44" s="123">
        <v>2485</v>
      </c>
      <c r="AB44" s="76">
        <f t="shared" si="4"/>
        <v>0.19824491424012763</v>
      </c>
      <c r="AC44" s="232">
        <v>6083</v>
      </c>
      <c r="AD44" s="126">
        <v>15</v>
      </c>
      <c r="AE44" s="184">
        <v>1501</v>
      </c>
      <c r="AF44" s="123">
        <v>1511</v>
      </c>
      <c r="AG44" s="106">
        <f t="shared" si="5"/>
        <v>0.24839717244780535</v>
      </c>
      <c r="AH44" s="141">
        <v>2207</v>
      </c>
      <c r="AI44" s="126">
        <v>5</v>
      </c>
      <c r="AJ44" s="184">
        <v>612</v>
      </c>
      <c r="AK44" s="123">
        <v>615</v>
      </c>
      <c r="AL44" s="106">
        <f t="shared" si="6"/>
        <v>0.27865881286814681</v>
      </c>
      <c r="AM44" s="141">
        <f t="shared" si="7"/>
        <v>63463</v>
      </c>
      <c r="AN44" s="126">
        <f t="shared" si="8"/>
        <v>578</v>
      </c>
      <c r="AO44" s="125">
        <f t="shared" si="9"/>
        <v>9687</v>
      </c>
      <c r="AP44" s="123">
        <f t="shared" si="10"/>
        <v>10028</v>
      </c>
      <c r="AQ44" s="106">
        <f t="shared" si="11"/>
        <v>0.15801333060208311</v>
      </c>
      <c r="AR44" s="82">
        <f t="shared" si="12"/>
        <v>8.9748703629836458E-4</v>
      </c>
      <c r="AS44" s="82">
        <f t="shared" si="13"/>
        <v>2.7921818907060232E-3</v>
      </c>
      <c r="AT44" s="82">
        <f t="shared" si="14"/>
        <v>0.23573992820103709</v>
      </c>
      <c r="AU44" s="82">
        <f t="shared" si="15"/>
        <v>0.30075787794176306</v>
      </c>
      <c r="AV44" s="82">
        <f t="shared" si="16"/>
        <v>0.24780614280015956</v>
      </c>
      <c r="AW44" s="82">
        <f t="shared" si="17"/>
        <v>0.15067810131631432</v>
      </c>
      <c r="AX44" s="82">
        <f t="shared" si="18"/>
        <v>6.1328280813721582E-2</v>
      </c>
      <c r="AY44" s="140"/>
    </row>
    <row r="45" spans="2:51" ht="13.5" customHeight="1">
      <c r="B45" s="138">
        <v>40</v>
      </c>
      <c r="C45" s="139" t="s">
        <v>40</v>
      </c>
      <c r="D45" s="141">
        <v>50</v>
      </c>
      <c r="E45" s="126">
        <v>1</v>
      </c>
      <c r="F45" s="184">
        <v>8</v>
      </c>
      <c r="G45" s="123">
        <v>8</v>
      </c>
      <c r="H45" s="106">
        <f t="shared" si="0"/>
        <v>0.16</v>
      </c>
      <c r="I45" s="141">
        <v>130</v>
      </c>
      <c r="J45" s="126">
        <v>5</v>
      </c>
      <c r="K45" s="184">
        <v>26</v>
      </c>
      <c r="L45" s="123">
        <v>30</v>
      </c>
      <c r="M45" s="106">
        <f t="shared" si="1"/>
        <v>0.23076923076923078</v>
      </c>
      <c r="N45" s="141">
        <v>4743</v>
      </c>
      <c r="O45" s="126">
        <v>74</v>
      </c>
      <c r="P45" s="184">
        <v>529</v>
      </c>
      <c r="Q45" s="123">
        <v>575</v>
      </c>
      <c r="R45" s="106">
        <f t="shared" si="2"/>
        <v>0.12123128821421042</v>
      </c>
      <c r="S45" s="141">
        <v>4129</v>
      </c>
      <c r="T45" s="126">
        <v>47</v>
      </c>
      <c r="U45" s="184">
        <v>668</v>
      </c>
      <c r="V45" s="123">
        <v>687</v>
      </c>
      <c r="W45" s="106">
        <f t="shared" si="3"/>
        <v>0.16638411237587794</v>
      </c>
      <c r="X45" s="141">
        <v>2807</v>
      </c>
      <c r="Y45" s="126">
        <v>21</v>
      </c>
      <c r="Z45" s="184">
        <v>558</v>
      </c>
      <c r="AA45" s="123">
        <v>567</v>
      </c>
      <c r="AB45" s="76">
        <f t="shared" si="4"/>
        <v>0.20199501246882792</v>
      </c>
      <c r="AC45" s="232">
        <v>1413</v>
      </c>
      <c r="AD45" s="126">
        <v>7</v>
      </c>
      <c r="AE45" s="184">
        <v>332</v>
      </c>
      <c r="AF45" s="123">
        <v>335</v>
      </c>
      <c r="AG45" s="106">
        <f t="shared" si="5"/>
        <v>0.23708421797593773</v>
      </c>
      <c r="AH45" s="141">
        <v>449</v>
      </c>
      <c r="AI45" s="126">
        <v>1</v>
      </c>
      <c r="AJ45" s="184">
        <v>116</v>
      </c>
      <c r="AK45" s="123">
        <v>117</v>
      </c>
      <c r="AL45" s="106">
        <f t="shared" si="6"/>
        <v>0.26057906458797325</v>
      </c>
      <c r="AM45" s="141">
        <f t="shared" si="7"/>
        <v>13721</v>
      </c>
      <c r="AN45" s="126">
        <f t="shared" si="8"/>
        <v>156</v>
      </c>
      <c r="AO45" s="125">
        <f t="shared" si="9"/>
        <v>2237</v>
      </c>
      <c r="AP45" s="123">
        <f t="shared" si="10"/>
        <v>2319</v>
      </c>
      <c r="AQ45" s="106">
        <f t="shared" si="11"/>
        <v>0.16901100502878799</v>
      </c>
      <c r="AR45" s="82">
        <f t="shared" si="12"/>
        <v>3.4497628288055198E-3</v>
      </c>
      <c r="AS45" s="82">
        <f t="shared" si="13"/>
        <v>1.2936610608020699E-2</v>
      </c>
      <c r="AT45" s="82">
        <f t="shared" si="14"/>
        <v>0.24795170332039673</v>
      </c>
      <c r="AU45" s="82">
        <f t="shared" si="15"/>
        <v>0.296248382923674</v>
      </c>
      <c r="AV45" s="82">
        <f t="shared" si="16"/>
        <v>0.24450194049159121</v>
      </c>
      <c r="AW45" s="82">
        <f t="shared" si="17"/>
        <v>0.14445881845623113</v>
      </c>
      <c r="AX45" s="82">
        <f t="shared" si="18"/>
        <v>5.0452781371280724E-2</v>
      </c>
      <c r="AY45" s="140"/>
    </row>
    <row r="46" spans="2:51" ht="13.5" customHeight="1">
      <c r="B46" s="138">
        <v>41</v>
      </c>
      <c r="C46" s="139" t="s">
        <v>11</v>
      </c>
      <c r="D46" s="141">
        <v>19</v>
      </c>
      <c r="E46" s="126">
        <v>2</v>
      </c>
      <c r="F46" s="184">
        <v>3</v>
      </c>
      <c r="G46" s="123">
        <v>5</v>
      </c>
      <c r="H46" s="106">
        <f t="shared" si="0"/>
        <v>0.26315789473684209</v>
      </c>
      <c r="I46" s="141">
        <v>86</v>
      </c>
      <c r="J46" s="126">
        <v>2</v>
      </c>
      <c r="K46" s="184">
        <v>22</v>
      </c>
      <c r="L46" s="123">
        <v>24</v>
      </c>
      <c r="M46" s="106">
        <f t="shared" si="1"/>
        <v>0.27906976744186046</v>
      </c>
      <c r="N46" s="141">
        <v>8648</v>
      </c>
      <c r="O46" s="126">
        <v>126</v>
      </c>
      <c r="P46" s="184">
        <v>921</v>
      </c>
      <c r="Q46" s="123">
        <v>993</v>
      </c>
      <c r="R46" s="106">
        <f t="shared" si="2"/>
        <v>0.11482423681776133</v>
      </c>
      <c r="S46" s="141">
        <v>8118</v>
      </c>
      <c r="T46" s="126">
        <v>101</v>
      </c>
      <c r="U46" s="184">
        <v>1211</v>
      </c>
      <c r="V46" s="123">
        <v>1274</v>
      </c>
      <c r="W46" s="106">
        <f t="shared" si="3"/>
        <v>0.15693520571569353</v>
      </c>
      <c r="X46" s="141">
        <v>5289</v>
      </c>
      <c r="Y46" s="126">
        <v>47</v>
      </c>
      <c r="Z46" s="184">
        <v>976</v>
      </c>
      <c r="AA46" s="123">
        <v>996</v>
      </c>
      <c r="AB46" s="76">
        <f t="shared" si="4"/>
        <v>0.18831537152580829</v>
      </c>
      <c r="AC46" s="232">
        <v>2289</v>
      </c>
      <c r="AD46" s="126">
        <v>15</v>
      </c>
      <c r="AE46" s="184">
        <v>481</v>
      </c>
      <c r="AF46" s="123">
        <v>495</v>
      </c>
      <c r="AG46" s="106">
        <f t="shared" si="5"/>
        <v>0.21625163826998689</v>
      </c>
      <c r="AH46" s="141">
        <v>878</v>
      </c>
      <c r="AI46" s="126">
        <v>2</v>
      </c>
      <c r="AJ46" s="184">
        <v>189</v>
      </c>
      <c r="AK46" s="123">
        <v>191</v>
      </c>
      <c r="AL46" s="106">
        <f t="shared" si="6"/>
        <v>0.21753986332574032</v>
      </c>
      <c r="AM46" s="141">
        <f t="shared" si="7"/>
        <v>25327</v>
      </c>
      <c r="AN46" s="126">
        <f t="shared" si="8"/>
        <v>295</v>
      </c>
      <c r="AO46" s="125">
        <f t="shared" si="9"/>
        <v>3803</v>
      </c>
      <c r="AP46" s="123">
        <f t="shared" si="10"/>
        <v>3978</v>
      </c>
      <c r="AQ46" s="106">
        <f t="shared" si="11"/>
        <v>0.15706558218501995</v>
      </c>
      <c r="AR46" s="82">
        <f t="shared" si="12"/>
        <v>1.2569130216189041E-3</v>
      </c>
      <c r="AS46" s="82">
        <f t="shared" si="13"/>
        <v>6.0331825037707393E-3</v>
      </c>
      <c r="AT46" s="82">
        <f t="shared" si="14"/>
        <v>0.24962292609351433</v>
      </c>
      <c r="AU46" s="82">
        <f t="shared" si="15"/>
        <v>0.3202614379084967</v>
      </c>
      <c r="AV46" s="82">
        <f t="shared" si="16"/>
        <v>0.25037707390648567</v>
      </c>
      <c r="AW46" s="82">
        <f t="shared" si="17"/>
        <v>0.1244343891402715</v>
      </c>
      <c r="AX46" s="82">
        <f t="shared" si="18"/>
        <v>4.8014077425842135E-2</v>
      </c>
      <c r="AY46" s="140"/>
    </row>
    <row r="47" spans="2:51" ht="13.5" customHeight="1">
      <c r="B47" s="138">
        <v>42</v>
      </c>
      <c r="C47" s="139" t="s">
        <v>12</v>
      </c>
      <c r="D47" s="141">
        <v>71</v>
      </c>
      <c r="E47" s="126">
        <v>4</v>
      </c>
      <c r="F47" s="184">
        <v>17</v>
      </c>
      <c r="G47" s="123">
        <v>21</v>
      </c>
      <c r="H47" s="106">
        <f t="shared" si="0"/>
        <v>0.29577464788732394</v>
      </c>
      <c r="I47" s="141">
        <v>357</v>
      </c>
      <c r="J47" s="126">
        <v>9</v>
      </c>
      <c r="K47" s="184">
        <v>83</v>
      </c>
      <c r="L47" s="123">
        <v>89</v>
      </c>
      <c r="M47" s="106">
        <f t="shared" si="1"/>
        <v>0.24929971988795518</v>
      </c>
      <c r="N47" s="141">
        <v>25324</v>
      </c>
      <c r="O47" s="126">
        <v>336</v>
      </c>
      <c r="P47" s="184">
        <v>2356</v>
      </c>
      <c r="Q47" s="123">
        <v>2569</v>
      </c>
      <c r="R47" s="106">
        <f t="shared" si="2"/>
        <v>0.10144526930974569</v>
      </c>
      <c r="S47" s="141">
        <v>20517</v>
      </c>
      <c r="T47" s="126">
        <v>267</v>
      </c>
      <c r="U47" s="184">
        <v>2846</v>
      </c>
      <c r="V47" s="123">
        <v>3003</v>
      </c>
      <c r="W47" s="106">
        <f t="shared" si="3"/>
        <v>0.14636642784032752</v>
      </c>
      <c r="X47" s="141">
        <v>12460</v>
      </c>
      <c r="Y47" s="126">
        <v>107</v>
      </c>
      <c r="Z47" s="184">
        <v>2348</v>
      </c>
      <c r="AA47" s="123">
        <v>2420</v>
      </c>
      <c r="AB47" s="76">
        <f t="shared" si="4"/>
        <v>0.1942215088282504</v>
      </c>
      <c r="AC47" s="232">
        <v>5918</v>
      </c>
      <c r="AD47" s="126">
        <v>17</v>
      </c>
      <c r="AE47" s="184">
        <v>1330</v>
      </c>
      <c r="AF47" s="123">
        <v>1337</v>
      </c>
      <c r="AG47" s="106">
        <f t="shared" si="5"/>
        <v>0.22592091922946941</v>
      </c>
      <c r="AH47" s="141">
        <v>2253</v>
      </c>
      <c r="AI47" s="126">
        <v>2</v>
      </c>
      <c r="AJ47" s="184">
        <v>549</v>
      </c>
      <c r="AK47" s="123">
        <v>550</v>
      </c>
      <c r="AL47" s="106">
        <f t="shared" si="6"/>
        <v>0.24411895250776741</v>
      </c>
      <c r="AM47" s="141">
        <f t="shared" si="7"/>
        <v>66900</v>
      </c>
      <c r="AN47" s="126">
        <f t="shared" si="8"/>
        <v>742</v>
      </c>
      <c r="AO47" s="125">
        <f t="shared" si="9"/>
        <v>9529</v>
      </c>
      <c r="AP47" s="123">
        <f t="shared" si="10"/>
        <v>9989</v>
      </c>
      <c r="AQ47" s="106">
        <f t="shared" si="11"/>
        <v>0.14931240657698056</v>
      </c>
      <c r="AR47" s="82">
        <f t="shared" si="12"/>
        <v>2.1023125437981782E-3</v>
      </c>
      <c r="AS47" s="82">
        <f t="shared" si="13"/>
        <v>8.9098007808589442E-3</v>
      </c>
      <c r="AT47" s="82">
        <f t="shared" si="14"/>
        <v>0.25718290119131043</v>
      </c>
      <c r="AU47" s="82">
        <f t="shared" si="15"/>
        <v>0.30063069376313944</v>
      </c>
      <c r="AV47" s="82">
        <f t="shared" si="16"/>
        <v>0.24226649314245671</v>
      </c>
      <c r="AW47" s="82">
        <f t="shared" si="17"/>
        <v>0.13384723195515066</v>
      </c>
      <c r="AX47" s="82">
        <f t="shared" si="18"/>
        <v>5.5060566623285616E-2</v>
      </c>
      <c r="AY47" s="140"/>
    </row>
    <row r="48" spans="2:51" ht="13.5" customHeight="1">
      <c r="B48" s="138">
        <v>43</v>
      </c>
      <c r="C48" s="139" t="s">
        <v>8</v>
      </c>
      <c r="D48" s="141">
        <v>28</v>
      </c>
      <c r="E48" s="126">
        <v>3</v>
      </c>
      <c r="F48" s="184">
        <v>5</v>
      </c>
      <c r="G48" s="123">
        <v>7</v>
      </c>
      <c r="H48" s="106">
        <f t="shared" si="0"/>
        <v>0.25</v>
      </c>
      <c r="I48" s="141">
        <v>222</v>
      </c>
      <c r="J48" s="126">
        <v>2</v>
      </c>
      <c r="K48" s="184">
        <v>49</v>
      </c>
      <c r="L48" s="123">
        <v>50</v>
      </c>
      <c r="M48" s="106">
        <f t="shared" si="1"/>
        <v>0.22522522522522523</v>
      </c>
      <c r="N48" s="141">
        <v>15349</v>
      </c>
      <c r="O48" s="126">
        <v>210</v>
      </c>
      <c r="P48" s="184">
        <v>1499</v>
      </c>
      <c r="Q48" s="123">
        <v>1613</v>
      </c>
      <c r="R48" s="106">
        <f t="shared" si="2"/>
        <v>0.10508827936673398</v>
      </c>
      <c r="S48" s="141">
        <v>12494</v>
      </c>
      <c r="T48" s="126">
        <v>146</v>
      </c>
      <c r="U48" s="184">
        <v>1853</v>
      </c>
      <c r="V48" s="123">
        <v>1940</v>
      </c>
      <c r="W48" s="106">
        <f t="shared" si="3"/>
        <v>0.15527453177525213</v>
      </c>
      <c r="X48" s="141">
        <v>7756</v>
      </c>
      <c r="Y48" s="126">
        <v>65</v>
      </c>
      <c r="Z48" s="184">
        <v>1539</v>
      </c>
      <c r="AA48" s="123">
        <v>1576</v>
      </c>
      <c r="AB48" s="76">
        <f t="shared" si="4"/>
        <v>0.2031975244971635</v>
      </c>
      <c r="AC48" s="232">
        <v>3885</v>
      </c>
      <c r="AD48" s="126">
        <v>21</v>
      </c>
      <c r="AE48" s="184">
        <v>991</v>
      </c>
      <c r="AF48" s="123">
        <v>998</v>
      </c>
      <c r="AG48" s="106">
        <f t="shared" si="5"/>
        <v>0.25688545688545689</v>
      </c>
      <c r="AH48" s="141">
        <v>1442</v>
      </c>
      <c r="AI48" s="126">
        <v>1</v>
      </c>
      <c r="AJ48" s="184">
        <v>423</v>
      </c>
      <c r="AK48" s="123">
        <v>424</v>
      </c>
      <c r="AL48" s="106">
        <f t="shared" si="6"/>
        <v>0.29403606102635227</v>
      </c>
      <c r="AM48" s="141">
        <f t="shared" si="7"/>
        <v>41176</v>
      </c>
      <c r="AN48" s="126">
        <f t="shared" si="8"/>
        <v>448</v>
      </c>
      <c r="AO48" s="125">
        <f t="shared" si="9"/>
        <v>6359</v>
      </c>
      <c r="AP48" s="123">
        <f t="shared" si="10"/>
        <v>6608</v>
      </c>
      <c r="AQ48" s="106">
        <f t="shared" si="11"/>
        <v>0.16048183407810376</v>
      </c>
      <c r="AR48" s="82">
        <f t="shared" si="12"/>
        <v>1.0593220338983051E-3</v>
      </c>
      <c r="AS48" s="82">
        <f t="shared" si="13"/>
        <v>7.5665859564164649E-3</v>
      </c>
      <c r="AT48" s="82">
        <f t="shared" si="14"/>
        <v>0.24409806295399517</v>
      </c>
      <c r="AU48" s="82">
        <f t="shared" si="15"/>
        <v>0.29358353510895885</v>
      </c>
      <c r="AV48" s="82">
        <f t="shared" si="16"/>
        <v>0.23849878934624696</v>
      </c>
      <c r="AW48" s="82">
        <f t="shared" si="17"/>
        <v>0.15102905569007263</v>
      </c>
      <c r="AX48" s="82">
        <f t="shared" si="18"/>
        <v>6.4164648910411626E-2</v>
      </c>
      <c r="AY48" s="140"/>
    </row>
    <row r="49" spans="2:51" ht="13.5" customHeight="1">
      <c r="B49" s="138">
        <v>44</v>
      </c>
      <c r="C49" s="139" t="s">
        <v>18</v>
      </c>
      <c r="D49" s="141">
        <v>15</v>
      </c>
      <c r="E49" s="126">
        <v>1</v>
      </c>
      <c r="F49" s="184">
        <v>3</v>
      </c>
      <c r="G49" s="123">
        <v>4</v>
      </c>
      <c r="H49" s="106">
        <f t="shared" si="0"/>
        <v>0.26666666666666666</v>
      </c>
      <c r="I49" s="141">
        <v>100</v>
      </c>
      <c r="J49" s="126">
        <v>3</v>
      </c>
      <c r="K49" s="184">
        <v>24</v>
      </c>
      <c r="L49" s="123">
        <v>26</v>
      </c>
      <c r="M49" s="106">
        <f t="shared" si="1"/>
        <v>0.26</v>
      </c>
      <c r="N49" s="141">
        <v>15992</v>
      </c>
      <c r="O49" s="126">
        <v>224</v>
      </c>
      <c r="P49" s="184">
        <v>1631</v>
      </c>
      <c r="Q49" s="123">
        <v>1776</v>
      </c>
      <c r="R49" s="106">
        <f t="shared" si="2"/>
        <v>0.11105552776388194</v>
      </c>
      <c r="S49" s="141">
        <v>14195</v>
      </c>
      <c r="T49" s="126">
        <v>168</v>
      </c>
      <c r="U49" s="184">
        <v>2061</v>
      </c>
      <c r="V49" s="123">
        <v>2156</v>
      </c>
      <c r="W49" s="106">
        <f t="shared" si="3"/>
        <v>0.15188446636139485</v>
      </c>
      <c r="X49" s="141">
        <v>8955</v>
      </c>
      <c r="Y49" s="126">
        <v>84</v>
      </c>
      <c r="Z49" s="184">
        <v>1681</v>
      </c>
      <c r="AA49" s="123">
        <v>1725</v>
      </c>
      <c r="AB49" s="76">
        <f t="shared" si="4"/>
        <v>0.19262981574539365</v>
      </c>
      <c r="AC49" s="232">
        <v>4069</v>
      </c>
      <c r="AD49" s="126">
        <v>32</v>
      </c>
      <c r="AE49" s="184">
        <v>868</v>
      </c>
      <c r="AF49" s="123">
        <v>887</v>
      </c>
      <c r="AG49" s="106">
        <f t="shared" si="5"/>
        <v>0.21798967805357583</v>
      </c>
      <c r="AH49" s="141">
        <v>1470</v>
      </c>
      <c r="AI49" s="126">
        <v>4</v>
      </c>
      <c r="AJ49" s="184">
        <v>328</v>
      </c>
      <c r="AK49" s="123">
        <v>332</v>
      </c>
      <c r="AL49" s="106">
        <f t="shared" si="6"/>
        <v>0.22585034013605443</v>
      </c>
      <c r="AM49" s="141">
        <f t="shared" si="7"/>
        <v>44796</v>
      </c>
      <c r="AN49" s="126">
        <f t="shared" si="8"/>
        <v>516</v>
      </c>
      <c r="AO49" s="125">
        <f t="shared" si="9"/>
        <v>6596</v>
      </c>
      <c r="AP49" s="123">
        <f t="shared" si="10"/>
        <v>6906</v>
      </c>
      <c r="AQ49" s="106">
        <f t="shared" si="11"/>
        <v>0.15416555049557995</v>
      </c>
      <c r="AR49" s="82">
        <f t="shared" si="12"/>
        <v>5.7920648711265563E-4</v>
      </c>
      <c r="AS49" s="82">
        <f t="shared" si="13"/>
        <v>3.7648421662322619E-3</v>
      </c>
      <c r="AT49" s="82">
        <f t="shared" si="14"/>
        <v>0.25716768027801912</v>
      </c>
      <c r="AU49" s="82">
        <f t="shared" si="15"/>
        <v>0.31219229655372138</v>
      </c>
      <c r="AV49" s="82">
        <f t="shared" si="16"/>
        <v>0.24978279756733276</v>
      </c>
      <c r="AW49" s="82">
        <f t="shared" si="17"/>
        <v>0.1284390385172314</v>
      </c>
      <c r="AX49" s="82">
        <f t="shared" si="18"/>
        <v>4.8074138430350417E-2</v>
      </c>
      <c r="AY49" s="140"/>
    </row>
    <row r="50" spans="2:51" ht="13.5" customHeight="1">
      <c r="B50" s="138">
        <v>45</v>
      </c>
      <c r="C50" s="139" t="s">
        <v>41</v>
      </c>
      <c r="D50" s="141">
        <v>59</v>
      </c>
      <c r="E50" s="126">
        <v>4</v>
      </c>
      <c r="F50" s="184">
        <v>13</v>
      </c>
      <c r="G50" s="123">
        <v>13</v>
      </c>
      <c r="H50" s="106">
        <f t="shared" si="0"/>
        <v>0.22033898305084745</v>
      </c>
      <c r="I50" s="141">
        <v>157</v>
      </c>
      <c r="J50" s="126">
        <v>2</v>
      </c>
      <c r="K50" s="184">
        <v>26</v>
      </c>
      <c r="L50" s="123">
        <v>27</v>
      </c>
      <c r="M50" s="106">
        <f t="shared" si="1"/>
        <v>0.17197452229299362</v>
      </c>
      <c r="N50" s="141">
        <v>5435</v>
      </c>
      <c r="O50" s="126">
        <v>61</v>
      </c>
      <c r="P50" s="184">
        <v>569</v>
      </c>
      <c r="Q50" s="123">
        <v>603</v>
      </c>
      <c r="R50" s="106">
        <f t="shared" si="2"/>
        <v>0.11094756209751611</v>
      </c>
      <c r="S50" s="141">
        <v>4697</v>
      </c>
      <c r="T50" s="126">
        <v>34</v>
      </c>
      <c r="U50" s="184">
        <v>713</v>
      </c>
      <c r="V50" s="123">
        <v>726</v>
      </c>
      <c r="W50" s="106">
        <f t="shared" si="3"/>
        <v>0.15456674473067916</v>
      </c>
      <c r="X50" s="141">
        <v>3260</v>
      </c>
      <c r="Y50" s="126">
        <v>22</v>
      </c>
      <c r="Z50" s="184">
        <v>656</v>
      </c>
      <c r="AA50" s="123">
        <v>673</v>
      </c>
      <c r="AB50" s="76">
        <f t="shared" si="4"/>
        <v>0.20644171779141104</v>
      </c>
      <c r="AC50" s="232">
        <v>1546</v>
      </c>
      <c r="AD50" s="126">
        <v>4</v>
      </c>
      <c r="AE50" s="184">
        <v>335</v>
      </c>
      <c r="AF50" s="123">
        <v>337</v>
      </c>
      <c r="AG50" s="106">
        <f t="shared" si="5"/>
        <v>0.21798188874514876</v>
      </c>
      <c r="AH50" s="141">
        <v>527</v>
      </c>
      <c r="AI50" s="126">
        <v>1</v>
      </c>
      <c r="AJ50" s="184">
        <v>134</v>
      </c>
      <c r="AK50" s="123">
        <v>135</v>
      </c>
      <c r="AL50" s="106">
        <f t="shared" si="6"/>
        <v>0.25616698292220114</v>
      </c>
      <c r="AM50" s="141">
        <f t="shared" si="7"/>
        <v>15681</v>
      </c>
      <c r="AN50" s="126">
        <f t="shared" si="8"/>
        <v>128</v>
      </c>
      <c r="AO50" s="125">
        <f t="shared" si="9"/>
        <v>2446</v>
      </c>
      <c r="AP50" s="123">
        <f t="shared" si="10"/>
        <v>2514</v>
      </c>
      <c r="AQ50" s="106">
        <f t="shared" si="11"/>
        <v>0.16032140807346471</v>
      </c>
      <c r="AR50" s="82">
        <f t="shared" si="12"/>
        <v>5.1710421638822592E-3</v>
      </c>
      <c r="AS50" s="82">
        <f t="shared" si="13"/>
        <v>1.0739856801909307E-2</v>
      </c>
      <c r="AT50" s="82">
        <f t="shared" si="14"/>
        <v>0.23985680190930789</v>
      </c>
      <c r="AU50" s="82">
        <f t="shared" si="15"/>
        <v>0.28878281622911695</v>
      </c>
      <c r="AV50" s="82">
        <f t="shared" si="16"/>
        <v>0.26770087509944313</v>
      </c>
      <c r="AW50" s="82">
        <f t="shared" si="17"/>
        <v>0.13404932378679396</v>
      </c>
      <c r="AX50" s="82">
        <f t="shared" si="18"/>
        <v>5.3699284009546537E-2</v>
      </c>
      <c r="AY50" s="140"/>
    </row>
    <row r="51" spans="2:51" ht="13.5" customHeight="1">
      <c r="B51" s="138">
        <v>46</v>
      </c>
      <c r="C51" s="139" t="s">
        <v>21</v>
      </c>
      <c r="D51" s="141">
        <v>19</v>
      </c>
      <c r="E51" s="126">
        <v>1</v>
      </c>
      <c r="F51" s="184">
        <v>4</v>
      </c>
      <c r="G51" s="123">
        <v>5</v>
      </c>
      <c r="H51" s="106">
        <f t="shared" si="0"/>
        <v>0.26315789473684209</v>
      </c>
      <c r="I51" s="141">
        <v>173</v>
      </c>
      <c r="J51" s="126">
        <v>4</v>
      </c>
      <c r="K51" s="184">
        <v>35</v>
      </c>
      <c r="L51" s="123">
        <v>37</v>
      </c>
      <c r="M51" s="106">
        <f t="shared" si="1"/>
        <v>0.2138728323699422</v>
      </c>
      <c r="N51" s="141">
        <v>7170</v>
      </c>
      <c r="O51" s="126">
        <v>94</v>
      </c>
      <c r="P51" s="184">
        <v>721</v>
      </c>
      <c r="Q51" s="123">
        <v>783</v>
      </c>
      <c r="R51" s="106">
        <f t="shared" si="2"/>
        <v>0.10920502092050209</v>
      </c>
      <c r="S51" s="141">
        <v>5986</v>
      </c>
      <c r="T51" s="126">
        <v>81</v>
      </c>
      <c r="U51" s="184">
        <v>827</v>
      </c>
      <c r="V51" s="123">
        <v>872</v>
      </c>
      <c r="W51" s="106">
        <f t="shared" si="3"/>
        <v>0.14567323755429334</v>
      </c>
      <c r="X51" s="141">
        <v>4005</v>
      </c>
      <c r="Y51" s="126">
        <v>42</v>
      </c>
      <c r="Z51" s="184">
        <v>767</v>
      </c>
      <c r="AA51" s="123">
        <v>792</v>
      </c>
      <c r="AB51" s="76">
        <f t="shared" si="4"/>
        <v>0.19775280898876405</v>
      </c>
      <c r="AC51" s="232">
        <v>1970</v>
      </c>
      <c r="AD51" s="126">
        <v>11</v>
      </c>
      <c r="AE51" s="184">
        <v>458</v>
      </c>
      <c r="AF51" s="123">
        <v>462</v>
      </c>
      <c r="AG51" s="106">
        <f t="shared" si="5"/>
        <v>0.23451776649746192</v>
      </c>
      <c r="AH51" s="141">
        <v>832</v>
      </c>
      <c r="AI51" s="126">
        <v>2</v>
      </c>
      <c r="AJ51" s="184">
        <v>206</v>
      </c>
      <c r="AK51" s="123">
        <v>207</v>
      </c>
      <c r="AL51" s="106">
        <f t="shared" si="6"/>
        <v>0.24879807692307693</v>
      </c>
      <c r="AM51" s="141">
        <f t="shared" si="7"/>
        <v>20155</v>
      </c>
      <c r="AN51" s="126">
        <f t="shared" si="8"/>
        <v>235</v>
      </c>
      <c r="AO51" s="125">
        <f t="shared" si="9"/>
        <v>3018</v>
      </c>
      <c r="AP51" s="123">
        <f t="shared" si="10"/>
        <v>3158</v>
      </c>
      <c r="AQ51" s="106">
        <f t="shared" si="11"/>
        <v>0.15668568593401141</v>
      </c>
      <c r="AR51" s="82">
        <f t="shared" si="12"/>
        <v>1.5832805573147563E-3</v>
      </c>
      <c r="AS51" s="82">
        <f t="shared" si="13"/>
        <v>1.1716276124129196E-2</v>
      </c>
      <c r="AT51" s="82">
        <f t="shared" si="14"/>
        <v>0.24794173527549082</v>
      </c>
      <c r="AU51" s="82">
        <f t="shared" si="15"/>
        <v>0.27612412919569346</v>
      </c>
      <c r="AV51" s="82">
        <f t="shared" si="16"/>
        <v>0.25079164027865736</v>
      </c>
      <c r="AW51" s="82">
        <f t="shared" si="17"/>
        <v>0.14629512349588347</v>
      </c>
      <c r="AX51" s="82">
        <f t="shared" si="18"/>
        <v>6.5547815072830903E-2</v>
      </c>
      <c r="AY51" s="140"/>
    </row>
    <row r="52" spans="2:51" ht="13.5" customHeight="1">
      <c r="B52" s="138">
        <v>47</v>
      </c>
      <c r="C52" s="139" t="s">
        <v>13</v>
      </c>
      <c r="D52" s="141">
        <v>21</v>
      </c>
      <c r="E52" s="126">
        <v>0</v>
      </c>
      <c r="F52" s="184">
        <v>5</v>
      </c>
      <c r="G52" s="123">
        <v>5</v>
      </c>
      <c r="H52" s="106">
        <f t="shared" si="0"/>
        <v>0.23809523809523808</v>
      </c>
      <c r="I52" s="141">
        <v>178</v>
      </c>
      <c r="J52" s="126">
        <v>4</v>
      </c>
      <c r="K52" s="184">
        <v>31</v>
      </c>
      <c r="L52" s="123">
        <v>34</v>
      </c>
      <c r="M52" s="106">
        <f t="shared" si="1"/>
        <v>0.19101123595505617</v>
      </c>
      <c r="N52" s="141">
        <v>15305</v>
      </c>
      <c r="O52" s="126">
        <v>208</v>
      </c>
      <c r="P52" s="184">
        <v>1570</v>
      </c>
      <c r="Q52" s="123">
        <v>1683</v>
      </c>
      <c r="R52" s="106">
        <f t="shared" si="2"/>
        <v>0.1099640640313623</v>
      </c>
      <c r="S52" s="141">
        <v>13119</v>
      </c>
      <c r="T52" s="126">
        <v>181</v>
      </c>
      <c r="U52" s="184">
        <v>1980</v>
      </c>
      <c r="V52" s="123">
        <v>2087</v>
      </c>
      <c r="W52" s="106">
        <f t="shared" si="3"/>
        <v>0.15908224712249408</v>
      </c>
      <c r="X52" s="141">
        <v>7716</v>
      </c>
      <c r="Y52" s="126">
        <v>63</v>
      </c>
      <c r="Z52" s="184">
        <v>1464</v>
      </c>
      <c r="AA52" s="123">
        <v>1499</v>
      </c>
      <c r="AB52" s="76">
        <f t="shared" si="4"/>
        <v>0.19427164333851737</v>
      </c>
      <c r="AC52" s="232">
        <v>3367</v>
      </c>
      <c r="AD52" s="126">
        <v>11</v>
      </c>
      <c r="AE52" s="184">
        <v>777</v>
      </c>
      <c r="AF52" s="123">
        <v>785</v>
      </c>
      <c r="AG52" s="106">
        <f t="shared" si="5"/>
        <v>0.23314523314523314</v>
      </c>
      <c r="AH52" s="141">
        <v>1124</v>
      </c>
      <c r="AI52" s="126">
        <v>0</v>
      </c>
      <c r="AJ52" s="184">
        <v>285</v>
      </c>
      <c r="AK52" s="123">
        <v>285</v>
      </c>
      <c r="AL52" s="106">
        <f t="shared" si="6"/>
        <v>0.25355871886120995</v>
      </c>
      <c r="AM52" s="141">
        <f t="shared" si="7"/>
        <v>40830</v>
      </c>
      <c r="AN52" s="126">
        <f t="shared" si="8"/>
        <v>467</v>
      </c>
      <c r="AO52" s="125">
        <f t="shared" si="9"/>
        <v>6112</v>
      </c>
      <c r="AP52" s="123">
        <f t="shared" si="10"/>
        <v>6378</v>
      </c>
      <c r="AQ52" s="106">
        <f t="shared" si="11"/>
        <v>0.156208670095518</v>
      </c>
      <c r="AR52" s="82">
        <f t="shared" si="12"/>
        <v>7.8394481028535592E-4</v>
      </c>
      <c r="AS52" s="82">
        <f t="shared" si="13"/>
        <v>5.3308247099404203E-3</v>
      </c>
      <c r="AT52" s="82">
        <f t="shared" si="14"/>
        <v>0.26387582314205082</v>
      </c>
      <c r="AU52" s="82">
        <f t="shared" si="15"/>
        <v>0.32721856381310754</v>
      </c>
      <c r="AV52" s="82">
        <f t="shared" si="16"/>
        <v>0.2350266541235497</v>
      </c>
      <c r="AW52" s="82">
        <f t="shared" si="17"/>
        <v>0.12307933521480088</v>
      </c>
      <c r="AX52" s="82">
        <f t="shared" si="18"/>
        <v>4.4684854186265284E-2</v>
      </c>
      <c r="AY52" s="140"/>
    </row>
    <row r="53" spans="2:51" ht="13.5" customHeight="1">
      <c r="B53" s="138">
        <v>48</v>
      </c>
      <c r="C53" s="139" t="s">
        <v>22</v>
      </c>
      <c r="D53" s="141">
        <v>10</v>
      </c>
      <c r="E53" s="126">
        <v>1</v>
      </c>
      <c r="F53" s="184">
        <v>1</v>
      </c>
      <c r="G53" s="123">
        <v>2</v>
      </c>
      <c r="H53" s="106">
        <f t="shared" si="0"/>
        <v>0.2</v>
      </c>
      <c r="I53" s="141">
        <v>74</v>
      </c>
      <c r="J53" s="126">
        <v>1</v>
      </c>
      <c r="K53" s="184">
        <v>13</v>
      </c>
      <c r="L53" s="123">
        <v>14</v>
      </c>
      <c r="M53" s="106">
        <f t="shared" si="1"/>
        <v>0.1891891891891892</v>
      </c>
      <c r="N53" s="141">
        <v>8088</v>
      </c>
      <c r="O53" s="126">
        <v>146</v>
      </c>
      <c r="P53" s="184">
        <v>712</v>
      </c>
      <c r="Q53" s="123">
        <v>815</v>
      </c>
      <c r="R53" s="106">
        <f t="shared" si="2"/>
        <v>0.10076656775469832</v>
      </c>
      <c r="S53" s="141">
        <v>6561</v>
      </c>
      <c r="T53" s="126">
        <v>109</v>
      </c>
      <c r="U53" s="184">
        <v>877</v>
      </c>
      <c r="V53" s="123">
        <v>941</v>
      </c>
      <c r="W53" s="106">
        <f t="shared" si="3"/>
        <v>0.1434232586495961</v>
      </c>
      <c r="X53" s="141">
        <v>4190</v>
      </c>
      <c r="Y53" s="126">
        <v>51</v>
      </c>
      <c r="Z53" s="184">
        <v>784</v>
      </c>
      <c r="AA53" s="123">
        <v>820</v>
      </c>
      <c r="AB53" s="76">
        <f t="shared" si="4"/>
        <v>0.19570405727923629</v>
      </c>
      <c r="AC53" s="232">
        <v>2106</v>
      </c>
      <c r="AD53" s="126">
        <v>12</v>
      </c>
      <c r="AE53" s="184">
        <v>527</v>
      </c>
      <c r="AF53" s="123">
        <v>529</v>
      </c>
      <c r="AG53" s="106">
        <f t="shared" si="5"/>
        <v>0.25118708452041788</v>
      </c>
      <c r="AH53" s="141">
        <v>894</v>
      </c>
      <c r="AI53" s="126">
        <v>5</v>
      </c>
      <c r="AJ53" s="184">
        <v>272</v>
      </c>
      <c r="AK53" s="123">
        <v>275</v>
      </c>
      <c r="AL53" s="106">
        <f t="shared" si="6"/>
        <v>0.30760626398210289</v>
      </c>
      <c r="AM53" s="141">
        <f t="shared" si="7"/>
        <v>21923</v>
      </c>
      <c r="AN53" s="126">
        <f t="shared" si="8"/>
        <v>325</v>
      </c>
      <c r="AO53" s="125">
        <f t="shared" si="9"/>
        <v>3186</v>
      </c>
      <c r="AP53" s="123">
        <f t="shared" si="10"/>
        <v>3396</v>
      </c>
      <c r="AQ53" s="106">
        <f t="shared" si="11"/>
        <v>0.15490580668704101</v>
      </c>
      <c r="AR53" s="82">
        <f t="shared" si="12"/>
        <v>5.8892815076560655E-4</v>
      </c>
      <c r="AS53" s="82">
        <f t="shared" si="13"/>
        <v>4.122497055359246E-3</v>
      </c>
      <c r="AT53" s="82">
        <f t="shared" si="14"/>
        <v>0.2399882214369847</v>
      </c>
      <c r="AU53" s="82">
        <f t="shared" si="15"/>
        <v>0.27709069493521793</v>
      </c>
      <c r="AV53" s="82">
        <f t="shared" si="16"/>
        <v>0.2414605418138987</v>
      </c>
      <c r="AW53" s="82">
        <f t="shared" si="17"/>
        <v>0.15577149587750294</v>
      </c>
      <c r="AX53" s="82">
        <f t="shared" si="18"/>
        <v>8.0977620730270913E-2</v>
      </c>
      <c r="AY53" s="140"/>
    </row>
    <row r="54" spans="2:51" ht="13.5" customHeight="1">
      <c r="B54" s="138">
        <v>49</v>
      </c>
      <c r="C54" s="139" t="s">
        <v>23</v>
      </c>
      <c r="D54" s="141">
        <v>11</v>
      </c>
      <c r="E54" s="126">
        <v>0</v>
      </c>
      <c r="F54" s="184">
        <v>3</v>
      </c>
      <c r="G54" s="123">
        <v>3</v>
      </c>
      <c r="H54" s="106">
        <f t="shared" si="0"/>
        <v>0.27272727272727271</v>
      </c>
      <c r="I54" s="141">
        <v>42</v>
      </c>
      <c r="J54" s="126">
        <v>0</v>
      </c>
      <c r="K54" s="184">
        <v>11</v>
      </c>
      <c r="L54" s="123">
        <v>11</v>
      </c>
      <c r="M54" s="106">
        <f t="shared" si="1"/>
        <v>0.26190476190476192</v>
      </c>
      <c r="N54" s="141">
        <v>7795</v>
      </c>
      <c r="O54" s="126">
        <v>103</v>
      </c>
      <c r="P54" s="184">
        <v>786</v>
      </c>
      <c r="Q54" s="123">
        <v>847</v>
      </c>
      <c r="R54" s="106">
        <f t="shared" si="2"/>
        <v>0.10865939704939064</v>
      </c>
      <c r="S54" s="141">
        <v>7162</v>
      </c>
      <c r="T54" s="126">
        <v>87</v>
      </c>
      <c r="U54" s="184">
        <v>1051</v>
      </c>
      <c r="V54" s="123">
        <v>1099</v>
      </c>
      <c r="W54" s="106">
        <f t="shared" si="3"/>
        <v>0.15344875733035465</v>
      </c>
      <c r="X54" s="141">
        <v>4347</v>
      </c>
      <c r="Y54" s="126">
        <v>48</v>
      </c>
      <c r="Z54" s="184">
        <v>777</v>
      </c>
      <c r="AA54" s="123">
        <v>803</v>
      </c>
      <c r="AB54" s="76">
        <f t="shared" si="4"/>
        <v>0.18472509776857604</v>
      </c>
      <c r="AC54" s="232">
        <v>1882</v>
      </c>
      <c r="AD54" s="126">
        <v>6</v>
      </c>
      <c r="AE54" s="184">
        <v>362</v>
      </c>
      <c r="AF54" s="123">
        <v>365</v>
      </c>
      <c r="AG54" s="106">
        <f t="shared" si="5"/>
        <v>0.19394261424017004</v>
      </c>
      <c r="AH54" s="141">
        <v>704</v>
      </c>
      <c r="AI54" s="126">
        <v>3</v>
      </c>
      <c r="AJ54" s="184">
        <v>147</v>
      </c>
      <c r="AK54" s="123">
        <v>150</v>
      </c>
      <c r="AL54" s="106">
        <f t="shared" si="6"/>
        <v>0.21306818181818182</v>
      </c>
      <c r="AM54" s="141">
        <f t="shared" si="7"/>
        <v>21943</v>
      </c>
      <c r="AN54" s="126">
        <f t="shared" si="8"/>
        <v>247</v>
      </c>
      <c r="AO54" s="125">
        <f t="shared" si="9"/>
        <v>3137</v>
      </c>
      <c r="AP54" s="123">
        <f t="shared" si="10"/>
        <v>3278</v>
      </c>
      <c r="AQ54" s="106">
        <f t="shared" si="11"/>
        <v>0.14938704826140456</v>
      </c>
      <c r="AR54" s="82">
        <f t="shared" si="12"/>
        <v>9.1519219035997561E-4</v>
      </c>
      <c r="AS54" s="82">
        <f t="shared" si="13"/>
        <v>3.3557046979865771E-3</v>
      </c>
      <c r="AT54" s="82">
        <f t="shared" si="14"/>
        <v>0.25838926174496646</v>
      </c>
      <c r="AU54" s="82">
        <f t="shared" si="15"/>
        <v>0.33526540573520441</v>
      </c>
      <c r="AV54" s="82">
        <f t="shared" si="16"/>
        <v>0.24496644295302014</v>
      </c>
      <c r="AW54" s="82">
        <f t="shared" si="17"/>
        <v>0.11134838316046369</v>
      </c>
      <c r="AX54" s="82">
        <f t="shared" si="18"/>
        <v>4.5759609517998782E-2</v>
      </c>
      <c r="AY54" s="140"/>
    </row>
    <row r="55" spans="2:51" ht="13.5" customHeight="1">
      <c r="B55" s="138">
        <v>50</v>
      </c>
      <c r="C55" s="139" t="s">
        <v>14</v>
      </c>
      <c r="D55" s="141">
        <v>13</v>
      </c>
      <c r="E55" s="126">
        <v>0</v>
      </c>
      <c r="F55" s="184">
        <v>2</v>
      </c>
      <c r="G55" s="123">
        <v>2</v>
      </c>
      <c r="H55" s="106">
        <f t="shared" si="0"/>
        <v>0.15384615384615385</v>
      </c>
      <c r="I55" s="141">
        <v>115</v>
      </c>
      <c r="J55" s="126">
        <v>4</v>
      </c>
      <c r="K55" s="184">
        <v>19</v>
      </c>
      <c r="L55" s="123">
        <v>20</v>
      </c>
      <c r="M55" s="106">
        <f t="shared" si="1"/>
        <v>0.17391304347826086</v>
      </c>
      <c r="N55" s="141">
        <v>7404</v>
      </c>
      <c r="O55" s="126">
        <v>89</v>
      </c>
      <c r="P55" s="184">
        <v>770</v>
      </c>
      <c r="Q55" s="123">
        <v>814</v>
      </c>
      <c r="R55" s="106">
        <f t="shared" si="2"/>
        <v>0.10994057266342518</v>
      </c>
      <c r="S55" s="141">
        <v>6490</v>
      </c>
      <c r="T55" s="126">
        <v>86</v>
      </c>
      <c r="U55" s="184">
        <v>983</v>
      </c>
      <c r="V55" s="123">
        <v>1032</v>
      </c>
      <c r="W55" s="106">
        <f t="shared" si="3"/>
        <v>0.15901386748844376</v>
      </c>
      <c r="X55" s="141">
        <v>3750</v>
      </c>
      <c r="Y55" s="126">
        <v>39</v>
      </c>
      <c r="Z55" s="184">
        <v>726</v>
      </c>
      <c r="AA55" s="123">
        <v>751</v>
      </c>
      <c r="AB55" s="76">
        <f t="shared" si="4"/>
        <v>0.20026666666666668</v>
      </c>
      <c r="AC55" s="232">
        <v>1582</v>
      </c>
      <c r="AD55" s="126">
        <v>6</v>
      </c>
      <c r="AE55" s="184">
        <v>347</v>
      </c>
      <c r="AF55" s="123">
        <v>350</v>
      </c>
      <c r="AG55" s="106">
        <f t="shared" si="5"/>
        <v>0.22123893805309736</v>
      </c>
      <c r="AH55" s="141">
        <v>554</v>
      </c>
      <c r="AI55" s="126">
        <v>0</v>
      </c>
      <c r="AJ55" s="184">
        <v>118</v>
      </c>
      <c r="AK55" s="123">
        <v>118</v>
      </c>
      <c r="AL55" s="106">
        <f t="shared" si="6"/>
        <v>0.21299638989169675</v>
      </c>
      <c r="AM55" s="141">
        <f t="shared" si="7"/>
        <v>19908</v>
      </c>
      <c r="AN55" s="126">
        <f t="shared" si="8"/>
        <v>224</v>
      </c>
      <c r="AO55" s="125">
        <f t="shared" si="9"/>
        <v>2965</v>
      </c>
      <c r="AP55" s="123">
        <f t="shared" si="10"/>
        <v>3087</v>
      </c>
      <c r="AQ55" s="106">
        <f t="shared" si="11"/>
        <v>0.1550632911392405</v>
      </c>
      <c r="AR55" s="82">
        <f t="shared" si="12"/>
        <v>6.4787819889860706E-4</v>
      </c>
      <c r="AS55" s="82">
        <f t="shared" si="13"/>
        <v>6.4787819889860704E-3</v>
      </c>
      <c r="AT55" s="82">
        <f t="shared" si="14"/>
        <v>0.26368642695173306</v>
      </c>
      <c r="AU55" s="82">
        <f t="shared" si="15"/>
        <v>0.33430515063168126</v>
      </c>
      <c r="AV55" s="82">
        <f t="shared" si="16"/>
        <v>0.24327826368642697</v>
      </c>
      <c r="AW55" s="82">
        <f t="shared" si="17"/>
        <v>0.11337868480725624</v>
      </c>
      <c r="AX55" s="82">
        <f t="shared" si="18"/>
        <v>3.8224813735017814E-2</v>
      </c>
      <c r="AY55" s="140"/>
    </row>
    <row r="56" spans="2:51" ht="13.5" customHeight="1">
      <c r="B56" s="138">
        <v>51</v>
      </c>
      <c r="C56" s="139" t="s">
        <v>42</v>
      </c>
      <c r="D56" s="141">
        <v>49</v>
      </c>
      <c r="E56" s="126">
        <v>5</v>
      </c>
      <c r="F56" s="184">
        <v>10</v>
      </c>
      <c r="G56" s="123">
        <v>12</v>
      </c>
      <c r="H56" s="106">
        <f t="shared" si="0"/>
        <v>0.24489795918367346</v>
      </c>
      <c r="I56" s="141">
        <v>146</v>
      </c>
      <c r="J56" s="126">
        <v>7</v>
      </c>
      <c r="K56" s="184">
        <v>30</v>
      </c>
      <c r="L56" s="123">
        <v>35</v>
      </c>
      <c r="M56" s="106">
        <f t="shared" si="1"/>
        <v>0.23972602739726026</v>
      </c>
      <c r="N56" s="141">
        <v>10278</v>
      </c>
      <c r="O56" s="126">
        <v>160</v>
      </c>
      <c r="P56" s="184">
        <v>1021</v>
      </c>
      <c r="Q56" s="123">
        <v>1125</v>
      </c>
      <c r="R56" s="106">
        <f t="shared" si="2"/>
        <v>0.10945709281961472</v>
      </c>
      <c r="S56" s="141">
        <v>7968</v>
      </c>
      <c r="T56" s="126">
        <v>136</v>
      </c>
      <c r="U56" s="184">
        <v>1229</v>
      </c>
      <c r="V56" s="123">
        <v>1304</v>
      </c>
      <c r="W56" s="106">
        <f t="shared" si="3"/>
        <v>0.16365461847389559</v>
      </c>
      <c r="X56" s="141">
        <v>5042</v>
      </c>
      <c r="Y56" s="126">
        <v>49</v>
      </c>
      <c r="Z56" s="184">
        <v>1016</v>
      </c>
      <c r="AA56" s="123">
        <v>1044</v>
      </c>
      <c r="AB56" s="76">
        <f t="shared" si="4"/>
        <v>0.20706069020230067</v>
      </c>
      <c r="AC56" s="232">
        <v>2465</v>
      </c>
      <c r="AD56" s="126">
        <v>9</v>
      </c>
      <c r="AE56" s="184">
        <v>586</v>
      </c>
      <c r="AF56" s="123">
        <v>592</v>
      </c>
      <c r="AG56" s="106">
        <f t="shared" si="5"/>
        <v>0.24016227180527383</v>
      </c>
      <c r="AH56" s="141">
        <v>943</v>
      </c>
      <c r="AI56" s="126">
        <v>1</v>
      </c>
      <c r="AJ56" s="184">
        <v>244</v>
      </c>
      <c r="AK56" s="123">
        <v>245</v>
      </c>
      <c r="AL56" s="106">
        <f t="shared" si="6"/>
        <v>0.25980911983032873</v>
      </c>
      <c r="AM56" s="141">
        <f t="shared" si="7"/>
        <v>26891</v>
      </c>
      <c r="AN56" s="126">
        <f t="shared" si="8"/>
        <v>367</v>
      </c>
      <c r="AO56" s="125">
        <f t="shared" si="9"/>
        <v>4136</v>
      </c>
      <c r="AP56" s="123">
        <f t="shared" si="10"/>
        <v>4357</v>
      </c>
      <c r="AQ56" s="106">
        <f t="shared" si="11"/>
        <v>0.16202446915324831</v>
      </c>
      <c r="AR56" s="82">
        <f t="shared" si="12"/>
        <v>2.754188661923342E-3</v>
      </c>
      <c r="AS56" s="82">
        <f t="shared" si="13"/>
        <v>8.0330502639430808E-3</v>
      </c>
      <c r="AT56" s="82">
        <f t="shared" si="14"/>
        <v>0.25820518705531331</v>
      </c>
      <c r="AU56" s="82">
        <f t="shared" si="15"/>
        <v>0.29928850126233647</v>
      </c>
      <c r="AV56" s="82">
        <f t="shared" si="16"/>
        <v>0.23961441358733074</v>
      </c>
      <c r="AW56" s="82">
        <f t="shared" si="17"/>
        <v>0.13587330732155153</v>
      </c>
      <c r="AX56" s="82">
        <f t="shared" si="18"/>
        <v>5.6231351847601557E-2</v>
      </c>
      <c r="AY56" s="140"/>
    </row>
    <row r="57" spans="2:51" ht="13.5" customHeight="1">
      <c r="B57" s="138">
        <v>52</v>
      </c>
      <c r="C57" s="139" t="s">
        <v>4</v>
      </c>
      <c r="D57" s="141">
        <v>7</v>
      </c>
      <c r="E57" s="126">
        <v>1</v>
      </c>
      <c r="F57" s="184">
        <v>0</v>
      </c>
      <c r="G57" s="123">
        <v>1</v>
      </c>
      <c r="H57" s="106">
        <f t="shared" si="0"/>
        <v>0.14285714285714285</v>
      </c>
      <c r="I57" s="141">
        <v>16</v>
      </c>
      <c r="J57" s="126">
        <v>0</v>
      </c>
      <c r="K57" s="184">
        <v>5</v>
      </c>
      <c r="L57" s="123">
        <v>5</v>
      </c>
      <c r="M57" s="106">
        <f t="shared" si="1"/>
        <v>0.3125</v>
      </c>
      <c r="N57" s="141">
        <v>7928</v>
      </c>
      <c r="O57" s="126">
        <v>79</v>
      </c>
      <c r="P57" s="184">
        <v>774</v>
      </c>
      <c r="Q57" s="123">
        <v>813</v>
      </c>
      <c r="R57" s="106">
        <f t="shared" si="2"/>
        <v>0.10254793138244198</v>
      </c>
      <c r="S57" s="141">
        <v>6554</v>
      </c>
      <c r="T57" s="126">
        <v>68</v>
      </c>
      <c r="U57" s="184">
        <v>924</v>
      </c>
      <c r="V57" s="123">
        <v>952</v>
      </c>
      <c r="W57" s="106">
        <f t="shared" si="3"/>
        <v>0.14525480622520598</v>
      </c>
      <c r="X57" s="141">
        <v>4124</v>
      </c>
      <c r="Y57" s="126">
        <v>34</v>
      </c>
      <c r="Z57" s="184">
        <v>811</v>
      </c>
      <c r="AA57" s="123">
        <v>828</v>
      </c>
      <c r="AB57" s="76">
        <f t="shared" si="4"/>
        <v>0.20077594568380214</v>
      </c>
      <c r="AC57" s="232">
        <v>2195</v>
      </c>
      <c r="AD57" s="126">
        <v>10</v>
      </c>
      <c r="AE57" s="184">
        <v>562</v>
      </c>
      <c r="AF57" s="123">
        <v>566</v>
      </c>
      <c r="AG57" s="106">
        <f t="shared" si="5"/>
        <v>0.25785876993166285</v>
      </c>
      <c r="AH57" s="141">
        <v>930</v>
      </c>
      <c r="AI57" s="126">
        <v>0</v>
      </c>
      <c r="AJ57" s="184">
        <v>229</v>
      </c>
      <c r="AK57" s="123">
        <v>229</v>
      </c>
      <c r="AL57" s="106">
        <f t="shared" si="6"/>
        <v>0.24623655913978496</v>
      </c>
      <c r="AM57" s="141">
        <f t="shared" si="7"/>
        <v>21754</v>
      </c>
      <c r="AN57" s="126">
        <f t="shared" si="8"/>
        <v>192</v>
      </c>
      <c r="AO57" s="125">
        <f t="shared" si="9"/>
        <v>3305</v>
      </c>
      <c r="AP57" s="123">
        <f t="shared" si="10"/>
        <v>3394</v>
      </c>
      <c r="AQ57" s="106">
        <f t="shared" si="11"/>
        <v>0.15601728417762251</v>
      </c>
      <c r="AR57" s="82">
        <f t="shared" si="12"/>
        <v>2.9463759575721861E-4</v>
      </c>
      <c r="AS57" s="82">
        <f t="shared" si="13"/>
        <v>1.4731879787860931E-3</v>
      </c>
      <c r="AT57" s="82">
        <f t="shared" si="14"/>
        <v>0.23954036535061873</v>
      </c>
      <c r="AU57" s="82">
        <f t="shared" si="15"/>
        <v>0.28049499116087212</v>
      </c>
      <c r="AV57" s="82">
        <f t="shared" si="16"/>
        <v>0.24395992928697702</v>
      </c>
      <c r="AW57" s="82">
        <f t="shared" si="17"/>
        <v>0.16676487919858574</v>
      </c>
      <c r="AX57" s="82">
        <f t="shared" si="18"/>
        <v>6.7472009428403062E-2</v>
      </c>
      <c r="AY57" s="140"/>
    </row>
    <row r="58" spans="2:51" ht="13.5" customHeight="1">
      <c r="B58" s="138">
        <v>53</v>
      </c>
      <c r="C58" s="139" t="s">
        <v>19</v>
      </c>
      <c r="D58" s="141">
        <v>26</v>
      </c>
      <c r="E58" s="126">
        <v>2</v>
      </c>
      <c r="F58" s="184">
        <v>7</v>
      </c>
      <c r="G58" s="123">
        <v>8</v>
      </c>
      <c r="H58" s="106">
        <f t="shared" si="0"/>
        <v>0.30769230769230771</v>
      </c>
      <c r="I58" s="141">
        <v>81</v>
      </c>
      <c r="J58" s="126">
        <v>2</v>
      </c>
      <c r="K58" s="184">
        <v>12</v>
      </c>
      <c r="L58" s="123">
        <v>12</v>
      </c>
      <c r="M58" s="106">
        <f t="shared" si="1"/>
        <v>0.14814814814814814</v>
      </c>
      <c r="N58" s="141">
        <v>4391</v>
      </c>
      <c r="O58" s="126">
        <v>55</v>
      </c>
      <c r="P58" s="184">
        <v>447</v>
      </c>
      <c r="Q58" s="123">
        <v>477</v>
      </c>
      <c r="R58" s="106">
        <f t="shared" si="2"/>
        <v>0.1086312912776133</v>
      </c>
      <c r="S58" s="141">
        <v>3721</v>
      </c>
      <c r="T58" s="126">
        <v>47</v>
      </c>
      <c r="U58" s="184">
        <v>532</v>
      </c>
      <c r="V58" s="123">
        <v>559</v>
      </c>
      <c r="W58" s="106">
        <f t="shared" si="3"/>
        <v>0.15022843321687718</v>
      </c>
      <c r="X58" s="141">
        <v>2349</v>
      </c>
      <c r="Y58" s="126">
        <v>23</v>
      </c>
      <c r="Z58" s="184">
        <v>396</v>
      </c>
      <c r="AA58" s="123">
        <v>406</v>
      </c>
      <c r="AB58" s="76">
        <f t="shared" si="4"/>
        <v>0.1728395061728395</v>
      </c>
      <c r="AC58" s="232">
        <v>1074</v>
      </c>
      <c r="AD58" s="126">
        <v>6</v>
      </c>
      <c r="AE58" s="184">
        <v>218</v>
      </c>
      <c r="AF58" s="123">
        <v>222</v>
      </c>
      <c r="AG58" s="106">
        <f t="shared" si="5"/>
        <v>0.20670391061452514</v>
      </c>
      <c r="AH58" s="141">
        <v>409</v>
      </c>
      <c r="AI58" s="126">
        <v>0</v>
      </c>
      <c r="AJ58" s="184">
        <v>87</v>
      </c>
      <c r="AK58" s="123">
        <v>87</v>
      </c>
      <c r="AL58" s="106">
        <f t="shared" si="6"/>
        <v>0.21271393643031786</v>
      </c>
      <c r="AM58" s="141">
        <f t="shared" si="7"/>
        <v>12051</v>
      </c>
      <c r="AN58" s="126">
        <f t="shared" si="8"/>
        <v>135</v>
      </c>
      <c r="AO58" s="125">
        <f t="shared" si="9"/>
        <v>1699</v>
      </c>
      <c r="AP58" s="123">
        <f t="shared" si="10"/>
        <v>1771</v>
      </c>
      <c r="AQ58" s="106">
        <f t="shared" si="11"/>
        <v>0.14695875860924404</v>
      </c>
      <c r="AR58" s="82">
        <f t="shared" si="12"/>
        <v>4.517221908526256E-3</v>
      </c>
      <c r="AS58" s="82">
        <f t="shared" si="13"/>
        <v>6.7758328627893849E-3</v>
      </c>
      <c r="AT58" s="82">
        <f t="shared" si="14"/>
        <v>0.26933935629587802</v>
      </c>
      <c r="AU58" s="82">
        <f t="shared" si="15"/>
        <v>0.31564088085827219</v>
      </c>
      <c r="AV58" s="82">
        <f t="shared" si="16"/>
        <v>0.22924901185770752</v>
      </c>
      <c r="AW58" s="82">
        <f t="shared" si="17"/>
        <v>0.12535290796160362</v>
      </c>
      <c r="AX58" s="82">
        <f t="shared" si="18"/>
        <v>4.912478825522304E-2</v>
      </c>
      <c r="AY58" s="140"/>
    </row>
    <row r="59" spans="2:51" ht="13.5" customHeight="1">
      <c r="B59" s="138">
        <v>54</v>
      </c>
      <c r="C59" s="139" t="s">
        <v>24</v>
      </c>
      <c r="D59" s="141">
        <v>36</v>
      </c>
      <c r="E59" s="126">
        <v>1</v>
      </c>
      <c r="F59" s="184">
        <v>11</v>
      </c>
      <c r="G59" s="123">
        <v>11</v>
      </c>
      <c r="H59" s="106">
        <f t="shared" si="0"/>
        <v>0.30555555555555558</v>
      </c>
      <c r="I59" s="141">
        <v>127</v>
      </c>
      <c r="J59" s="126">
        <v>2</v>
      </c>
      <c r="K59" s="184">
        <v>32</v>
      </c>
      <c r="L59" s="123">
        <v>33</v>
      </c>
      <c r="M59" s="106">
        <f t="shared" si="1"/>
        <v>0.25984251968503935</v>
      </c>
      <c r="N59" s="141">
        <v>7258</v>
      </c>
      <c r="O59" s="126">
        <v>117</v>
      </c>
      <c r="P59" s="184">
        <v>724</v>
      </c>
      <c r="Q59" s="123">
        <v>796</v>
      </c>
      <c r="R59" s="106">
        <f t="shared" si="2"/>
        <v>0.10967208597409754</v>
      </c>
      <c r="S59" s="141">
        <v>6270</v>
      </c>
      <c r="T59" s="126">
        <v>70</v>
      </c>
      <c r="U59" s="184">
        <v>940</v>
      </c>
      <c r="V59" s="123">
        <v>984</v>
      </c>
      <c r="W59" s="106">
        <f t="shared" si="3"/>
        <v>0.15693779904306221</v>
      </c>
      <c r="X59" s="141">
        <v>3885</v>
      </c>
      <c r="Y59" s="126">
        <v>28</v>
      </c>
      <c r="Z59" s="184">
        <v>683</v>
      </c>
      <c r="AA59" s="123">
        <v>698</v>
      </c>
      <c r="AB59" s="76">
        <f t="shared" si="4"/>
        <v>0.17966537966537965</v>
      </c>
      <c r="AC59" s="232">
        <v>1954</v>
      </c>
      <c r="AD59" s="126">
        <v>12</v>
      </c>
      <c r="AE59" s="184">
        <v>440</v>
      </c>
      <c r="AF59" s="123">
        <v>447</v>
      </c>
      <c r="AG59" s="106">
        <f t="shared" si="5"/>
        <v>0.22876151484135107</v>
      </c>
      <c r="AH59" s="141">
        <v>746</v>
      </c>
      <c r="AI59" s="126">
        <v>3</v>
      </c>
      <c r="AJ59" s="184">
        <v>188</v>
      </c>
      <c r="AK59" s="123">
        <v>189</v>
      </c>
      <c r="AL59" s="106">
        <f t="shared" si="6"/>
        <v>0.25335120643431636</v>
      </c>
      <c r="AM59" s="141">
        <f t="shared" si="7"/>
        <v>20276</v>
      </c>
      <c r="AN59" s="126">
        <f t="shared" si="8"/>
        <v>233</v>
      </c>
      <c r="AO59" s="125">
        <f t="shared" si="9"/>
        <v>3018</v>
      </c>
      <c r="AP59" s="123">
        <f t="shared" si="10"/>
        <v>3158</v>
      </c>
      <c r="AQ59" s="106">
        <f t="shared" si="11"/>
        <v>0.15575064115210099</v>
      </c>
      <c r="AR59" s="82">
        <f t="shared" si="12"/>
        <v>3.4832172260924636E-3</v>
      </c>
      <c r="AS59" s="82">
        <f t="shared" si="13"/>
        <v>1.044965167827739E-2</v>
      </c>
      <c r="AT59" s="82">
        <f t="shared" si="14"/>
        <v>0.25205826472450921</v>
      </c>
      <c r="AU59" s="82">
        <f t="shared" si="15"/>
        <v>0.31158961367954402</v>
      </c>
      <c r="AV59" s="82">
        <f t="shared" si="16"/>
        <v>0.22102596580113995</v>
      </c>
      <c r="AW59" s="82">
        <f t="shared" si="17"/>
        <v>0.14154528182393919</v>
      </c>
      <c r="AX59" s="82">
        <f t="shared" si="18"/>
        <v>5.9848005066497782E-2</v>
      </c>
      <c r="AY59" s="140"/>
    </row>
    <row r="60" spans="2:51" ht="13.5" customHeight="1">
      <c r="B60" s="138">
        <v>55</v>
      </c>
      <c r="C60" s="139" t="s">
        <v>15</v>
      </c>
      <c r="D60" s="141">
        <v>24</v>
      </c>
      <c r="E60" s="126">
        <v>2</v>
      </c>
      <c r="F60" s="184">
        <v>3</v>
      </c>
      <c r="G60" s="123">
        <v>5</v>
      </c>
      <c r="H60" s="106">
        <f t="shared" si="0"/>
        <v>0.20833333333333334</v>
      </c>
      <c r="I60" s="141">
        <v>85</v>
      </c>
      <c r="J60" s="126">
        <v>4</v>
      </c>
      <c r="K60" s="184">
        <v>23</v>
      </c>
      <c r="L60" s="123">
        <v>26</v>
      </c>
      <c r="M60" s="106">
        <f t="shared" si="1"/>
        <v>0.30588235294117649</v>
      </c>
      <c r="N60" s="141">
        <v>7455</v>
      </c>
      <c r="O60" s="126">
        <v>90</v>
      </c>
      <c r="P60" s="184">
        <v>778</v>
      </c>
      <c r="Q60" s="123">
        <v>820</v>
      </c>
      <c r="R60" s="106">
        <f t="shared" si="2"/>
        <v>0.10999329309188464</v>
      </c>
      <c r="S60" s="141">
        <v>7002</v>
      </c>
      <c r="T60" s="126">
        <v>83</v>
      </c>
      <c r="U60" s="184">
        <v>995</v>
      </c>
      <c r="V60" s="123">
        <v>1046</v>
      </c>
      <c r="W60" s="106">
        <f t="shared" si="3"/>
        <v>0.14938588974578693</v>
      </c>
      <c r="X60" s="141">
        <v>4300</v>
      </c>
      <c r="Y60" s="126">
        <v>44</v>
      </c>
      <c r="Z60" s="184">
        <v>805</v>
      </c>
      <c r="AA60" s="123">
        <v>831</v>
      </c>
      <c r="AB60" s="76">
        <f t="shared" si="4"/>
        <v>0.19325581395348837</v>
      </c>
      <c r="AC60" s="232">
        <v>1692</v>
      </c>
      <c r="AD60" s="126">
        <v>13</v>
      </c>
      <c r="AE60" s="184">
        <v>361</v>
      </c>
      <c r="AF60" s="123">
        <v>370</v>
      </c>
      <c r="AG60" s="106">
        <f t="shared" si="5"/>
        <v>0.21867612293144209</v>
      </c>
      <c r="AH60" s="141">
        <v>528</v>
      </c>
      <c r="AI60" s="126">
        <v>2</v>
      </c>
      <c r="AJ60" s="184">
        <v>119</v>
      </c>
      <c r="AK60" s="123">
        <v>121</v>
      </c>
      <c r="AL60" s="106">
        <f t="shared" si="6"/>
        <v>0.22916666666666666</v>
      </c>
      <c r="AM60" s="141">
        <f t="shared" si="7"/>
        <v>21086</v>
      </c>
      <c r="AN60" s="126">
        <f t="shared" si="8"/>
        <v>238</v>
      </c>
      <c r="AO60" s="125">
        <f t="shared" si="9"/>
        <v>3084</v>
      </c>
      <c r="AP60" s="123">
        <f t="shared" si="10"/>
        <v>3219</v>
      </c>
      <c r="AQ60" s="106">
        <f t="shared" si="11"/>
        <v>0.15266053305510766</v>
      </c>
      <c r="AR60" s="82">
        <f t="shared" si="12"/>
        <v>1.5532774153463808E-3</v>
      </c>
      <c r="AS60" s="82">
        <f t="shared" si="13"/>
        <v>8.0770425598011807E-3</v>
      </c>
      <c r="AT60" s="82">
        <f t="shared" si="14"/>
        <v>0.25473749611680646</v>
      </c>
      <c r="AU60" s="82">
        <f t="shared" si="15"/>
        <v>0.32494563529046289</v>
      </c>
      <c r="AV60" s="82">
        <f t="shared" si="16"/>
        <v>0.25815470643056848</v>
      </c>
      <c r="AW60" s="82">
        <f t="shared" si="17"/>
        <v>0.11494252873563218</v>
      </c>
      <c r="AX60" s="82">
        <f t="shared" si="18"/>
        <v>3.7589313451382417E-2</v>
      </c>
      <c r="AY60" s="140"/>
    </row>
    <row r="61" spans="2:51" ht="13.5" customHeight="1">
      <c r="B61" s="138">
        <v>56</v>
      </c>
      <c r="C61" s="139" t="s">
        <v>9</v>
      </c>
      <c r="D61" s="141">
        <v>5</v>
      </c>
      <c r="E61" s="126">
        <v>0</v>
      </c>
      <c r="F61" s="184">
        <v>2</v>
      </c>
      <c r="G61" s="123">
        <v>2</v>
      </c>
      <c r="H61" s="106">
        <f t="shared" si="0"/>
        <v>0.4</v>
      </c>
      <c r="I61" s="141">
        <v>53</v>
      </c>
      <c r="J61" s="126">
        <v>2</v>
      </c>
      <c r="K61" s="184">
        <v>12</v>
      </c>
      <c r="L61" s="123">
        <v>12</v>
      </c>
      <c r="M61" s="106">
        <f t="shared" si="1"/>
        <v>0.22641509433962265</v>
      </c>
      <c r="N61" s="141">
        <v>5156</v>
      </c>
      <c r="O61" s="126">
        <v>73</v>
      </c>
      <c r="P61" s="184">
        <v>521</v>
      </c>
      <c r="Q61" s="123">
        <v>555</v>
      </c>
      <c r="R61" s="106">
        <f t="shared" si="2"/>
        <v>0.10764158262218775</v>
      </c>
      <c r="S61" s="141">
        <v>4359</v>
      </c>
      <c r="T61" s="126">
        <v>58</v>
      </c>
      <c r="U61" s="184">
        <v>596</v>
      </c>
      <c r="V61" s="123">
        <v>631</v>
      </c>
      <c r="W61" s="106">
        <f t="shared" si="3"/>
        <v>0.14475797201192933</v>
      </c>
      <c r="X61" s="141">
        <v>2456</v>
      </c>
      <c r="Y61" s="126">
        <v>28</v>
      </c>
      <c r="Z61" s="184">
        <v>492</v>
      </c>
      <c r="AA61" s="123">
        <v>508</v>
      </c>
      <c r="AB61" s="76">
        <f t="shared" si="4"/>
        <v>0.20684039087947884</v>
      </c>
      <c r="AC61" s="232">
        <v>1044</v>
      </c>
      <c r="AD61" s="126">
        <v>2</v>
      </c>
      <c r="AE61" s="184">
        <v>251</v>
      </c>
      <c r="AF61" s="123">
        <v>252</v>
      </c>
      <c r="AG61" s="106">
        <f t="shared" si="5"/>
        <v>0.2413793103448276</v>
      </c>
      <c r="AH61" s="141">
        <v>393</v>
      </c>
      <c r="AI61" s="126">
        <v>1</v>
      </c>
      <c r="AJ61" s="184">
        <v>73</v>
      </c>
      <c r="AK61" s="123">
        <v>74</v>
      </c>
      <c r="AL61" s="106">
        <f t="shared" si="6"/>
        <v>0.18829516539440203</v>
      </c>
      <c r="AM61" s="141">
        <f t="shared" si="7"/>
        <v>13466</v>
      </c>
      <c r="AN61" s="126">
        <f t="shared" si="8"/>
        <v>164</v>
      </c>
      <c r="AO61" s="125">
        <f t="shared" si="9"/>
        <v>1947</v>
      </c>
      <c r="AP61" s="123">
        <f t="shared" si="10"/>
        <v>2034</v>
      </c>
      <c r="AQ61" s="106">
        <f t="shared" si="11"/>
        <v>0.15104708153869004</v>
      </c>
      <c r="AR61" s="82">
        <f t="shared" si="12"/>
        <v>9.8328416912487715E-4</v>
      </c>
      <c r="AS61" s="82">
        <f t="shared" si="13"/>
        <v>5.8997050147492625E-3</v>
      </c>
      <c r="AT61" s="82">
        <f t="shared" si="14"/>
        <v>0.27286135693215341</v>
      </c>
      <c r="AU61" s="82">
        <f t="shared" si="15"/>
        <v>0.31022615535889875</v>
      </c>
      <c r="AV61" s="82">
        <f t="shared" si="16"/>
        <v>0.24975417895771879</v>
      </c>
      <c r="AW61" s="82">
        <f t="shared" si="17"/>
        <v>0.12389380530973451</v>
      </c>
      <c r="AX61" s="82">
        <f t="shared" si="18"/>
        <v>3.6381514257620449E-2</v>
      </c>
      <c r="AY61" s="140"/>
    </row>
    <row r="62" spans="2:51" ht="13.5" customHeight="1">
      <c r="B62" s="138">
        <v>57</v>
      </c>
      <c r="C62" s="139" t="s">
        <v>43</v>
      </c>
      <c r="D62" s="141">
        <v>11</v>
      </c>
      <c r="E62" s="126">
        <v>1</v>
      </c>
      <c r="F62" s="184">
        <v>3</v>
      </c>
      <c r="G62" s="123">
        <v>3</v>
      </c>
      <c r="H62" s="106">
        <f t="shared" si="0"/>
        <v>0.27272727272727271</v>
      </c>
      <c r="I62" s="141">
        <v>56</v>
      </c>
      <c r="J62" s="126">
        <v>3</v>
      </c>
      <c r="K62" s="184">
        <v>21</v>
      </c>
      <c r="L62" s="123">
        <v>22</v>
      </c>
      <c r="M62" s="106">
        <f t="shared" si="1"/>
        <v>0.39285714285714285</v>
      </c>
      <c r="N62" s="141">
        <v>3352</v>
      </c>
      <c r="O62" s="126">
        <v>45</v>
      </c>
      <c r="P62" s="184">
        <v>367</v>
      </c>
      <c r="Q62" s="123">
        <v>388</v>
      </c>
      <c r="R62" s="106">
        <f t="shared" si="2"/>
        <v>0.11575178997613365</v>
      </c>
      <c r="S62" s="141">
        <v>2887</v>
      </c>
      <c r="T62" s="126">
        <v>30</v>
      </c>
      <c r="U62" s="184">
        <v>450</v>
      </c>
      <c r="V62" s="123">
        <v>472</v>
      </c>
      <c r="W62" s="106">
        <f t="shared" si="3"/>
        <v>0.16349151368202286</v>
      </c>
      <c r="X62" s="141">
        <v>1945</v>
      </c>
      <c r="Y62" s="126">
        <v>12</v>
      </c>
      <c r="Z62" s="184">
        <v>413</v>
      </c>
      <c r="AA62" s="123">
        <v>423</v>
      </c>
      <c r="AB62" s="76">
        <f t="shared" si="4"/>
        <v>0.21748071979434447</v>
      </c>
      <c r="AC62" s="232">
        <v>991</v>
      </c>
      <c r="AD62" s="126">
        <v>8</v>
      </c>
      <c r="AE62" s="184">
        <v>235</v>
      </c>
      <c r="AF62" s="123">
        <v>241</v>
      </c>
      <c r="AG62" s="106">
        <f t="shared" si="5"/>
        <v>0.24318869828456105</v>
      </c>
      <c r="AH62" s="141">
        <v>370</v>
      </c>
      <c r="AI62" s="126">
        <v>1</v>
      </c>
      <c r="AJ62" s="184">
        <v>119</v>
      </c>
      <c r="AK62" s="123">
        <v>120</v>
      </c>
      <c r="AL62" s="106">
        <f t="shared" si="6"/>
        <v>0.32432432432432434</v>
      </c>
      <c r="AM62" s="141">
        <f t="shared" si="7"/>
        <v>9612</v>
      </c>
      <c r="AN62" s="126">
        <f t="shared" si="8"/>
        <v>100</v>
      </c>
      <c r="AO62" s="125">
        <f t="shared" si="9"/>
        <v>1608</v>
      </c>
      <c r="AP62" s="123">
        <f t="shared" si="10"/>
        <v>1669</v>
      </c>
      <c r="AQ62" s="106">
        <f t="shared" si="11"/>
        <v>0.17363712026633374</v>
      </c>
      <c r="AR62" s="82">
        <f t="shared" si="12"/>
        <v>1.7974835230677051E-3</v>
      </c>
      <c r="AS62" s="82">
        <f t="shared" si="13"/>
        <v>1.3181545835829839E-2</v>
      </c>
      <c r="AT62" s="82">
        <f t="shared" si="14"/>
        <v>0.23247453565008988</v>
      </c>
      <c r="AU62" s="82">
        <f t="shared" si="15"/>
        <v>0.28280407429598564</v>
      </c>
      <c r="AV62" s="82">
        <f t="shared" si="16"/>
        <v>0.25344517675254641</v>
      </c>
      <c r="AW62" s="82">
        <f t="shared" si="17"/>
        <v>0.14439784301977232</v>
      </c>
      <c r="AX62" s="82">
        <f t="shared" si="18"/>
        <v>7.1899340922708208E-2</v>
      </c>
      <c r="AY62" s="140"/>
    </row>
    <row r="63" spans="2:51" ht="13.5" customHeight="1">
      <c r="B63" s="138">
        <v>58</v>
      </c>
      <c r="C63" s="139" t="s">
        <v>25</v>
      </c>
      <c r="D63" s="141">
        <v>5</v>
      </c>
      <c r="E63" s="126">
        <v>0</v>
      </c>
      <c r="F63" s="184">
        <v>2</v>
      </c>
      <c r="G63" s="123">
        <v>2</v>
      </c>
      <c r="H63" s="106">
        <f t="shared" si="0"/>
        <v>0.4</v>
      </c>
      <c r="I63" s="141">
        <v>48</v>
      </c>
      <c r="J63" s="126">
        <v>0</v>
      </c>
      <c r="K63" s="184">
        <v>9</v>
      </c>
      <c r="L63" s="123">
        <v>9</v>
      </c>
      <c r="M63" s="106">
        <f t="shared" si="1"/>
        <v>0.1875</v>
      </c>
      <c r="N63" s="141">
        <v>3877</v>
      </c>
      <c r="O63" s="126">
        <v>46</v>
      </c>
      <c r="P63" s="184">
        <v>382</v>
      </c>
      <c r="Q63" s="123">
        <v>411</v>
      </c>
      <c r="R63" s="106">
        <f t="shared" si="2"/>
        <v>0.10600980139282951</v>
      </c>
      <c r="S63" s="141">
        <v>3432</v>
      </c>
      <c r="T63" s="126">
        <v>37</v>
      </c>
      <c r="U63" s="184">
        <v>467</v>
      </c>
      <c r="V63" s="123">
        <v>490</v>
      </c>
      <c r="W63" s="106">
        <f t="shared" si="3"/>
        <v>0.14277389277389277</v>
      </c>
      <c r="X63" s="141">
        <v>2262</v>
      </c>
      <c r="Y63" s="126">
        <v>18</v>
      </c>
      <c r="Z63" s="184">
        <v>416</v>
      </c>
      <c r="AA63" s="123">
        <v>426</v>
      </c>
      <c r="AB63" s="76">
        <f t="shared" si="4"/>
        <v>0.1883289124668435</v>
      </c>
      <c r="AC63" s="232">
        <v>1131</v>
      </c>
      <c r="AD63" s="126">
        <v>5</v>
      </c>
      <c r="AE63" s="184">
        <v>216</v>
      </c>
      <c r="AF63" s="123">
        <v>219</v>
      </c>
      <c r="AG63" s="106">
        <f t="shared" si="5"/>
        <v>0.19363395225464192</v>
      </c>
      <c r="AH63" s="141">
        <v>466</v>
      </c>
      <c r="AI63" s="126">
        <v>3</v>
      </c>
      <c r="AJ63" s="184">
        <v>93</v>
      </c>
      <c r="AK63" s="123">
        <v>95</v>
      </c>
      <c r="AL63" s="106">
        <f t="shared" si="6"/>
        <v>0.20386266094420602</v>
      </c>
      <c r="AM63" s="141">
        <f t="shared" si="7"/>
        <v>11221</v>
      </c>
      <c r="AN63" s="126">
        <f t="shared" si="8"/>
        <v>109</v>
      </c>
      <c r="AO63" s="125">
        <f t="shared" si="9"/>
        <v>1585</v>
      </c>
      <c r="AP63" s="123">
        <f t="shared" si="10"/>
        <v>1652</v>
      </c>
      <c r="AQ63" s="106">
        <f t="shared" si="11"/>
        <v>0.1472239550842171</v>
      </c>
      <c r="AR63" s="82">
        <f t="shared" si="12"/>
        <v>1.2106537530266344E-3</v>
      </c>
      <c r="AS63" s="82">
        <f t="shared" si="13"/>
        <v>5.4479418886198543E-3</v>
      </c>
      <c r="AT63" s="82">
        <f t="shared" si="14"/>
        <v>0.24878934624697335</v>
      </c>
      <c r="AU63" s="82">
        <f t="shared" si="15"/>
        <v>0.29661016949152541</v>
      </c>
      <c r="AV63" s="82">
        <f t="shared" si="16"/>
        <v>0.25786924939467315</v>
      </c>
      <c r="AW63" s="82">
        <f t="shared" si="17"/>
        <v>0.13256658595641646</v>
      </c>
      <c r="AX63" s="82">
        <f t="shared" si="18"/>
        <v>5.7506053268765137E-2</v>
      </c>
      <c r="AY63" s="140"/>
    </row>
    <row r="64" spans="2:51" ht="13.5" customHeight="1">
      <c r="B64" s="138">
        <v>59</v>
      </c>
      <c r="C64" s="139" t="s">
        <v>20</v>
      </c>
      <c r="D64" s="141">
        <v>50</v>
      </c>
      <c r="E64" s="126">
        <v>4</v>
      </c>
      <c r="F64" s="184">
        <v>9</v>
      </c>
      <c r="G64" s="123">
        <v>12</v>
      </c>
      <c r="H64" s="106">
        <f t="shared" si="0"/>
        <v>0.24</v>
      </c>
      <c r="I64" s="141">
        <v>138</v>
      </c>
      <c r="J64" s="126">
        <v>4</v>
      </c>
      <c r="K64" s="184">
        <v>23</v>
      </c>
      <c r="L64" s="123">
        <v>27</v>
      </c>
      <c r="M64" s="106">
        <f t="shared" si="1"/>
        <v>0.19565217391304349</v>
      </c>
      <c r="N64" s="141">
        <v>29005</v>
      </c>
      <c r="O64" s="126">
        <v>377</v>
      </c>
      <c r="P64" s="184">
        <v>2985</v>
      </c>
      <c r="Q64" s="123">
        <v>3211</v>
      </c>
      <c r="R64" s="106">
        <f t="shared" si="2"/>
        <v>0.11070505085330115</v>
      </c>
      <c r="S64" s="141">
        <v>25127</v>
      </c>
      <c r="T64" s="126">
        <v>315</v>
      </c>
      <c r="U64" s="184">
        <v>3735</v>
      </c>
      <c r="V64" s="123">
        <v>3908</v>
      </c>
      <c r="W64" s="106">
        <f t="shared" si="3"/>
        <v>0.15552990806701955</v>
      </c>
      <c r="X64" s="141">
        <v>16370</v>
      </c>
      <c r="Y64" s="126">
        <v>147</v>
      </c>
      <c r="Z64" s="184">
        <v>3154</v>
      </c>
      <c r="AA64" s="123">
        <v>3233</v>
      </c>
      <c r="AB64" s="76">
        <f t="shared" si="4"/>
        <v>0.19749541844838117</v>
      </c>
      <c r="AC64" s="232">
        <v>7000</v>
      </c>
      <c r="AD64" s="126">
        <v>29</v>
      </c>
      <c r="AE64" s="184">
        <v>1599</v>
      </c>
      <c r="AF64" s="123">
        <v>1610</v>
      </c>
      <c r="AG64" s="106">
        <f t="shared" si="5"/>
        <v>0.23</v>
      </c>
      <c r="AH64" s="141">
        <v>2469</v>
      </c>
      <c r="AI64" s="126">
        <v>4</v>
      </c>
      <c r="AJ64" s="184">
        <v>542</v>
      </c>
      <c r="AK64" s="123">
        <v>546</v>
      </c>
      <c r="AL64" s="106">
        <f t="shared" si="6"/>
        <v>0.22114216281895505</v>
      </c>
      <c r="AM64" s="141">
        <f t="shared" si="7"/>
        <v>80159</v>
      </c>
      <c r="AN64" s="126">
        <f t="shared" si="8"/>
        <v>880</v>
      </c>
      <c r="AO64" s="125">
        <f t="shared" si="9"/>
        <v>12047</v>
      </c>
      <c r="AP64" s="123">
        <f t="shared" si="10"/>
        <v>12547</v>
      </c>
      <c r="AQ64" s="106">
        <f t="shared" si="11"/>
        <v>0.15652640377250215</v>
      </c>
      <c r="AR64" s="82">
        <f t="shared" si="12"/>
        <v>9.5640392125607716E-4</v>
      </c>
      <c r="AS64" s="82">
        <f t="shared" si="13"/>
        <v>2.1519088228261736E-3</v>
      </c>
      <c r="AT64" s="82">
        <f t="shared" si="14"/>
        <v>0.255917749262772</v>
      </c>
      <c r="AU64" s="82">
        <f t="shared" si="15"/>
        <v>0.31146887702239578</v>
      </c>
      <c r="AV64" s="82">
        <f t="shared" si="16"/>
        <v>0.25767115645174143</v>
      </c>
      <c r="AW64" s="82">
        <f t="shared" si="17"/>
        <v>0.12831752610185701</v>
      </c>
      <c r="AX64" s="82">
        <f t="shared" si="18"/>
        <v>4.3516378417151509E-2</v>
      </c>
      <c r="AY64" s="140"/>
    </row>
    <row r="65" spans="2:51" ht="13.5" customHeight="1">
      <c r="B65" s="138">
        <v>60</v>
      </c>
      <c r="C65" s="139" t="s">
        <v>44</v>
      </c>
      <c r="D65" s="141">
        <v>29</v>
      </c>
      <c r="E65" s="126">
        <v>0</v>
      </c>
      <c r="F65" s="184">
        <v>9</v>
      </c>
      <c r="G65" s="123">
        <v>9</v>
      </c>
      <c r="H65" s="106">
        <f t="shared" si="0"/>
        <v>0.31034482758620691</v>
      </c>
      <c r="I65" s="141">
        <v>53</v>
      </c>
      <c r="J65" s="126">
        <v>3</v>
      </c>
      <c r="K65" s="184">
        <v>11</v>
      </c>
      <c r="L65" s="123">
        <v>14</v>
      </c>
      <c r="M65" s="106">
        <f t="shared" si="1"/>
        <v>0.26415094339622641</v>
      </c>
      <c r="N65" s="141">
        <v>3959</v>
      </c>
      <c r="O65" s="126">
        <v>34</v>
      </c>
      <c r="P65" s="184">
        <v>374</v>
      </c>
      <c r="Q65" s="123">
        <v>392</v>
      </c>
      <c r="R65" s="106">
        <f t="shared" si="2"/>
        <v>9.9014902753220516E-2</v>
      </c>
      <c r="S65" s="141">
        <v>3221</v>
      </c>
      <c r="T65" s="126">
        <v>20</v>
      </c>
      <c r="U65" s="184">
        <v>493</v>
      </c>
      <c r="V65" s="123">
        <v>502</v>
      </c>
      <c r="W65" s="106">
        <f t="shared" si="3"/>
        <v>0.15585221980751318</v>
      </c>
      <c r="X65" s="141">
        <v>1996</v>
      </c>
      <c r="Y65" s="126">
        <v>18</v>
      </c>
      <c r="Z65" s="184">
        <v>399</v>
      </c>
      <c r="AA65" s="123">
        <v>409</v>
      </c>
      <c r="AB65" s="76">
        <f t="shared" si="4"/>
        <v>0.20490981963927857</v>
      </c>
      <c r="AC65" s="232">
        <v>973</v>
      </c>
      <c r="AD65" s="126">
        <v>1</v>
      </c>
      <c r="AE65" s="184">
        <v>241</v>
      </c>
      <c r="AF65" s="123">
        <v>242</v>
      </c>
      <c r="AG65" s="106">
        <f t="shared" si="5"/>
        <v>0.24871531346351491</v>
      </c>
      <c r="AH65" s="141">
        <v>338</v>
      </c>
      <c r="AI65" s="126">
        <v>0</v>
      </c>
      <c r="AJ65" s="184">
        <v>95</v>
      </c>
      <c r="AK65" s="123">
        <v>95</v>
      </c>
      <c r="AL65" s="106">
        <f t="shared" si="6"/>
        <v>0.28106508875739644</v>
      </c>
      <c r="AM65" s="141">
        <f t="shared" si="7"/>
        <v>10569</v>
      </c>
      <c r="AN65" s="126">
        <f t="shared" si="8"/>
        <v>76</v>
      </c>
      <c r="AO65" s="125">
        <f t="shared" si="9"/>
        <v>1622</v>
      </c>
      <c r="AP65" s="123">
        <f t="shared" si="10"/>
        <v>1663</v>
      </c>
      <c r="AQ65" s="106">
        <f t="shared" si="11"/>
        <v>0.15734695808496546</v>
      </c>
      <c r="AR65" s="82">
        <f t="shared" si="12"/>
        <v>5.4119061936259774E-3</v>
      </c>
      <c r="AS65" s="82">
        <f t="shared" si="13"/>
        <v>8.4185207456404093E-3</v>
      </c>
      <c r="AT65" s="82">
        <f t="shared" si="14"/>
        <v>0.23571858087793146</v>
      </c>
      <c r="AU65" s="82">
        <f t="shared" si="15"/>
        <v>0.30186410102224892</v>
      </c>
      <c r="AV65" s="82">
        <f t="shared" si="16"/>
        <v>0.24594107035478052</v>
      </c>
      <c r="AW65" s="82">
        <f t="shared" si="17"/>
        <v>0.14552014431749849</v>
      </c>
      <c r="AX65" s="82">
        <f t="shared" si="18"/>
        <v>5.7125676488274206E-2</v>
      </c>
      <c r="AY65" s="140"/>
    </row>
    <row r="66" spans="2:51" ht="13.5" customHeight="1">
      <c r="B66" s="138">
        <v>61</v>
      </c>
      <c r="C66" s="139" t="s">
        <v>16</v>
      </c>
      <c r="D66" s="141">
        <v>0</v>
      </c>
      <c r="E66" s="126">
        <v>0</v>
      </c>
      <c r="F66" s="184">
        <v>0</v>
      </c>
      <c r="G66" s="123">
        <v>0</v>
      </c>
      <c r="H66" s="106" t="str">
        <f t="shared" si="0"/>
        <v>-</v>
      </c>
      <c r="I66" s="141">
        <v>12</v>
      </c>
      <c r="J66" s="126">
        <v>1</v>
      </c>
      <c r="K66" s="184">
        <v>2</v>
      </c>
      <c r="L66" s="123">
        <v>3</v>
      </c>
      <c r="M66" s="106">
        <f t="shared" si="1"/>
        <v>0.25</v>
      </c>
      <c r="N66" s="141">
        <v>3541</v>
      </c>
      <c r="O66" s="126">
        <v>47</v>
      </c>
      <c r="P66" s="184">
        <v>390</v>
      </c>
      <c r="Q66" s="123">
        <v>416</v>
      </c>
      <c r="R66" s="106">
        <f t="shared" si="2"/>
        <v>0.11748093758825191</v>
      </c>
      <c r="S66" s="141">
        <v>3007</v>
      </c>
      <c r="T66" s="126">
        <v>44</v>
      </c>
      <c r="U66" s="184">
        <v>496</v>
      </c>
      <c r="V66" s="123">
        <v>523</v>
      </c>
      <c r="W66" s="106">
        <f t="shared" si="3"/>
        <v>0.17392750249418024</v>
      </c>
      <c r="X66" s="141">
        <v>1706</v>
      </c>
      <c r="Y66" s="126">
        <v>13</v>
      </c>
      <c r="Z66" s="184">
        <v>352</v>
      </c>
      <c r="AA66" s="123">
        <v>359</v>
      </c>
      <c r="AB66" s="76">
        <f t="shared" si="4"/>
        <v>0.2104337631887456</v>
      </c>
      <c r="AC66" s="232">
        <v>743</v>
      </c>
      <c r="AD66" s="126">
        <v>4</v>
      </c>
      <c r="AE66" s="184">
        <v>192</v>
      </c>
      <c r="AF66" s="123">
        <v>195</v>
      </c>
      <c r="AG66" s="106">
        <f t="shared" si="5"/>
        <v>0.26244952893674295</v>
      </c>
      <c r="AH66" s="141">
        <v>278</v>
      </c>
      <c r="AI66" s="126">
        <v>1</v>
      </c>
      <c r="AJ66" s="184">
        <v>62</v>
      </c>
      <c r="AK66" s="123">
        <v>63</v>
      </c>
      <c r="AL66" s="106">
        <f t="shared" si="6"/>
        <v>0.22661870503597123</v>
      </c>
      <c r="AM66" s="141">
        <f t="shared" si="7"/>
        <v>9287</v>
      </c>
      <c r="AN66" s="126">
        <f t="shared" si="8"/>
        <v>110</v>
      </c>
      <c r="AO66" s="125">
        <f t="shared" si="9"/>
        <v>1494</v>
      </c>
      <c r="AP66" s="123">
        <f t="shared" si="10"/>
        <v>1559</v>
      </c>
      <c r="AQ66" s="106">
        <f t="shared" si="11"/>
        <v>0.16786906428340692</v>
      </c>
      <c r="AR66" s="82">
        <f t="shared" si="12"/>
        <v>0</v>
      </c>
      <c r="AS66" s="82">
        <f t="shared" si="13"/>
        <v>1.9243104554201411E-3</v>
      </c>
      <c r="AT66" s="82">
        <f t="shared" si="14"/>
        <v>0.26683771648492621</v>
      </c>
      <c r="AU66" s="82">
        <f t="shared" si="15"/>
        <v>0.33547145606157791</v>
      </c>
      <c r="AV66" s="82">
        <f t="shared" si="16"/>
        <v>0.23027581783194356</v>
      </c>
      <c r="AW66" s="82">
        <f t="shared" si="17"/>
        <v>0.12508017960230916</v>
      </c>
      <c r="AX66" s="82">
        <f t="shared" si="18"/>
        <v>4.0410519563822966E-2</v>
      </c>
      <c r="AY66" s="140"/>
    </row>
    <row r="67" spans="2:51" ht="13.5" customHeight="1">
      <c r="B67" s="138">
        <v>62</v>
      </c>
      <c r="C67" s="139" t="s">
        <v>17</v>
      </c>
      <c r="D67" s="141">
        <v>12</v>
      </c>
      <c r="E67" s="126">
        <v>0</v>
      </c>
      <c r="F67" s="184">
        <v>4</v>
      </c>
      <c r="G67" s="123">
        <v>4</v>
      </c>
      <c r="H67" s="106">
        <f t="shared" si="0"/>
        <v>0.33333333333333331</v>
      </c>
      <c r="I67" s="141">
        <v>46</v>
      </c>
      <c r="J67" s="126">
        <v>3</v>
      </c>
      <c r="K67" s="184">
        <v>13</v>
      </c>
      <c r="L67" s="123">
        <v>14</v>
      </c>
      <c r="M67" s="106">
        <f t="shared" si="1"/>
        <v>0.30434782608695654</v>
      </c>
      <c r="N67" s="141">
        <v>5083</v>
      </c>
      <c r="O67" s="126">
        <v>72</v>
      </c>
      <c r="P67" s="184">
        <v>480</v>
      </c>
      <c r="Q67" s="123">
        <v>523</v>
      </c>
      <c r="R67" s="106">
        <f t="shared" si="2"/>
        <v>0.10289199291756837</v>
      </c>
      <c r="S67" s="141">
        <v>4382</v>
      </c>
      <c r="T67" s="126">
        <v>51</v>
      </c>
      <c r="U67" s="184">
        <v>599</v>
      </c>
      <c r="V67" s="123">
        <v>627</v>
      </c>
      <c r="W67" s="106">
        <f t="shared" si="3"/>
        <v>0.1430853491556367</v>
      </c>
      <c r="X67" s="141">
        <v>2600</v>
      </c>
      <c r="Y67" s="126">
        <v>18</v>
      </c>
      <c r="Z67" s="184">
        <v>491</v>
      </c>
      <c r="AA67" s="123">
        <v>501</v>
      </c>
      <c r="AB67" s="76">
        <f t="shared" si="4"/>
        <v>0.19269230769230769</v>
      </c>
      <c r="AC67" s="232">
        <v>1112</v>
      </c>
      <c r="AD67" s="126">
        <v>1</v>
      </c>
      <c r="AE67" s="184">
        <v>220</v>
      </c>
      <c r="AF67" s="123">
        <v>220</v>
      </c>
      <c r="AG67" s="106">
        <f t="shared" si="5"/>
        <v>0.19784172661870503</v>
      </c>
      <c r="AH67" s="141">
        <v>427</v>
      </c>
      <c r="AI67" s="126">
        <v>1</v>
      </c>
      <c r="AJ67" s="184">
        <v>81</v>
      </c>
      <c r="AK67" s="123">
        <v>82</v>
      </c>
      <c r="AL67" s="106">
        <f t="shared" si="6"/>
        <v>0.19203747072599531</v>
      </c>
      <c r="AM67" s="141">
        <f t="shared" si="7"/>
        <v>13662</v>
      </c>
      <c r="AN67" s="126">
        <f t="shared" si="8"/>
        <v>146</v>
      </c>
      <c r="AO67" s="125">
        <f t="shared" si="9"/>
        <v>1888</v>
      </c>
      <c r="AP67" s="123">
        <f t="shared" si="10"/>
        <v>1971</v>
      </c>
      <c r="AQ67" s="106">
        <f t="shared" si="11"/>
        <v>0.14426877470355731</v>
      </c>
      <c r="AR67" s="82">
        <f t="shared" si="12"/>
        <v>2.0294266869609334E-3</v>
      </c>
      <c r="AS67" s="82">
        <f t="shared" si="13"/>
        <v>7.102993404363267E-3</v>
      </c>
      <c r="AT67" s="82">
        <f t="shared" si="14"/>
        <v>0.26534753932014205</v>
      </c>
      <c r="AU67" s="82">
        <f t="shared" si="15"/>
        <v>0.31811263318112631</v>
      </c>
      <c r="AV67" s="82">
        <f t="shared" si="16"/>
        <v>0.25418569254185691</v>
      </c>
      <c r="AW67" s="82">
        <f t="shared" si="17"/>
        <v>0.11161846778285134</v>
      </c>
      <c r="AX67" s="82">
        <f t="shared" si="18"/>
        <v>4.1603247082699135E-2</v>
      </c>
      <c r="AY67" s="140"/>
    </row>
    <row r="68" spans="2:51" ht="13.5" customHeight="1">
      <c r="B68" s="138">
        <v>63</v>
      </c>
      <c r="C68" s="139" t="s">
        <v>26</v>
      </c>
      <c r="D68" s="141">
        <v>6</v>
      </c>
      <c r="E68" s="126">
        <v>0</v>
      </c>
      <c r="F68" s="184">
        <v>3</v>
      </c>
      <c r="G68" s="123">
        <v>3</v>
      </c>
      <c r="H68" s="106">
        <f t="shared" si="0"/>
        <v>0.5</v>
      </c>
      <c r="I68" s="141">
        <v>18</v>
      </c>
      <c r="J68" s="126">
        <v>0</v>
      </c>
      <c r="K68" s="184">
        <v>2</v>
      </c>
      <c r="L68" s="123">
        <v>2</v>
      </c>
      <c r="M68" s="106">
        <f t="shared" si="1"/>
        <v>0.1111111111111111</v>
      </c>
      <c r="N68" s="141">
        <v>3599</v>
      </c>
      <c r="O68" s="126">
        <v>53</v>
      </c>
      <c r="P68" s="184">
        <v>332</v>
      </c>
      <c r="Q68" s="123">
        <v>361</v>
      </c>
      <c r="R68" s="106">
        <f t="shared" si="2"/>
        <v>0.10030564045568213</v>
      </c>
      <c r="S68" s="141">
        <v>2972</v>
      </c>
      <c r="T68" s="126">
        <v>56</v>
      </c>
      <c r="U68" s="184">
        <v>419</v>
      </c>
      <c r="V68" s="123">
        <v>456</v>
      </c>
      <c r="W68" s="106">
        <f t="shared" si="3"/>
        <v>0.15343203230148048</v>
      </c>
      <c r="X68" s="141">
        <v>1952</v>
      </c>
      <c r="Y68" s="126">
        <v>22</v>
      </c>
      <c r="Z68" s="184">
        <v>359</v>
      </c>
      <c r="AA68" s="123">
        <v>371</v>
      </c>
      <c r="AB68" s="76">
        <f t="shared" si="4"/>
        <v>0.19006147540983606</v>
      </c>
      <c r="AC68" s="232">
        <v>995</v>
      </c>
      <c r="AD68" s="126">
        <v>1</v>
      </c>
      <c r="AE68" s="184">
        <v>211</v>
      </c>
      <c r="AF68" s="123">
        <v>212</v>
      </c>
      <c r="AG68" s="106">
        <f t="shared" si="5"/>
        <v>0.21306532663316582</v>
      </c>
      <c r="AH68" s="141">
        <v>391</v>
      </c>
      <c r="AI68" s="126">
        <v>3</v>
      </c>
      <c r="AJ68" s="184">
        <v>97</v>
      </c>
      <c r="AK68" s="123">
        <v>99</v>
      </c>
      <c r="AL68" s="106">
        <f t="shared" si="6"/>
        <v>0.25319693094629159</v>
      </c>
      <c r="AM68" s="141">
        <f t="shared" si="7"/>
        <v>9933</v>
      </c>
      <c r="AN68" s="126">
        <f t="shared" si="8"/>
        <v>135</v>
      </c>
      <c r="AO68" s="125">
        <f t="shared" si="9"/>
        <v>1423</v>
      </c>
      <c r="AP68" s="123">
        <f t="shared" si="10"/>
        <v>1504</v>
      </c>
      <c r="AQ68" s="106">
        <f t="shared" si="11"/>
        <v>0.15141447699587235</v>
      </c>
      <c r="AR68" s="82">
        <f t="shared" si="12"/>
        <v>1.9946808510638296E-3</v>
      </c>
      <c r="AS68" s="82">
        <f t="shared" si="13"/>
        <v>1.3297872340425532E-3</v>
      </c>
      <c r="AT68" s="82">
        <f t="shared" si="14"/>
        <v>0.24002659574468085</v>
      </c>
      <c r="AU68" s="82">
        <f t="shared" si="15"/>
        <v>0.30319148936170215</v>
      </c>
      <c r="AV68" s="82">
        <f t="shared" si="16"/>
        <v>0.24667553191489361</v>
      </c>
      <c r="AW68" s="82">
        <f t="shared" si="17"/>
        <v>0.14095744680851063</v>
      </c>
      <c r="AX68" s="82">
        <f t="shared" si="18"/>
        <v>6.5824468085106377E-2</v>
      </c>
      <c r="AY68" s="140"/>
    </row>
    <row r="69" spans="2:51" ht="13.5" customHeight="1">
      <c r="B69" s="138">
        <v>64</v>
      </c>
      <c r="C69" s="139" t="s">
        <v>45</v>
      </c>
      <c r="D69" s="141">
        <v>53</v>
      </c>
      <c r="E69" s="126">
        <v>0</v>
      </c>
      <c r="F69" s="184">
        <v>9</v>
      </c>
      <c r="G69" s="123">
        <v>9</v>
      </c>
      <c r="H69" s="106">
        <f t="shared" si="0"/>
        <v>0.16981132075471697</v>
      </c>
      <c r="I69" s="141">
        <v>120</v>
      </c>
      <c r="J69" s="126">
        <v>5</v>
      </c>
      <c r="K69" s="184">
        <v>35</v>
      </c>
      <c r="L69" s="123">
        <v>39</v>
      </c>
      <c r="M69" s="106">
        <f t="shared" si="1"/>
        <v>0.32500000000000001</v>
      </c>
      <c r="N69" s="141">
        <v>4016</v>
      </c>
      <c r="O69" s="126">
        <v>52</v>
      </c>
      <c r="P69" s="184">
        <v>430</v>
      </c>
      <c r="Q69" s="123">
        <v>462</v>
      </c>
      <c r="R69" s="106">
        <f t="shared" si="2"/>
        <v>0.11503984063745019</v>
      </c>
      <c r="S69" s="141">
        <v>3161</v>
      </c>
      <c r="T69" s="126">
        <v>32</v>
      </c>
      <c r="U69" s="184">
        <v>505</v>
      </c>
      <c r="V69" s="123">
        <v>521</v>
      </c>
      <c r="W69" s="106">
        <f t="shared" si="3"/>
        <v>0.16482125909522302</v>
      </c>
      <c r="X69" s="141">
        <v>1825</v>
      </c>
      <c r="Y69" s="126">
        <v>17</v>
      </c>
      <c r="Z69" s="184">
        <v>361</v>
      </c>
      <c r="AA69" s="123">
        <v>375</v>
      </c>
      <c r="AB69" s="76">
        <f t="shared" si="4"/>
        <v>0.20547945205479451</v>
      </c>
      <c r="AC69" s="232">
        <v>940</v>
      </c>
      <c r="AD69" s="126">
        <v>2</v>
      </c>
      <c r="AE69" s="184">
        <v>227</v>
      </c>
      <c r="AF69" s="123">
        <v>229</v>
      </c>
      <c r="AG69" s="106">
        <f t="shared" si="5"/>
        <v>0.24361702127659574</v>
      </c>
      <c r="AH69" s="141">
        <v>350</v>
      </c>
      <c r="AI69" s="126">
        <v>0</v>
      </c>
      <c r="AJ69" s="184">
        <v>82</v>
      </c>
      <c r="AK69" s="123">
        <v>82</v>
      </c>
      <c r="AL69" s="106">
        <f t="shared" si="6"/>
        <v>0.23428571428571429</v>
      </c>
      <c r="AM69" s="141">
        <f t="shared" si="7"/>
        <v>10465</v>
      </c>
      <c r="AN69" s="126">
        <f t="shared" si="8"/>
        <v>108</v>
      </c>
      <c r="AO69" s="125">
        <f t="shared" si="9"/>
        <v>1649</v>
      </c>
      <c r="AP69" s="123">
        <f t="shared" si="10"/>
        <v>1717</v>
      </c>
      <c r="AQ69" s="106">
        <f t="shared" si="11"/>
        <v>0.16407071189679887</v>
      </c>
      <c r="AR69" s="82">
        <f t="shared" si="12"/>
        <v>5.2417006406523005E-3</v>
      </c>
      <c r="AS69" s="82">
        <f t="shared" si="13"/>
        <v>2.2714036109493303E-2</v>
      </c>
      <c r="AT69" s="82">
        <f t="shared" si="14"/>
        <v>0.26907396622015145</v>
      </c>
      <c r="AU69" s="82">
        <f t="shared" si="15"/>
        <v>0.30343622597553871</v>
      </c>
      <c r="AV69" s="82">
        <f t="shared" si="16"/>
        <v>0.21840419336051253</v>
      </c>
      <c r="AW69" s="82">
        <f t="shared" si="17"/>
        <v>0.1333721607454863</v>
      </c>
      <c r="AX69" s="82">
        <f t="shared" si="18"/>
        <v>4.7757716948165406E-2</v>
      </c>
      <c r="AY69" s="140"/>
    </row>
    <row r="70" spans="2:51" ht="13.5" customHeight="1">
      <c r="B70" s="138">
        <v>65</v>
      </c>
      <c r="C70" s="139" t="s">
        <v>10</v>
      </c>
      <c r="D70" s="141">
        <v>7</v>
      </c>
      <c r="E70" s="126">
        <v>1</v>
      </c>
      <c r="F70" s="184">
        <v>1</v>
      </c>
      <c r="G70" s="123">
        <v>1</v>
      </c>
      <c r="H70" s="106">
        <f t="shared" si="0"/>
        <v>0.14285714285714285</v>
      </c>
      <c r="I70" s="141">
        <v>23</v>
      </c>
      <c r="J70" s="126">
        <v>1</v>
      </c>
      <c r="K70" s="184">
        <v>5</v>
      </c>
      <c r="L70" s="123">
        <v>6</v>
      </c>
      <c r="M70" s="106">
        <f t="shared" si="1"/>
        <v>0.2608695652173913</v>
      </c>
      <c r="N70" s="141">
        <v>2009</v>
      </c>
      <c r="O70" s="126">
        <v>21</v>
      </c>
      <c r="P70" s="184">
        <v>205</v>
      </c>
      <c r="Q70" s="123">
        <v>218</v>
      </c>
      <c r="R70" s="106">
        <f t="shared" si="2"/>
        <v>0.10851169736187158</v>
      </c>
      <c r="S70" s="141">
        <v>1499</v>
      </c>
      <c r="T70" s="126">
        <v>16</v>
      </c>
      <c r="U70" s="184">
        <v>241</v>
      </c>
      <c r="V70" s="123">
        <v>246</v>
      </c>
      <c r="W70" s="106">
        <f t="shared" si="3"/>
        <v>0.16410940627084722</v>
      </c>
      <c r="X70" s="141">
        <v>967</v>
      </c>
      <c r="Y70" s="126">
        <v>6</v>
      </c>
      <c r="Z70" s="184">
        <v>201</v>
      </c>
      <c r="AA70" s="123">
        <v>204</v>
      </c>
      <c r="AB70" s="76">
        <f t="shared" si="4"/>
        <v>0.2109617373319545</v>
      </c>
      <c r="AC70" s="232">
        <v>496</v>
      </c>
      <c r="AD70" s="126">
        <v>2</v>
      </c>
      <c r="AE70" s="184">
        <v>137</v>
      </c>
      <c r="AF70" s="123">
        <v>138</v>
      </c>
      <c r="AG70" s="106">
        <f t="shared" si="5"/>
        <v>0.27822580645161288</v>
      </c>
      <c r="AH70" s="141">
        <v>212</v>
      </c>
      <c r="AI70" s="126">
        <v>1</v>
      </c>
      <c r="AJ70" s="184">
        <v>74</v>
      </c>
      <c r="AK70" s="123">
        <v>74</v>
      </c>
      <c r="AL70" s="106">
        <f t="shared" si="6"/>
        <v>0.34905660377358488</v>
      </c>
      <c r="AM70" s="141">
        <f t="shared" si="7"/>
        <v>5213</v>
      </c>
      <c r="AN70" s="126">
        <f t="shared" si="8"/>
        <v>48</v>
      </c>
      <c r="AO70" s="125">
        <f t="shared" si="9"/>
        <v>864</v>
      </c>
      <c r="AP70" s="123">
        <f t="shared" si="10"/>
        <v>887</v>
      </c>
      <c r="AQ70" s="106">
        <f t="shared" si="11"/>
        <v>0.17015154421638212</v>
      </c>
      <c r="AR70" s="82">
        <f t="shared" si="12"/>
        <v>1.1273957158962795E-3</v>
      </c>
      <c r="AS70" s="82">
        <f t="shared" si="13"/>
        <v>6.7643742953776773E-3</v>
      </c>
      <c r="AT70" s="82">
        <f t="shared" si="14"/>
        <v>0.24577226606538896</v>
      </c>
      <c r="AU70" s="82">
        <f t="shared" si="15"/>
        <v>0.27733934611048477</v>
      </c>
      <c r="AV70" s="82">
        <f t="shared" si="16"/>
        <v>0.22998872604284104</v>
      </c>
      <c r="AW70" s="82">
        <f t="shared" si="17"/>
        <v>0.1555806087936866</v>
      </c>
      <c r="AX70" s="82">
        <f t="shared" si="18"/>
        <v>8.3427282976324693E-2</v>
      </c>
      <c r="AY70" s="140"/>
    </row>
    <row r="71" spans="2:51" ht="13.5" customHeight="1">
      <c r="B71" s="138">
        <v>66</v>
      </c>
      <c r="C71" s="139" t="s">
        <v>5</v>
      </c>
      <c r="D71" s="141">
        <v>7</v>
      </c>
      <c r="E71" s="126">
        <v>0</v>
      </c>
      <c r="F71" s="184">
        <v>0</v>
      </c>
      <c r="G71" s="123">
        <v>0</v>
      </c>
      <c r="H71" s="106">
        <f t="shared" ref="H71:H79" si="19">IFERROR(G71/D71,"-")</f>
        <v>0</v>
      </c>
      <c r="I71" s="141">
        <v>11</v>
      </c>
      <c r="J71" s="126">
        <v>0</v>
      </c>
      <c r="K71" s="184">
        <v>5</v>
      </c>
      <c r="L71" s="123">
        <v>5</v>
      </c>
      <c r="M71" s="106">
        <f t="shared" ref="M71:M79" si="20">IFERROR(L71/I71,"-")</f>
        <v>0.45454545454545453</v>
      </c>
      <c r="N71" s="141">
        <v>2105</v>
      </c>
      <c r="O71" s="126">
        <v>22</v>
      </c>
      <c r="P71" s="184">
        <v>213</v>
      </c>
      <c r="Q71" s="123">
        <v>222</v>
      </c>
      <c r="R71" s="106">
        <f t="shared" ref="R71:R79" si="21">IFERROR(Q71/N71,"-")</f>
        <v>0.10546318289786223</v>
      </c>
      <c r="S71" s="141">
        <v>1559</v>
      </c>
      <c r="T71" s="126">
        <v>18</v>
      </c>
      <c r="U71" s="184">
        <v>217</v>
      </c>
      <c r="V71" s="123">
        <v>225</v>
      </c>
      <c r="W71" s="106">
        <f t="shared" ref="W71:W79" si="22">IFERROR(V71/S71,"-")</f>
        <v>0.14432328415651058</v>
      </c>
      <c r="X71" s="141">
        <v>984</v>
      </c>
      <c r="Y71" s="126">
        <v>9</v>
      </c>
      <c r="Z71" s="184">
        <v>169</v>
      </c>
      <c r="AA71" s="123">
        <v>174</v>
      </c>
      <c r="AB71" s="76">
        <f t="shared" ref="AB71:AB79" si="23">IFERROR(AA71/X71,"-")</f>
        <v>0.17682926829268292</v>
      </c>
      <c r="AC71" s="232">
        <v>467</v>
      </c>
      <c r="AD71" s="126">
        <v>3</v>
      </c>
      <c r="AE71" s="184">
        <v>109</v>
      </c>
      <c r="AF71" s="123">
        <v>109</v>
      </c>
      <c r="AG71" s="106">
        <f t="shared" ref="AG71:AG79" si="24">IFERROR(AF71/AC71,"-")</f>
        <v>0.23340471092077089</v>
      </c>
      <c r="AH71" s="141">
        <v>221</v>
      </c>
      <c r="AI71" s="126">
        <v>0</v>
      </c>
      <c r="AJ71" s="184">
        <v>58</v>
      </c>
      <c r="AK71" s="123">
        <v>58</v>
      </c>
      <c r="AL71" s="106">
        <f t="shared" ref="AL71:AL79" si="25">IFERROR(AK71/AH71,"-")</f>
        <v>0.26244343891402716</v>
      </c>
      <c r="AM71" s="141">
        <f t="shared" ref="AM71:AM79" si="26">SUM(D71,I71,N71,S71,X71,AC71,AH71)</f>
        <v>5354</v>
      </c>
      <c r="AN71" s="126">
        <f t="shared" ref="AN71:AN79" si="27">SUM(E71,J71,O71,T71,Y71,AD71,AI71)</f>
        <v>52</v>
      </c>
      <c r="AO71" s="125">
        <f t="shared" ref="AO71:AO79" si="28">SUM(F71,K71,P71,U71,Z71,AE71,AJ71)</f>
        <v>771</v>
      </c>
      <c r="AP71" s="123">
        <f t="shared" ref="AP71:AP79" si="29">SUM(G71,L71,Q71,V71,AA71,AF71,AK71)</f>
        <v>793</v>
      </c>
      <c r="AQ71" s="106">
        <f t="shared" ref="AQ71:AQ79" si="30">IFERROR(AP71/AM71,"-")</f>
        <v>0.1481135599551737</v>
      </c>
      <c r="AR71" s="82">
        <f t="shared" ref="AR71:AR79" si="31">IFERROR(G71/$AP71,"-")</f>
        <v>0</v>
      </c>
      <c r="AS71" s="82">
        <f t="shared" ref="AS71:AS79" si="32">IFERROR(L71/$AP71,"-")</f>
        <v>6.3051702395964691E-3</v>
      </c>
      <c r="AT71" s="82">
        <f t="shared" ref="AT71:AT79" si="33">IFERROR(Q71/$AP71,"-")</f>
        <v>0.27994955863808324</v>
      </c>
      <c r="AU71" s="82">
        <f t="shared" ref="AU71:AU79" si="34">IFERROR(V71/$AP71,"-")</f>
        <v>0.28373266078184112</v>
      </c>
      <c r="AV71" s="82">
        <f t="shared" ref="AV71:AV79" si="35">IFERROR(AA71/$AP71,"-")</f>
        <v>0.21941992433795712</v>
      </c>
      <c r="AW71" s="82">
        <f t="shared" ref="AW71:AW79" si="36">IFERROR(AF71/$AP71,"-")</f>
        <v>0.13745271122320302</v>
      </c>
      <c r="AX71" s="82">
        <f t="shared" ref="AX71:AX79" si="37">IFERROR(AK71/$AP71,"-")</f>
        <v>7.3139974779319036E-2</v>
      </c>
      <c r="AY71" s="140"/>
    </row>
    <row r="72" spans="2:51" ht="13.5" customHeight="1">
      <c r="B72" s="138">
        <v>67</v>
      </c>
      <c r="C72" s="139" t="s">
        <v>6</v>
      </c>
      <c r="D72" s="141">
        <v>15</v>
      </c>
      <c r="E72" s="126">
        <v>0</v>
      </c>
      <c r="F72" s="184">
        <v>3</v>
      </c>
      <c r="G72" s="123">
        <v>3</v>
      </c>
      <c r="H72" s="106">
        <f t="shared" si="19"/>
        <v>0.2</v>
      </c>
      <c r="I72" s="141">
        <v>28</v>
      </c>
      <c r="J72" s="126">
        <v>0</v>
      </c>
      <c r="K72" s="184">
        <v>4</v>
      </c>
      <c r="L72" s="123">
        <v>4</v>
      </c>
      <c r="M72" s="106">
        <f t="shared" si="20"/>
        <v>0.14285714285714285</v>
      </c>
      <c r="N72" s="141">
        <v>856</v>
      </c>
      <c r="O72" s="126">
        <v>14</v>
      </c>
      <c r="P72" s="184">
        <v>112</v>
      </c>
      <c r="Q72" s="123">
        <v>119</v>
      </c>
      <c r="R72" s="106">
        <f t="shared" si="21"/>
        <v>0.13901869158878505</v>
      </c>
      <c r="S72" s="141">
        <v>590</v>
      </c>
      <c r="T72" s="126">
        <v>4</v>
      </c>
      <c r="U72" s="184">
        <v>81</v>
      </c>
      <c r="V72" s="123">
        <v>82</v>
      </c>
      <c r="W72" s="106">
        <f t="shared" si="22"/>
        <v>0.13898305084745763</v>
      </c>
      <c r="X72" s="141">
        <v>397</v>
      </c>
      <c r="Y72" s="126">
        <v>3</v>
      </c>
      <c r="Z72" s="184">
        <v>79</v>
      </c>
      <c r="AA72" s="123">
        <v>82</v>
      </c>
      <c r="AB72" s="76">
        <f t="shared" si="23"/>
        <v>0.20654911838790932</v>
      </c>
      <c r="AC72" s="232">
        <v>265</v>
      </c>
      <c r="AD72" s="126">
        <v>1</v>
      </c>
      <c r="AE72" s="184">
        <v>47</v>
      </c>
      <c r="AF72" s="123">
        <v>47</v>
      </c>
      <c r="AG72" s="106">
        <f t="shared" si="24"/>
        <v>0.17735849056603772</v>
      </c>
      <c r="AH72" s="141">
        <v>130</v>
      </c>
      <c r="AI72" s="126">
        <v>0</v>
      </c>
      <c r="AJ72" s="184">
        <v>29</v>
      </c>
      <c r="AK72" s="123">
        <v>29</v>
      </c>
      <c r="AL72" s="106">
        <f t="shared" si="25"/>
        <v>0.22307692307692309</v>
      </c>
      <c r="AM72" s="141">
        <f t="shared" si="26"/>
        <v>2281</v>
      </c>
      <c r="AN72" s="126">
        <f t="shared" si="27"/>
        <v>22</v>
      </c>
      <c r="AO72" s="125">
        <f t="shared" si="28"/>
        <v>355</v>
      </c>
      <c r="AP72" s="123">
        <f t="shared" si="29"/>
        <v>366</v>
      </c>
      <c r="AQ72" s="106">
        <f t="shared" si="30"/>
        <v>0.16045594037702762</v>
      </c>
      <c r="AR72" s="82">
        <f t="shared" si="31"/>
        <v>8.1967213114754103E-3</v>
      </c>
      <c r="AS72" s="82">
        <f t="shared" si="32"/>
        <v>1.092896174863388E-2</v>
      </c>
      <c r="AT72" s="82">
        <f t="shared" si="33"/>
        <v>0.3251366120218579</v>
      </c>
      <c r="AU72" s="82">
        <f t="shared" si="34"/>
        <v>0.22404371584699453</v>
      </c>
      <c r="AV72" s="82">
        <f t="shared" si="35"/>
        <v>0.22404371584699453</v>
      </c>
      <c r="AW72" s="82">
        <f t="shared" si="36"/>
        <v>0.12841530054644809</v>
      </c>
      <c r="AX72" s="82">
        <f t="shared" si="37"/>
        <v>7.9234972677595633E-2</v>
      </c>
      <c r="AY72" s="140"/>
    </row>
    <row r="73" spans="2:51" ht="13.5" customHeight="1">
      <c r="B73" s="138">
        <v>68</v>
      </c>
      <c r="C73" s="139" t="s">
        <v>46</v>
      </c>
      <c r="D73" s="141">
        <v>18</v>
      </c>
      <c r="E73" s="126">
        <v>0</v>
      </c>
      <c r="F73" s="184">
        <v>6</v>
      </c>
      <c r="G73" s="123">
        <v>6</v>
      </c>
      <c r="H73" s="106">
        <f t="shared" si="19"/>
        <v>0.33333333333333331</v>
      </c>
      <c r="I73" s="141">
        <v>28</v>
      </c>
      <c r="J73" s="126">
        <v>1</v>
      </c>
      <c r="K73" s="184">
        <v>5</v>
      </c>
      <c r="L73" s="123">
        <v>6</v>
      </c>
      <c r="M73" s="106">
        <f t="shared" si="20"/>
        <v>0.21428571428571427</v>
      </c>
      <c r="N73" s="141">
        <v>1035</v>
      </c>
      <c r="O73" s="126">
        <v>19</v>
      </c>
      <c r="P73" s="184">
        <v>126</v>
      </c>
      <c r="Q73" s="123">
        <v>134</v>
      </c>
      <c r="R73" s="106">
        <f t="shared" si="21"/>
        <v>0.12946859903381641</v>
      </c>
      <c r="S73" s="141">
        <v>876</v>
      </c>
      <c r="T73" s="126">
        <v>9</v>
      </c>
      <c r="U73" s="184">
        <v>142</v>
      </c>
      <c r="V73" s="123">
        <v>147</v>
      </c>
      <c r="W73" s="106">
        <f t="shared" si="22"/>
        <v>0.1678082191780822</v>
      </c>
      <c r="X73" s="141">
        <v>643</v>
      </c>
      <c r="Y73" s="126">
        <v>4</v>
      </c>
      <c r="Z73" s="184">
        <v>141</v>
      </c>
      <c r="AA73" s="123">
        <v>142</v>
      </c>
      <c r="AB73" s="76">
        <f t="shared" si="23"/>
        <v>0.2208398133748056</v>
      </c>
      <c r="AC73" s="232">
        <v>314</v>
      </c>
      <c r="AD73" s="126">
        <v>4</v>
      </c>
      <c r="AE73" s="184">
        <v>90</v>
      </c>
      <c r="AF73" s="123">
        <v>92</v>
      </c>
      <c r="AG73" s="106">
        <f t="shared" si="24"/>
        <v>0.2929936305732484</v>
      </c>
      <c r="AH73" s="141">
        <v>150</v>
      </c>
      <c r="AI73" s="126">
        <v>0</v>
      </c>
      <c r="AJ73" s="184">
        <v>31</v>
      </c>
      <c r="AK73" s="123">
        <v>31</v>
      </c>
      <c r="AL73" s="106">
        <f t="shared" si="25"/>
        <v>0.20666666666666667</v>
      </c>
      <c r="AM73" s="141">
        <f t="shared" si="26"/>
        <v>3064</v>
      </c>
      <c r="AN73" s="126">
        <f t="shared" si="27"/>
        <v>37</v>
      </c>
      <c r="AO73" s="125">
        <f t="shared" si="28"/>
        <v>541</v>
      </c>
      <c r="AP73" s="123">
        <f t="shared" si="29"/>
        <v>558</v>
      </c>
      <c r="AQ73" s="106">
        <f t="shared" si="30"/>
        <v>0.18211488250652741</v>
      </c>
      <c r="AR73" s="82">
        <f t="shared" si="31"/>
        <v>1.0752688172043012E-2</v>
      </c>
      <c r="AS73" s="82">
        <f t="shared" si="32"/>
        <v>1.0752688172043012E-2</v>
      </c>
      <c r="AT73" s="82">
        <f t="shared" si="33"/>
        <v>0.24014336917562723</v>
      </c>
      <c r="AU73" s="82">
        <f t="shared" si="34"/>
        <v>0.26344086021505375</v>
      </c>
      <c r="AV73" s="82">
        <f t="shared" si="35"/>
        <v>0.25448028673835127</v>
      </c>
      <c r="AW73" s="82">
        <f t="shared" si="36"/>
        <v>0.16487455197132617</v>
      </c>
      <c r="AX73" s="82">
        <f t="shared" si="37"/>
        <v>5.5555555555555552E-2</v>
      </c>
      <c r="AY73" s="140"/>
    </row>
    <row r="74" spans="2:51" ht="13.5" customHeight="1">
      <c r="B74" s="138">
        <v>69</v>
      </c>
      <c r="C74" s="139" t="s">
        <v>47</v>
      </c>
      <c r="D74" s="141">
        <v>18</v>
      </c>
      <c r="E74" s="126">
        <v>1</v>
      </c>
      <c r="F74" s="184">
        <v>4</v>
      </c>
      <c r="G74" s="123">
        <v>4</v>
      </c>
      <c r="H74" s="106">
        <f t="shared" si="19"/>
        <v>0.22222222222222221</v>
      </c>
      <c r="I74" s="141">
        <v>58</v>
      </c>
      <c r="J74" s="126">
        <v>1</v>
      </c>
      <c r="K74" s="184">
        <v>7</v>
      </c>
      <c r="L74" s="123">
        <v>7</v>
      </c>
      <c r="M74" s="106">
        <f t="shared" si="20"/>
        <v>0.1206896551724138</v>
      </c>
      <c r="N74" s="141">
        <v>2975</v>
      </c>
      <c r="O74" s="126">
        <v>35</v>
      </c>
      <c r="P74" s="184">
        <v>296</v>
      </c>
      <c r="Q74" s="123">
        <v>316</v>
      </c>
      <c r="R74" s="106">
        <f t="shared" si="21"/>
        <v>0.10621848739495798</v>
      </c>
      <c r="S74" s="141">
        <v>2174</v>
      </c>
      <c r="T74" s="126">
        <v>29</v>
      </c>
      <c r="U74" s="184">
        <v>284</v>
      </c>
      <c r="V74" s="123">
        <v>302</v>
      </c>
      <c r="W74" s="106">
        <f t="shared" si="22"/>
        <v>0.13891444342226311</v>
      </c>
      <c r="X74" s="141">
        <v>1198</v>
      </c>
      <c r="Y74" s="126">
        <v>3</v>
      </c>
      <c r="Z74" s="184">
        <v>238</v>
      </c>
      <c r="AA74" s="123">
        <v>238</v>
      </c>
      <c r="AB74" s="76">
        <f t="shared" si="23"/>
        <v>0.19866444073455761</v>
      </c>
      <c r="AC74" s="232">
        <v>661</v>
      </c>
      <c r="AD74" s="126">
        <v>5</v>
      </c>
      <c r="AE74" s="184">
        <v>152</v>
      </c>
      <c r="AF74" s="123">
        <v>156</v>
      </c>
      <c r="AG74" s="106">
        <f t="shared" si="24"/>
        <v>0.23600605143721634</v>
      </c>
      <c r="AH74" s="141">
        <v>261</v>
      </c>
      <c r="AI74" s="126">
        <v>0</v>
      </c>
      <c r="AJ74" s="184">
        <v>74</v>
      </c>
      <c r="AK74" s="123">
        <v>74</v>
      </c>
      <c r="AL74" s="106">
        <f t="shared" si="25"/>
        <v>0.28352490421455939</v>
      </c>
      <c r="AM74" s="141">
        <f t="shared" si="26"/>
        <v>7345</v>
      </c>
      <c r="AN74" s="126">
        <f t="shared" si="27"/>
        <v>74</v>
      </c>
      <c r="AO74" s="125">
        <f t="shared" si="28"/>
        <v>1055</v>
      </c>
      <c r="AP74" s="123">
        <f t="shared" si="29"/>
        <v>1097</v>
      </c>
      <c r="AQ74" s="106">
        <f t="shared" si="30"/>
        <v>0.14935330156569093</v>
      </c>
      <c r="AR74" s="82">
        <f t="shared" si="31"/>
        <v>3.6463081130355514E-3</v>
      </c>
      <c r="AS74" s="82">
        <f t="shared" si="32"/>
        <v>6.3810391978122152E-3</v>
      </c>
      <c r="AT74" s="82">
        <f t="shared" si="33"/>
        <v>0.28805834092980859</v>
      </c>
      <c r="AU74" s="82">
        <f t="shared" si="34"/>
        <v>0.27529626253418416</v>
      </c>
      <c r="AV74" s="82">
        <f t="shared" si="35"/>
        <v>0.21695533272561532</v>
      </c>
      <c r="AW74" s="82">
        <f t="shared" si="36"/>
        <v>0.14220601640838651</v>
      </c>
      <c r="AX74" s="82">
        <f t="shared" si="37"/>
        <v>6.7456700091157701E-2</v>
      </c>
      <c r="AY74" s="140"/>
    </row>
    <row r="75" spans="2:51" ht="13.5" customHeight="1">
      <c r="B75" s="138">
        <v>70</v>
      </c>
      <c r="C75" s="139" t="s">
        <v>48</v>
      </c>
      <c r="D75" s="141">
        <v>1</v>
      </c>
      <c r="E75" s="126">
        <v>0</v>
      </c>
      <c r="F75" s="184">
        <v>0</v>
      </c>
      <c r="G75" s="123">
        <v>0</v>
      </c>
      <c r="H75" s="106">
        <f t="shared" si="19"/>
        <v>0</v>
      </c>
      <c r="I75" s="141">
        <v>7</v>
      </c>
      <c r="J75" s="126">
        <v>0</v>
      </c>
      <c r="K75" s="184">
        <v>1</v>
      </c>
      <c r="L75" s="123">
        <v>1</v>
      </c>
      <c r="M75" s="106">
        <f t="shared" si="20"/>
        <v>0.14285714285714285</v>
      </c>
      <c r="N75" s="141">
        <v>415</v>
      </c>
      <c r="O75" s="126">
        <v>6</v>
      </c>
      <c r="P75" s="184">
        <v>44</v>
      </c>
      <c r="Q75" s="123">
        <v>49</v>
      </c>
      <c r="R75" s="106">
        <f t="shared" si="21"/>
        <v>0.1180722891566265</v>
      </c>
      <c r="S75" s="141">
        <v>364</v>
      </c>
      <c r="T75" s="126">
        <v>3</v>
      </c>
      <c r="U75" s="184">
        <v>44</v>
      </c>
      <c r="V75" s="123">
        <v>45</v>
      </c>
      <c r="W75" s="106">
        <f t="shared" si="22"/>
        <v>0.12362637362637363</v>
      </c>
      <c r="X75" s="141">
        <v>251</v>
      </c>
      <c r="Y75" s="126">
        <v>2</v>
      </c>
      <c r="Z75" s="184">
        <v>62</v>
      </c>
      <c r="AA75" s="123">
        <v>64</v>
      </c>
      <c r="AB75" s="76">
        <f t="shared" si="23"/>
        <v>0.2549800796812749</v>
      </c>
      <c r="AC75" s="232">
        <v>143</v>
      </c>
      <c r="AD75" s="126">
        <v>0</v>
      </c>
      <c r="AE75" s="184">
        <v>35</v>
      </c>
      <c r="AF75" s="123">
        <v>35</v>
      </c>
      <c r="AG75" s="106">
        <f t="shared" si="24"/>
        <v>0.24475524475524477</v>
      </c>
      <c r="AH75" s="141">
        <v>53</v>
      </c>
      <c r="AI75" s="126">
        <v>1</v>
      </c>
      <c r="AJ75" s="184">
        <v>12</v>
      </c>
      <c r="AK75" s="123">
        <v>13</v>
      </c>
      <c r="AL75" s="106">
        <f t="shared" si="25"/>
        <v>0.24528301886792453</v>
      </c>
      <c r="AM75" s="141">
        <f t="shared" si="26"/>
        <v>1234</v>
      </c>
      <c r="AN75" s="126">
        <f t="shared" si="27"/>
        <v>12</v>
      </c>
      <c r="AO75" s="125">
        <f t="shared" si="28"/>
        <v>198</v>
      </c>
      <c r="AP75" s="123">
        <f t="shared" si="29"/>
        <v>207</v>
      </c>
      <c r="AQ75" s="106">
        <f t="shared" si="30"/>
        <v>0.16774716369529985</v>
      </c>
      <c r="AR75" s="82">
        <f t="shared" si="31"/>
        <v>0</v>
      </c>
      <c r="AS75" s="82">
        <f t="shared" si="32"/>
        <v>4.830917874396135E-3</v>
      </c>
      <c r="AT75" s="82">
        <f t="shared" si="33"/>
        <v>0.23671497584541062</v>
      </c>
      <c r="AU75" s="82">
        <f t="shared" si="34"/>
        <v>0.21739130434782608</v>
      </c>
      <c r="AV75" s="82">
        <f t="shared" si="35"/>
        <v>0.30917874396135264</v>
      </c>
      <c r="AW75" s="82">
        <f t="shared" si="36"/>
        <v>0.16908212560386474</v>
      </c>
      <c r="AX75" s="82">
        <f t="shared" si="37"/>
        <v>6.280193236714976E-2</v>
      </c>
      <c r="AY75" s="140"/>
    </row>
    <row r="76" spans="2:51" ht="13.5" customHeight="1">
      <c r="B76" s="138">
        <v>71</v>
      </c>
      <c r="C76" s="139" t="s">
        <v>49</v>
      </c>
      <c r="D76" s="141">
        <v>5</v>
      </c>
      <c r="E76" s="126">
        <v>0</v>
      </c>
      <c r="F76" s="184">
        <v>2</v>
      </c>
      <c r="G76" s="123">
        <v>2</v>
      </c>
      <c r="H76" s="106">
        <f t="shared" si="19"/>
        <v>0.4</v>
      </c>
      <c r="I76" s="141">
        <v>8</v>
      </c>
      <c r="J76" s="126">
        <v>0</v>
      </c>
      <c r="K76" s="184">
        <v>4</v>
      </c>
      <c r="L76" s="123">
        <v>4</v>
      </c>
      <c r="M76" s="106">
        <f t="shared" si="20"/>
        <v>0.5</v>
      </c>
      <c r="N76" s="141">
        <v>1289</v>
      </c>
      <c r="O76" s="126">
        <v>15</v>
      </c>
      <c r="P76" s="184">
        <v>111</v>
      </c>
      <c r="Q76" s="123">
        <v>123</v>
      </c>
      <c r="R76" s="106">
        <f t="shared" si="21"/>
        <v>9.5422808378588048E-2</v>
      </c>
      <c r="S76" s="141">
        <v>1127</v>
      </c>
      <c r="T76" s="126">
        <v>16</v>
      </c>
      <c r="U76" s="184">
        <v>161</v>
      </c>
      <c r="V76" s="123">
        <v>169</v>
      </c>
      <c r="W76" s="106">
        <f t="shared" si="22"/>
        <v>0.14995563442768411</v>
      </c>
      <c r="X76" s="141">
        <v>744</v>
      </c>
      <c r="Y76" s="126">
        <v>5</v>
      </c>
      <c r="Z76" s="184">
        <v>171</v>
      </c>
      <c r="AA76" s="123">
        <v>175</v>
      </c>
      <c r="AB76" s="76">
        <f t="shared" si="23"/>
        <v>0.23521505376344087</v>
      </c>
      <c r="AC76" s="232">
        <v>403</v>
      </c>
      <c r="AD76" s="126">
        <v>3</v>
      </c>
      <c r="AE76" s="184">
        <v>96</v>
      </c>
      <c r="AF76" s="123">
        <v>97</v>
      </c>
      <c r="AG76" s="106">
        <f t="shared" si="24"/>
        <v>0.24069478908188585</v>
      </c>
      <c r="AH76" s="141">
        <v>168</v>
      </c>
      <c r="AI76" s="126">
        <v>1</v>
      </c>
      <c r="AJ76" s="184">
        <v>42</v>
      </c>
      <c r="AK76" s="123">
        <v>43</v>
      </c>
      <c r="AL76" s="106">
        <f t="shared" si="25"/>
        <v>0.25595238095238093</v>
      </c>
      <c r="AM76" s="141">
        <f t="shared" si="26"/>
        <v>3744</v>
      </c>
      <c r="AN76" s="126">
        <f t="shared" si="27"/>
        <v>40</v>
      </c>
      <c r="AO76" s="125">
        <f t="shared" si="28"/>
        <v>587</v>
      </c>
      <c r="AP76" s="123">
        <f t="shared" si="29"/>
        <v>613</v>
      </c>
      <c r="AQ76" s="106">
        <f t="shared" si="30"/>
        <v>0.16372863247863248</v>
      </c>
      <c r="AR76" s="82">
        <f t="shared" si="31"/>
        <v>3.2626427406199023E-3</v>
      </c>
      <c r="AS76" s="82">
        <f t="shared" si="32"/>
        <v>6.5252854812398045E-3</v>
      </c>
      <c r="AT76" s="82">
        <f t="shared" si="33"/>
        <v>0.20065252854812399</v>
      </c>
      <c r="AU76" s="82">
        <f t="shared" si="34"/>
        <v>0.27569331158238175</v>
      </c>
      <c r="AV76" s="82">
        <f t="shared" si="35"/>
        <v>0.28548123980424145</v>
      </c>
      <c r="AW76" s="82">
        <f t="shared" si="36"/>
        <v>0.15823817292006526</v>
      </c>
      <c r="AX76" s="82">
        <f t="shared" si="37"/>
        <v>7.01468189233279E-2</v>
      </c>
      <c r="AY76" s="140"/>
    </row>
    <row r="77" spans="2:51" ht="13.5" customHeight="1">
      <c r="B77" s="138">
        <v>72</v>
      </c>
      <c r="C77" s="139" t="s">
        <v>27</v>
      </c>
      <c r="D77" s="141">
        <v>4</v>
      </c>
      <c r="E77" s="126">
        <v>0</v>
      </c>
      <c r="F77" s="184">
        <v>2</v>
      </c>
      <c r="G77" s="123">
        <v>2</v>
      </c>
      <c r="H77" s="106">
        <f t="shared" si="19"/>
        <v>0.5</v>
      </c>
      <c r="I77" s="141">
        <v>11</v>
      </c>
      <c r="J77" s="126">
        <v>0</v>
      </c>
      <c r="K77" s="184">
        <v>2</v>
      </c>
      <c r="L77" s="123">
        <v>2</v>
      </c>
      <c r="M77" s="106">
        <f t="shared" si="20"/>
        <v>0.18181818181818182</v>
      </c>
      <c r="N77" s="141">
        <v>877</v>
      </c>
      <c r="O77" s="126">
        <v>10</v>
      </c>
      <c r="P77" s="184">
        <v>88</v>
      </c>
      <c r="Q77" s="123">
        <v>92</v>
      </c>
      <c r="R77" s="106">
        <f t="shared" si="21"/>
        <v>0.10490307867730901</v>
      </c>
      <c r="S77" s="141">
        <v>700</v>
      </c>
      <c r="T77" s="126">
        <v>8</v>
      </c>
      <c r="U77" s="184">
        <v>95</v>
      </c>
      <c r="V77" s="123">
        <v>99</v>
      </c>
      <c r="W77" s="106">
        <f t="shared" si="22"/>
        <v>0.14142857142857143</v>
      </c>
      <c r="X77" s="141">
        <v>392</v>
      </c>
      <c r="Y77" s="126">
        <v>2</v>
      </c>
      <c r="Z77" s="184">
        <v>75</v>
      </c>
      <c r="AA77" s="123">
        <v>77</v>
      </c>
      <c r="AB77" s="76">
        <f t="shared" si="23"/>
        <v>0.19642857142857142</v>
      </c>
      <c r="AC77" s="232">
        <v>253</v>
      </c>
      <c r="AD77" s="126">
        <v>1</v>
      </c>
      <c r="AE77" s="184">
        <v>59</v>
      </c>
      <c r="AF77" s="123">
        <v>60</v>
      </c>
      <c r="AG77" s="106">
        <f t="shared" si="24"/>
        <v>0.23715415019762845</v>
      </c>
      <c r="AH77" s="141">
        <v>94</v>
      </c>
      <c r="AI77" s="126">
        <v>1</v>
      </c>
      <c r="AJ77" s="184">
        <v>17</v>
      </c>
      <c r="AK77" s="123">
        <v>18</v>
      </c>
      <c r="AL77" s="106">
        <f t="shared" si="25"/>
        <v>0.19148936170212766</v>
      </c>
      <c r="AM77" s="141">
        <f t="shared" si="26"/>
        <v>2331</v>
      </c>
      <c r="AN77" s="126">
        <f t="shared" si="27"/>
        <v>22</v>
      </c>
      <c r="AO77" s="125">
        <f t="shared" si="28"/>
        <v>338</v>
      </c>
      <c r="AP77" s="123">
        <f t="shared" si="29"/>
        <v>350</v>
      </c>
      <c r="AQ77" s="106">
        <f t="shared" si="30"/>
        <v>0.15015015015015015</v>
      </c>
      <c r="AR77" s="82">
        <f t="shared" si="31"/>
        <v>5.7142857142857143E-3</v>
      </c>
      <c r="AS77" s="82">
        <f t="shared" si="32"/>
        <v>5.7142857142857143E-3</v>
      </c>
      <c r="AT77" s="82">
        <f t="shared" si="33"/>
        <v>0.26285714285714284</v>
      </c>
      <c r="AU77" s="82">
        <f t="shared" si="34"/>
        <v>0.28285714285714286</v>
      </c>
      <c r="AV77" s="82">
        <f t="shared" si="35"/>
        <v>0.22</v>
      </c>
      <c r="AW77" s="82">
        <f t="shared" si="36"/>
        <v>0.17142857142857143</v>
      </c>
      <c r="AX77" s="82">
        <f t="shared" si="37"/>
        <v>5.1428571428571428E-2</v>
      </c>
      <c r="AY77" s="140"/>
    </row>
    <row r="78" spans="2:51" ht="13.5" customHeight="1">
      <c r="B78" s="138">
        <v>73</v>
      </c>
      <c r="C78" s="139" t="s">
        <v>28</v>
      </c>
      <c r="D78" s="141">
        <v>1</v>
      </c>
      <c r="E78" s="126">
        <v>0</v>
      </c>
      <c r="F78" s="184">
        <v>0</v>
      </c>
      <c r="G78" s="123">
        <v>0</v>
      </c>
      <c r="H78" s="106">
        <f t="shared" si="19"/>
        <v>0</v>
      </c>
      <c r="I78" s="141">
        <v>4</v>
      </c>
      <c r="J78" s="126">
        <v>0</v>
      </c>
      <c r="K78" s="184">
        <v>0</v>
      </c>
      <c r="L78" s="123">
        <v>0</v>
      </c>
      <c r="M78" s="106">
        <f t="shared" si="20"/>
        <v>0</v>
      </c>
      <c r="N78" s="141">
        <v>1091</v>
      </c>
      <c r="O78" s="126">
        <v>23</v>
      </c>
      <c r="P78" s="184">
        <v>97</v>
      </c>
      <c r="Q78" s="123">
        <v>113</v>
      </c>
      <c r="R78" s="106">
        <f t="shared" si="21"/>
        <v>0.10357470210815765</v>
      </c>
      <c r="S78" s="141">
        <v>956</v>
      </c>
      <c r="T78" s="126">
        <v>17</v>
      </c>
      <c r="U78" s="184">
        <v>120</v>
      </c>
      <c r="V78" s="123">
        <v>131</v>
      </c>
      <c r="W78" s="106">
        <f t="shared" si="22"/>
        <v>0.13702928870292888</v>
      </c>
      <c r="X78" s="141">
        <v>660</v>
      </c>
      <c r="Y78" s="126">
        <v>5</v>
      </c>
      <c r="Z78" s="184">
        <v>104</v>
      </c>
      <c r="AA78" s="123">
        <v>108</v>
      </c>
      <c r="AB78" s="76">
        <f t="shared" si="23"/>
        <v>0.16363636363636364</v>
      </c>
      <c r="AC78" s="232">
        <v>328</v>
      </c>
      <c r="AD78" s="126">
        <v>6</v>
      </c>
      <c r="AE78" s="184">
        <v>67</v>
      </c>
      <c r="AF78" s="123">
        <v>71</v>
      </c>
      <c r="AG78" s="106">
        <f t="shared" si="24"/>
        <v>0.21646341463414634</v>
      </c>
      <c r="AH78" s="141">
        <v>133</v>
      </c>
      <c r="AI78" s="126">
        <v>0</v>
      </c>
      <c r="AJ78" s="184">
        <v>35</v>
      </c>
      <c r="AK78" s="123">
        <v>35</v>
      </c>
      <c r="AL78" s="106">
        <f t="shared" si="25"/>
        <v>0.26315789473684209</v>
      </c>
      <c r="AM78" s="141">
        <f t="shared" si="26"/>
        <v>3173</v>
      </c>
      <c r="AN78" s="126">
        <f t="shared" si="27"/>
        <v>51</v>
      </c>
      <c r="AO78" s="125">
        <f t="shared" si="28"/>
        <v>423</v>
      </c>
      <c r="AP78" s="123">
        <f t="shared" si="29"/>
        <v>458</v>
      </c>
      <c r="AQ78" s="106">
        <f t="shared" si="30"/>
        <v>0.14434289316104632</v>
      </c>
      <c r="AR78" s="82">
        <f t="shared" si="31"/>
        <v>0</v>
      </c>
      <c r="AS78" s="82">
        <f t="shared" si="32"/>
        <v>0</v>
      </c>
      <c r="AT78" s="82">
        <f t="shared" si="33"/>
        <v>0.24672489082969432</v>
      </c>
      <c r="AU78" s="82">
        <f t="shared" si="34"/>
        <v>0.28602620087336245</v>
      </c>
      <c r="AV78" s="82">
        <f t="shared" si="35"/>
        <v>0.23580786026200873</v>
      </c>
      <c r="AW78" s="82">
        <f t="shared" si="36"/>
        <v>0.15502183406113537</v>
      </c>
      <c r="AX78" s="82">
        <f t="shared" si="37"/>
        <v>7.6419213973799124E-2</v>
      </c>
      <c r="AY78" s="140"/>
    </row>
    <row r="79" spans="2:51" ht="13.5" customHeight="1" thickBot="1">
      <c r="B79" s="138">
        <v>74</v>
      </c>
      <c r="C79" s="139" t="s">
        <v>29</v>
      </c>
      <c r="D79" s="141">
        <v>0</v>
      </c>
      <c r="E79" s="126">
        <v>0</v>
      </c>
      <c r="F79" s="184">
        <v>0</v>
      </c>
      <c r="G79" s="123">
        <v>0</v>
      </c>
      <c r="H79" s="106" t="str">
        <f t="shared" si="19"/>
        <v>-</v>
      </c>
      <c r="I79" s="141">
        <v>3</v>
      </c>
      <c r="J79" s="126">
        <v>0</v>
      </c>
      <c r="K79" s="184">
        <v>1</v>
      </c>
      <c r="L79" s="123">
        <v>1</v>
      </c>
      <c r="M79" s="106">
        <f t="shared" si="20"/>
        <v>0.33333333333333331</v>
      </c>
      <c r="N79" s="141">
        <v>570</v>
      </c>
      <c r="O79" s="126">
        <v>4</v>
      </c>
      <c r="P79" s="184">
        <v>46</v>
      </c>
      <c r="Q79" s="123">
        <v>47</v>
      </c>
      <c r="R79" s="106">
        <f t="shared" si="21"/>
        <v>8.24561403508772E-2</v>
      </c>
      <c r="S79" s="141">
        <v>415</v>
      </c>
      <c r="T79" s="126">
        <v>8</v>
      </c>
      <c r="U79" s="184">
        <v>54</v>
      </c>
      <c r="V79" s="123">
        <v>60</v>
      </c>
      <c r="W79" s="106">
        <f t="shared" si="22"/>
        <v>0.14457831325301204</v>
      </c>
      <c r="X79" s="141">
        <v>265</v>
      </c>
      <c r="Y79" s="126">
        <v>3</v>
      </c>
      <c r="Z79" s="184">
        <v>59</v>
      </c>
      <c r="AA79" s="123">
        <v>59</v>
      </c>
      <c r="AB79" s="76">
        <f t="shared" si="23"/>
        <v>0.22264150943396227</v>
      </c>
      <c r="AC79" s="232">
        <v>128</v>
      </c>
      <c r="AD79" s="126">
        <v>3</v>
      </c>
      <c r="AE79" s="184">
        <v>33</v>
      </c>
      <c r="AF79" s="123">
        <v>35</v>
      </c>
      <c r="AG79" s="106">
        <f t="shared" si="24"/>
        <v>0.2734375</v>
      </c>
      <c r="AH79" s="141">
        <v>67</v>
      </c>
      <c r="AI79" s="126">
        <v>0</v>
      </c>
      <c r="AJ79" s="184">
        <v>19</v>
      </c>
      <c r="AK79" s="123">
        <v>19</v>
      </c>
      <c r="AL79" s="106">
        <f t="shared" si="25"/>
        <v>0.28358208955223879</v>
      </c>
      <c r="AM79" s="141">
        <f t="shared" si="26"/>
        <v>1448</v>
      </c>
      <c r="AN79" s="126">
        <f t="shared" si="27"/>
        <v>18</v>
      </c>
      <c r="AO79" s="125">
        <f t="shared" si="28"/>
        <v>212</v>
      </c>
      <c r="AP79" s="123">
        <f t="shared" si="29"/>
        <v>221</v>
      </c>
      <c r="AQ79" s="106">
        <f t="shared" si="30"/>
        <v>0.15262430939226521</v>
      </c>
      <c r="AR79" s="82">
        <f t="shared" si="31"/>
        <v>0</v>
      </c>
      <c r="AS79" s="82">
        <f t="shared" si="32"/>
        <v>4.5248868778280547E-3</v>
      </c>
      <c r="AT79" s="82">
        <f t="shared" si="33"/>
        <v>0.21266968325791855</v>
      </c>
      <c r="AU79" s="82">
        <f t="shared" si="34"/>
        <v>0.27149321266968324</v>
      </c>
      <c r="AV79" s="82">
        <f t="shared" si="35"/>
        <v>0.2669683257918552</v>
      </c>
      <c r="AW79" s="82">
        <f t="shared" si="36"/>
        <v>0.15837104072398189</v>
      </c>
      <c r="AX79" s="82">
        <f t="shared" si="37"/>
        <v>8.5972850678733032E-2</v>
      </c>
      <c r="AY79" s="140"/>
    </row>
    <row r="80" spans="2:51" ht="13.5" customHeight="1" thickTop="1">
      <c r="B80" s="282" t="s">
        <v>0</v>
      </c>
      <c r="C80" s="283"/>
      <c r="D80" s="114">
        <v>1914</v>
      </c>
      <c r="E80" s="127">
        <f>年齢階層別_患者数!D4</f>
        <v>74</v>
      </c>
      <c r="F80" s="128">
        <f>年齢階層別_患者数!E4</f>
        <v>398</v>
      </c>
      <c r="G80" s="114">
        <f>年齢階層別_患者数!F4</f>
        <v>442</v>
      </c>
      <c r="H80" s="163">
        <f>年齢階層別_患者数!H4</f>
        <v>0.2309299895506792</v>
      </c>
      <c r="I80" s="114">
        <v>6927</v>
      </c>
      <c r="J80" s="127">
        <f>年齢階層別_患者数!D5</f>
        <v>207</v>
      </c>
      <c r="K80" s="128">
        <f>年齢階層別_患者数!E5</f>
        <v>1540</v>
      </c>
      <c r="L80" s="114">
        <f>年齢階層別_患者数!F5</f>
        <v>1663</v>
      </c>
      <c r="M80" s="163">
        <f>年齢階層別_患者数!H5</f>
        <v>0.2400750685722535</v>
      </c>
      <c r="N80" s="114">
        <v>491520</v>
      </c>
      <c r="O80" s="127">
        <f>年齢階層別_患者数!D6</f>
        <v>6623</v>
      </c>
      <c r="P80" s="128">
        <f>年齢階層別_患者数!E6</f>
        <v>50602</v>
      </c>
      <c r="Q80" s="114">
        <f>年齢階層別_患者数!F6</f>
        <v>54452</v>
      </c>
      <c r="R80" s="163">
        <f>年齢階層別_患者数!H6</f>
        <v>0.11078287760416666</v>
      </c>
      <c r="S80" s="114">
        <v>413544</v>
      </c>
      <c r="T80" s="127">
        <f>年齢階層別_患者数!D7</f>
        <v>5198</v>
      </c>
      <c r="U80" s="128">
        <f>年齢階層別_患者数!E7</f>
        <v>62164</v>
      </c>
      <c r="V80" s="114">
        <f>年齢階層別_患者数!F7</f>
        <v>65087</v>
      </c>
      <c r="W80" s="163">
        <f>年齢階層別_患者数!H7</f>
        <v>0.15738833110866074</v>
      </c>
      <c r="X80" s="114">
        <v>271783</v>
      </c>
      <c r="Y80" s="127">
        <f>年齢階層別_患者数!D8</f>
        <v>2351</v>
      </c>
      <c r="Z80" s="128">
        <f>年齢階層別_患者数!E8</f>
        <v>54146</v>
      </c>
      <c r="AA80" s="114">
        <f>年齢階層別_患者数!F8</f>
        <v>55515</v>
      </c>
      <c r="AB80" s="163">
        <f>年齢階層別_患者数!H8</f>
        <v>0.20426222390657253</v>
      </c>
      <c r="AC80" s="114">
        <v>130800</v>
      </c>
      <c r="AD80" s="127">
        <f>年齢階層別_患者数!D9</f>
        <v>581</v>
      </c>
      <c r="AE80" s="128">
        <f>年齢階層別_患者数!E9</f>
        <v>31471</v>
      </c>
      <c r="AF80" s="114">
        <f>年齢階層別_患者数!F9</f>
        <v>31790</v>
      </c>
      <c r="AG80" s="163">
        <f>年齢階層別_患者数!H9</f>
        <v>0.24304281345565748</v>
      </c>
      <c r="AH80" s="114">
        <v>49889</v>
      </c>
      <c r="AI80" s="127">
        <f>年齢階層別_患者数!D10</f>
        <v>119</v>
      </c>
      <c r="AJ80" s="128">
        <f>年齢階層別_患者数!E10</f>
        <v>12428</v>
      </c>
      <c r="AK80" s="114">
        <f>年齢階層別_患者数!F10</f>
        <v>12514</v>
      </c>
      <c r="AL80" s="163">
        <f>年齢階層別_患者数!H10</f>
        <v>0.2508368578243701</v>
      </c>
      <c r="AM80" s="114">
        <v>1366377</v>
      </c>
      <c r="AN80" s="127">
        <f>年齢階層別_患者数!D11</f>
        <v>15153</v>
      </c>
      <c r="AO80" s="128">
        <f>年齢階層別_患者数!E11</f>
        <v>212749</v>
      </c>
      <c r="AP80" s="114">
        <f>年齢階層別_患者数!F11</f>
        <v>221463</v>
      </c>
      <c r="AQ80" s="107">
        <f>年齢階層別_患者数!H11</f>
        <v>0.16208045071016272</v>
      </c>
      <c r="AR80" s="83">
        <f>年齢階層別_患者数!G4</f>
        <v>1.9958187146385626E-3</v>
      </c>
      <c r="AS80" s="83">
        <f>年齢階層別_患者数!G5</f>
        <v>7.5091550281536868E-3</v>
      </c>
      <c r="AT80" s="83">
        <f>年齢階層別_患者数!G6</f>
        <v>0.24587402861877605</v>
      </c>
      <c r="AU80" s="83">
        <f>年齢階層別_患者数!G7</f>
        <v>0.29389559429791884</v>
      </c>
      <c r="AV80" s="83">
        <f>年齢階層別_患者数!G8</f>
        <v>0.25067392747321221</v>
      </c>
      <c r="AW80" s="83">
        <f>年齢階層別_患者数!G9</f>
        <v>0.14354542293746586</v>
      </c>
      <c r="AX80" s="83">
        <f>年齢階層別_患者数!G10</f>
        <v>5.650605292983478E-2</v>
      </c>
      <c r="AY80" s="140"/>
    </row>
    <row r="82" spans="5:43" ht="13.5" customHeight="1">
      <c r="E82" s="142"/>
      <c r="F82" s="142"/>
      <c r="G82" s="142"/>
      <c r="H82" s="142"/>
      <c r="J82" s="142"/>
      <c r="K82" s="142"/>
      <c r="L82" s="142"/>
      <c r="M82" s="142"/>
      <c r="O82" s="142"/>
      <c r="P82" s="142"/>
      <c r="Q82" s="142"/>
      <c r="R82" s="142"/>
      <c r="T82" s="142"/>
      <c r="U82" s="142"/>
      <c r="V82" s="142"/>
      <c r="W82" s="142"/>
      <c r="Y82" s="142"/>
      <c r="Z82" s="142"/>
      <c r="AA82" s="142"/>
      <c r="AB82" s="142"/>
      <c r="AD82" s="142"/>
      <c r="AE82" s="142"/>
      <c r="AF82" s="142"/>
      <c r="AG82" s="142"/>
      <c r="AI82" s="142"/>
      <c r="AJ82" s="142"/>
      <c r="AK82" s="142"/>
      <c r="AL82" s="142"/>
      <c r="AQ82" s="142"/>
    </row>
  </sheetData>
  <mergeCells count="43">
    <mergeCell ref="B80:C80"/>
    <mergeCell ref="AR4:AR5"/>
    <mergeCell ref="B3:B5"/>
    <mergeCell ref="C3:C5"/>
    <mergeCell ref="AR3:AX3"/>
    <mergeCell ref="AW4:AW5"/>
    <mergeCell ref="AX4:AX5"/>
    <mergeCell ref="AT4:AT5"/>
    <mergeCell ref="AU4:AU5"/>
    <mergeCell ref="AV4:AV5"/>
    <mergeCell ref="AS4:AS5"/>
    <mergeCell ref="E4:G4"/>
    <mergeCell ref="D3:H3"/>
    <mergeCell ref="H4:H5"/>
    <mergeCell ref="D4:D5"/>
    <mergeCell ref="I4:I5"/>
    <mergeCell ref="N4:N5"/>
    <mergeCell ref="AM4:AM5"/>
    <mergeCell ref="M4:M5"/>
    <mergeCell ref="R4:R5"/>
    <mergeCell ref="W4:W5"/>
    <mergeCell ref="AB4:AB5"/>
    <mergeCell ref="AG4:AG5"/>
    <mergeCell ref="AL4:AL5"/>
    <mergeCell ref="O4:Q4"/>
    <mergeCell ref="S4:S5"/>
    <mergeCell ref="X4:X5"/>
    <mergeCell ref="AQ4:AQ5"/>
    <mergeCell ref="I3:M3"/>
    <mergeCell ref="N3:R3"/>
    <mergeCell ref="S3:W3"/>
    <mergeCell ref="X3:AB3"/>
    <mergeCell ref="AC3:AG3"/>
    <mergeCell ref="AH3:AL3"/>
    <mergeCell ref="AM3:AQ3"/>
    <mergeCell ref="J4:L4"/>
    <mergeCell ref="T4:V4"/>
    <mergeCell ref="Y4:AA4"/>
    <mergeCell ref="AD4:AF4"/>
    <mergeCell ref="AI4:AK4"/>
    <mergeCell ref="AN4:AP4"/>
    <mergeCell ref="AC4:AC5"/>
    <mergeCell ref="AH4:AH5"/>
  </mergeCells>
  <phoneticPr fontId="4"/>
  <pageMargins left="0.70866141732283472" right="0.19685039370078741" top="0.74803149606299213" bottom="0.74803149606299213" header="0.31496062992125984" footer="0.31496062992125984"/>
  <pageSetup paperSize="8" scale="66" fitToHeight="0" orientation="landscape" r:id="rId1"/>
  <headerFooter>
    <oddHeader>&amp;R&amp;"ＭＳ 明朝,標準"&amp;12 2-2.高額レセプトの件数及び医療費</oddHeader>
  </headerFooter>
  <colBreaks count="1" manualBreakCount="1">
    <brk id="28" max="79" man="1"/>
  </colBreaks>
  <ignoredErrors>
    <ignoredError sqref="AM43:AM79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G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2" customWidth="1"/>
    <col min="2" max="5" width="16.625" style="2" customWidth="1"/>
    <col min="6" max="6" width="12.625" style="2" customWidth="1"/>
    <col min="7" max="7" width="12.625" style="1" customWidth="1"/>
    <col min="8" max="16384" width="9" style="1"/>
  </cols>
  <sheetData>
    <row r="1" spans="1:7" ht="16.5" customHeight="1">
      <c r="A1" s="224"/>
      <c r="B1" s="137" t="s">
        <v>397</v>
      </c>
      <c r="C1" s="26"/>
      <c r="D1" s="26"/>
      <c r="E1" s="26"/>
      <c r="F1" s="26"/>
      <c r="G1" s="26"/>
    </row>
    <row r="2" spans="1:7" ht="16.5" customHeight="1">
      <c r="A2" s="224"/>
      <c r="B2" s="26" t="s">
        <v>393</v>
      </c>
      <c r="C2" s="201"/>
      <c r="D2" s="201"/>
      <c r="E2" s="201"/>
      <c r="F2" s="201"/>
      <c r="G2" s="26"/>
    </row>
    <row r="3" spans="1:7" ht="24.75" customHeight="1">
      <c r="A3" s="26"/>
      <c r="B3" s="29" t="s">
        <v>73</v>
      </c>
      <c r="C3" s="30" t="s">
        <v>79</v>
      </c>
      <c r="D3" s="31" t="s">
        <v>80</v>
      </c>
      <c r="E3" s="62" t="s">
        <v>477</v>
      </c>
      <c r="F3" s="31" t="s">
        <v>216</v>
      </c>
      <c r="G3" s="26"/>
    </row>
    <row r="4" spans="1:7" ht="20.25" customHeight="1">
      <c r="A4" s="26"/>
      <c r="B4" s="186" t="s">
        <v>203</v>
      </c>
      <c r="C4" s="77">
        <v>209</v>
      </c>
      <c r="D4" s="78">
        <v>1108</v>
      </c>
      <c r="E4" s="77">
        <v>1317</v>
      </c>
      <c r="F4" s="79">
        <v>2.4362180720395418E-3</v>
      </c>
      <c r="G4" s="26"/>
    </row>
    <row r="5" spans="1:7" ht="20.25" customHeight="1">
      <c r="A5" s="26"/>
      <c r="B5" s="186" t="s">
        <v>204</v>
      </c>
      <c r="C5" s="77">
        <v>667</v>
      </c>
      <c r="D5" s="78">
        <v>4762</v>
      </c>
      <c r="E5" s="77">
        <v>5429</v>
      </c>
      <c r="F5" s="79">
        <v>1.0042693935537337E-2</v>
      </c>
      <c r="G5" s="26"/>
    </row>
    <row r="6" spans="1:7" ht="20.25" customHeight="1">
      <c r="A6" s="26"/>
      <c r="B6" s="186" t="s">
        <v>205</v>
      </c>
      <c r="C6" s="77">
        <v>20150</v>
      </c>
      <c r="D6" s="78">
        <v>102942</v>
      </c>
      <c r="E6" s="77">
        <v>123092</v>
      </c>
      <c r="F6" s="79">
        <v>0.22769852310060082</v>
      </c>
      <c r="G6" s="26"/>
    </row>
    <row r="7" spans="1:7" ht="20.25" customHeight="1">
      <c r="A7" s="26"/>
      <c r="B7" s="186" t="s">
        <v>206</v>
      </c>
      <c r="C7" s="77">
        <v>16704</v>
      </c>
      <c r="D7" s="78">
        <v>138725</v>
      </c>
      <c r="E7" s="77">
        <v>155429</v>
      </c>
      <c r="F7" s="79">
        <v>0.28751627845029154</v>
      </c>
      <c r="G7" s="26"/>
    </row>
    <row r="8" spans="1:7" ht="20.25" customHeight="1">
      <c r="A8" s="26"/>
      <c r="B8" s="186" t="s">
        <v>207</v>
      </c>
      <c r="C8" s="77">
        <v>7138</v>
      </c>
      <c r="D8" s="78">
        <v>132863</v>
      </c>
      <c r="E8" s="77">
        <v>140001</v>
      </c>
      <c r="F8" s="79">
        <v>0.25897719537100067</v>
      </c>
      <c r="G8" s="26"/>
    </row>
    <row r="9" spans="1:7" ht="20.25" customHeight="1">
      <c r="A9" s="26"/>
      <c r="B9" s="186" t="s">
        <v>208</v>
      </c>
      <c r="C9" s="77">
        <v>1539</v>
      </c>
      <c r="D9" s="78">
        <v>80956</v>
      </c>
      <c r="E9" s="77">
        <v>82495</v>
      </c>
      <c r="F9" s="79">
        <v>0.152601222363631</v>
      </c>
      <c r="G9" s="26"/>
    </row>
    <row r="10" spans="1:7" ht="20.25" customHeight="1" thickBot="1">
      <c r="A10" s="26"/>
      <c r="B10" s="186" t="s">
        <v>209</v>
      </c>
      <c r="C10" s="77">
        <v>276</v>
      </c>
      <c r="D10" s="78">
        <v>32553</v>
      </c>
      <c r="E10" s="77">
        <v>32829</v>
      </c>
      <c r="F10" s="79">
        <v>6.0727868706899106E-2</v>
      </c>
      <c r="G10" s="26"/>
    </row>
    <row r="11" spans="1:7" ht="20.25" customHeight="1" thickTop="1">
      <c r="A11" s="26"/>
      <c r="B11" s="221" t="s">
        <v>471</v>
      </c>
      <c r="C11" s="80">
        <v>46683</v>
      </c>
      <c r="D11" s="81">
        <v>493909</v>
      </c>
      <c r="E11" s="80">
        <v>540592</v>
      </c>
      <c r="F11" s="32"/>
      <c r="G11" s="26"/>
    </row>
    <row r="12" spans="1:7" s="3" customFormat="1" ht="13.5">
      <c r="A12" s="26"/>
      <c r="B12" s="14" t="s">
        <v>212</v>
      </c>
      <c r="C12" s="222"/>
      <c r="D12" s="222"/>
      <c r="E12" s="222"/>
      <c r="F12" s="222"/>
      <c r="G12" s="222"/>
    </row>
    <row r="13" spans="1:7" s="3" customFormat="1" ht="13.5">
      <c r="A13" s="26"/>
      <c r="B13" s="14" t="s">
        <v>494</v>
      </c>
      <c r="C13" s="222"/>
      <c r="D13" s="222"/>
      <c r="E13" s="222"/>
      <c r="F13" s="222"/>
      <c r="G13" s="222"/>
    </row>
    <row r="14" spans="1:7" s="3" customFormat="1" ht="13.5">
      <c r="A14" s="26"/>
      <c r="B14" s="200" t="s">
        <v>193</v>
      </c>
      <c r="C14" s="201"/>
      <c r="D14" s="201"/>
      <c r="E14" s="201"/>
      <c r="F14" s="201"/>
      <c r="G14" s="201"/>
    </row>
    <row r="15" spans="1:7" s="3" customFormat="1" ht="13.5">
      <c r="A15" s="26"/>
      <c r="B15" s="14" t="s">
        <v>493</v>
      </c>
      <c r="C15" s="223"/>
      <c r="D15" s="223"/>
      <c r="E15" s="223"/>
      <c r="F15" s="223"/>
      <c r="G15" s="223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D0B9C-DB36-4740-8141-E705F7BBE053}">
  <sheetPr codeName="Sheet38"/>
  <dimension ref="A1:G6"/>
  <sheetViews>
    <sheetView showGridLines="0" zoomScaleNormal="100" zoomScaleSheetLayoutView="100" workbookViewId="0"/>
  </sheetViews>
  <sheetFormatPr defaultColWidth="9" defaultRowHeight="20.25" customHeight="1"/>
  <cols>
    <col min="1" max="1" width="4.625" style="2" customWidth="1"/>
    <col min="2" max="5" width="16.625" style="2" customWidth="1"/>
    <col min="6" max="7" width="12.625" style="2" customWidth="1"/>
    <col min="8" max="16384" width="9" style="2"/>
  </cols>
  <sheetData>
    <row r="1" spans="1:7" ht="16.5" customHeight="1">
      <c r="A1" s="224"/>
      <c r="B1" s="137" t="s">
        <v>397</v>
      </c>
      <c r="C1" s="26"/>
      <c r="D1" s="26"/>
      <c r="E1" s="26"/>
      <c r="F1" s="26"/>
      <c r="G1" s="26"/>
    </row>
    <row r="2" spans="1:7" ht="16.5" customHeight="1">
      <c r="A2" s="224"/>
      <c r="B2" s="26" t="s">
        <v>380</v>
      </c>
      <c r="C2" s="201"/>
      <c r="D2" s="201"/>
      <c r="E2" s="201"/>
      <c r="F2" s="201"/>
      <c r="G2" s="26"/>
    </row>
    <row r="3" spans="1:7" ht="24.75" customHeight="1">
      <c r="A3" s="26"/>
      <c r="B3" s="29" t="s">
        <v>374</v>
      </c>
      <c r="C3" s="30" t="s">
        <v>79</v>
      </c>
      <c r="D3" s="31" t="s">
        <v>80</v>
      </c>
      <c r="E3" s="62" t="s">
        <v>477</v>
      </c>
      <c r="F3" s="31" t="s">
        <v>216</v>
      </c>
      <c r="G3" s="26"/>
    </row>
    <row r="4" spans="1:7" ht="20.25" customHeight="1">
      <c r="A4" s="26"/>
      <c r="B4" s="186" t="s">
        <v>375</v>
      </c>
      <c r="C4" s="77">
        <v>27285</v>
      </c>
      <c r="D4" s="78">
        <v>206250</v>
      </c>
      <c r="E4" s="77">
        <v>233535</v>
      </c>
      <c r="F4" s="79">
        <f>IFERROR(E4/$E$6,"-")</f>
        <v>0.43199862373102083</v>
      </c>
      <c r="G4" s="26"/>
    </row>
    <row r="5" spans="1:7" ht="20.25" customHeight="1" thickBot="1">
      <c r="A5" s="26"/>
      <c r="B5" s="186" t="s">
        <v>376</v>
      </c>
      <c r="C5" s="77">
        <v>19398</v>
      </c>
      <c r="D5" s="78">
        <v>287659</v>
      </c>
      <c r="E5" s="77">
        <v>307057</v>
      </c>
      <c r="F5" s="176">
        <f>IFERROR(E5/$E$6,"-")</f>
        <v>0.56800137626897917</v>
      </c>
      <c r="G5" s="26"/>
    </row>
    <row r="6" spans="1:7" ht="20.25" customHeight="1" thickTop="1">
      <c r="A6" s="26"/>
      <c r="B6" s="221" t="s">
        <v>377</v>
      </c>
      <c r="C6" s="80">
        <f>年齢階層別_レセプト件数!C11</f>
        <v>46683</v>
      </c>
      <c r="D6" s="81">
        <f>年齢階層別_レセプト件数!D11</f>
        <v>493909</v>
      </c>
      <c r="E6" s="80">
        <f>年齢階層別_レセプト件数!E11</f>
        <v>540592</v>
      </c>
      <c r="F6" s="32"/>
      <c r="G6" s="26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ignoredErrors>
    <ignoredError sqref="F4:F5" emptyCellReferenc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1:AH80"/>
  <sheetViews>
    <sheetView showGridLines="0" zoomScaleNormal="100" zoomScaleSheetLayoutView="100" workbookViewId="0"/>
  </sheetViews>
  <sheetFormatPr defaultColWidth="9" defaultRowHeight="13.5" customHeight="1"/>
  <cols>
    <col min="1" max="1" width="4.625" style="26" customWidth="1"/>
    <col min="2" max="2" width="3.25" style="26" customWidth="1"/>
    <col min="3" max="3" width="9.625" style="26" customWidth="1"/>
    <col min="4" max="27" width="8.625" style="26" customWidth="1"/>
    <col min="28" max="34" width="6.125" style="26" customWidth="1"/>
    <col min="35" max="16384" width="9" style="26"/>
  </cols>
  <sheetData>
    <row r="1" spans="2:34" ht="16.5" customHeight="1">
      <c r="B1" s="137" t="s">
        <v>398</v>
      </c>
    </row>
    <row r="2" spans="2:34" ht="16.5" customHeight="1">
      <c r="B2" s="137" t="s">
        <v>383</v>
      </c>
    </row>
    <row r="3" spans="2:34" ht="13.5" customHeight="1">
      <c r="B3" s="295"/>
      <c r="C3" s="298" t="s">
        <v>117</v>
      </c>
      <c r="D3" s="290" t="s">
        <v>89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2"/>
      <c r="AB3" s="290" t="s">
        <v>118</v>
      </c>
      <c r="AC3" s="291"/>
      <c r="AD3" s="291"/>
      <c r="AE3" s="291"/>
      <c r="AF3" s="291"/>
      <c r="AG3" s="291"/>
      <c r="AH3" s="292"/>
    </row>
    <row r="4" spans="2:34" ht="13.5" customHeight="1">
      <c r="B4" s="296"/>
      <c r="C4" s="299"/>
      <c r="D4" s="290" t="s">
        <v>57</v>
      </c>
      <c r="E4" s="291"/>
      <c r="F4" s="291"/>
      <c r="G4" s="290" t="s">
        <v>58</v>
      </c>
      <c r="H4" s="291"/>
      <c r="I4" s="291"/>
      <c r="J4" s="290" t="s">
        <v>59</v>
      </c>
      <c r="K4" s="291"/>
      <c r="L4" s="291"/>
      <c r="M4" s="290" t="s">
        <v>60</v>
      </c>
      <c r="N4" s="291"/>
      <c r="O4" s="291"/>
      <c r="P4" s="290" t="s">
        <v>61</v>
      </c>
      <c r="Q4" s="291"/>
      <c r="R4" s="291"/>
      <c r="S4" s="290" t="s">
        <v>62</v>
      </c>
      <c r="T4" s="291"/>
      <c r="U4" s="291"/>
      <c r="V4" s="290" t="s">
        <v>63</v>
      </c>
      <c r="W4" s="291"/>
      <c r="X4" s="291"/>
      <c r="Y4" s="290" t="s">
        <v>87</v>
      </c>
      <c r="Z4" s="291"/>
      <c r="AA4" s="291"/>
      <c r="AB4" s="293" t="s">
        <v>57</v>
      </c>
      <c r="AC4" s="293" t="s">
        <v>58</v>
      </c>
      <c r="AD4" s="293" t="s">
        <v>59</v>
      </c>
      <c r="AE4" s="293" t="s">
        <v>60</v>
      </c>
      <c r="AF4" s="293" t="s">
        <v>61</v>
      </c>
      <c r="AG4" s="293" t="s">
        <v>62</v>
      </c>
      <c r="AH4" s="293" t="s">
        <v>63</v>
      </c>
    </row>
    <row r="5" spans="2:34" ht="13.5" customHeight="1">
      <c r="B5" s="297"/>
      <c r="C5" s="300"/>
      <c r="D5" s="150" t="s">
        <v>86</v>
      </c>
      <c r="E5" s="151" t="s">
        <v>84</v>
      </c>
      <c r="F5" s="145" t="s">
        <v>115</v>
      </c>
      <c r="G5" s="150" t="s">
        <v>86</v>
      </c>
      <c r="H5" s="151" t="s">
        <v>84</v>
      </c>
      <c r="I5" s="145" t="s">
        <v>116</v>
      </c>
      <c r="J5" s="150" t="s">
        <v>86</v>
      </c>
      <c r="K5" s="151" t="s">
        <v>84</v>
      </c>
      <c r="L5" s="145" t="s">
        <v>116</v>
      </c>
      <c r="M5" s="150" t="s">
        <v>86</v>
      </c>
      <c r="N5" s="151" t="s">
        <v>84</v>
      </c>
      <c r="O5" s="145" t="s">
        <v>116</v>
      </c>
      <c r="P5" s="150" t="s">
        <v>86</v>
      </c>
      <c r="Q5" s="151" t="s">
        <v>84</v>
      </c>
      <c r="R5" s="145" t="s">
        <v>116</v>
      </c>
      <c r="S5" s="150" t="s">
        <v>86</v>
      </c>
      <c r="T5" s="151" t="s">
        <v>84</v>
      </c>
      <c r="U5" s="145" t="s">
        <v>116</v>
      </c>
      <c r="V5" s="150" t="s">
        <v>86</v>
      </c>
      <c r="W5" s="151" t="s">
        <v>84</v>
      </c>
      <c r="X5" s="146" t="s">
        <v>116</v>
      </c>
      <c r="Y5" s="150" t="s">
        <v>86</v>
      </c>
      <c r="Z5" s="151" t="s">
        <v>84</v>
      </c>
      <c r="AA5" s="146" t="s">
        <v>116</v>
      </c>
      <c r="AB5" s="294"/>
      <c r="AC5" s="294"/>
      <c r="AD5" s="294"/>
      <c r="AE5" s="294"/>
      <c r="AF5" s="294"/>
      <c r="AG5" s="294"/>
      <c r="AH5" s="294"/>
    </row>
    <row r="6" spans="2:34" ht="13.5" customHeight="1">
      <c r="B6" s="138">
        <v>1</v>
      </c>
      <c r="C6" s="28" t="s">
        <v>50</v>
      </c>
      <c r="D6" s="126">
        <v>73</v>
      </c>
      <c r="E6" s="184">
        <v>358</v>
      </c>
      <c r="F6" s="123">
        <f>SUM(D6:E6)</f>
        <v>431</v>
      </c>
      <c r="G6" s="126">
        <v>270</v>
      </c>
      <c r="H6" s="184">
        <v>1788</v>
      </c>
      <c r="I6" s="123">
        <f>SUM(G6:H6)</f>
        <v>2058</v>
      </c>
      <c r="J6" s="126">
        <v>5033</v>
      </c>
      <c r="K6" s="184">
        <v>27654</v>
      </c>
      <c r="L6" s="123">
        <f>SUM(J6:K6)</f>
        <v>32687</v>
      </c>
      <c r="M6" s="126">
        <v>4416</v>
      </c>
      <c r="N6" s="184">
        <v>36688</v>
      </c>
      <c r="O6" s="123">
        <f>SUM(M6:N6)</f>
        <v>41104</v>
      </c>
      <c r="P6" s="126">
        <v>1843</v>
      </c>
      <c r="Q6" s="184">
        <v>37419</v>
      </c>
      <c r="R6" s="123">
        <f>SUM(P6:Q6)</f>
        <v>39262</v>
      </c>
      <c r="S6" s="126">
        <v>439</v>
      </c>
      <c r="T6" s="184">
        <v>23995</v>
      </c>
      <c r="U6" s="123">
        <f>SUM(S6:T6)</f>
        <v>24434</v>
      </c>
      <c r="V6" s="126">
        <v>94</v>
      </c>
      <c r="W6" s="184">
        <v>9036</v>
      </c>
      <c r="X6" s="123">
        <f>SUM(V6:W6)</f>
        <v>9130</v>
      </c>
      <c r="Y6" s="126">
        <f>SUM(D6,G6,J6,M6,P6,S6,V6)</f>
        <v>12168</v>
      </c>
      <c r="Z6" s="125">
        <f>SUM(E6,H6,K6,N6,Q6,T6,W6)</f>
        <v>136938</v>
      </c>
      <c r="AA6" s="123">
        <f>SUM(F6,I6,L6,O6,R6,U6,X6)</f>
        <v>149106</v>
      </c>
      <c r="AB6" s="82">
        <f>IFERROR(F6/$AA6,"-")</f>
        <v>2.8905610773543654E-3</v>
      </c>
      <c r="AC6" s="82">
        <f>IFERROR(I6/$AA6,"-")</f>
        <v>1.3802261478411331E-2</v>
      </c>
      <c r="AD6" s="82">
        <f>IFERROR(L6/$AA6,"-")</f>
        <v>0.21921988384102584</v>
      </c>
      <c r="AE6" s="82">
        <f>IFERROR(O6/$AA6,"-")</f>
        <v>0.2756696578273175</v>
      </c>
      <c r="AF6" s="82">
        <f>IFERROR(R6/$AA6,"-")</f>
        <v>0.26331603020669858</v>
      </c>
      <c r="AG6" s="82">
        <f>IFERROR(U6/$AA6,"-")</f>
        <v>0.1638699985245396</v>
      </c>
      <c r="AH6" s="82">
        <f>IFERROR(X6/$AA6,"-")</f>
        <v>6.1231607044652796E-2</v>
      </c>
    </row>
    <row r="7" spans="2:34" ht="13.5" customHeight="1">
      <c r="B7" s="138">
        <v>2</v>
      </c>
      <c r="C7" s="28" t="s">
        <v>95</v>
      </c>
      <c r="D7" s="126">
        <v>1</v>
      </c>
      <c r="E7" s="184">
        <v>4</v>
      </c>
      <c r="F7" s="123">
        <f t="shared" ref="F7:F70" si="0">SUM(D7:E7)</f>
        <v>5</v>
      </c>
      <c r="G7" s="126">
        <v>2</v>
      </c>
      <c r="H7" s="184">
        <v>69</v>
      </c>
      <c r="I7" s="123">
        <f t="shared" ref="I7:I70" si="1">SUM(G7:H7)</f>
        <v>71</v>
      </c>
      <c r="J7" s="126">
        <v>155</v>
      </c>
      <c r="K7" s="184">
        <v>925</v>
      </c>
      <c r="L7" s="123">
        <f t="shared" ref="L7:L70" si="2">SUM(J7:K7)</f>
        <v>1080</v>
      </c>
      <c r="M7" s="126">
        <v>117</v>
      </c>
      <c r="N7" s="184">
        <v>1309</v>
      </c>
      <c r="O7" s="123">
        <f t="shared" ref="O7:O70" si="3">SUM(M7:N7)</f>
        <v>1426</v>
      </c>
      <c r="P7" s="126">
        <v>80</v>
      </c>
      <c r="Q7" s="184">
        <v>1315</v>
      </c>
      <c r="R7" s="123">
        <f t="shared" ref="R7:R70" si="4">SUM(P7:Q7)</f>
        <v>1395</v>
      </c>
      <c r="S7" s="126">
        <v>19</v>
      </c>
      <c r="T7" s="184">
        <v>934</v>
      </c>
      <c r="U7" s="123">
        <f t="shared" ref="U7:U70" si="5">SUM(S7:T7)</f>
        <v>953</v>
      </c>
      <c r="V7" s="126">
        <v>0</v>
      </c>
      <c r="W7" s="184">
        <v>367</v>
      </c>
      <c r="X7" s="123">
        <f t="shared" ref="X7:X70" si="6">SUM(V7:W7)</f>
        <v>367</v>
      </c>
      <c r="Y7" s="126">
        <f>SUM(D7,G7,J7,M7,P7,S7,V7)</f>
        <v>374</v>
      </c>
      <c r="Z7" s="125">
        <f>SUM(E7,H7,K7,N7,Q7,T7,W7)</f>
        <v>4923</v>
      </c>
      <c r="AA7" s="123">
        <f t="shared" ref="AA7:AA70" si="7">SUM(F7,I7,L7,O7,R7,U7,X7)</f>
        <v>5297</v>
      </c>
      <c r="AB7" s="82">
        <f t="shared" ref="AB7:AB70" si="8">IFERROR(F7/$AA7,"-")</f>
        <v>9.4393052671323395E-4</v>
      </c>
      <c r="AC7" s="82">
        <f t="shared" ref="AC7:AC70" si="9">IFERROR(I7/$AA7,"-")</f>
        <v>1.3403813479327922E-2</v>
      </c>
      <c r="AD7" s="82">
        <f t="shared" ref="AD7:AD70" si="10">IFERROR(L7/$AA7,"-")</f>
        <v>0.20388899377005854</v>
      </c>
      <c r="AE7" s="82">
        <f t="shared" ref="AE7:AE70" si="11">IFERROR(O7/$AA7,"-")</f>
        <v>0.26920898621861433</v>
      </c>
      <c r="AF7" s="82">
        <f t="shared" ref="AF7:AF70" si="12">IFERROR(R7/$AA7,"-")</f>
        <v>0.26335661695299228</v>
      </c>
      <c r="AG7" s="82">
        <f t="shared" ref="AG7:AG70" si="13">IFERROR(U7/$AA7,"-")</f>
        <v>0.17991315839154237</v>
      </c>
      <c r="AH7" s="82">
        <f t="shared" ref="AH7:AH70" si="14">IFERROR(X7/$AA7,"-")</f>
        <v>6.9284500660751369E-2</v>
      </c>
    </row>
    <row r="8" spans="2:34" ht="13.5" customHeight="1">
      <c r="B8" s="138">
        <v>3</v>
      </c>
      <c r="C8" s="28" t="s">
        <v>96</v>
      </c>
      <c r="D8" s="126">
        <v>9</v>
      </c>
      <c r="E8" s="184">
        <v>7</v>
      </c>
      <c r="F8" s="123">
        <f t="shared" si="0"/>
        <v>16</v>
      </c>
      <c r="G8" s="126">
        <v>30</v>
      </c>
      <c r="H8" s="184">
        <v>36</v>
      </c>
      <c r="I8" s="123">
        <f t="shared" si="1"/>
        <v>66</v>
      </c>
      <c r="J8" s="126">
        <v>112</v>
      </c>
      <c r="K8" s="184">
        <v>703</v>
      </c>
      <c r="L8" s="123">
        <f t="shared" si="2"/>
        <v>815</v>
      </c>
      <c r="M8" s="126">
        <v>78</v>
      </c>
      <c r="N8" s="184">
        <v>930</v>
      </c>
      <c r="O8" s="123">
        <f t="shared" si="3"/>
        <v>1008</v>
      </c>
      <c r="P8" s="126">
        <v>22</v>
      </c>
      <c r="Q8" s="184">
        <v>921</v>
      </c>
      <c r="R8" s="123">
        <f t="shared" si="4"/>
        <v>943</v>
      </c>
      <c r="S8" s="126">
        <v>15</v>
      </c>
      <c r="T8" s="184">
        <v>605</v>
      </c>
      <c r="U8" s="123">
        <f t="shared" si="5"/>
        <v>620</v>
      </c>
      <c r="V8" s="126">
        <v>0</v>
      </c>
      <c r="W8" s="184">
        <v>290</v>
      </c>
      <c r="X8" s="123">
        <f t="shared" si="6"/>
        <v>290</v>
      </c>
      <c r="Y8" s="126">
        <f>SUM(D8,G8,J8,M8,P8,S8,V8)</f>
        <v>266</v>
      </c>
      <c r="Z8" s="125">
        <f t="shared" ref="Y8:AA71" si="15">SUM(E8,H8,K8,N8,Q8,T8,W8)</f>
        <v>3492</v>
      </c>
      <c r="AA8" s="123">
        <f t="shared" si="7"/>
        <v>3758</v>
      </c>
      <c r="AB8" s="82">
        <f t="shared" si="8"/>
        <v>4.2575838211814793E-3</v>
      </c>
      <c r="AC8" s="82">
        <f t="shared" si="9"/>
        <v>1.7562533262373604E-2</v>
      </c>
      <c r="AD8" s="82">
        <f t="shared" si="10"/>
        <v>0.21687067589143161</v>
      </c>
      <c r="AE8" s="82">
        <f t="shared" si="11"/>
        <v>0.26822778073443321</v>
      </c>
      <c r="AF8" s="82">
        <f t="shared" si="12"/>
        <v>0.25093134646088344</v>
      </c>
      <c r="AG8" s="82">
        <f t="shared" si="13"/>
        <v>0.16498137307078234</v>
      </c>
      <c r="AH8" s="82">
        <f t="shared" si="14"/>
        <v>7.716870675891431E-2</v>
      </c>
    </row>
    <row r="9" spans="2:34" ht="13.5" customHeight="1">
      <c r="B9" s="138">
        <v>4</v>
      </c>
      <c r="C9" s="28" t="s">
        <v>97</v>
      </c>
      <c r="D9" s="126">
        <v>0</v>
      </c>
      <c r="E9" s="184">
        <v>16</v>
      </c>
      <c r="F9" s="123">
        <f t="shared" si="0"/>
        <v>16</v>
      </c>
      <c r="G9" s="126">
        <v>2</v>
      </c>
      <c r="H9" s="184">
        <v>55</v>
      </c>
      <c r="I9" s="123">
        <f t="shared" si="1"/>
        <v>57</v>
      </c>
      <c r="J9" s="126">
        <v>138</v>
      </c>
      <c r="K9" s="184">
        <v>904</v>
      </c>
      <c r="L9" s="123">
        <f t="shared" si="2"/>
        <v>1042</v>
      </c>
      <c r="M9" s="126">
        <v>59</v>
      </c>
      <c r="N9" s="184">
        <v>1118</v>
      </c>
      <c r="O9" s="123">
        <f t="shared" si="3"/>
        <v>1177</v>
      </c>
      <c r="P9" s="126">
        <v>23</v>
      </c>
      <c r="Q9" s="184">
        <v>1192</v>
      </c>
      <c r="R9" s="123">
        <f t="shared" si="4"/>
        <v>1215</v>
      </c>
      <c r="S9" s="126">
        <v>6</v>
      </c>
      <c r="T9" s="184">
        <v>721</v>
      </c>
      <c r="U9" s="123">
        <f t="shared" si="5"/>
        <v>727</v>
      </c>
      <c r="V9" s="126">
        <v>1</v>
      </c>
      <c r="W9" s="184">
        <v>291</v>
      </c>
      <c r="X9" s="123">
        <f t="shared" si="6"/>
        <v>292</v>
      </c>
      <c r="Y9" s="126">
        <f t="shared" si="15"/>
        <v>229</v>
      </c>
      <c r="Z9" s="125">
        <f t="shared" si="15"/>
        <v>4297</v>
      </c>
      <c r="AA9" s="123">
        <f t="shared" si="7"/>
        <v>4526</v>
      </c>
      <c r="AB9" s="82">
        <f t="shared" si="8"/>
        <v>3.5351303579319489E-3</v>
      </c>
      <c r="AC9" s="82">
        <f t="shared" si="9"/>
        <v>1.2593901900132567E-2</v>
      </c>
      <c r="AD9" s="82">
        <f t="shared" si="10"/>
        <v>0.23022536456031817</v>
      </c>
      <c r="AE9" s="82">
        <f t="shared" si="11"/>
        <v>0.26005302695536897</v>
      </c>
      <c r="AF9" s="82">
        <f t="shared" si="12"/>
        <v>0.26844896155545733</v>
      </c>
      <c r="AG9" s="82">
        <f t="shared" si="13"/>
        <v>0.16062748563853291</v>
      </c>
      <c r="AH9" s="82">
        <f t="shared" si="14"/>
        <v>6.4516129032258063E-2</v>
      </c>
    </row>
    <row r="10" spans="2:34" ht="13.5" customHeight="1">
      <c r="B10" s="138">
        <v>5</v>
      </c>
      <c r="C10" s="28" t="s">
        <v>98</v>
      </c>
      <c r="D10" s="126">
        <v>0</v>
      </c>
      <c r="E10" s="184">
        <v>6</v>
      </c>
      <c r="F10" s="123">
        <f t="shared" si="0"/>
        <v>6</v>
      </c>
      <c r="G10" s="126">
        <v>0</v>
      </c>
      <c r="H10" s="184">
        <v>30</v>
      </c>
      <c r="I10" s="123">
        <f t="shared" si="1"/>
        <v>30</v>
      </c>
      <c r="J10" s="126">
        <v>97</v>
      </c>
      <c r="K10" s="184">
        <v>623</v>
      </c>
      <c r="L10" s="123">
        <f t="shared" si="2"/>
        <v>720</v>
      </c>
      <c r="M10" s="126">
        <v>102</v>
      </c>
      <c r="N10" s="184">
        <v>647</v>
      </c>
      <c r="O10" s="123">
        <f t="shared" si="3"/>
        <v>749</v>
      </c>
      <c r="P10" s="126">
        <v>62</v>
      </c>
      <c r="Q10" s="184">
        <v>722</v>
      </c>
      <c r="R10" s="123">
        <f t="shared" si="4"/>
        <v>784</v>
      </c>
      <c r="S10" s="126">
        <v>5</v>
      </c>
      <c r="T10" s="184">
        <v>493</v>
      </c>
      <c r="U10" s="123">
        <f t="shared" si="5"/>
        <v>498</v>
      </c>
      <c r="V10" s="126">
        <v>1</v>
      </c>
      <c r="W10" s="184">
        <v>202</v>
      </c>
      <c r="X10" s="123">
        <f t="shared" si="6"/>
        <v>203</v>
      </c>
      <c r="Y10" s="126">
        <f t="shared" si="15"/>
        <v>267</v>
      </c>
      <c r="Z10" s="125">
        <f t="shared" si="15"/>
        <v>2723</v>
      </c>
      <c r="AA10" s="123">
        <f t="shared" si="7"/>
        <v>2990</v>
      </c>
      <c r="AB10" s="82">
        <f t="shared" si="8"/>
        <v>2.0066889632107021E-3</v>
      </c>
      <c r="AC10" s="82">
        <f t="shared" si="9"/>
        <v>1.0033444816053512E-2</v>
      </c>
      <c r="AD10" s="82">
        <f t="shared" si="10"/>
        <v>0.24080267558528429</v>
      </c>
      <c r="AE10" s="82">
        <f t="shared" si="11"/>
        <v>0.25050167224080266</v>
      </c>
      <c r="AF10" s="82">
        <f t="shared" si="12"/>
        <v>0.26220735785953175</v>
      </c>
      <c r="AG10" s="82">
        <f t="shared" si="13"/>
        <v>0.1665551839464883</v>
      </c>
      <c r="AH10" s="82">
        <f t="shared" si="14"/>
        <v>6.7892976588628765E-2</v>
      </c>
    </row>
    <row r="11" spans="2:34" ht="13.5" customHeight="1">
      <c r="B11" s="138">
        <v>6</v>
      </c>
      <c r="C11" s="28" t="s">
        <v>99</v>
      </c>
      <c r="D11" s="126">
        <v>0</v>
      </c>
      <c r="E11" s="184">
        <v>6</v>
      </c>
      <c r="F11" s="123">
        <f t="shared" si="0"/>
        <v>6</v>
      </c>
      <c r="G11" s="126">
        <v>6</v>
      </c>
      <c r="H11" s="184">
        <v>68</v>
      </c>
      <c r="I11" s="123">
        <f t="shared" si="1"/>
        <v>74</v>
      </c>
      <c r="J11" s="126">
        <v>152</v>
      </c>
      <c r="K11" s="184">
        <v>977</v>
      </c>
      <c r="L11" s="123">
        <f t="shared" si="2"/>
        <v>1129</v>
      </c>
      <c r="M11" s="126">
        <v>120</v>
      </c>
      <c r="N11" s="184">
        <v>1320</v>
      </c>
      <c r="O11" s="123">
        <f t="shared" si="3"/>
        <v>1440</v>
      </c>
      <c r="P11" s="126">
        <v>77</v>
      </c>
      <c r="Q11" s="184">
        <v>1250</v>
      </c>
      <c r="R11" s="123">
        <f t="shared" si="4"/>
        <v>1327</v>
      </c>
      <c r="S11" s="126">
        <v>9</v>
      </c>
      <c r="T11" s="184">
        <v>748</v>
      </c>
      <c r="U11" s="123">
        <f t="shared" si="5"/>
        <v>757</v>
      </c>
      <c r="V11" s="126">
        <v>0</v>
      </c>
      <c r="W11" s="184">
        <v>239</v>
      </c>
      <c r="X11" s="123">
        <f t="shared" si="6"/>
        <v>239</v>
      </c>
      <c r="Y11" s="126">
        <f t="shared" si="15"/>
        <v>364</v>
      </c>
      <c r="Z11" s="125">
        <f t="shared" si="15"/>
        <v>4608</v>
      </c>
      <c r="AA11" s="123">
        <f t="shared" si="7"/>
        <v>4972</v>
      </c>
      <c r="AB11" s="82">
        <f t="shared" si="8"/>
        <v>1.2067578439259854E-3</v>
      </c>
      <c r="AC11" s="82">
        <f t="shared" si="9"/>
        <v>1.4883346741753822E-2</v>
      </c>
      <c r="AD11" s="82">
        <f t="shared" si="10"/>
        <v>0.22707160096540627</v>
      </c>
      <c r="AE11" s="82">
        <f t="shared" si="11"/>
        <v>0.28962188254223653</v>
      </c>
      <c r="AF11" s="82">
        <f t="shared" si="12"/>
        <v>0.26689460981496382</v>
      </c>
      <c r="AG11" s="82">
        <f t="shared" si="13"/>
        <v>0.15225261464199516</v>
      </c>
      <c r="AH11" s="82">
        <f t="shared" si="14"/>
        <v>4.8069187449718422E-2</v>
      </c>
    </row>
    <row r="12" spans="2:34" ht="13.5" customHeight="1">
      <c r="B12" s="138">
        <v>7</v>
      </c>
      <c r="C12" s="28" t="s">
        <v>100</v>
      </c>
      <c r="D12" s="126">
        <v>18</v>
      </c>
      <c r="E12" s="184">
        <v>14</v>
      </c>
      <c r="F12" s="123">
        <f t="shared" si="0"/>
        <v>32</v>
      </c>
      <c r="G12" s="126">
        <v>22</v>
      </c>
      <c r="H12" s="184">
        <v>61</v>
      </c>
      <c r="I12" s="123">
        <f t="shared" si="1"/>
        <v>83</v>
      </c>
      <c r="J12" s="126">
        <v>180</v>
      </c>
      <c r="K12" s="184">
        <v>1040</v>
      </c>
      <c r="L12" s="123">
        <f t="shared" si="2"/>
        <v>1220</v>
      </c>
      <c r="M12" s="126">
        <v>168</v>
      </c>
      <c r="N12" s="184">
        <v>1215</v>
      </c>
      <c r="O12" s="123">
        <f t="shared" si="3"/>
        <v>1383</v>
      </c>
      <c r="P12" s="126">
        <v>33</v>
      </c>
      <c r="Q12" s="184">
        <v>1138</v>
      </c>
      <c r="R12" s="123">
        <f t="shared" si="4"/>
        <v>1171</v>
      </c>
      <c r="S12" s="126">
        <v>12</v>
      </c>
      <c r="T12" s="184">
        <v>781</v>
      </c>
      <c r="U12" s="123">
        <f t="shared" si="5"/>
        <v>793</v>
      </c>
      <c r="V12" s="126">
        <v>3</v>
      </c>
      <c r="W12" s="184">
        <v>310</v>
      </c>
      <c r="X12" s="123">
        <f t="shared" si="6"/>
        <v>313</v>
      </c>
      <c r="Y12" s="126">
        <f t="shared" si="15"/>
        <v>436</v>
      </c>
      <c r="Z12" s="125">
        <f t="shared" si="15"/>
        <v>4559</v>
      </c>
      <c r="AA12" s="123">
        <f t="shared" si="7"/>
        <v>4995</v>
      </c>
      <c r="AB12" s="82">
        <f t="shared" si="8"/>
        <v>6.4064064064064067E-3</v>
      </c>
      <c r="AC12" s="82">
        <f t="shared" si="9"/>
        <v>1.6616616616616616E-2</v>
      </c>
      <c r="AD12" s="82">
        <f t="shared" si="10"/>
        <v>0.24424424424424424</v>
      </c>
      <c r="AE12" s="82">
        <f t="shared" si="11"/>
        <v>0.2768768768768769</v>
      </c>
      <c r="AF12" s="82">
        <f t="shared" si="12"/>
        <v>0.23443443443443443</v>
      </c>
      <c r="AG12" s="82">
        <f t="shared" si="13"/>
        <v>0.15875875875875875</v>
      </c>
      <c r="AH12" s="82">
        <f t="shared" si="14"/>
        <v>6.2662662662662669E-2</v>
      </c>
    </row>
    <row r="13" spans="2:34" ht="13.5" customHeight="1">
      <c r="B13" s="138">
        <v>8</v>
      </c>
      <c r="C13" s="28" t="s">
        <v>51</v>
      </c>
      <c r="D13" s="126">
        <v>0</v>
      </c>
      <c r="E13" s="184">
        <v>12</v>
      </c>
      <c r="F13" s="123">
        <f t="shared" si="0"/>
        <v>12</v>
      </c>
      <c r="G13" s="126">
        <v>5</v>
      </c>
      <c r="H13" s="184">
        <v>22</v>
      </c>
      <c r="I13" s="123">
        <f t="shared" si="1"/>
        <v>27</v>
      </c>
      <c r="J13" s="126">
        <v>189</v>
      </c>
      <c r="K13" s="184">
        <v>642</v>
      </c>
      <c r="L13" s="123">
        <f t="shared" si="2"/>
        <v>831</v>
      </c>
      <c r="M13" s="126">
        <v>132</v>
      </c>
      <c r="N13" s="184">
        <v>643</v>
      </c>
      <c r="O13" s="123">
        <f t="shared" si="3"/>
        <v>775</v>
      </c>
      <c r="P13" s="126">
        <v>39</v>
      </c>
      <c r="Q13" s="184">
        <v>751</v>
      </c>
      <c r="R13" s="123">
        <f t="shared" si="4"/>
        <v>790</v>
      </c>
      <c r="S13" s="126">
        <v>21</v>
      </c>
      <c r="T13" s="184">
        <v>603</v>
      </c>
      <c r="U13" s="123">
        <f t="shared" si="5"/>
        <v>624</v>
      </c>
      <c r="V13" s="126">
        <v>6</v>
      </c>
      <c r="W13" s="184">
        <v>274</v>
      </c>
      <c r="X13" s="123">
        <f t="shared" si="6"/>
        <v>280</v>
      </c>
      <c r="Y13" s="126">
        <f t="shared" si="15"/>
        <v>392</v>
      </c>
      <c r="Z13" s="125">
        <f t="shared" si="15"/>
        <v>2947</v>
      </c>
      <c r="AA13" s="123">
        <f t="shared" si="7"/>
        <v>3339</v>
      </c>
      <c r="AB13" s="82">
        <f t="shared" si="8"/>
        <v>3.5938903863432167E-3</v>
      </c>
      <c r="AC13" s="82">
        <f t="shared" si="9"/>
        <v>8.0862533692722376E-3</v>
      </c>
      <c r="AD13" s="82">
        <f t="shared" si="10"/>
        <v>0.24887690925426775</v>
      </c>
      <c r="AE13" s="82">
        <f t="shared" si="11"/>
        <v>0.23210542078466606</v>
      </c>
      <c r="AF13" s="82">
        <f t="shared" si="12"/>
        <v>0.23659778376759508</v>
      </c>
      <c r="AG13" s="82">
        <f t="shared" si="13"/>
        <v>0.18688230008984727</v>
      </c>
      <c r="AH13" s="82">
        <f t="shared" si="14"/>
        <v>8.385744234800839E-2</v>
      </c>
    </row>
    <row r="14" spans="2:34" ht="13.5" customHeight="1">
      <c r="B14" s="138">
        <v>9</v>
      </c>
      <c r="C14" s="28" t="s">
        <v>101</v>
      </c>
      <c r="D14" s="126">
        <v>0</v>
      </c>
      <c r="E14" s="184">
        <v>1</v>
      </c>
      <c r="F14" s="123">
        <f t="shared" si="0"/>
        <v>1</v>
      </c>
      <c r="G14" s="126">
        <v>0</v>
      </c>
      <c r="H14" s="184">
        <v>14</v>
      </c>
      <c r="I14" s="123">
        <f t="shared" si="1"/>
        <v>14</v>
      </c>
      <c r="J14" s="126">
        <v>84</v>
      </c>
      <c r="K14" s="184">
        <v>497</v>
      </c>
      <c r="L14" s="123">
        <f t="shared" si="2"/>
        <v>581</v>
      </c>
      <c r="M14" s="126">
        <v>59</v>
      </c>
      <c r="N14" s="184">
        <v>558</v>
      </c>
      <c r="O14" s="123">
        <f t="shared" si="3"/>
        <v>617</v>
      </c>
      <c r="P14" s="126">
        <v>23</v>
      </c>
      <c r="Q14" s="184">
        <v>597</v>
      </c>
      <c r="R14" s="123">
        <f t="shared" si="4"/>
        <v>620</v>
      </c>
      <c r="S14" s="126">
        <v>7</v>
      </c>
      <c r="T14" s="184">
        <v>302</v>
      </c>
      <c r="U14" s="123">
        <f t="shared" si="5"/>
        <v>309</v>
      </c>
      <c r="V14" s="126">
        <v>1</v>
      </c>
      <c r="W14" s="184">
        <v>141</v>
      </c>
      <c r="X14" s="123">
        <f t="shared" si="6"/>
        <v>142</v>
      </c>
      <c r="Y14" s="126">
        <f t="shared" si="15"/>
        <v>174</v>
      </c>
      <c r="Z14" s="125">
        <f t="shared" si="15"/>
        <v>2110</v>
      </c>
      <c r="AA14" s="123">
        <f t="shared" si="7"/>
        <v>2284</v>
      </c>
      <c r="AB14" s="82">
        <f t="shared" si="8"/>
        <v>4.3782837127845885E-4</v>
      </c>
      <c r="AC14" s="82">
        <f t="shared" si="9"/>
        <v>6.1295971978984239E-3</v>
      </c>
      <c r="AD14" s="82">
        <f t="shared" si="10"/>
        <v>0.25437828371278459</v>
      </c>
      <c r="AE14" s="82">
        <f t="shared" si="11"/>
        <v>0.27014010507880909</v>
      </c>
      <c r="AF14" s="82">
        <f t="shared" si="12"/>
        <v>0.27145359019264448</v>
      </c>
      <c r="AG14" s="82">
        <f t="shared" si="13"/>
        <v>0.13528896672504379</v>
      </c>
      <c r="AH14" s="82">
        <f t="shared" si="14"/>
        <v>6.2171628721541153E-2</v>
      </c>
    </row>
    <row r="15" spans="2:34" ht="13.5" customHeight="1">
      <c r="B15" s="138">
        <v>10</v>
      </c>
      <c r="C15" s="28" t="s">
        <v>52</v>
      </c>
      <c r="D15" s="126">
        <v>1</v>
      </c>
      <c r="E15" s="184">
        <v>21</v>
      </c>
      <c r="F15" s="123">
        <f t="shared" si="0"/>
        <v>22</v>
      </c>
      <c r="G15" s="126">
        <v>3</v>
      </c>
      <c r="H15" s="184">
        <v>35</v>
      </c>
      <c r="I15" s="123">
        <f t="shared" si="1"/>
        <v>38</v>
      </c>
      <c r="J15" s="126">
        <v>194</v>
      </c>
      <c r="K15" s="184">
        <v>946</v>
      </c>
      <c r="L15" s="123">
        <f t="shared" si="2"/>
        <v>1140</v>
      </c>
      <c r="M15" s="126">
        <v>148</v>
      </c>
      <c r="N15" s="184">
        <v>1317</v>
      </c>
      <c r="O15" s="123">
        <f t="shared" si="3"/>
        <v>1465</v>
      </c>
      <c r="P15" s="126">
        <v>76</v>
      </c>
      <c r="Q15" s="184">
        <v>1302</v>
      </c>
      <c r="R15" s="123">
        <f t="shared" si="4"/>
        <v>1378</v>
      </c>
      <c r="S15" s="126">
        <v>9</v>
      </c>
      <c r="T15" s="184">
        <v>801</v>
      </c>
      <c r="U15" s="123">
        <f t="shared" si="5"/>
        <v>810</v>
      </c>
      <c r="V15" s="126">
        <v>1</v>
      </c>
      <c r="W15" s="184">
        <v>340</v>
      </c>
      <c r="X15" s="123">
        <f t="shared" si="6"/>
        <v>341</v>
      </c>
      <c r="Y15" s="126">
        <f t="shared" si="15"/>
        <v>432</v>
      </c>
      <c r="Z15" s="125">
        <f t="shared" si="15"/>
        <v>4762</v>
      </c>
      <c r="AA15" s="123">
        <f t="shared" si="7"/>
        <v>5194</v>
      </c>
      <c r="AB15" s="82">
        <f t="shared" si="8"/>
        <v>4.2356565267616482E-3</v>
      </c>
      <c r="AC15" s="82">
        <f t="shared" si="9"/>
        <v>7.3161340007701194E-3</v>
      </c>
      <c r="AD15" s="82">
        <f t="shared" si="10"/>
        <v>0.21948402002310358</v>
      </c>
      <c r="AE15" s="82">
        <f t="shared" si="11"/>
        <v>0.28205621871390063</v>
      </c>
      <c r="AF15" s="82">
        <f t="shared" si="12"/>
        <v>0.26530612244897961</v>
      </c>
      <c r="AG15" s="82">
        <f t="shared" si="13"/>
        <v>0.15594917212167886</v>
      </c>
      <c r="AH15" s="82">
        <f t="shared" si="14"/>
        <v>6.5652676164805551E-2</v>
      </c>
    </row>
    <row r="16" spans="2:34" ht="13.5" customHeight="1">
      <c r="B16" s="138">
        <v>11</v>
      </c>
      <c r="C16" s="28" t="s">
        <v>53</v>
      </c>
      <c r="D16" s="126">
        <v>5</v>
      </c>
      <c r="E16" s="184">
        <v>25</v>
      </c>
      <c r="F16" s="123">
        <f t="shared" si="0"/>
        <v>30</v>
      </c>
      <c r="G16" s="126">
        <v>15</v>
      </c>
      <c r="H16" s="184">
        <v>134</v>
      </c>
      <c r="I16" s="123">
        <f t="shared" si="1"/>
        <v>149</v>
      </c>
      <c r="J16" s="126">
        <v>324</v>
      </c>
      <c r="K16" s="184">
        <v>1753</v>
      </c>
      <c r="L16" s="123">
        <f t="shared" si="2"/>
        <v>2077</v>
      </c>
      <c r="M16" s="126">
        <v>310</v>
      </c>
      <c r="N16" s="184">
        <v>2472</v>
      </c>
      <c r="O16" s="123">
        <f t="shared" si="3"/>
        <v>2782</v>
      </c>
      <c r="P16" s="126">
        <v>72</v>
      </c>
      <c r="Q16" s="184">
        <v>2400</v>
      </c>
      <c r="R16" s="123">
        <f t="shared" si="4"/>
        <v>2472</v>
      </c>
      <c r="S16" s="126">
        <v>29</v>
      </c>
      <c r="T16" s="184">
        <v>1496</v>
      </c>
      <c r="U16" s="123">
        <f t="shared" si="5"/>
        <v>1525</v>
      </c>
      <c r="V16" s="126">
        <v>12</v>
      </c>
      <c r="W16" s="184">
        <v>520</v>
      </c>
      <c r="X16" s="123">
        <f t="shared" si="6"/>
        <v>532</v>
      </c>
      <c r="Y16" s="126">
        <f t="shared" si="15"/>
        <v>767</v>
      </c>
      <c r="Z16" s="125">
        <f t="shared" si="15"/>
        <v>8800</v>
      </c>
      <c r="AA16" s="123">
        <f t="shared" si="7"/>
        <v>9567</v>
      </c>
      <c r="AB16" s="82">
        <f t="shared" si="8"/>
        <v>3.1357792411414237E-3</v>
      </c>
      <c r="AC16" s="82">
        <f t="shared" si="9"/>
        <v>1.5574370231002404E-2</v>
      </c>
      <c r="AD16" s="82">
        <f t="shared" si="10"/>
        <v>0.21710044946169124</v>
      </c>
      <c r="AE16" s="82">
        <f t="shared" si="11"/>
        <v>0.29079126162851471</v>
      </c>
      <c r="AF16" s="82">
        <f t="shared" si="12"/>
        <v>0.25838820947005331</v>
      </c>
      <c r="AG16" s="82">
        <f t="shared" si="13"/>
        <v>0.15940211142468905</v>
      </c>
      <c r="AH16" s="82">
        <f t="shared" si="14"/>
        <v>5.5607818542907909E-2</v>
      </c>
    </row>
    <row r="17" spans="2:34" ht="13.5" customHeight="1">
      <c r="B17" s="138">
        <v>12</v>
      </c>
      <c r="C17" s="28" t="s">
        <v>102</v>
      </c>
      <c r="D17" s="126">
        <v>6</v>
      </c>
      <c r="E17" s="184">
        <v>24</v>
      </c>
      <c r="F17" s="123">
        <f t="shared" si="0"/>
        <v>30</v>
      </c>
      <c r="G17" s="126">
        <v>17</v>
      </c>
      <c r="H17" s="184">
        <v>47</v>
      </c>
      <c r="I17" s="123">
        <f t="shared" si="1"/>
        <v>64</v>
      </c>
      <c r="J17" s="126">
        <v>119</v>
      </c>
      <c r="K17" s="184">
        <v>783</v>
      </c>
      <c r="L17" s="123">
        <f t="shared" si="2"/>
        <v>902</v>
      </c>
      <c r="M17" s="126">
        <v>111</v>
      </c>
      <c r="N17" s="184">
        <v>1159</v>
      </c>
      <c r="O17" s="123">
        <f t="shared" si="3"/>
        <v>1270</v>
      </c>
      <c r="P17" s="126">
        <v>49</v>
      </c>
      <c r="Q17" s="184">
        <v>1253</v>
      </c>
      <c r="R17" s="123">
        <f t="shared" si="4"/>
        <v>1302</v>
      </c>
      <c r="S17" s="126">
        <v>26</v>
      </c>
      <c r="T17" s="184">
        <v>874</v>
      </c>
      <c r="U17" s="123">
        <f t="shared" si="5"/>
        <v>900</v>
      </c>
      <c r="V17" s="126">
        <v>12</v>
      </c>
      <c r="W17" s="184">
        <v>264</v>
      </c>
      <c r="X17" s="123">
        <f t="shared" si="6"/>
        <v>276</v>
      </c>
      <c r="Y17" s="126">
        <f t="shared" si="15"/>
        <v>340</v>
      </c>
      <c r="Z17" s="125">
        <f t="shared" si="15"/>
        <v>4404</v>
      </c>
      <c r="AA17" s="123">
        <f t="shared" si="7"/>
        <v>4744</v>
      </c>
      <c r="AB17" s="82">
        <f t="shared" si="8"/>
        <v>6.3237774030354132E-3</v>
      </c>
      <c r="AC17" s="82">
        <f t="shared" si="9"/>
        <v>1.3490725126475547E-2</v>
      </c>
      <c r="AD17" s="82">
        <f t="shared" si="10"/>
        <v>0.19013490725126475</v>
      </c>
      <c r="AE17" s="82">
        <f t="shared" si="11"/>
        <v>0.26770657672849918</v>
      </c>
      <c r="AF17" s="82">
        <f t="shared" si="12"/>
        <v>0.27445193929173695</v>
      </c>
      <c r="AG17" s="82">
        <f t="shared" si="13"/>
        <v>0.1897133220910624</v>
      </c>
      <c r="AH17" s="82">
        <f t="shared" si="14"/>
        <v>5.81787521079258E-2</v>
      </c>
    </row>
    <row r="18" spans="2:34" ht="13.5" customHeight="1">
      <c r="B18" s="138">
        <v>13</v>
      </c>
      <c r="C18" s="28" t="s">
        <v>103</v>
      </c>
      <c r="D18" s="126">
        <v>4</v>
      </c>
      <c r="E18" s="184">
        <v>18</v>
      </c>
      <c r="F18" s="123">
        <f t="shared" si="0"/>
        <v>22</v>
      </c>
      <c r="G18" s="126">
        <v>19</v>
      </c>
      <c r="H18" s="184">
        <v>142</v>
      </c>
      <c r="I18" s="123">
        <f t="shared" si="1"/>
        <v>161</v>
      </c>
      <c r="J18" s="126">
        <v>240</v>
      </c>
      <c r="K18" s="184">
        <v>1575</v>
      </c>
      <c r="L18" s="123">
        <f t="shared" si="2"/>
        <v>1815</v>
      </c>
      <c r="M18" s="126">
        <v>208</v>
      </c>
      <c r="N18" s="184">
        <v>2106</v>
      </c>
      <c r="O18" s="123">
        <f t="shared" si="3"/>
        <v>2314</v>
      </c>
      <c r="P18" s="126">
        <v>83</v>
      </c>
      <c r="Q18" s="184">
        <v>2149</v>
      </c>
      <c r="R18" s="123">
        <f t="shared" si="4"/>
        <v>2232</v>
      </c>
      <c r="S18" s="126">
        <v>34</v>
      </c>
      <c r="T18" s="184">
        <v>1325</v>
      </c>
      <c r="U18" s="123">
        <f t="shared" si="5"/>
        <v>1359</v>
      </c>
      <c r="V18" s="126">
        <v>26</v>
      </c>
      <c r="W18" s="184">
        <v>494</v>
      </c>
      <c r="X18" s="123">
        <f t="shared" si="6"/>
        <v>520</v>
      </c>
      <c r="Y18" s="126">
        <f t="shared" si="15"/>
        <v>614</v>
      </c>
      <c r="Z18" s="125">
        <f t="shared" si="15"/>
        <v>7809</v>
      </c>
      <c r="AA18" s="123">
        <f t="shared" si="7"/>
        <v>8423</v>
      </c>
      <c r="AB18" s="82">
        <f t="shared" si="8"/>
        <v>2.6118959990502197E-3</v>
      </c>
      <c r="AC18" s="82">
        <f t="shared" si="9"/>
        <v>1.9114329811231155E-2</v>
      </c>
      <c r="AD18" s="82">
        <f t="shared" si="10"/>
        <v>0.21548141992164313</v>
      </c>
      <c r="AE18" s="82">
        <f t="shared" si="11"/>
        <v>0.27472397008191857</v>
      </c>
      <c r="AF18" s="82">
        <f t="shared" si="12"/>
        <v>0.26498872135818591</v>
      </c>
      <c r="AG18" s="82">
        <f t="shared" si="13"/>
        <v>0.16134393921405674</v>
      </c>
      <c r="AH18" s="82">
        <f t="shared" si="14"/>
        <v>6.173572361391428E-2</v>
      </c>
    </row>
    <row r="19" spans="2:34" ht="13.5" customHeight="1">
      <c r="B19" s="138">
        <v>14</v>
      </c>
      <c r="C19" s="28" t="s">
        <v>104</v>
      </c>
      <c r="D19" s="126">
        <v>6</v>
      </c>
      <c r="E19" s="184">
        <v>25</v>
      </c>
      <c r="F19" s="123">
        <f t="shared" si="0"/>
        <v>31</v>
      </c>
      <c r="G19" s="126">
        <v>17</v>
      </c>
      <c r="H19" s="184">
        <v>71</v>
      </c>
      <c r="I19" s="123">
        <f t="shared" si="1"/>
        <v>88</v>
      </c>
      <c r="J19" s="126">
        <v>206</v>
      </c>
      <c r="K19" s="184">
        <v>1074</v>
      </c>
      <c r="L19" s="123">
        <f t="shared" si="2"/>
        <v>1280</v>
      </c>
      <c r="M19" s="126">
        <v>160</v>
      </c>
      <c r="N19" s="184">
        <v>1375</v>
      </c>
      <c r="O19" s="123">
        <f t="shared" si="3"/>
        <v>1535</v>
      </c>
      <c r="P19" s="126">
        <v>70</v>
      </c>
      <c r="Q19" s="184">
        <v>1398</v>
      </c>
      <c r="R19" s="123">
        <f t="shared" si="4"/>
        <v>1468</v>
      </c>
      <c r="S19" s="126">
        <v>31</v>
      </c>
      <c r="T19" s="184">
        <v>1047</v>
      </c>
      <c r="U19" s="123">
        <f t="shared" si="5"/>
        <v>1078</v>
      </c>
      <c r="V19" s="126">
        <v>1</v>
      </c>
      <c r="W19" s="184">
        <v>325</v>
      </c>
      <c r="X19" s="123">
        <f t="shared" si="6"/>
        <v>326</v>
      </c>
      <c r="Y19" s="126">
        <f t="shared" si="15"/>
        <v>491</v>
      </c>
      <c r="Z19" s="125">
        <f t="shared" si="15"/>
        <v>5315</v>
      </c>
      <c r="AA19" s="123">
        <f t="shared" si="7"/>
        <v>5806</v>
      </c>
      <c r="AB19" s="82">
        <f t="shared" si="8"/>
        <v>5.3393041681019634E-3</v>
      </c>
      <c r="AC19" s="82">
        <f t="shared" si="9"/>
        <v>1.5156734412676542E-2</v>
      </c>
      <c r="AD19" s="82">
        <f t="shared" si="10"/>
        <v>0.22046159145711333</v>
      </c>
      <c r="AE19" s="82">
        <f t="shared" si="11"/>
        <v>0.26438167413021013</v>
      </c>
      <c r="AF19" s="82">
        <f t="shared" si="12"/>
        <v>0.25284188770237687</v>
      </c>
      <c r="AG19" s="82">
        <f t="shared" si="13"/>
        <v>0.18566999655528763</v>
      </c>
      <c r="AH19" s="82">
        <f t="shared" si="14"/>
        <v>5.6148811574233549E-2</v>
      </c>
    </row>
    <row r="20" spans="2:34" ht="13.5" customHeight="1">
      <c r="B20" s="138">
        <v>15</v>
      </c>
      <c r="C20" s="28" t="s">
        <v>105</v>
      </c>
      <c r="D20" s="126">
        <v>1</v>
      </c>
      <c r="E20" s="184">
        <v>22</v>
      </c>
      <c r="F20" s="123">
        <f t="shared" si="0"/>
        <v>23</v>
      </c>
      <c r="G20" s="126">
        <v>14</v>
      </c>
      <c r="H20" s="184">
        <v>76</v>
      </c>
      <c r="I20" s="123">
        <f t="shared" si="1"/>
        <v>90</v>
      </c>
      <c r="J20" s="126">
        <v>380</v>
      </c>
      <c r="K20" s="184">
        <v>1755</v>
      </c>
      <c r="L20" s="123">
        <f t="shared" si="2"/>
        <v>2135</v>
      </c>
      <c r="M20" s="126">
        <v>291</v>
      </c>
      <c r="N20" s="184">
        <v>2361</v>
      </c>
      <c r="O20" s="123">
        <f t="shared" si="3"/>
        <v>2652</v>
      </c>
      <c r="P20" s="126">
        <v>143</v>
      </c>
      <c r="Q20" s="184">
        <v>2454</v>
      </c>
      <c r="R20" s="123">
        <f t="shared" si="4"/>
        <v>2597</v>
      </c>
      <c r="S20" s="126">
        <v>23</v>
      </c>
      <c r="T20" s="184">
        <v>1454</v>
      </c>
      <c r="U20" s="123">
        <f t="shared" si="5"/>
        <v>1477</v>
      </c>
      <c r="V20" s="126">
        <v>3</v>
      </c>
      <c r="W20" s="184">
        <v>544</v>
      </c>
      <c r="X20" s="123">
        <f t="shared" si="6"/>
        <v>547</v>
      </c>
      <c r="Y20" s="126">
        <f t="shared" si="15"/>
        <v>855</v>
      </c>
      <c r="Z20" s="125">
        <f t="shared" si="15"/>
        <v>8666</v>
      </c>
      <c r="AA20" s="123">
        <f t="shared" si="7"/>
        <v>9521</v>
      </c>
      <c r="AB20" s="82">
        <f t="shared" si="8"/>
        <v>2.4157126352273919E-3</v>
      </c>
      <c r="AC20" s="82">
        <f t="shared" si="9"/>
        <v>9.4527885726289253E-3</v>
      </c>
      <c r="AD20" s="82">
        <f t="shared" si="10"/>
        <v>0.22424115113958618</v>
      </c>
      <c r="AE20" s="82">
        <f t="shared" si="11"/>
        <v>0.27854216994013231</v>
      </c>
      <c r="AF20" s="82">
        <f t="shared" si="12"/>
        <v>0.27276546581241468</v>
      </c>
      <c r="AG20" s="82">
        <f t="shared" si="13"/>
        <v>0.15513076357525471</v>
      </c>
      <c r="AH20" s="82">
        <f t="shared" si="14"/>
        <v>5.7451948324755801E-2</v>
      </c>
    </row>
    <row r="21" spans="2:34" ht="13.5" customHeight="1">
      <c r="B21" s="138">
        <v>16</v>
      </c>
      <c r="C21" s="28" t="s">
        <v>54</v>
      </c>
      <c r="D21" s="126">
        <v>0</v>
      </c>
      <c r="E21" s="184">
        <v>8</v>
      </c>
      <c r="F21" s="123">
        <f t="shared" si="0"/>
        <v>8</v>
      </c>
      <c r="G21" s="126">
        <v>10</v>
      </c>
      <c r="H21" s="184">
        <v>122</v>
      </c>
      <c r="I21" s="123">
        <f t="shared" si="1"/>
        <v>132</v>
      </c>
      <c r="J21" s="126">
        <v>220</v>
      </c>
      <c r="K21" s="184">
        <v>976</v>
      </c>
      <c r="L21" s="123">
        <f t="shared" si="2"/>
        <v>1196</v>
      </c>
      <c r="M21" s="126">
        <v>209</v>
      </c>
      <c r="N21" s="184">
        <v>1337</v>
      </c>
      <c r="O21" s="123">
        <f t="shared" si="3"/>
        <v>1546</v>
      </c>
      <c r="P21" s="126">
        <v>104</v>
      </c>
      <c r="Q21" s="184">
        <v>1519</v>
      </c>
      <c r="R21" s="123">
        <f t="shared" si="4"/>
        <v>1623</v>
      </c>
      <c r="S21" s="126">
        <v>10</v>
      </c>
      <c r="T21" s="184">
        <v>1073</v>
      </c>
      <c r="U21" s="123">
        <f t="shared" si="5"/>
        <v>1083</v>
      </c>
      <c r="V21" s="126">
        <v>1</v>
      </c>
      <c r="W21" s="184">
        <v>451</v>
      </c>
      <c r="X21" s="123">
        <f t="shared" si="6"/>
        <v>452</v>
      </c>
      <c r="Y21" s="126">
        <f t="shared" si="15"/>
        <v>554</v>
      </c>
      <c r="Z21" s="125">
        <f t="shared" si="15"/>
        <v>5486</v>
      </c>
      <c r="AA21" s="123">
        <f t="shared" si="7"/>
        <v>6040</v>
      </c>
      <c r="AB21" s="82">
        <f t="shared" si="8"/>
        <v>1.3245033112582781E-3</v>
      </c>
      <c r="AC21" s="82">
        <f t="shared" si="9"/>
        <v>2.1854304635761591E-2</v>
      </c>
      <c r="AD21" s="82">
        <f t="shared" si="10"/>
        <v>0.19801324503311257</v>
      </c>
      <c r="AE21" s="82">
        <f t="shared" si="11"/>
        <v>0.25596026490066226</v>
      </c>
      <c r="AF21" s="82">
        <f t="shared" si="12"/>
        <v>0.26870860927152318</v>
      </c>
      <c r="AG21" s="82">
        <f t="shared" si="13"/>
        <v>0.17930463576158939</v>
      </c>
      <c r="AH21" s="82">
        <f t="shared" si="14"/>
        <v>7.483443708609272E-2</v>
      </c>
    </row>
    <row r="22" spans="2:34" ht="13.5" customHeight="1">
      <c r="B22" s="138">
        <v>17</v>
      </c>
      <c r="C22" s="28" t="s">
        <v>106</v>
      </c>
      <c r="D22" s="126">
        <v>2</v>
      </c>
      <c r="E22" s="184">
        <v>39</v>
      </c>
      <c r="F22" s="123">
        <f t="shared" si="0"/>
        <v>41</v>
      </c>
      <c r="G22" s="126">
        <v>3</v>
      </c>
      <c r="H22" s="184">
        <v>136</v>
      </c>
      <c r="I22" s="123">
        <f t="shared" si="1"/>
        <v>139</v>
      </c>
      <c r="J22" s="126">
        <v>290</v>
      </c>
      <c r="K22" s="184">
        <v>1626</v>
      </c>
      <c r="L22" s="123">
        <f t="shared" si="2"/>
        <v>1916</v>
      </c>
      <c r="M22" s="126">
        <v>364</v>
      </c>
      <c r="N22" s="184">
        <v>2132</v>
      </c>
      <c r="O22" s="123">
        <f t="shared" si="3"/>
        <v>2496</v>
      </c>
      <c r="P22" s="126">
        <v>97</v>
      </c>
      <c r="Q22" s="184">
        <v>2486</v>
      </c>
      <c r="R22" s="123">
        <f t="shared" si="4"/>
        <v>2583</v>
      </c>
      <c r="S22" s="126">
        <v>34</v>
      </c>
      <c r="T22" s="184">
        <v>1626</v>
      </c>
      <c r="U22" s="123">
        <f t="shared" si="5"/>
        <v>1660</v>
      </c>
      <c r="V22" s="126">
        <v>2</v>
      </c>
      <c r="W22" s="184">
        <v>667</v>
      </c>
      <c r="X22" s="123">
        <f t="shared" si="6"/>
        <v>669</v>
      </c>
      <c r="Y22" s="126">
        <f t="shared" si="15"/>
        <v>792</v>
      </c>
      <c r="Z22" s="125">
        <f t="shared" si="15"/>
        <v>8712</v>
      </c>
      <c r="AA22" s="123">
        <f t="shared" si="7"/>
        <v>9504</v>
      </c>
      <c r="AB22" s="82">
        <f t="shared" si="8"/>
        <v>4.3139730639730643E-3</v>
      </c>
      <c r="AC22" s="82">
        <f t="shared" si="9"/>
        <v>1.4625420875420875E-2</v>
      </c>
      <c r="AD22" s="82">
        <f t="shared" si="10"/>
        <v>0.20159932659932661</v>
      </c>
      <c r="AE22" s="82">
        <f t="shared" si="11"/>
        <v>0.26262626262626265</v>
      </c>
      <c r="AF22" s="82">
        <f t="shared" si="12"/>
        <v>0.27178030303030304</v>
      </c>
      <c r="AG22" s="82">
        <f t="shared" si="13"/>
        <v>0.17466329966329966</v>
      </c>
      <c r="AH22" s="82">
        <f t="shared" si="14"/>
        <v>7.0391414141414144E-2</v>
      </c>
    </row>
    <row r="23" spans="2:34" ht="13.5" customHeight="1">
      <c r="B23" s="138">
        <v>18</v>
      </c>
      <c r="C23" s="28" t="s">
        <v>55</v>
      </c>
      <c r="D23" s="126">
        <v>6</v>
      </c>
      <c r="E23" s="184">
        <v>11</v>
      </c>
      <c r="F23" s="123">
        <f t="shared" si="0"/>
        <v>17</v>
      </c>
      <c r="G23" s="126">
        <v>2</v>
      </c>
      <c r="H23" s="184">
        <v>73</v>
      </c>
      <c r="I23" s="123">
        <f t="shared" si="1"/>
        <v>75</v>
      </c>
      <c r="J23" s="126">
        <v>286</v>
      </c>
      <c r="K23" s="184">
        <v>1393</v>
      </c>
      <c r="L23" s="123">
        <f t="shared" si="2"/>
        <v>1679</v>
      </c>
      <c r="M23" s="126">
        <v>265</v>
      </c>
      <c r="N23" s="184">
        <v>1955</v>
      </c>
      <c r="O23" s="123">
        <f t="shared" si="3"/>
        <v>2220</v>
      </c>
      <c r="P23" s="126">
        <v>100</v>
      </c>
      <c r="Q23" s="184">
        <v>2088</v>
      </c>
      <c r="R23" s="123">
        <f t="shared" si="4"/>
        <v>2188</v>
      </c>
      <c r="S23" s="126">
        <v>33</v>
      </c>
      <c r="T23" s="184">
        <v>1370</v>
      </c>
      <c r="U23" s="123">
        <f t="shared" si="5"/>
        <v>1403</v>
      </c>
      <c r="V23" s="126">
        <v>13</v>
      </c>
      <c r="W23" s="184">
        <v>517</v>
      </c>
      <c r="X23" s="123">
        <f t="shared" si="6"/>
        <v>530</v>
      </c>
      <c r="Y23" s="126">
        <f t="shared" si="15"/>
        <v>705</v>
      </c>
      <c r="Z23" s="125">
        <f t="shared" si="15"/>
        <v>7407</v>
      </c>
      <c r="AA23" s="123">
        <f t="shared" si="7"/>
        <v>8112</v>
      </c>
      <c r="AB23" s="82">
        <f t="shared" si="8"/>
        <v>2.0956607495069032E-3</v>
      </c>
      <c r="AC23" s="82">
        <f t="shared" si="9"/>
        <v>9.2455621301775152E-3</v>
      </c>
      <c r="AD23" s="82">
        <f t="shared" si="10"/>
        <v>0.20697731755424062</v>
      </c>
      <c r="AE23" s="82">
        <f t="shared" si="11"/>
        <v>0.27366863905325445</v>
      </c>
      <c r="AF23" s="82">
        <f t="shared" si="12"/>
        <v>0.26972386587771202</v>
      </c>
      <c r="AG23" s="82">
        <f t="shared" si="13"/>
        <v>0.17295364891518739</v>
      </c>
      <c r="AH23" s="82">
        <f t="shared" si="14"/>
        <v>6.5335305719921105E-2</v>
      </c>
    </row>
    <row r="24" spans="2:34" ht="13.5" customHeight="1">
      <c r="B24" s="138">
        <v>19</v>
      </c>
      <c r="C24" s="28" t="s">
        <v>107</v>
      </c>
      <c r="D24" s="126">
        <v>0</v>
      </c>
      <c r="E24" s="184">
        <v>10</v>
      </c>
      <c r="F24" s="123">
        <f t="shared" si="0"/>
        <v>10</v>
      </c>
      <c r="G24" s="126">
        <v>23</v>
      </c>
      <c r="H24" s="184">
        <v>91</v>
      </c>
      <c r="I24" s="123">
        <f t="shared" si="1"/>
        <v>114</v>
      </c>
      <c r="J24" s="126">
        <v>161</v>
      </c>
      <c r="K24" s="184">
        <v>1243</v>
      </c>
      <c r="L24" s="123">
        <f t="shared" si="2"/>
        <v>1404</v>
      </c>
      <c r="M24" s="126">
        <v>147</v>
      </c>
      <c r="N24" s="184">
        <v>1507</v>
      </c>
      <c r="O24" s="123">
        <f t="shared" si="3"/>
        <v>1654</v>
      </c>
      <c r="P24" s="126">
        <v>46</v>
      </c>
      <c r="Q24" s="184">
        <v>1453</v>
      </c>
      <c r="R24" s="123">
        <f t="shared" si="4"/>
        <v>1499</v>
      </c>
      <c r="S24" s="126">
        <v>9</v>
      </c>
      <c r="T24" s="184">
        <v>857</v>
      </c>
      <c r="U24" s="123">
        <f t="shared" si="5"/>
        <v>866</v>
      </c>
      <c r="V24" s="126">
        <v>0</v>
      </c>
      <c r="W24" s="184">
        <v>341</v>
      </c>
      <c r="X24" s="123">
        <f t="shared" si="6"/>
        <v>341</v>
      </c>
      <c r="Y24" s="126">
        <f t="shared" si="15"/>
        <v>386</v>
      </c>
      <c r="Z24" s="125">
        <f t="shared" si="15"/>
        <v>5502</v>
      </c>
      <c r="AA24" s="123">
        <f t="shared" si="7"/>
        <v>5888</v>
      </c>
      <c r="AB24" s="82">
        <f t="shared" si="8"/>
        <v>1.6983695652173913E-3</v>
      </c>
      <c r="AC24" s="82">
        <f t="shared" si="9"/>
        <v>1.936141304347826E-2</v>
      </c>
      <c r="AD24" s="82">
        <f t="shared" si="10"/>
        <v>0.23845108695652173</v>
      </c>
      <c r="AE24" s="82">
        <f t="shared" si="11"/>
        <v>0.28091032608695654</v>
      </c>
      <c r="AF24" s="82">
        <f t="shared" si="12"/>
        <v>0.25458559782608697</v>
      </c>
      <c r="AG24" s="82">
        <f t="shared" si="13"/>
        <v>0.14707880434782608</v>
      </c>
      <c r="AH24" s="82">
        <f t="shared" si="14"/>
        <v>5.791440217391304E-2</v>
      </c>
    </row>
    <row r="25" spans="2:34" ht="13.5" customHeight="1">
      <c r="B25" s="138">
        <v>20</v>
      </c>
      <c r="C25" s="28" t="s">
        <v>108</v>
      </c>
      <c r="D25" s="126">
        <v>0</v>
      </c>
      <c r="E25" s="184">
        <v>15</v>
      </c>
      <c r="F25" s="123">
        <f t="shared" si="0"/>
        <v>15</v>
      </c>
      <c r="G25" s="126">
        <v>5</v>
      </c>
      <c r="H25" s="184">
        <v>68</v>
      </c>
      <c r="I25" s="123">
        <f t="shared" si="1"/>
        <v>73</v>
      </c>
      <c r="J25" s="126">
        <v>379</v>
      </c>
      <c r="K25" s="184">
        <v>1720</v>
      </c>
      <c r="L25" s="123">
        <f t="shared" si="2"/>
        <v>2099</v>
      </c>
      <c r="M25" s="126">
        <v>251</v>
      </c>
      <c r="N25" s="184">
        <v>2161</v>
      </c>
      <c r="O25" s="123">
        <f t="shared" si="3"/>
        <v>2412</v>
      </c>
      <c r="P25" s="126">
        <v>118</v>
      </c>
      <c r="Q25" s="184">
        <v>2301</v>
      </c>
      <c r="R25" s="123">
        <f t="shared" si="4"/>
        <v>2419</v>
      </c>
      <c r="S25" s="126">
        <v>17</v>
      </c>
      <c r="T25" s="184">
        <v>1615</v>
      </c>
      <c r="U25" s="123">
        <f t="shared" si="5"/>
        <v>1632</v>
      </c>
      <c r="V25" s="126">
        <v>3</v>
      </c>
      <c r="W25" s="184">
        <v>638</v>
      </c>
      <c r="X25" s="123">
        <f t="shared" si="6"/>
        <v>641</v>
      </c>
      <c r="Y25" s="126">
        <f t="shared" si="15"/>
        <v>773</v>
      </c>
      <c r="Z25" s="125">
        <f t="shared" si="15"/>
        <v>8518</v>
      </c>
      <c r="AA25" s="123">
        <f t="shared" si="7"/>
        <v>9291</v>
      </c>
      <c r="AB25" s="82">
        <f t="shared" si="8"/>
        <v>1.6144656118824668E-3</v>
      </c>
      <c r="AC25" s="82">
        <f t="shared" si="9"/>
        <v>7.8570659778280059E-3</v>
      </c>
      <c r="AD25" s="82">
        <f t="shared" si="10"/>
        <v>0.2259175546227532</v>
      </c>
      <c r="AE25" s="82">
        <f t="shared" si="11"/>
        <v>0.25960607039070066</v>
      </c>
      <c r="AF25" s="82">
        <f t="shared" si="12"/>
        <v>0.26035948767624584</v>
      </c>
      <c r="AG25" s="82">
        <f t="shared" si="13"/>
        <v>0.1756538585728124</v>
      </c>
      <c r="AH25" s="82">
        <f t="shared" si="14"/>
        <v>6.8991497147777414E-2</v>
      </c>
    </row>
    <row r="26" spans="2:34" ht="13.5" customHeight="1">
      <c r="B26" s="138">
        <v>21</v>
      </c>
      <c r="C26" s="28" t="s">
        <v>109</v>
      </c>
      <c r="D26" s="126">
        <v>0</v>
      </c>
      <c r="E26" s="184">
        <v>16</v>
      </c>
      <c r="F26" s="123">
        <f t="shared" si="0"/>
        <v>16</v>
      </c>
      <c r="G26" s="126">
        <v>17</v>
      </c>
      <c r="H26" s="184">
        <v>93</v>
      </c>
      <c r="I26" s="123">
        <f t="shared" si="1"/>
        <v>110</v>
      </c>
      <c r="J26" s="126">
        <v>253</v>
      </c>
      <c r="K26" s="184">
        <v>1083</v>
      </c>
      <c r="L26" s="123">
        <f t="shared" si="2"/>
        <v>1336</v>
      </c>
      <c r="M26" s="126">
        <v>224</v>
      </c>
      <c r="N26" s="184">
        <v>1510</v>
      </c>
      <c r="O26" s="123">
        <f t="shared" si="3"/>
        <v>1734</v>
      </c>
      <c r="P26" s="126">
        <v>98</v>
      </c>
      <c r="Q26" s="184">
        <v>1596</v>
      </c>
      <c r="R26" s="123">
        <f t="shared" si="4"/>
        <v>1694</v>
      </c>
      <c r="S26" s="126">
        <v>9</v>
      </c>
      <c r="T26" s="184">
        <v>856</v>
      </c>
      <c r="U26" s="123">
        <f t="shared" si="5"/>
        <v>865</v>
      </c>
      <c r="V26" s="126">
        <v>4</v>
      </c>
      <c r="W26" s="184">
        <v>216</v>
      </c>
      <c r="X26" s="123">
        <f t="shared" si="6"/>
        <v>220</v>
      </c>
      <c r="Y26" s="126">
        <f t="shared" si="15"/>
        <v>605</v>
      </c>
      <c r="Z26" s="125">
        <f t="shared" si="15"/>
        <v>5370</v>
      </c>
      <c r="AA26" s="123">
        <f t="shared" si="7"/>
        <v>5975</v>
      </c>
      <c r="AB26" s="82">
        <f t="shared" si="8"/>
        <v>2.677824267782427E-3</v>
      </c>
      <c r="AC26" s="82">
        <f t="shared" si="9"/>
        <v>1.8410041841004185E-2</v>
      </c>
      <c r="AD26" s="82">
        <f t="shared" si="10"/>
        <v>0.22359832635983265</v>
      </c>
      <c r="AE26" s="82">
        <f t="shared" si="11"/>
        <v>0.29020920502092051</v>
      </c>
      <c r="AF26" s="82">
        <f t="shared" si="12"/>
        <v>0.28351464435146445</v>
      </c>
      <c r="AG26" s="82">
        <f t="shared" si="13"/>
        <v>0.14476987447698744</v>
      </c>
      <c r="AH26" s="82">
        <f t="shared" si="14"/>
        <v>3.682008368200837E-2</v>
      </c>
    </row>
    <row r="27" spans="2:34" ht="13.5" customHeight="1">
      <c r="B27" s="138">
        <v>22</v>
      </c>
      <c r="C27" s="28" t="s">
        <v>56</v>
      </c>
      <c r="D27" s="126">
        <v>0</v>
      </c>
      <c r="E27" s="184">
        <v>21</v>
      </c>
      <c r="F27" s="123">
        <f t="shared" si="0"/>
        <v>21</v>
      </c>
      <c r="G27" s="126">
        <v>10</v>
      </c>
      <c r="H27" s="184">
        <v>59</v>
      </c>
      <c r="I27" s="123">
        <f t="shared" si="1"/>
        <v>69</v>
      </c>
      <c r="J27" s="126">
        <v>222</v>
      </c>
      <c r="K27" s="184">
        <v>1605</v>
      </c>
      <c r="L27" s="123">
        <f t="shared" si="2"/>
        <v>1827</v>
      </c>
      <c r="M27" s="126">
        <v>255</v>
      </c>
      <c r="N27" s="184">
        <v>2076</v>
      </c>
      <c r="O27" s="123">
        <f t="shared" si="3"/>
        <v>2331</v>
      </c>
      <c r="P27" s="126">
        <v>110</v>
      </c>
      <c r="Q27" s="184">
        <v>1828</v>
      </c>
      <c r="R27" s="123">
        <f t="shared" si="4"/>
        <v>1938</v>
      </c>
      <c r="S27" s="126">
        <v>13</v>
      </c>
      <c r="T27" s="184">
        <v>1180</v>
      </c>
      <c r="U27" s="123">
        <f t="shared" si="5"/>
        <v>1193</v>
      </c>
      <c r="V27" s="126">
        <v>1</v>
      </c>
      <c r="W27" s="184">
        <v>415</v>
      </c>
      <c r="X27" s="123">
        <f t="shared" si="6"/>
        <v>416</v>
      </c>
      <c r="Y27" s="126">
        <f t="shared" si="15"/>
        <v>611</v>
      </c>
      <c r="Z27" s="125">
        <f t="shared" si="15"/>
        <v>7184</v>
      </c>
      <c r="AA27" s="123">
        <f t="shared" si="7"/>
        <v>7795</v>
      </c>
      <c r="AB27" s="82">
        <f t="shared" si="8"/>
        <v>2.6940346375881976E-3</v>
      </c>
      <c r="AC27" s="82">
        <f t="shared" si="9"/>
        <v>8.8518280949326494E-3</v>
      </c>
      <c r="AD27" s="82">
        <f t="shared" si="10"/>
        <v>0.23438101347017318</v>
      </c>
      <c r="AE27" s="82">
        <f t="shared" si="11"/>
        <v>0.29903784477228995</v>
      </c>
      <c r="AF27" s="82">
        <f t="shared" si="12"/>
        <v>0.24862091084028223</v>
      </c>
      <c r="AG27" s="82">
        <f t="shared" si="13"/>
        <v>0.15304682488774857</v>
      </c>
      <c r="AH27" s="82">
        <f t="shared" si="14"/>
        <v>5.3367543296985245E-2</v>
      </c>
    </row>
    <row r="28" spans="2:34" ht="13.5" customHeight="1">
      <c r="B28" s="138">
        <v>23</v>
      </c>
      <c r="C28" s="28" t="s">
        <v>110</v>
      </c>
      <c r="D28" s="126">
        <v>6</v>
      </c>
      <c r="E28" s="184">
        <v>18</v>
      </c>
      <c r="F28" s="123">
        <f t="shared" si="0"/>
        <v>24</v>
      </c>
      <c r="G28" s="126">
        <v>30</v>
      </c>
      <c r="H28" s="184">
        <v>177</v>
      </c>
      <c r="I28" s="123">
        <f t="shared" si="1"/>
        <v>207</v>
      </c>
      <c r="J28" s="126">
        <v>341</v>
      </c>
      <c r="K28" s="184">
        <v>2191</v>
      </c>
      <c r="L28" s="123">
        <f t="shared" si="2"/>
        <v>2532</v>
      </c>
      <c r="M28" s="126">
        <v>417</v>
      </c>
      <c r="N28" s="184">
        <v>3282</v>
      </c>
      <c r="O28" s="123">
        <f t="shared" si="3"/>
        <v>3699</v>
      </c>
      <c r="P28" s="126">
        <v>183</v>
      </c>
      <c r="Q28" s="184">
        <v>3082</v>
      </c>
      <c r="R28" s="123">
        <f t="shared" si="4"/>
        <v>3265</v>
      </c>
      <c r="S28" s="126">
        <v>55</v>
      </c>
      <c r="T28" s="184">
        <v>1820</v>
      </c>
      <c r="U28" s="123">
        <f t="shared" si="5"/>
        <v>1875</v>
      </c>
      <c r="V28" s="126">
        <v>1</v>
      </c>
      <c r="W28" s="184">
        <v>593</v>
      </c>
      <c r="X28" s="123">
        <f t="shared" si="6"/>
        <v>594</v>
      </c>
      <c r="Y28" s="126">
        <f t="shared" si="15"/>
        <v>1033</v>
      </c>
      <c r="Z28" s="125">
        <f t="shared" si="15"/>
        <v>11163</v>
      </c>
      <c r="AA28" s="123">
        <f t="shared" si="7"/>
        <v>12196</v>
      </c>
      <c r="AB28" s="82">
        <f t="shared" si="8"/>
        <v>1.9678583142013774E-3</v>
      </c>
      <c r="AC28" s="82">
        <f t="shared" si="9"/>
        <v>1.697277795998688E-2</v>
      </c>
      <c r="AD28" s="82">
        <f t="shared" si="10"/>
        <v>0.20760905214824532</v>
      </c>
      <c r="AE28" s="82">
        <f t="shared" si="11"/>
        <v>0.30329616267628728</v>
      </c>
      <c r="AF28" s="82">
        <f t="shared" si="12"/>
        <v>0.26771072482781239</v>
      </c>
      <c r="AG28" s="82">
        <f t="shared" si="13"/>
        <v>0.15373893079698261</v>
      </c>
      <c r="AH28" s="82">
        <f t="shared" si="14"/>
        <v>4.8704493276484094E-2</v>
      </c>
    </row>
    <row r="29" spans="2:34" ht="13.5" customHeight="1">
      <c r="B29" s="138">
        <v>24</v>
      </c>
      <c r="C29" s="28" t="s">
        <v>111</v>
      </c>
      <c r="D29" s="126">
        <v>7</v>
      </c>
      <c r="E29" s="184">
        <v>12</v>
      </c>
      <c r="F29" s="123">
        <f t="shared" si="0"/>
        <v>19</v>
      </c>
      <c r="G29" s="126">
        <v>11</v>
      </c>
      <c r="H29" s="184">
        <v>65</v>
      </c>
      <c r="I29" s="123">
        <f t="shared" si="1"/>
        <v>76</v>
      </c>
      <c r="J29" s="126">
        <v>202</v>
      </c>
      <c r="K29" s="184">
        <v>954</v>
      </c>
      <c r="L29" s="123">
        <f t="shared" si="2"/>
        <v>1156</v>
      </c>
      <c r="M29" s="126">
        <v>108</v>
      </c>
      <c r="N29" s="184">
        <v>1340</v>
      </c>
      <c r="O29" s="123">
        <f t="shared" si="3"/>
        <v>1448</v>
      </c>
      <c r="P29" s="126">
        <v>88</v>
      </c>
      <c r="Q29" s="184">
        <v>1300</v>
      </c>
      <c r="R29" s="123">
        <f t="shared" si="4"/>
        <v>1388</v>
      </c>
      <c r="S29" s="126">
        <v>5</v>
      </c>
      <c r="T29" s="184">
        <v>859</v>
      </c>
      <c r="U29" s="123">
        <f t="shared" si="5"/>
        <v>864</v>
      </c>
      <c r="V29" s="126">
        <v>2</v>
      </c>
      <c r="W29" s="184">
        <v>355</v>
      </c>
      <c r="X29" s="123">
        <f t="shared" si="6"/>
        <v>357</v>
      </c>
      <c r="Y29" s="126">
        <f t="shared" si="15"/>
        <v>423</v>
      </c>
      <c r="Z29" s="125">
        <f t="shared" si="15"/>
        <v>4885</v>
      </c>
      <c r="AA29" s="123">
        <f t="shared" si="7"/>
        <v>5308</v>
      </c>
      <c r="AB29" s="82">
        <f t="shared" si="8"/>
        <v>3.5795026375282594E-3</v>
      </c>
      <c r="AC29" s="82">
        <f t="shared" si="9"/>
        <v>1.4318010550113038E-2</v>
      </c>
      <c r="AD29" s="82">
        <f t="shared" si="10"/>
        <v>0.21778447626224567</v>
      </c>
      <c r="AE29" s="82">
        <f t="shared" si="11"/>
        <v>0.27279577995478521</v>
      </c>
      <c r="AF29" s="82">
        <f t="shared" si="12"/>
        <v>0.26149208741522229</v>
      </c>
      <c r="AG29" s="82">
        <f t="shared" si="13"/>
        <v>0.16277317256970611</v>
      </c>
      <c r="AH29" s="82">
        <f t="shared" si="14"/>
        <v>6.7256970610399397E-2</v>
      </c>
    </row>
    <row r="30" spans="2:34" ht="13.5" customHeight="1">
      <c r="B30" s="138">
        <v>25</v>
      </c>
      <c r="C30" s="28" t="s">
        <v>112</v>
      </c>
      <c r="D30" s="126">
        <v>1</v>
      </c>
      <c r="E30" s="184">
        <v>7</v>
      </c>
      <c r="F30" s="123">
        <f t="shared" si="0"/>
        <v>8</v>
      </c>
      <c r="G30" s="126">
        <v>7</v>
      </c>
      <c r="H30" s="184">
        <v>44</v>
      </c>
      <c r="I30" s="123">
        <f t="shared" si="1"/>
        <v>51</v>
      </c>
      <c r="J30" s="126">
        <v>109</v>
      </c>
      <c r="K30" s="184">
        <v>666</v>
      </c>
      <c r="L30" s="123">
        <f t="shared" si="2"/>
        <v>775</v>
      </c>
      <c r="M30" s="126">
        <v>113</v>
      </c>
      <c r="N30" s="184">
        <v>858</v>
      </c>
      <c r="O30" s="123">
        <f t="shared" si="3"/>
        <v>971</v>
      </c>
      <c r="P30" s="126">
        <v>47</v>
      </c>
      <c r="Q30" s="184">
        <v>924</v>
      </c>
      <c r="R30" s="123">
        <f t="shared" si="4"/>
        <v>971</v>
      </c>
      <c r="S30" s="126">
        <v>8</v>
      </c>
      <c r="T30" s="184">
        <v>555</v>
      </c>
      <c r="U30" s="123">
        <f t="shared" si="5"/>
        <v>563</v>
      </c>
      <c r="V30" s="126">
        <v>0</v>
      </c>
      <c r="W30" s="184">
        <v>242</v>
      </c>
      <c r="X30" s="123">
        <f t="shared" si="6"/>
        <v>242</v>
      </c>
      <c r="Y30" s="126">
        <f t="shared" si="15"/>
        <v>285</v>
      </c>
      <c r="Z30" s="125">
        <f t="shared" si="15"/>
        <v>3296</v>
      </c>
      <c r="AA30" s="123">
        <f t="shared" si="7"/>
        <v>3581</v>
      </c>
      <c r="AB30" s="82">
        <f t="shared" si="8"/>
        <v>2.2340128455738619E-3</v>
      </c>
      <c r="AC30" s="82">
        <f t="shared" si="9"/>
        <v>1.4241831890533371E-2</v>
      </c>
      <c r="AD30" s="82">
        <f t="shared" si="10"/>
        <v>0.2164199944149679</v>
      </c>
      <c r="AE30" s="82">
        <f t="shared" si="11"/>
        <v>0.27115330913152752</v>
      </c>
      <c r="AF30" s="82">
        <f t="shared" si="12"/>
        <v>0.27115330913152752</v>
      </c>
      <c r="AG30" s="82">
        <f t="shared" si="13"/>
        <v>0.15721865400726054</v>
      </c>
      <c r="AH30" s="82">
        <f t="shared" si="14"/>
        <v>6.7578888578609331E-2</v>
      </c>
    </row>
    <row r="31" spans="2:34" ht="13.5" customHeight="1">
      <c r="B31" s="138">
        <v>26</v>
      </c>
      <c r="C31" s="28" t="s">
        <v>30</v>
      </c>
      <c r="D31" s="126">
        <v>38</v>
      </c>
      <c r="E31" s="184">
        <v>169</v>
      </c>
      <c r="F31" s="123">
        <f t="shared" si="0"/>
        <v>207</v>
      </c>
      <c r="G31" s="126">
        <v>105</v>
      </c>
      <c r="H31" s="184">
        <v>642</v>
      </c>
      <c r="I31" s="123">
        <f t="shared" si="1"/>
        <v>747</v>
      </c>
      <c r="J31" s="126">
        <v>2143</v>
      </c>
      <c r="K31" s="184">
        <v>10565</v>
      </c>
      <c r="L31" s="123">
        <f t="shared" si="2"/>
        <v>12708</v>
      </c>
      <c r="M31" s="126">
        <v>1792</v>
      </c>
      <c r="N31" s="184">
        <v>14129</v>
      </c>
      <c r="O31" s="123">
        <f t="shared" si="3"/>
        <v>15921</v>
      </c>
      <c r="P31" s="126">
        <v>718</v>
      </c>
      <c r="Q31" s="184">
        <v>14030</v>
      </c>
      <c r="R31" s="123">
        <f t="shared" si="4"/>
        <v>14748</v>
      </c>
      <c r="S31" s="126">
        <v>146</v>
      </c>
      <c r="T31" s="184">
        <v>8680</v>
      </c>
      <c r="U31" s="123">
        <f t="shared" si="5"/>
        <v>8826</v>
      </c>
      <c r="V31" s="126">
        <v>40</v>
      </c>
      <c r="W31" s="184">
        <v>3856</v>
      </c>
      <c r="X31" s="123">
        <f t="shared" si="6"/>
        <v>3896</v>
      </c>
      <c r="Y31" s="126">
        <f t="shared" si="15"/>
        <v>4982</v>
      </c>
      <c r="Z31" s="125">
        <f t="shared" si="15"/>
        <v>52071</v>
      </c>
      <c r="AA31" s="123">
        <f t="shared" si="7"/>
        <v>57053</v>
      </c>
      <c r="AB31" s="82">
        <f t="shared" si="8"/>
        <v>3.6282053529174628E-3</v>
      </c>
      <c r="AC31" s="82">
        <f t="shared" si="9"/>
        <v>1.3093088882267366E-2</v>
      </c>
      <c r="AD31" s="82">
        <f t="shared" si="10"/>
        <v>0.22274025905736772</v>
      </c>
      <c r="AE31" s="82">
        <f t="shared" si="11"/>
        <v>0.27905631605699965</v>
      </c>
      <c r="AF31" s="82">
        <f t="shared" si="12"/>
        <v>0.25849648572380068</v>
      </c>
      <c r="AG31" s="82">
        <f t="shared" si="13"/>
        <v>0.15469826301859674</v>
      </c>
      <c r="AH31" s="82">
        <f t="shared" si="14"/>
        <v>6.8287381908050407E-2</v>
      </c>
    </row>
    <row r="32" spans="2:34" ht="13.5" customHeight="1">
      <c r="B32" s="138">
        <v>27</v>
      </c>
      <c r="C32" s="28" t="s">
        <v>31</v>
      </c>
      <c r="D32" s="126">
        <v>10</v>
      </c>
      <c r="E32" s="184">
        <v>29</v>
      </c>
      <c r="F32" s="123">
        <f t="shared" si="0"/>
        <v>39</v>
      </c>
      <c r="G32" s="126">
        <v>18</v>
      </c>
      <c r="H32" s="184">
        <v>89</v>
      </c>
      <c r="I32" s="123">
        <f t="shared" si="1"/>
        <v>107</v>
      </c>
      <c r="J32" s="126">
        <v>292</v>
      </c>
      <c r="K32" s="184">
        <v>1542</v>
      </c>
      <c r="L32" s="123">
        <f t="shared" si="2"/>
        <v>1834</v>
      </c>
      <c r="M32" s="126">
        <v>242</v>
      </c>
      <c r="N32" s="184">
        <v>2146</v>
      </c>
      <c r="O32" s="123">
        <f t="shared" si="3"/>
        <v>2388</v>
      </c>
      <c r="P32" s="126">
        <v>92</v>
      </c>
      <c r="Q32" s="184">
        <v>2285</v>
      </c>
      <c r="R32" s="123">
        <f t="shared" si="4"/>
        <v>2377</v>
      </c>
      <c r="S32" s="126">
        <v>31</v>
      </c>
      <c r="T32" s="184">
        <v>1644</v>
      </c>
      <c r="U32" s="123">
        <f t="shared" si="5"/>
        <v>1675</v>
      </c>
      <c r="V32" s="126">
        <v>8</v>
      </c>
      <c r="W32" s="184">
        <v>813</v>
      </c>
      <c r="X32" s="123">
        <f t="shared" si="6"/>
        <v>821</v>
      </c>
      <c r="Y32" s="126">
        <f t="shared" si="15"/>
        <v>693</v>
      </c>
      <c r="Z32" s="125">
        <f t="shared" si="15"/>
        <v>8548</v>
      </c>
      <c r="AA32" s="123">
        <f t="shared" si="7"/>
        <v>9241</v>
      </c>
      <c r="AB32" s="82">
        <f t="shared" si="8"/>
        <v>4.2203224759225196E-3</v>
      </c>
      <c r="AC32" s="82">
        <f t="shared" si="9"/>
        <v>1.1578833459582296E-2</v>
      </c>
      <c r="AD32" s="82">
        <f t="shared" si="10"/>
        <v>0.19846336976517692</v>
      </c>
      <c r="AE32" s="82">
        <f t="shared" si="11"/>
        <v>0.25841359160264038</v>
      </c>
      <c r="AF32" s="82">
        <f t="shared" si="12"/>
        <v>0.25722324423763659</v>
      </c>
      <c r="AG32" s="82">
        <f t="shared" si="13"/>
        <v>0.18125743967103128</v>
      </c>
      <c r="AH32" s="82">
        <f t="shared" si="14"/>
        <v>8.8843198788009961E-2</v>
      </c>
    </row>
    <row r="33" spans="2:34" ht="13.5" customHeight="1">
      <c r="B33" s="138">
        <v>28</v>
      </c>
      <c r="C33" s="28" t="s">
        <v>32</v>
      </c>
      <c r="D33" s="126">
        <v>1</v>
      </c>
      <c r="E33" s="184">
        <v>1</v>
      </c>
      <c r="F33" s="123">
        <f t="shared" si="0"/>
        <v>2</v>
      </c>
      <c r="G33" s="126">
        <v>10</v>
      </c>
      <c r="H33" s="184">
        <v>109</v>
      </c>
      <c r="I33" s="123">
        <f t="shared" si="1"/>
        <v>119</v>
      </c>
      <c r="J33" s="126">
        <v>313</v>
      </c>
      <c r="K33" s="184">
        <v>1549</v>
      </c>
      <c r="L33" s="123">
        <f t="shared" si="2"/>
        <v>1862</v>
      </c>
      <c r="M33" s="126">
        <v>212</v>
      </c>
      <c r="N33" s="184">
        <v>2156</v>
      </c>
      <c r="O33" s="123">
        <f t="shared" si="3"/>
        <v>2368</v>
      </c>
      <c r="P33" s="126">
        <v>77</v>
      </c>
      <c r="Q33" s="184">
        <v>2106</v>
      </c>
      <c r="R33" s="123">
        <f t="shared" si="4"/>
        <v>2183</v>
      </c>
      <c r="S33" s="126">
        <v>12</v>
      </c>
      <c r="T33" s="184">
        <v>1011</v>
      </c>
      <c r="U33" s="123">
        <f t="shared" si="5"/>
        <v>1023</v>
      </c>
      <c r="V33" s="126">
        <v>1</v>
      </c>
      <c r="W33" s="184">
        <v>473</v>
      </c>
      <c r="X33" s="123">
        <f t="shared" si="6"/>
        <v>474</v>
      </c>
      <c r="Y33" s="126">
        <f t="shared" si="15"/>
        <v>626</v>
      </c>
      <c r="Z33" s="125">
        <f t="shared" si="15"/>
        <v>7405</v>
      </c>
      <c r="AA33" s="123">
        <f t="shared" si="7"/>
        <v>8031</v>
      </c>
      <c r="AB33" s="82">
        <f t="shared" si="8"/>
        <v>2.4903498941601296E-4</v>
      </c>
      <c r="AC33" s="82">
        <f t="shared" si="9"/>
        <v>1.4817581870252771E-2</v>
      </c>
      <c r="AD33" s="82">
        <f t="shared" si="10"/>
        <v>0.23185157514630805</v>
      </c>
      <c r="AE33" s="82">
        <f t="shared" si="11"/>
        <v>0.29485742746855931</v>
      </c>
      <c r="AF33" s="82">
        <f t="shared" si="12"/>
        <v>0.27182169094757813</v>
      </c>
      <c r="AG33" s="82">
        <f t="shared" si="13"/>
        <v>0.12738139708629062</v>
      </c>
      <c r="AH33" s="82">
        <f t="shared" si="14"/>
        <v>5.9021292491595066E-2</v>
      </c>
    </row>
    <row r="34" spans="2:34" ht="13.5" customHeight="1">
      <c r="B34" s="138">
        <v>29</v>
      </c>
      <c r="C34" s="28" t="s">
        <v>33</v>
      </c>
      <c r="D34" s="126">
        <v>2</v>
      </c>
      <c r="E34" s="184">
        <v>39</v>
      </c>
      <c r="F34" s="123">
        <f t="shared" si="0"/>
        <v>41</v>
      </c>
      <c r="G34" s="126">
        <v>15</v>
      </c>
      <c r="H34" s="184">
        <v>67</v>
      </c>
      <c r="I34" s="123">
        <f t="shared" si="1"/>
        <v>82</v>
      </c>
      <c r="J34" s="126">
        <v>257</v>
      </c>
      <c r="K34" s="184">
        <v>1292</v>
      </c>
      <c r="L34" s="123">
        <f t="shared" si="2"/>
        <v>1549</v>
      </c>
      <c r="M34" s="126">
        <v>265</v>
      </c>
      <c r="N34" s="184">
        <v>1592</v>
      </c>
      <c r="O34" s="123">
        <f t="shared" si="3"/>
        <v>1857</v>
      </c>
      <c r="P34" s="126">
        <v>103</v>
      </c>
      <c r="Q34" s="184">
        <v>1536</v>
      </c>
      <c r="R34" s="123">
        <f t="shared" si="4"/>
        <v>1639</v>
      </c>
      <c r="S34" s="126">
        <v>32</v>
      </c>
      <c r="T34" s="184">
        <v>1039</v>
      </c>
      <c r="U34" s="123">
        <f t="shared" si="5"/>
        <v>1071</v>
      </c>
      <c r="V34" s="126">
        <v>1</v>
      </c>
      <c r="W34" s="184">
        <v>479</v>
      </c>
      <c r="X34" s="123">
        <f t="shared" si="6"/>
        <v>480</v>
      </c>
      <c r="Y34" s="126">
        <f t="shared" si="15"/>
        <v>675</v>
      </c>
      <c r="Z34" s="125">
        <f t="shared" si="15"/>
        <v>6044</v>
      </c>
      <c r="AA34" s="123">
        <f t="shared" si="7"/>
        <v>6719</v>
      </c>
      <c r="AB34" s="82">
        <f t="shared" si="8"/>
        <v>6.102098526566453E-3</v>
      </c>
      <c r="AC34" s="82">
        <f t="shared" si="9"/>
        <v>1.2204197053132906E-2</v>
      </c>
      <c r="AD34" s="82">
        <f t="shared" si="10"/>
        <v>0.2305402589671082</v>
      </c>
      <c r="AE34" s="82">
        <f t="shared" si="11"/>
        <v>0.27638041375204642</v>
      </c>
      <c r="AF34" s="82">
        <f t="shared" si="12"/>
        <v>0.24393510939127847</v>
      </c>
      <c r="AG34" s="82">
        <f t="shared" si="13"/>
        <v>0.15939872004762615</v>
      </c>
      <c r="AH34" s="82">
        <f t="shared" si="14"/>
        <v>7.1439202262241402E-2</v>
      </c>
    </row>
    <row r="35" spans="2:34" ht="13.5" customHeight="1">
      <c r="B35" s="138">
        <v>30</v>
      </c>
      <c r="C35" s="28" t="s">
        <v>34</v>
      </c>
      <c r="D35" s="126">
        <v>2</v>
      </c>
      <c r="E35" s="184">
        <v>6</v>
      </c>
      <c r="F35" s="123">
        <f t="shared" si="0"/>
        <v>8</v>
      </c>
      <c r="G35" s="126">
        <v>5</v>
      </c>
      <c r="H35" s="184">
        <v>59</v>
      </c>
      <c r="I35" s="123">
        <f t="shared" si="1"/>
        <v>64</v>
      </c>
      <c r="J35" s="126">
        <v>427</v>
      </c>
      <c r="K35" s="184">
        <v>1623</v>
      </c>
      <c r="L35" s="123">
        <f t="shared" si="2"/>
        <v>2050</v>
      </c>
      <c r="M35" s="126">
        <v>281</v>
      </c>
      <c r="N35" s="184">
        <v>2040</v>
      </c>
      <c r="O35" s="123">
        <f t="shared" si="3"/>
        <v>2321</v>
      </c>
      <c r="P35" s="126">
        <v>117</v>
      </c>
      <c r="Q35" s="184">
        <v>2212</v>
      </c>
      <c r="R35" s="123">
        <f t="shared" si="4"/>
        <v>2329</v>
      </c>
      <c r="S35" s="126">
        <v>19</v>
      </c>
      <c r="T35" s="184">
        <v>1490</v>
      </c>
      <c r="U35" s="123">
        <f t="shared" si="5"/>
        <v>1509</v>
      </c>
      <c r="V35" s="126">
        <v>7</v>
      </c>
      <c r="W35" s="184">
        <v>651</v>
      </c>
      <c r="X35" s="123">
        <f t="shared" si="6"/>
        <v>658</v>
      </c>
      <c r="Y35" s="126">
        <f t="shared" si="15"/>
        <v>858</v>
      </c>
      <c r="Z35" s="125">
        <f t="shared" si="15"/>
        <v>8081</v>
      </c>
      <c r="AA35" s="123">
        <f t="shared" si="7"/>
        <v>8939</v>
      </c>
      <c r="AB35" s="82">
        <f t="shared" si="8"/>
        <v>8.9495469291867101E-4</v>
      </c>
      <c r="AC35" s="82">
        <f t="shared" si="9"/>
        <v>7.159637543349368E-3</v>
      </c>
      <c r="AD35" s="82">
        <f t="shared" si="10"/>
        <v>0.22933214006040945</v>
      </c>
      <c r="AE35" s="82">
        <f t="shared" si="11"/>
        <v>0.25964873028302943</v>
      </c>
      <c r="AF35" s="82">
        <f t="shared" si="12"/>
        <v>0.2605436849759481</v>
      </c>
      <c r="AG35" s="82">
        <f t="shared" si="13"/>
        <v>0.16881082895178431</v>
      </c>
      <c r="AH35" s="82">
        <f t="shared" si="14"/>
        <v>7.3610023492560683E-2</v>
      </c>
    </row>
    <row r="36" spans="2:34" ht="13.5" customHeight="1">
      <c r="B36" s="138">
        <v>31</v>
      </c>
      <c r="C36" s="28" t="s">
        <v>35</v>
      </c>
      <c r="D36" s="126">
        <v>2</v>
      </c>
      <c r="E36" s="184">
        <v>43</v>
      </c>
      <c r="F36" s="123">
        <f t="shared" si="0"/>
        <v>45</v>
      </c>
      <c r="G36" s="126">
        <v>40</v>
      </c>
      <c r="H36" s="184">
        <v>198</v>
      </c>
      <c r="I36" s="123">
        <f t="shared" si="1"/>
        <v>238</v>
      </c>
      <c r="J36" s="126">
        <v>447</v>
      </c>
      <c r="K36" s="184">
        <v>2118</v>
      </c>
      <c r="L36" s="123">
        <f t="shared" si="2"/>
        <v>2565</v>
      </c>
      <c r="M36" s="126">
        <v>372</v>
      </c>
      <c r="N36" s="184">
        <v>2813</v>
      </c>
      <c r="O36" s="123">
        <f t="shared" si="3"/>
        <v>3185</v>
      </c>
      <c r="P36" s="126">
        <v>167</v>
      </c>
      <c r="Q36" s="184">
        <v>2592</v>
      </c>
      <c r="R36" s="123">
        <f t="shared" si="4"/>
        <v>2759</v>
      </c>
      <c r="S36" s="126">
        <v>29</v>
      </c>
      <c r="T36" s="184">
        <v>1474</v>
      </c>
      <c r="U36" s="123">
        <f t="shared" si="5"/>
        <v>1503</v>
      </c>
      <c r="V36" s="126">
        <v>16</v>
      </c>
      <c r="W36" s="184">
        <v>568</v>
      </c>
      <c r="X36" s="123">
        <f t="shared" si="6"/>
        <v>584</v>
      </c>
      <c r="Y36" s="126">
        <f t="shared" si="15"/>
        <v>1073</v>
      </c>
      <c r="Z36" s="125">
        <f t="shared" si="15"/>
        <v>9806</v>
      </c>
      <c r="AA36" s="123">
        <f t="shared" si="7"/>
        <v>10879</v>
      </c>
      <c r="AB36" s="82">
        <f t="shared" si="8"/>
        <v>4.1364095964702636E-3</v>
      </c>
      <c r="AC36" s="82">
        <f t="shared" si="9"/>
        <v>2.1877010754664951E-2</v>
      </c>
      <c r="AD36" s="82">
        <f t="shared" si="10"/>
        <v>0.23577534699880504</v>
      </c>
      <c r="AE36" s="82">
        <f t="shared" si="11"/>
        <v>0.29276587921683978</v>
      </c>
      <c r="AF36" s="82">
        <f t="shared" si="12"/>
        <v>0.25360786837025462</v>
      </c>
      <c r="AG36" s="82">
        <f t="shared" si="13"/>
        <v>0.13815608052210682</v>
      </c>
      <c r="AH36" s="82">
        <f t="shared" si="14"/>
        <v>5.3681404540858534E-2</v>
      </c>
    </row>
    <row r="37" spans="2:34" ht="13.5" customHeight="1">
      <c r="B37" s="138">
        <v>32</v>
      </c>
      <c r="C37" s="28" t="s">
        <v>36</v>
      </c>
      <c r="D37" s="126">
        <v>21</v>
      </c>
      <c r="E37" s="184">
        <v>34</v>
      </c>
      <c r="F37" s="123">
        <f t="shared" si="0"/>
        <v>55</v>
      </c>
      <c r="G37" s="126">
        <v>17</v>
      </c>
      <c r="H37" s="184">
        <v>87</v>
      </c>
      <c r="I37" s="123">
        <f t="shared" si="1"/>
        <v>104</v>
      </c>
      <c r="J37" s="126">
        <v>295</v>
      </c>
      <c r="K37" s="184">
        <v>1805</v>
      </c>
      <c r="L37" s="123">
        <f t="shared" si="2"/>
        <v>2100</v>
      </c>
      <c r="M37" s="126">
        <v>299</v>
      </c>
      <c r="N37" s="184">
        <v>2640</v>
      </c>
      <c r="O37" s="123">
        <f t="shared" si="3"/>
        <v>2939</v>
      </c>
      <c r="P37" s="126">
        <v>108</v>
      </c>
      <c r="Q37" s="184">
        <v>2653</v>
      </c>
      <c r="R37" s="123">
        <f t="shared" si="4"/>
        <v>2761</v>
      </c>
      <c r="S37" s="126">
        <v>17</v>
      </c>
      <c r="T37" s="184">
        <v>1630</v>
      </c>
      <c r="U37" s="123">
        <f t="shared" si="5"/>
        <v>1647</v>
      </c>
      <c r="V37" s="126">
        <v>0</v>
      </c>
      <c r="W37" s="184">
        <v>690</v>
      </c>
      <c r="X37" s="123">
        <f t="shared" si="6"/>
        <v>690</v>
      </c>
      <c r="Y37" s="126">
        <f t="shared" si="15"/>
        <v>757</v>
      </c>
      <c r="Z37" s="125">
        <f t="shared" si="15"/>
        <v>9539</v>
      </c>
      <c r="AA37" s="123">
        <f t="shared" si="7"/>
        <v>10296</v>
      </c>
      <c r="AB37" s="82">
        <f t="shared" si="8"/>
        <v>5.341880341880342E-3</v>
      </c>
      <c r="AC37" s="82">
        <f t="shared" si="9"/>
        <v>1.0101010101010102E-2</v>
      </c>
      <c r="AD37" s="82">
        <f t="shared" si="10"/>
        <v>0.20396270396270397</v>
      </c>
      <c r="AE37" s="82">
        <f t="shared" si="11"/>
        <v>0.28545066045066048</v>
      </c>
      <c r="AF37" s="82">
        <f t="shared" si="12"/>
        <v>0.26816239316239315</v>
      </c>
      <c r="AG37" s="82">
        <f t="shared" si="13"/>
        <v>0.15996503496503497</v>
      </c>
      <c r="AH37" s="82">
        <f t="shared" si="14"/>
        <v>6.7016317016317023E-2</v>
      </c>
    </row>
    <row r="38" spans="2:34" ht="13.5" customHeight="1">
      <c r="B38" s="138">
        <v>33</v>
      </c>
      <c r="C38" s="28" t="s">
        <v>37</v>
      </c>
      <c r="D38" s="126">
        <v>0</v>
      </c>
      <c r="E38" s="184">
        <v>17</v>
      </c>
      <c r="F38" s="123">
        <f t="shared" si="0"/>
        <v>17</v>
      </c>
      <c r="G38" s="126">
        <v>0</v>
      </c>
      <c r="H38" s="184">
        <v>33</v>
      </c>
      <c r="I38" s="123">
        <f t="shared" si="1"/>
        <v>33</v>
      </c>
      <c r="J38" s="126">
        <v>112</v>
      </c>
      <c r="K38" s="184">
        <v>636</v>
      </c>
      <c r="L38" s="123">
        <f t="shared" si="2"/>
        <v>748</v>
      </c>
      <c r="M38" s="126">
        <v>121</v>
      </c>
      <c r="N38" s="184">
        <v>742</v>
      </c>
      <c r="O38" s="123">
        <f t="shared" si="3"/>
        <v>863</v>
      </c>
      <c r="P38" s="126">
        <v>54</v>
      </c>
      <c r="Q38" s="184">
        <v>646</v>
      </c>
      <c r="R38" s="123">
        <f t="shared" si="4"/>
        <v>700</v>
      </c>
      <c r="S38" s="126">
        <v>6</v>
      </c>
      <c r="T38" s="184">
        <v>392</v>
      </c>
      <c r="U38" s="123">
        <f t="shared" si="5"/>
        <v>398</v>
      </c>
      <c r="V38" s="126">
        <v>7</v>
      </c>
      <c r="W38" s="184">
        <v>182</v>
      </c>
      <c r="X38" s="123">
        <f t="shared" si="6"/>
        <v>189</v>
      </c>
      <c r="Y38" s="126">
        <f t="shared" si="15"/>
        <v>300</v>
      </c>
      <c r="Z38" s="125">
        <f t="shared" si="15"/>
        <v>2648</v>
      </c>
      <c r="AA38" s="123">
        <f t="shared" si="7"/>
        <v>2948</v>
      </c>
      <c r="AB38" s="82">
        <f t="shared" si="8"/>
        <v>5.7666214382632291E-3</v>
      </c>
      <c r="AC38" s="82">
        <f t="shared" si="9"/>
        <v>1.1194029850746268E-2</v>
      </c>
      <c r="AD38" s="82">
        <f t="shared" si="10"/>
        <v>0.2537313432835821</v>
      </c>
      <c r="AE38" s="82">
        <f t="shared" si="11"/>
        <v>0.29274084124830396</v>
      </c>
      <c r="AF38" s="82">
        <f t="shared" si="12"/>
        <v>0.23744911804613297</v>
      </c>
      <c r="AG38" s="82">
        <f t="shared" si="13"/>
        <v>0.1350067842605156</v>
      </c>
      <c r="AH38" s="82">
        <f t="shared" si="14"/>
        <v>6.4111261872455902E-2</v>
      </c>
    </row>
    <row r="39" spans="2:34" ht="13.5" customHeight="1">
      <c r="B39" s="138">
        <v>34</v>
      </c>
      <c r="C39" s="28" t="s">
        <v>38</v>
      </c>
      <c r="D39" s="126">
        <v>11</v>
      </c>
      <c r="E39" s="184">
        <v>54</v>
      </c>
      <c r="F39" s="123">
        <f t="shared" si="0"/>
        <v>65</v>
      </c>
      <c r="G39" s="126">
        <v>17</v>
      </c>
      <c r="H39" s="184">
        <v>156</v>
      </c>
      <c r="I39" s="123">
        <f t="shared" si="1"/>
        <v>173</v>
      </c>
      <c r="J39" s="126">
        <v>502</v>
      </c>
      <c r="K39" s="184">
        <v>2597</v>
      </c>
      <c r="L39" s="123">
        <f t="shared" si="2"/>
        <v>3099</v>
      </c>
      <c r="M39" s="126">
        <v>336</v>
      </c>
      <c r="N39" s="184">
        <v>3773</v>
      </c>
      <c r="O39" s="123">
        <f t="shared" si="3"/>
        <v>4109</v>
      </c>
      <c r="P39" s="126">
        <v>131</v>
      </c>
      <c r="Q39" s="184">
        <v>3602</v>
      </c>
      <c r="R39" s="123">
        <f t="shared" si="4"/>
        <v>3733</v>
      </c>
      <c r="S39" s="126">
        <v>34</v>
      </c>
      <c r="T39" s="184">
        <v>2623</v>
      </c>
      <c r="U39" s="123">
        <f t="shared" si="5"/>
        <v>2657</v>
      </c>
      <c r="V39" s="126">
        <v>3</v>
      </c>
      <c r="W39" s="184">
        <v>1066</v>
      </c>
      <c r="X39" s="123">
        <f t="shared" si="6"/>
        <v>1069</v>
      </c>
      <c r="Y39" s="126">
        <f t="shared" si="15"/>
        <v>1034</v>
      </c>
      <c r="Z39" s="125">
        <f t="shared" si="15"/>
        <v>13871</v>
      </c>
      <c r="AA39" s="123">
        <f t="shared" si="7"/>
        <v>14905</v>
      </c>
      <c r="AB39" s="82">
        <f t="shared" si="8"/>
        <v>4.3609527004360949E-3</v>
      </c>
      <c r="AC39" s="82">
        <f t="shared" si="9"/>
        <v>1.1606843341160685E-2</v>
      </c>
      <c r="AD39" s="82">
        <f t="shared" si="10"/>
        <v>0.20791680644079169</v>
      </c>
      <c r="AE39" s="82">
        <f t="shared" si="11"/>
        <v>0.27567930224756793</v>
      </c>
      <c r="AF39" s="82">
        <f t="shared" si="12"/>
        <v>0.25045286816504531</v>
      </c>
      <c r="AG39" s="82">
        <f t="shared" si="13"/>
        <v>0.17826232807782624</v>
      </c>
      <c r="AH39" s="82">
        <f t="shared" si="14"/>
        <v>7.1720899027172089E-2</v>
      </c>
    </row>
    <row r="40" spans="2:34" ht="13.5" customHeight="1">
      <c r="B40" s="138">
        <v>35</v>
      </c>
      <c r="C40" s="28" t="s">
        <v>1</v>
      </c>
      <c r="D40" s="126">
        <v>0</v>
      </c>
      <c r="E40" s="184">
        <v>13</v>
      </c>
      <c r="F40" s="123">
        <f t="shared" si="0"/>
        <v>13</v>
      </c>
      <c r="G40" s="126">
        <v>2</v>
      </c>
      <c r="H40" s="184">
        <v>44</v>
      </c>
      <c r="I40" s="123">
        <f t="shared" si="1"/>
        <v>46</v>
      </c>
      <c r="J40" s="126">
        <v>874</v>
      </c>
      <c r="K40" s="184">
        <v>4280</v>
      </c>
      <c r="L40" s="123">
        <f t="shared" si="2"/>
        <v>5154</v>
      </c>
      <c r="M40" s="126">
        <v>813</v>
      </c>
      <c r="N40" s="184">
        <v>6173</v>
      </c>
      <c r="O40" s="123">
        <f t="shared" si="3"/>
        <v>6986</v>
      </c>
      <c r="P40" s="126">
        <v>330</v>
      </c>
      <c r="Q40" s="184">
        <v>6134</v>
      </c>
      <c r="R40" s="123">
        <f t="shared" si="4"/>
        <v>6464</v>
      </c>
      <c r="S40" s="126">
        <v>72</v>
      </c>
      <c r="T40" s="184">
        <v>3603</v>
      </c>
      <c r="U40" s="123">
        <f t="shared" si="5"/>
        <v>3675</v>
      </c>
      <c r="V40" s="126">
        <v>9</v>
      </c>
      <c r="W40" s="184">
        <v>1329</v>
      </c>
      <c r="X40" s="123">
        <f t="shared" si="6"/>
        <v>1338</v>
      </c>
      <c r="Y40" s="126">
        <f t="shared" si="15"/>
        <v>2100</v>
      </c>
      <c r="Z40" s="125">
        <f t="shared" si="15"/>
        <v>21576</v>
      </c>
      <c r="AA40" s="123">
        <f t="shared" si="7"/>
        <v>23676</v>
      </c>
      <c r="AB40" s="82">
        <f t="shared" si="8"/>
        <v>5.4907923635749277E-4</v>
      </c>
      <c r="AC40" s="82">
        <f t="shared" si="9"/>
        <v>1.9428957594188208E-3</v>
      </c>
      <c r="AD40" s="82">
        <f t="shared" si="10"/>
        <v>0.2176887987835783</v>
      </c>
      <c r="AE40" s="82">
        <f t="shared" si="11"/>
        <v>0.29506673424564961</v>
      </c>
      <c r="AF40" s="82">
        <f t="shared" si="12"/>
        <v>0.27301909106267952</v>
      </c>
      <c r="AG40" s="82">
        <f t="shared" si="13"/>
        <v>0.15522047643182971</v>
      </c>
      <c r="AH40" s="82">
        <f t="shared" si="14"/>
        <v>5.6512924480486566E-2</v>
      </c>
    </row>
    <row r="41" spans="2:34" ht="13.5" customHeight="1">
      <c r="B41" s="138">
        <v>36</v>
      </c>
      <c r="C41" s="28" t="s">
        <v>2</v>
      </c>
      <c r="D41" s="126">
        <v>0</v>
      </c>
      <c r="E41" s="184">
        <v>9</v>
      </c>
      <c r="F41" s="123">
        <f t="shared" si="0"/>
        <v>9</v>
      </c>
      <c r="G41" s="126">
        <v>0</v>
      </c>
      <c r="H41" s="184">
        <v>50</v>
      </c>
      <c r="I41" s="123">
        <f t="shared" si="1"/>
        <v>50</v>
      </c>
      <c r="J41" s="126">
        <v>230</v>
      </c>
      <c r="K41" s="184">
        <v>1116</v>
      </c>
      <c r="L41" s="123">
        <f t="shared" si="2"/>
        <v>1346</v>
      </c>
      <c r="M41" s="126">
        <v>211</v>
      </c>
      <c r="N41" s="184">
        <v>1612</v>
      </c>
      <c r="O41" s="123">
        <f t="shared" si="3"/>
        <v>1823</v>
      </c>
      <c r="P41" s="126">
        <v>106</v>
      </c>
      <c r="Q41" s="184">
        <v>1804</v>
      </c>
      <c r="R41" s="123">
        <f t="shared" si="4"/>
        <v>1910</v>
      </c>
      <c r="S41" s="126">
        <v>34</v>
      </c>
      <c r="T41" s="184">
        <v>1086</v>
      </c>
      <c r="U41" s="123">
        <f t="shared" si="5"/>
        <v>1120</v>
      </c>
      <c r="V41" s="126">
        <v>3</v>
      </c>
      <c r="W41" s="184">
        <v>494</v>
      </c>
      <c r="X41" s="123">
        <f t="shared" si="6"/>
        <v>497</v>
      </c>
      <c r="Y41" s="126">
        <f t="shared" si="15"/>
        <v>584</v>
      </c>
      <c r="Z41" s="125">
        <f t="shared" si="15"/>
        <v>6171</v>
      </c>
      <c r="AA41" s="123">
        <f t="shared" si="7"/>
        <v>6755</v>
      </c>
      <c r="AB41" s="82">
        <f t="shared" si="8"/>
        <v>1.3323464100666173E-3</v>
      </c>
      <c r="AC41" s="82">
        <f t="shared" si="9"/>
        <v>7.4019245003700959E-3</v>
      </c>
      <c r="AD41" s="82">
        <f t="shared" si="10"/>
        <v>0.199259807549963</v>
      </c>
      <c r="AE41" s="82">
        <f t="shared" si="11"/>
        <v>0.26987416728349373</v>
      </c>
      <c r="AF41" s="82">
        <f t="shared" si="12"/>
        <v>0.28275351591413767</v>
      </c>
      <c r="AG41" s="82">
        <f t="shared" si="13"/>
        <v>0.16580310880829016</v>
      </c>
      <c r="AH41" s="82">
        <f t="shared" si="14"/>
        <v>7.3575129533678757E-2</v>
      </c>
    </row>
    <row r="42" spans="2:34" ht="13.5" customHeight="1">
      <c r="B42" s="138">
        <v>37</v>
      </c>
      <c r="C42" s="28" t="s">
        <v>3</v>
      </c>
      <c r="D42" s="126">
        <v>0</v>
      </c>
      <c r="E42" s="184">
        <v>14</v>
      </c>
      <c r="F42" s="123">
        <f t="shared" si="0"/>
        <v>14</v>
      </c>
      <c r="G42" s="126">
        <v>6</v>
      </c>
      <c r="H42" s="184">
        <v>69</v>
      </c>
      <c r="I42" s="123">
        <f t="shared" si="1"/>
        <v>75</v>
      </c>
      <c r="J42" s="126">
        <v>881</v>
      </c>
      <c r="K42" s="184">
        <v>3961</v>
      </c>
      <c r="L42" s="123">
        <f t="shared" si="2"/>
        <v>4842</v>
      </c>
      <c r="M42" s="126">
        <v>596</v>
      </c>
      <c r="N42" s="184">
        <v>5012</v>
      </c>
      <c r="O42" s="123">
        <f t="shared" si="3"/>
        <v>5608</v>
      </c>
      <c r="P42" s="126">
        <v>250</v>
      </c>
      <c r="Q42" s="184">
        <v>5451</v>
      </c>
      <c r="R42" s="123">
        <f t="shared" si="4"/>
        <v>5701</v>
      </c>
      <c r="S42" s="126">
        <v>37</v>
      </c>
      <c r="T42" s="184">
        <v>3333</v>
      </c>
      <c r="U42" s="123">
        <f t="shared" si="5"/>
        <v>3370</v>
      </c>
      <c r="V42" s="126">
        <v>4</v>
      </c>
      <c r="W42" s="184">
        <v>1309</v>
      </c>
      <c r="X42" s="123">
        <f t="shared" si="6"/>
        <v>1313</v>
      </c>
      <c r="Y42" s="126">
        <f t="shared" si="15"/>
        <v>1774</v>
      </c>
      <c r="Z42" s="125">
        <f t="shared" si="15"/>
        <v>19149</v>
      </c>
      <c r="AA42" s="123">
        <f t="shared" si="7"/>
        <v>20923</v>
      </c>
      <c r="AB42" s="82">
        <f t="shared" si="8"/>
        <v>6.6912010705921711E-4</v>
      </c>
      <c r="AC42" s="82">
        <f t="shared" si="9"/>
        <v>3.5845720021029487E-3</v>
      </c>
      <c r="AD42" s="82">
        <f t="shared" si="10"/>
        <v>0.23141996845576637</v>
      </c>
      <c r="AE42" s="82">
        <f t="shared" si="11"/>
        <v>0.26803039717057781</v>
      </c>
      <c r="AF42" s="82">
        <f t="shared" si="12"/>
        <v>0.27247526645318548</v>
      </c>
      <c r="AG42" s="82">
        <f t="shared" si="13"/>
        <v>0.16106676862782585</v>
      </c>
      <c r="AH42" s="82">
        <f t="shared" si="14"/>
        <v>6.2753907183482296E-2</v>
      </c>
    </row>
    <row r="43" spans="2:34" ht="13.5" customHeight="1">
      <c r="B43" s="138">
        <v>38</v>
      </c>
      <c r="C43" s="139" t="s">
        <v>39</v>
      </c>
      <c r="D43" s="126">
        <v>0</v>
      </c>
      <c r="E43" s="184">
        <v>17</v>
      </c>
      <c r="F43" s="123">
        <f t="shared" si="0"/>
        <v>17</v>
      </c>
      <c r="G43" s="126">
        <v>5</v>
      </c>
      <c r="H43" s="184">
        <v>51</v>
      </c>
      <c r="I43" s="123">
        <f t="shared" si="1"/>
        <v>56</v>
      </c>
      <c r="J43" s="126">
        <v>123</v>
      </c>
      <c r="K43" s="184">
        <v>1007</v>
      </c>
      <c r="L43" s="123">
        <f t="shared" si="2"/>
        <v>1130</v>
      </c>
      <c r="M43" s="126">
        <v>140</v>
      </c>
      <c r="N43" s="184">
        <v>1186</v>
      </c>
      <c r="O43" s="123">
        <f t="shared" si="3"/>
        <v>1326</v>
      </c>
      <c r="P43" s="126">
        <v>88</v>
      </c>
      <c r="Q43" s="184">
        <v>1239</v>
      </c>
      <c r="R43" s="123">
        <f t="shared" si="4"/>
        <v>1327</v>
      </c>
      <c r="S43" s="126">
        <v>4</v>
      </c>
      <c r="T43" s="184">
        <v>714</v>
      </c>
      <c r="U43" s="123">
        <f t="shared" si="5"/>
        <v>718</v>
      </c>
      <c r="V43" s="126">
        <v>1</v>
      </c>
      <c r="W43" s="184">
        <v>316</v>
      </c>
      <c r="X43" s="123">
        <f t="shared" si="6"/>
        <v>317</v>
      </c>
      <c r="Y43" s="126">
        <f t="shared" si="15"/>
        <v>361</v>
      </c>
      <c r="Z43" s="125">
        <f t="shared" si="15"/>
        <v>4530</v>
      </c>
      <c r="AA43" s="123">
        <f t="shared" si="7"/>
        <v>4891</v>
      </c>
      <c r="AB43" s="82">
        <f t="shared" si="8"/>
        <v>3.4757718258024944E-3</v>
      </c>
      <c r="AC43" s="82">
        <f t="shared" si="9"/>
        <v>1.1449601308525863E-2</v>
      </c>
      <c r="AD43" s="82">
        <f t="shared" si="10"/>
        <v>0.23103659783275404</v>
      </c>
      <c r="AE43" s="82">
        <f t="shared" si="11"/>
        <v>0.27111020241259454</v>
      </c>
      <c r="AF43" s="82">
        <f t="shared" si="12"/>
        <v>0.27131465957881823</v>
      </c>
      <c r="AG43" s="82">
        <f t="shared" si="13"/>
        <v>0.14680024534859948</v>
      </c>
      <c r="AH43" s="82">
        <f t="shared" si="14"/>
        <v>6.481292169290534E-2</v>
      </c>
    </row>
    <row r="44" spans="2:34" ht="13.5" customHeight="1">
      <c r="B44" s="138">
        <v>39</v>
      </c>
      <c r="C44" s="139" t="s">
        <v>7</v>
      </c>
      <c r="D44" s="126">
        <v>0</v>
      </c>
      <c r="E44" s="184">
        <v>27</v>
      </c>
      <c r="F44" s="123">
        <f t="shared" si="0"/>
        <v>27</v>
      </c>
      <c r="G44" s="126">
        <v>2</v>
      </c>
      <c r="H44" s="184">
        <v>90</v>
      </c>
      <c r="I44" s="123">
        <f t="shared" si="1"/>
        <v>92</v>
      </c>
      <c r="J44" s="126">
        <v>738</v>
      </c>
      <c r="K44" s="184">
        <v>4521</v>
      </c>
      <c r="L44" s="123">
        <f t="shared" si="2"/>
        <v>5259</v>
      </c>
      <c r="M44" s="126">
        <v>681</v>
      </c>
      <c r="N44" s="184">
        <v>6399</v>
      </c>
      <c r="O44" s="123">
        <f t="shared" si="3"/>
        <v>7080</v>
      </c>
      <c r="P44" s="126">
        <v>301</v>
      </c>
      <c r="Q44" s="184">
        <v>5633</v>
      </c>
      <c r="R44" s="123">
        <f t="shared" si="4"/>
        <v>5934</v>
      </c>
      <c r="S44" s="126">
        <v>30</v>
      </c>
      <c r="T44" s="184">
        <v>3730</v>
      </c>
      <c r="U44" s="123">
        <f t="shared" si="5"/>
        <v>3760</v>
      </c>
      <c r="V44" s="126">
        <v>14</v>
      </c>
      <c r="W44" s="184">
        <v>1545</v>
      </c>
      <c r="X44" s="123">
        <f t="shared" si="6"/>
        <v>1559</v>
      </c>
      <c r="Y44" s="126">
        <f t="shared" si="15"/>
        <v>1766</v>
      </c>
      <c r="Z44" s="125">
        <f t="shared" si="15"/>
        <v>21945</v>
      </c>
      <c r="AA44" s="123">
        <f t="shared" si="7"/>
        <v>23711</v>
      </c>
      <c r="AB44" s="82">
        <f t="shared" si="8"/>
        <v>1.1387119902155117E-3</v>
      </c>
      <c r="AC44" s="82">
        <f t="shared" si="9"/>
        <v>3.880055670363966E-3</v>
      </c>
      <c r="AD44" s="82">
        <f t="shared" si="10"/>
        <v>0.22179579098308802</v>
      </c>
      <c r="AE44" s="82">
        <f t="shared" si="11"/>
        <v>0.29859558854540086</v>
      </c>
      <c r="AF44" s="82">
        <f t="shared" si="12"/>
        <v>0.25026359073847582</v>
      </c>
      <c r="AG44" s="82">
        <f t="shared" si="13"/>
        <v>0.15857618826704906</v>
      </c>
      <c r="AH44" s="82">
        <f t="shared" si="14"/>
        <v>6.5750073805406775E-2</v>
      </c>
    </row>
    <row r="45" spans="2:34" ht="13.5" customHeight="1">
      <c r="B45" s="138">
        <v>40</v>
      </c>
      <c r="C45" s="139" t="s">
        <v>40</v>
      </c>
      <c r="D45" s="126">
        <v>1</v>
      </c>
      <c r="E45" s="184">
        <v>40</v>
      </c>
      <c r="F45" s="123">
        <f t="shared" si="0"/>
        <v>41</v>
      </c>
      <c r="G45" s="126">
        <v>20</v>
      </c>
      <c r="H45" s="184">
        <v>122</v>
      </c>
      <c r="I45" s="123">
        <f t="shared" si="1"/>
        <v>142</v>
      </c>
      <c r="J45" s="126">
        <v>240</v>
      </c>
      <c r="K45" s="184">
        <v>1182</v>
      </c>
      <c r="L45" s="123">
        <f t="shared" si="2"/>
        <v>1422</v>
      </c>
      <c r="M45" s="126">
        <v>162</v>
      </c>
      <c r="N45" s="184">
        <v>1659</v>
      </c>
      <c r="O45" s="123">
        <f t="shared" si="3"/>
        <v>1821</v>
      </c>
      <c r="P45" s="126">
        <v>47</v>
      </c>
      <c r="Q45" s="184">
        <v>1739</v>
      </c>
      <c r="R45" s="123">
        <f t="shared" si="4"/>
        <v>1786</v>
      </c>
      <c r="S45" s="126">
        <v>19</v>
      </c>
      <c r="T45" s="184">
        <v>957</v>
      </c>
      <c r="U45" s="123">
        <f t="shared" si="5"/>
        <v>976</v>
      </c>
      <c r="V45" s="126">
        <v>5</v>
      </c>
      <c r="W45" s="184">
        <v>325</v>
      </c>
      <c r="X45" s="123">
        <f t="shared" si="6"/>
        <v>330</v>
      </c>
      <c r="Y45" s="126">
        <f t="shared" si="15"/>
        <v>494</v>
      </c>
      <c r="Z45" s="125">
        <f t="shared" si="15"/>
        <v>6024</v>
      </c>
      <c r="AA45" s="123">
        <f t="shared" si="7"/>
        <v>6518</v>
      </c>
      <c r="AB45" s="82">
        <f t="shared" si="8"/>
        <v>6.2902730899048786E-3</v>
      </c>
      <c r="AC45" s="82">
        <f t="shared" si="9"/>
        <v>2.1785823872353484E-2</v>
      </c>
      <c r="AD45" s="82">
        <f t="shared" si="10"/>
        <v>0.2181650813132863</v>
      </c>
      <c r="AE45" s="82">
        <f t="shared" si="11"/>
        <v>0.27938017796870207</v>
      </c>
      <c r="AF45" s="82">
        <f t="shared" si="12"/>
        <v>0.27401043264805153</v>
      </c>
      <c r="AG45" s="82">
        <f t="shared" si="13"/>
        <v>0.14973918379871126</v>
      </c>
      <c r="AH45" s="82">
        <f t="shared" si="14"/>
        <v>5.0629027308990486E-2</v>
      </c>
    </row>
    <row r="46" spans="2:34" ht="13.5" customHeight="1">
      <c r="B46" s="138">
        <v>41</v>
      </c>
      <c r="C46" s="139" t="s">
        <v>11</v>
      </c>
      <c r="D46" s="126">
        <v>8</v>
      </c>
      <c r="E46" s="184">
        <v>18</v>
      </c>
      <c r="F46" s="123">
        <f t="shared" si="0"/>
        <v>26</v>
      </c>
      <c r="G46" s="126">
        <v>4</v>
      </c>
      <c r="H46" s="184">
        <v>89</v>
      </c>
      <c r="I46" s="123">
        <f t="shared" si="1"/>
        <v>93</v>
      </c>
      <c r="J46" s="126">
        <v>382</v>
      </c>
      <c r="K46" s="184">
        <v>1880</v>
      </c>
      <c r="L46" s="123">
        <f t="shared" si="2"/>
        <v>2262</v>
      </c>
      <c r="M46" s="126">
        <v>335</v>
      </c>
      <c r="N46" s="184">
        <v>2568</v>
      </c>
      <c r="O46" s="123">
        <f t="shared" si="3"/>
        <v>2903</v>
      </c>
      <c r="P46" s="126">
        <v>135</v>
      </c>
      <c r="Q46" s="184">
        <v>2302</v>
      </c>
      <c r="R46" s="123">
        <f t="shared" si="4"/>
        <v>2437</v>
      </c>
      <c r="S46" s="126">
        <v>23</v>
      </c>
      <c r="T46" s="184">
        <v>1082</v>
      </c>
      <c r="U46" s="123">
        <f t="shared" si="5"/>
        <v>1105</v>
      </c>
      <c r="V46" s="126">
        <v>5</v>
      </c>
      <c r="W46" s="184">
        <v>415</v>
      </c>
      <c r="X46" s="123">
        <f t="shared" si="6"/>
        <v>420</v>
      </c>
      <c r="Y46" s="126">
        <f t="shared" si="15"/>
        <v>892</v>
      </c>
      <c r="Z46" s="125">
        <f t="shared" si="15"/>
        <v>8354</v>
      </c>
      <c r="AA46" s="123">
        <f t="shared" si="7"/>
        <v>9246</v>
      </c>
      <c r="AB46" s="82">
        <f t="shared" si="8"/>
        <v>2.8120268224096907E-3</v>
      </c>
      <c r="AC46" s="82">
        <f t="shared" si="9"/>
        <v>1.0058403634003893E-2</v>
      </c>
      <c r="AD46" s="82">
        <f t="shared" si="10"/>
        <v>0.2446463335496431</v>
      </c>
      <c r="AE46" s="82">
        <f t="shared" si="11"/>
        <v>0.31397361020982045</v>
      </c>
      <c r="AF46" s="82">
        <f t="shared" si="12"/>
        <v>0.26357343716201603</v>
      </c>
      <c r="AG46" s="82">
        <f t="shared" si="13"/>
        <v>0.11951113995241186</v>
      </c>
      <c r="AH46" s="82">
        <f t="shared" si="14"/>
        <v>4.5425048669695003E-2</v>
      </c>
    </row>
    <row r="47" spans="2:34" ht="13.5" customHeight="1">
      <c r="B47" s="138">
        <v>42</v>
      </c>
      <c r="C47" s="139" t="s">
        <v>12</v>
      </c>
      <c r="D47" s="126">
        <v>13</v>
      </c>
      <c r="E47" s="184">
        <v>43</v>
      </c>
      <c r="F47" s="123">
        <f t="shared" si="0"/>
        <v>56</v>
      </c>
      <c r="G47" s="126">
        <v>20</v>
      </c>
      <c r="H47" s="184">
        <v>296</v>
      </c>
      <c r="I47" s="123">
        <f t="shared" si="1"/>
        <v>316</v>
      </c>
      <c r="J47" s="126">
        <v>1055</v>
      </c>
      <c r="K47" s="184">
        <v>4618</v>
      </c>
      <c r="L47" s="123">
        <f t="shared" si="2"/>
        <v>5673</v>
      </c>
      <c r="M47" s="126">
        <v>846</v>
      </c>
      <c r="N47" s="184">
        <v>6117</v>
      </c>
      <c r="O47" s="123">
        <f t="shared" si="3"/>
        <v>6963</v>
      </c>
      <c r="P47" s="126">
        <v>326</v>
      </c>
      <c r="Q47" s="184">
        <v>5885</v>
      </c>
      <c r="R47" s="123">
        <f t="shared" si="4"/>
        <v>6211</v>
      </c>
      <c r="S47" s="126">
        <v>58</v>
      </c>
      <c r="T47" s="184">
        <v>3291</v>
      </c>
      <c r="U47" s="123">
        <f t="shared" si="5"/>
        <v>3349</v>
      </c>
      <c r="V47" s="126">
        <v>3</v>
      </c>
      <c r="W47" s="184">
        <v>1422</v>
      </c>
      <c r="X47" s="123">
        <f t="shared" si="6"/>
        <v>1425</v>
      </c>
      <c r="Y47" s="126">
        <f t="shared" si="15"/>
        <v>2321</v>
      </c>
      <c r="Z47" s="125">
        <f t="shared" si="15"/>
        <v>21672</v>
      </c>
      <c r="AA47" s="123">
        <f t="shared" si="7"/>
        <v>23993</v>
      </c>
      <c r="AB47" s="82">
        <f t="shared" si="8"/>
        <v>2.3340140874421708E-3</v>
      </c>
      <c r="AC47" s="82">
        <f t="shared" si="9"/>
        <v>1.3170508064852248E-2</v>
      </c>
      <c r="AD47" s="82">
        <f t="shared" si="10"/>
        <v>0.23644396282248989</v>
      </c>
      <c r="AE47" s="82">
        <f t="shared" si="11"/>
        <v>0.29020964447963987</v>
      </c>
      <c r="AF47" s="82">
        <f t="shared" si="12"/>
        <v>0.25886716959113076</v>
      </c>
      <c r="AG47" s="82">
        <f t="shared" si="13"/>
        <v>0.13958237819363981</v>
      </c>
      <c r="AH47" s="82">
        <f t="shared" si="14"/>
        <v>5.9392322760805236E-2</v>
      </c>
    </row>
    <row r="48" spans="2:34" ht="13.5" customHeight="1">
      <c r="B48" s="138">
        <v>43</v>
      </c>
      <c r="C48" s="139" t="s">
        <v>8</v>
      </c>
      <c r="D48" s="126">
        <v>3</v>
      </c>
      <c r="E48" s="184">
        <v>9</v>
      </c>
      <c r="F48" s="123">
        <f t="shared" si="0"/>
        <v>12</v>
      </c>
      <c r="G48" s="126">
        <v>6</v>
      </c>
      <c r="H48" s="184">
        <v>113</v>
      </c>
      <c r="I48" s="123">
        <f t="shared" si="1"/>
        <v>119</v>
      </c>
      <c r="J48" s="126">
        <v>583</v>
      </c>
      <c r="K48" s="184">
        <v>3123</v>
      </c>
      <c r="L48" s="123">
        <f t="shared" si="2"/>
        <v>3706</v>
      </c>
      <c r="M48" s="126">
        <v>432</v>
      </c>
      <c r="N48" s="184">
        <v>4194</v>
      </c>
      <c r="O48" s="123">
        <f t="shared" si="3"/>
        <v>4626</v>
      </c>
      <c r="P48" s="126">
        <v>208</v>
      </c>
      <c r="Q48" s="184">
        <v>3834</v>
      </c>
      <c r="R48" s="123">
        <f t="shared" si="4"/>
        <v>4042</v>
      </c>
      <c r="S48" s="126">
        <v>70</v>
      </c>
      <c r="T48" s="184">
        <v>2520</v>
      </c>
      <c r="U48" s="123">
        <f t="shared" si="5"/>
        <v>2590</v>
      </c>
      <c r="V48" s="126">
        <v>1</v>
      </c>
      <c r="W48" s="184">
        <v>1144</v>
      </c>
      <c r="X48" s="123">
        <f t="shared" si="6"/>
        <v>1145</v>
      </c>
      <c r="Y48" s="126">
        <f t="shared" si="15"/>
        <v>1303</v>
      </c>
      <c r="Z48" s="125">
        <f t="shared" si="15"/>
        <v>14937</v>
      </c>
      <c r="AA48" s="123">
        <f t="shared" si="7"/>
        <v>16240</v>
      </c>
      <c r="AB48" s="82">
        <f t="shared" si="8"/>
        <v>7.3891625615763552E-4</v>
      </c>
      <c r="AC48" s="82">
        <f t="shared" si="9"/>
        <v>7.3275862068965516E-3</v>
      </c>
      <c r="AD48" s="82">
        <f t="shared" si="10"/>
        <v>0.22820197044334975</v>
      </c>
      <c r="AE48" s="82">
        <f t="shared" si="11"/>
        <v>0.28485221674876848</v>
      </c>
      <c r="AF48" s="82">
        <f t="shared" si="12"/>
        <v>0.24889162561576356</v>
      </c>
      <c r="AG48" s="82">
        <f t="shared" si="13"/>
        <v>0.15948275862068967</v>
      </c>
      <c r="AH48" s="82">
        <f t="shared" si="14"/>
        <v>7.0504926108374388E-2</v>
      </c>
    </row>
    <row r="49" spans="2:34" ht="13.5" customHeight="1">
      <c r="B49" s="138">
        <v>44</v>
      </c>
      <c r="C49" s="139" t="s">
        <v>18</v>
      </c>
      <c r="D49" s="126">
        <v>1</v>
      </c>
      <c r="E49" s="184">
        <v>7</v>
      </c>
      <c r="F49" s="123">
        <f t="shared" si="0"/>
        <v>8</v>
      </c>
      <c r="G49" s="126">
        <v>6</v>
      </c>
      <c r="H49" s="184">
        <v>72</v>
      </c>
      <c r="I49" s="123">
        <f t="shared" si="1"/>
        <v>78</v>
      </c>
      <c r="J49" s="126">
        <v>729</v>
      </c>
      <c r="K49" s="184">
        <v>3148</v>
      </c>
      <c r="L49" s="123">
        <f t="shared" si="2"/>
        <v>3877</v>
      </c>
      <c r="M49" s="126">
        <v>506</v>
      </c>
      <c r="N49" s="184">
        <v>4234</v>
      </c>
      <c r="O49" s="123">
        <f t="shared" si="3"/>
        <v>4740</v>
      </c>
      <c r="P49" s="126">
        <v>217</v>
      </c>
      <c r="Q49" s="184">
        <v>3779</v>
      </c>
      <c r="R49" s="123">
        <f t="shared" si="4"/>
        <v>3996</v>
      </c>
      <c r="S49" s="126">
        <v>64</v>
      </c>
      <c r="T49" s="184">
        <v>1897</v>
      </c>
      <c r="U49" s="123">
        <f t="shared" si="5"/>
        <v>1961</v>
      </c>
      <c r="V49" s="126">
        <v>11</v>
      </c>
      <c r="W49" s="184">
        <v>645</v>
      </c>
      <c r="X49" s="123">
        <f t="shared" si="6"/>
        <v>656</v>
      </c>
      <c r="Y49" s="126">
        <f t="shared" si="15"/>
        <v>1534</v>
      </c>
      <c r="Z49" s="125">
        <f t="shared" si="15"/>
        <v>13782</v>
      </c>
      <c r="AA49" s="123">
        <f t="shared" si="7"/>
        <v>15316</v>
      </c>
      <c r="AB49" s="82">
        <f t="shared" si="8"/>
        <v>5.223295899712719E-4</v>
      </c>
      <c r="AC49" s="82">
        <f t="shared" si="9"/>
        <v>5.0927135022199007E-3</v>
      </c>
      <c r="AD49" s="82">
        <f t="shared" si="10"/>
        <v>0.25313397753982764</v>
      </c>
      <c r="AE49" s="82">
        <f t="shared" si="11"/>
        <v>0.30948028205797856</v>
      </c>
      <c r="AF49" s="82">
        <f t="shared" si="12"/>
        <v>0.26090363019065033</v>
      </c>
      <c r="AG49" s="82">
        <f t="shared" si="13"/>
        <v>0.12803604074170802</v>
      </c>
      <c r="AH49" s="82">
        <f t="shared" si="14"/>
        <v>4.2831026377644292E-2</v>
      </c>
    </row>
    <row r="50" spans="2:34" ht="13.5" customHeight="1">
      <c r="B50" s="138">
        <v>45</v>
      </c>
      <c r="C50" s="139" t="s">
        <v>41</v>
      </c>
      <c r="D50" s="126">
        <v>6</v>
      </c>
      <c r="E50" s="184">
        <v>29</v>
      </c>
      <c r="F50" s="123">
        <f t="shared" si="0"/>
        <v>35</v>
      </c>
      <c r="G50" s="126">
        <v>6</v>
      </c>
      <c r="H50" s="184">
        <v>99</v>
      </c>
      <c r="I50" s="123">
        <f t="shared" si="1"/>
        <v>105</v>
      </c>
      <c r="J50" s="126">
        <v>160</v>
      </c>
      <c r="K50" s="184">
        <v>1299</v>
      </c>
      <c r="L50" s="123">
        <f t="shared" si="2"/>
        <v>1459</v>
      </c>
      <c r="M50" s="126">
        <v>117</v>
      </c>
      <c r="N50" s="184">
        <v>1934</v>
      </c>
      <c r="O50" s="123">
        <f t="shared" si="3"/>
        <v>2051</v>
      </c>
      <c r="P50" s="126">
        <v>100</v>
      </c>
      <c r="Q50" s="184">
        <v>1674</v>
      </c>
      <c r="R50" s="123">
        <f t="shared" si="4"/>
        <v>1774</v>
      </c>
      <c r="S50" s="126">
        <v>8</v>
      </c>
      <c r="T50" s="184">
        <v>873</v>
      </c>
      <c r="U50" s="123">
        <f t="shared" si="5"/>
        <v>881</v>
      </c>
      <c r="V50" s="126">
        <v>1</v>
      </c>
      <c r="W50" s="184">
        <v>417</v>
      </c>
      <c r="X50" s="123">
        <f t="shared" si="6"/>
        <v>418</v>
      </c>
      <c r="Y50" s="126">
        <f t="shared" si="15"/>
        <v>398</v>
      </c>
      <c r="Z50" s="125">
        <f t="shared" si="15"/>
        <v>6325</v>
      </c>
      <c r="AA50" s="123">
        <f t="shared" si="7"/>
        <v>6723</v>
      </c>
      <c r="AB50" s="82">
        <f t="shared" si="8"/>
        <v>5.2060092220734787E-3</v>
      </c>
      <c r="AC50" s="82">
        <f t="shared" si="9"/>
        <v>1.5618027666220438E-2</v>
      </c>
      <c r="AD50" s="82">
        <f t="shared" si="10"/>
        <v>0.21701621300014876</v>
      </c>
      <c r="AE50" s="82">
        <f t="shared" si="11"/>
        <v>0.30507214041350589</v>
      </c>
      <c r="AF50" s="82">
        <f t="shared" si="12"/>
        <v>0.26387029599881007</v>
      </c>
      <c r="AG50" s="82">
        <f t="shared" si="13"/>
        <v>0.13104268927562102</v>
      </c>
      <c r="AH50" s="82">
        <f t="shared" si="14"/>
        <v>6.2174624423620407E-2</v>
      </c>
    </row>
    <row r="51" spans="2:34" ht="13.5" customHeight="1">
      <c r="B51" s="138">
        <v>46</v>
      </c>
      <c r="C51" s="139" t="s">
        <v>21</v>
      </c>
      <c r="D51" s="126">
        <v>1</v>
      </c>
      <c r="E51" s="184">
        <v>16</v>
      </c>
      <c r="F51" s="123">
        <f t="shared" si="0"/>
        <v>17</v>
      </c>
      <c r="G51" s="126">
        <v>7</v>
      </c>
      <c r="H51" s="184">
        <v>118</v>
      </c>
      <c r="I51" s="123">
        <f t="shared" si="1"/>
        <v>125</v>
      </c>
      <c r="J51" s="126">
        <v>296</v>
      </c>
      <c r="K51" s="184">
        <v>1451</v>
      </c>
      <c r="L51" s="123">
        <f t="shared" si="2"/>
        <v>1747</v>
      </c>
      <c r="M51" s="126">
        <v>221</v>
      </c>
      <c r="N51" s="184">
        <v>1801</v>
      </c>
      <c r="O51" s="123">
        <f t="shared" si="3"/>
        <v>2022</v>
      </c>
      <c r="P51" s="126">
        <v>159</v>
      </c>
      <c r="Q51" s="184">
        <v>1746</v>
      </c>
      <c r="R51" s="123">
        <f t="shared" si="4"/>
        <v>1905</v>
      </c>
      <c r="S51" s="126">
        <v>26</v>
      </c>
      <c r="T51" s="184">
        <v>1159</v>
      </c>
      <c r="U51" s="123">
        <f t="shared" si="5"/>
        <v>1185</v>
      </c>
      <c r="V51" s="126">
        <v>2</v>
      </c>
      <c r="W51" s="184">
        <v>590</v>
      </c>
      <c r="X51" s="123">
        <f t="shared" si="6"/>
        <v>592</v>
      </c>
      <c r="Y51" s="126">
        <f t="shared" si="15"/>
        <v>712</v>
      </c>
      <c r="Z51" s="125">
        <f t="shared" si="15"/>
        <v>6881</v>
      </c>
      <c r="AA51" s="123">
        <f t="shared" si="7"/>
        <v>7593</v>
      </c>
      <c r="AB51" s="82">
        <f t="shared" si="8"/>
        <v>2.2389042539180826E-3</v>
      </c>
      <c r="AC51" s="82">
        <f t="shared" si="9"/>
        <v>1.6462531278809429E-2</v>
      </c>
      <c r="AD51" s="82">
        <f t="shared" si="10"/>
        <v>0.23008033715264059</v>
      </c>
      <c r="AE51" s="82">
        <f t="shared" si="11"/>
        <v>0.26629790596602132</v>
      </c>
      <c r="AF51" s="82">
        <f t="shared" si="12"/>
        <v>0.25088897668905569</v>
      </c>
      <c r="AG51" s="82">
        <f t="shared" si="13"/>
        <v>0.15606479652311339</v>
      </c>
      <c r="AH51" s="82">
        <f t="shared" si="14"/>
        <v>7.7966548136441466E-2</v>
      </c>
    </row>
    <row r="52" spans="2:34" ht="13.5" customHeight="1">
      <c r="B52" s="138">
        <v>47</v>
      </c>
      <c r="C52" s="139" t="s">
        <v>13</v>
      </c>
      <c r="D52" s="126">
        <v>0</v>
      </c>
      <c r="E52" s="184">
        <v>6</v>
      </c>
      <c r="F52" s="123">
        <f t="shared" si="0"/>
        <v>6</v>
      </c>
      <c r="G52" s="126">
        <v>28</v>
      </c>
      <c r="H52" s="184">
        <v>86</v>
      </c>
      <c r="I52" s="123">
        <f t="shared" si="1"/>
        <v>114</v>
      </c>
      <c r="J52" s="126">
        <v>705</v>
      </c>
      <c r="K52" s="184">
        <v>3112</v>
      </c>
      <c r="L52" s="123">
        <f t="shared" si="2"/>
        <v>3817</v>
      </c>
      <c r="M52" s="126">
        <v>582</v>
      </c>
      <c r="N52" s="184">
        <v>4217</v>
      </c>
      <c r="O52" s="123">
        <f t="shared" si="3"/>
        <v>4799</v>
      </c>
      <c r="P52" s="126">
        <v>217</v>
      </c>
      <c r="Q52" s="184">
        <v>3478</v>
      </c>
      <c r="R52" s="123">
        <f t="shared" si="4"/>
        <v>3695</v>
      </c>
      <c r="S52" s="126">
        <v>24</v>
      </c>
      <c r="T52" s="184">
        <v>1846</v>
      </c>
      <c r="U52" s="123">
        <f t="shared" si="5"/>
        <v>1870</v>
      </c>
      <c r="V52" s="126">
        <v>0</v>
      </c>
      <c r="W52" s="184">
        <v>695</v>
      </c>
      <c r="X52" s="123">
        <f t="shared" si="6"/>
        <v>695</v>
      </c>
      <c r="Y52" s="126">
        <f t="shared" si="15"/>
        <v>1556</v>
      </c>
      <c r="Z52" s="125">
        <f t="shared" si="15"/>
        <v>13440</v>
      </c>
      <c r="AA52" s="123">
        <f t="shared" si="7"/>
        <v>14996</v>
      </c>
      <c r="AB52" s="82">
        <f t="shared" si="8"/>
        <v>4.0010669511869834E-4</v>
      </c>
      <c r="AC52" s="82">
        <f t="shared" si="9"/>
        <v>7.6020272072552684E-3</v>
      </c>
      <c r="AD52" s="82">
        <f t="shared" si="10"/>
        <v>0.25453454254467855</v>
      </c>
      <c r="AE52" s="82">
        <f t="shared" si="11"/>
        <v>0.32001867164577219</v>
      </c>
      <c r="AF52" s="82">
        <f t="shared" si="12"/>
        <v>0.24639903974393171</v>
      </c>
      <c r="AG52" s="82">
        <f t="shared" si="13"/>
        <v>0.12469991997866098</v>
      </c>
      <c r="AH52" s="82">
        <f t="shared" si="14"/>
        <v>4.6345692184582558E-2</v>
      </c>
    </row>
    <row r="53" spans="2:34" ht="13.5" customHeight="1">
      <c r="B53" s="138">
        <v>48</v>
      </c>
      <c r="C53" s="139" t="s">
        <v>22</v>
      </c>
      <c r="D53" s="126">
        <v>4</v>
      </c>
      <c r="E53" s="184">
        <v>1</v>
      </c>
      <c r="F53" s="123">
        <f t="shared" si="0"/>
        <v>5</v>
      </c>
      <c r="G53" s="126">
        <v>3</v>
      </c>
      <c r="H53" s="184">
        <v>17</v>
      </c>
      <c r="I53" s="123">
        <f t="shared" si="1"/>
        <v>20</v>
      </c>
      <c r="J53" s="126">
        <v>449</v>
      </c>
      <c r="K53" s="184">
        <v>1425</v>
      </c>
      <c r="L53" s="123">
        <f t="shared" si="2"/>
        <v>1874</v>
      </c>
      <c r="M53" s="126">
        <v>332</v>
      </c>
      <c r="N53" s="184">
        <v>1950</v>
      </c>
      <c r="O53" s="123">
        <f t="shared" si="3"/>
        <v>2282</v>
      </c>
      <c r="P53" s="126">
        <v>137</v>
      </c>
      <c r="Q53" s="184">
        <v>1825</v>
      </c>
      <c r="R53" s="123">
        <f t="shared" si="4"/>
        <v>1962</v>
      </c>
      <c r="S53" s="126">
        <v>32</v>
      </c>
      <c r="T53" s="184">
        <v>1385</v>
      </c>
      <c r="U53" s="123">
        <f t="shared" si="5"/>
        <v>1417</v>
      </c>
      <c r="V53" s="126">
        <v>12</v>
      </c>
      <c r="W53" s="184">
        <v>741</v>
      </c>
      <c r="X53" s="123">
        <f t="shared" si="6"/>
        <v>753</v>
      </c>
      <c r="Y53" s="126">
        <f t="shared" si="15"/>
        <v>969</v>
      </c>
      <c r="Z53" s="125">
        <f t="shared" si="15"/>
        <v>7344</v>
      </c>
      <c r="AA53" s="123">
        <f t="shared" si="7"/>
        <v>8313</v>
      </c>
      <c r="AB53" s="82">
        <f t="shared" si="8"/>
        <v>6.014675808973896E-4</v>
      </c>
      <c r="AC53" s="82">
        <f t="shared" si="9"/>
        <v>2.4058703235895584E-3</v>
      </c>
      <c r="AD53" s="82">
        <f t="shared" si="10"/>
        <v>0.22543004932034164</v>
      </c>
      <c r="AE53" s="82">
        <f t="shared" si="11"/>
        <v>0.27450980392156865</v>
      </c>
      <c r="AF53" s="82">
        <f t="shared" si="12"/>
        <v>0.23601587874413568</v>
      </c>
      <c r="AG53" s="82">
        <f t="shared" si="13"/>
        <v>0.17045591242632022</v>
      </c>
      <c r="AH53" s="82">
        <f t="shared" si="14"/>
        <v>9.0581017683146872E-2</v>
      </c>
    </row>
    <row r="54" spans="2:34" ht="13.5" customHeight="1">
      <c r="B54" s="138">
        <v>49</v>
      </c>
      <c r="C54" s="139" t="s">
        <v>23</v>
      </c>
      <c r="D54" s="126">
        <v>0</v>
      </c>
      <c r="E54" s="184">
        <v>9</v>
      </c>
      <c r="F54" s="123">
        <f t="shared" si="0"/>
        <v>9</v>
      </c>
      <c r="G54" s="126">
        <v>0</v>
      </c>
      <c r="H54" s="184">
        <v>19</v>
      </c>
      <c r="I54" s="123">
        <f t="shared" si="1"/>
        <v>19</v>
      </c>
      <c r="J54" s="126">
        <v>305</v>
      </c>
      <c r="K54" s="184">
        <v>1567</v>
      </c>
      <c r="L54" s="123">
        <f t="shared" si="2"/>
        <v>1872</v>
      </c>
      <c r="M54" s="126">
        <v>273</v>
      </c>
      <c r="N54" s="184">
        <v>2310</v>
      </c>
      <c r="O54" s="123">
        <f t="shared" si="3"/>
        <v>2583</v>
      </c>
      <c r="P54" s="126">
        <v>142</v>
      </c>
      <c r="Q54" s="184">
        <v>1746</v>
      </c>
      <c r="R54" s="123">
        <f t="shared" si="4"/>
        <v>1888</v>
      </c>
      <c r="S54" s="126">
        <v>6</v>
      </c>
      <c r="T54" s="184">
        <v>820</v>
      </c>
      <c r="U54" s="123">
        <f t="shared" si="5"/>
        <v>826</v>
      </c>
      <c r="V54" s="126">
        <v>3</v>
      </c>
      <c r="W54" s="184">
        <v>362</v>
      </c>
      <c r="X54" s="123">
        <f t="shared" si="6"/>
        <v>365</v>
      </c>
      <c r="Y54" s="126">
        <f t="shared" si="15"/>
        <v>729</v>
      </c>
      <c r="Z54" s="125">
        <f t="shared" si="15"/>
        <v>6833</v>
      </c>
      <c r="AA54" s="123">
        <f t="shared" si="7"/>
        <v>7562</v>
      </c>
      <c r="AB54" s="82">
        <f t="shared" si="8"/>
        <v>1.1901613329806928E-3</v>
      </c>
      <c r="AC54" s="82">
        <f t="shared" si="9"/>
        <v>2.5125628140703518E-3</v>
      </c>
      <c r="AD54" s="82">
        <f t="shared" si="10"/>
        <v>0.24755355725998412</v>
      </c>
      <c r="AE54" s="82">
        <f t="shared" si="11"/>
        <v>0.3415763025654589</v>
      </c>
      <c r="AF54" s="82">
        <f t="shared" si="12"/>
        <v>0.24966939962972759</v>
      </c>
      <c r="AG54" s="82">
        <f t="shared" si="13"/>
        <v>0.10923036233800582</v>
      </c>
      <c r="AH54" s="82">
        <f t="shared" si="14"/>
        <v>4.8267654059772548E-2</v>
      </c>
    </row>
    <row r="55" spans="2:34" ht="13.5" customHeight="1">
      <c r="B55" s="138">
        <v>50</v>
      </c>
      <c r="C55" s="139" t="s">
        <v>14</v>
      </c>
      <c r="D55" s="126">
        <v>0</v>
      </c>
      <c r="E55" s="184">
        <v>13</v>
      </c>
      <c r="F55" s="123">
        <f t="shared" si="0"/>
        <v>13</v>
      </c>
      <c r="G55" s="126">
        <v>6</v>
      </c>
      <c r="H55" s="184">
        <v>43</v>
      </c>
      <c r="I55" s="123">
        <f t="shared" si="1"/>
        <v>49</v>
      </c>
      <c r="J55" s="126">
        <v>276</v>
      </c>
      <c r="K55" s="184">
        <v>1468</v>
      </c>
      <c r="L55" s="123">
        <f t="shared" si="2"/>
        <v>1744</v>
      </c>
      <c r="M55" s="126">
        <v>234</v>
      </c>
      <c r="N55" s="184">
        <v>2205</v>
      </c>
      <c r="O55" s="123">
        <f t="shared" si="3"/>
        <v>2439</v>
      </c>
      <c r="P55" s="126">
        <v>101</v>
      </c>
      <c r="Q55" s="184">
        <v>1677</v>
      </c>
      <c r="R55" s="123">
        <f t="shared" si="4"/>
        <v>1778</v>
      </c>
      <c r="S55" s="126">
        <v>7</v>
      </c>
      <c r="T55" s="184">
        <v>897</v>
      </c>
      <c r="U55" s="123">
        <f t="shared" si="5"/>
        <v>904</v>
      </c>
      <c r="V55" s="126">
        <v>0</v>
      </c>
      <c r="W55" s="184">
        <v>303</v>
      </c>
      <c r="X55" s="123">
        <f t="shared" si="6"/>
        <v>303</v>
      </c>
      <c r="Y55" s="126">
        <f t="shared" si="15"/>
        <v>624</v>
      </c>
      <c r="Z55" s="125">
        <f t="shared" si="15"/>
        <v>6606</v>
      </c>
      <c r="AA55" s="123">
        <f t="shared" si="7"/>
        <v>7230</v>
      </c>
      <c r="AB55" s="82">
        <f t="shared" si="8"/>
        <v>1.7980636237897648E-3</v>
      </c>
      <c r="AC55" s="82">
        <f t="shared" si="9"/>
        <v>6.7773167358229601E-3</v>
      </c>
      <c r="AD55" s="82">
        <f t="shared" si="10"/>
        <v>0.24121715076071923</v>
      </c>
      <c r="AE55" s="82">
        <f t="shared" si="11"/>
        <v>0.33734439834024899</v>
      </c>
      <c r="AF55" s="82">
        <f t="shared" si="12"/>
        <v>0.24591977869986167</v>
      </c>
      <c r="AG55" s="82">
        <f t="shared" si="13"/>
        <v>0.12503457814661134</v>
      </c>
      <c r="AH55" s="82">
        <f t="shared" si="14"/>
        <v>4.1908713692946055E-2</v>
      </c>
    </row>
    <row r="56" spans="2:34" ht="13.5" customHeight="1">
      <c r="B56" s="138">
        <v>51</v>
      </c>
      <c r="C56" s="139" t="s">
        <v>42</v>
      </c>
      <c r="D56" s="126">
        <v>24</v>
      </c>
      <c r="E56" s="184">
        <v>22</v>
      </c>
      <c r="F56" s="123">
        <f t="shared" si="0"/>
        <v>46</v>
      </c>
      <c r="G56" s="126">
        <v>32</v>
      </c>
      <c r="H56" s="184">
        <v>97</v>
      </c>
      <c r="I56" s="123">
        <f t="shared" si="1"/>
        <v>129</v>
      </c>
      <c r="J56" s="126">
        <v>442</v>
      </c>
      <c r="K56" s="184">
        <v>2121</v>
      </c>
      <c r="L56" s="123">
        <f t="shared" si="2"/>
        <v>2563</v>
      </c>
      <c r="M56" s="126">
        <v>417</v>
      </c>
      <c r="N56" s="184">
        <v>2796</v>
      </c>
      <c r="O56" s="123">
        <f t="shared" si="3"/>
        <v>3213</v>
      </c>
      <c r="P56" s="126">
        <v>139</v>
      </c>
      <c r="Q56" s="184">
        <v>2590</v>
      </c>
      <c r="R56" s="123">
        <f t="shared" si="4"/>
        <v>2729</v>
      </c>
      <c r="S56" s="126">
        <v>21</v>
      </c>
      <c r="T56" s="184">
        <v>1713</v>
      </c>
      <c r="U56" s="123">
        <f t="shared" si="5"/>
        <v>1734</v>
      </c>
      <c r="V56" s="126">
        <v>2</v>
      </c>
      <c r="W56" s="184">
        <v>744</v>
      </c>
      <c r="X56" s="123">
        <f t="shared" si="6"/>
        <v>746</v>
      </c>
      <c r="Y56" s="126">
        <f t="shared" si="15"/>
        <v>1077</v>
      </c>
      <c r="Z56" s="125">
        <f t="shared" si="15"/>
        <v>10083</v>
      </c>
      <c r="AA56" s="123">
        <f t="shared" si="7"/>
        <v>11160</v>
      </c>
      <c r="AB56" s="82">
        <f t="shared" si="8"/>
        <v>4.1218637992831543E-3</v>
      </c>
      <c r="AC56" s="82">
        <f t="shared" si="9"/>
        <v>1.1559139784946236E-2</v>
      </c>
      <c r="AD56" s="82">
        <f t="shared" si="10"/>
        <v>0.22965949820788531</v>
      </c>
      <c r="AE56" s="82">
        <f t="shared" si="11"/>
        <v>0.28790322580645161</v>
      </c>
      <c r="AF56" s="82">
        <f t="shared" si="12"/>
        <v>0.24453405017921148</v>
      </c>
      <c r="AG56" s="82">
        <f t="shared" si="13"/>
        <v>0.1553763440860215</v>
      </c>
      <c r="AH56" s="82">
        <f t="shared" si="14"/>
        <v>6.6845878136200715E-2</v>
      </c>
    </row>
    <row r="57" spans="2:34" ht="13.5" customHeight="1">
      <c r="B57" s="138">
        <v>52</v>
      </c>
      <c r="C57" s="139" t="s">
        <v>4</v>
      </c>
      <c r="D57" s="126">
        <v>1</v>
      </c>
      <c r="E57" s="184">
        <v>0</v>
      </c>
      <c r="F57" s="123">
        <f t="shared" si="0"/>
        <v>1</v>
      </c>
      <c r="G57" s="126">
        <v>0</v>
      </c>
      <c r="H57" s="184">
        <v>20</v>
      </c>
      <c r="I57" s="123">
        <f t="shared" si="1"/>
        <v>20</v>
      </c>
      <c r="J57" s="126">
        <v>241</v>
      </c>
      <c r="K57" s="184">
        <v>1596</v>
      </c>
      <c r="L57" s="123">
        <f t="shared" si="2"/>
        <v>1837</v>
      </c>
      <c r="M57" s="126">
        <v>210</v>
      </c>
      <c r="N57" s="184">
        <v>2138</v>
      </c>
      <c r="O57" s="123">
        <f t="shared" si="3"/>
        <v>2348</v>
      </c>
      <c r="P57" s="126">
        <v>122</v>
      </c>
      <c r="Q57" s="184">
        <v>2047</v>
      </c>
      <c r="R57" s="123">
        <f t="shared" si="4"/>
        <v>2169</v>
      </c>
      <c r="S57" s="126">
        <v>25</v>
      </c>
      <c r="T57" s="184">
        <v>1443</v>
      </c>
      <c r="U57" s="123">
        <f t="shared" si="5"/>
        <v>1468</v>
      </c>
      <c r="V57" s="126">
        <v>0</v>
      </c>
      <c r="W57" s="184">
        <v>549</v>
      </c>
      <c r="X57" s="123">
        <f t="shared" si="6"/>
        <v>549</v>
      </c>
      <c r="Y57" s="126">
        <f t="shared" si="15"/>
        <v>599</v>
      </c>
      <c r="Z57" s="125">
        <f t="shared" si="15"/>
        <v>7793</v>
      </c>
      <c r="AA57" s="123">
        <f t="shared" si="7"/>
        <v>8392</v>
      </c>
      <c r="AB57" s="82">
        <f t="shared" si="8"/>
        <v>1.1916110581506196E-4</v>
      </c>
      <c r="AC57" s="82">
        <f t="shared" si="9"/>
        <v>2.3832221163012394E-3</v>
      </c>
      <c r="AD57" s="82">
        <f t="shared" si="10"/>
        <v>0.21889895138226884</v>
      </c>
      <c r="AE57" s="82">
        <f t="shared" si="11"/>
        <v>0.27979027645376547</v>
      </c>
      <c r="AF57" s="82">
        <f t="shared" si="12"/>
        <v>0.25846043851286937</v>
      </c>
      <c r="AG57" s="82">
        <f t="shared" si="13"/>
        <v>0.17492850333651097</v>
      </c>
      <c r="AH57" s="82">
        <f t="shared" si="14"/>
        <v>6.5419447092469024E-2</v>
      </c>
    </row>
    <row r="58" spans="2:34" ht="13.5" customHeight="1">
      <c r="B58" s="138">
        <v>53</v>
      </c>
      <c r="C58" s="139" t="s">
        <v>19</v>
      </c>
      <c r="D58" s="126">
        <v>4</v>
      </c>
      <c r="E58" s="184">
        <v>27</v>
      </c>
      <c r="F58" s="123">
        <f t="shared" si="0"/>
        <v>31</v>
      </c>
      <c r="G58" s="126">
        <v>3</v>
      </c>
      <c r="H58" s="184">
        <v>24</v>
      </c>
      <c r="I58" s="123">
        <f t="shared" si="1"/>
        <v>27</v>
      </c>
      <c r="J58" s="126">
        <v>158</v>
      </c>
      <c r="K58" s="184">
        <v>925</v>
      </c>
      <c r="L58" s="123">
        <f t="shared" si="2"/>
        <v>1083</v>
      </c>
      <c r="M58" s="126">
        <v>162</v>
      </c>
      <c r="N58" s="184">
        <v>1081</v>
      </c>
      <c r="O58" s="123">
        <f t="shared" si="3"/>
        <v>1243</v>
      </c>
      <c r="P58" s="126">
        <v>59</v>
      </c>
      <c r="Q58" s="184">
        <v>900</v>
      </c>
      <c r="R58" s="123">
        <f t="shared" si="4"/>
        <v>959</v>
      </c>
      <c r="S58" s="126">
        <v>16</v>
      </c>
      <c r="T58" s="184">
        <v>463</v>
      </c>
      <c r="U58" s="123">
        <f t="shared" si="5"/>
        <v>479</v>
      </c>
      <c r="V58" s="126">
        <v>0</v>
      </c>
      <c r="W58" s="184">
        <v>157</v>
      </c>
      <c r="X58" s="123">
        <f t="shared" si="6"/>
        <v>157</v>
      </c>
      <c r="Y58" s="126">
        <f t="shared" si="15"/>
        <v>402</v>
      </c>
      <c r="Z58" s="125">
        <f t="shared" si="15"/>
        <v>3577</v>
      </c>
      <c r="AA58" s="123">
        <f t="shared" si="7"/>
        <v>3979</v>
      </c>
      <c r="AB58" s="82">
        <f t="shared" si="8"/>
        <v>7.7909022367429002E-3</v>
      </c>
      <c r="AC58" s="82">
        <f t="shared" si="9"/>
        <v>6.7856245287760747E-3</v>
      </c>
      <c r="AD58" s="82">
        <f t="shared" si="10"/>
        <v>0.2721789394320181</v>
      </c>
      <c r="AE58" s="82">
        <f t="shared" si="11"/>
        <v>0.31239004775069112</v>
      </c>
      <c r="AF58" s="82">
        <f t="shared" si="12"/>
        <v>0.2410153304850465</v>
      </c>
      <c r="AG58" s="82">
        <f t="shared" si="13"/>
        <v>0.12038200552902739</v>
      </c>
      <c r="AH58" s="82">
        <f t="shared" si="14"/>
        <v>3.9457150037697911E-2</v>
      </c>
    </row>
    <row r="59" spans="2:34" ht="13.5" customHeight="1">
      <c r="B59" s="138">
        <v>54</v>
      </c>
      <c r="C59" s="139" t="s">
        <v>24</v>
      </c>
      <c r="D59" s="126">
        <v>2</v>
      </c>
      <c r="E59" s="184">
        <v>20</v>
      </c>
      <c r="F59" s="123">
        <f t="shared" si="0"/>
        <v>22</v>
      </c>
      <c r="G59" s="126">
        <v>7</v>
      </c>
      <c r="H59" s="184">
        <v>80</v>
      </c>
      <c r="I59" s="123">
        <f t="shared" si="1"/>
        <v>87</v>
      </c>
      <c r="J59" s="126">
        <v>349</v>
      </c>
      <c r="K59" s="184">
        <v>1356</v>
      </c>
      <c r="L59" s="123">
        <f t="shared" si="2"/>
        <v>1705</v>
      </c>
      <c r="M59" s="126">
        <v>254</v>
      </c>
      <c r="N59" s="184">
        <v>1961</v>
      </c>
      <c r="O59" s="123">
        <f t="shared" si="3"/>
        <v>2215</v>
      </c>
      <c r="P59" s="126">
        <v>98</v>
      </c>
      <c r="Q59" s="184">
        <v>1530</v>
      </c>
      <c r="R59" s="123">
        <f t="shared" si="4"/>
        <v>1628</v>
      </c>
      <c r="S59" s="126">
        <v>35</v>
      </c>
      <c r="T59" s="184">
        <v>1127</v>
      </c>
      <c r="U59" s="123">
        <f t="shared" si="5"/>
        <v>1162</v>
      </c>
      <c r="V59" s="126">
        <v>20</v>
      </c>
      <c r="W59" s="184">
        <v>499</v>
      </c>
      <c r="X59" s="123">
        <f t="shared" si="6"/>
        <v>519</v>
      </c>
      <c r="Y59" s="126">
        <f t="shared" si="15"/>
        <v>765</v>
      </c>
      <c r="Z59" s="125">
        <f t="shared" si="15"/>
        <v>6573</v>
      </c>
      <c r="AA59" s="123">
        <f t="shared" si="7"/>
        <v>7338</v>
      </c>
      <c r="AB59" s="82">
        <f t="shared" si="8"/>
        <v>2.998092123194331E-3</v>
      </c>
      <c r="AC59" s="82">
        <f t="shared" si="9"/>
        <v>1.1856091578086671E-2</v>
      </c>
      <c r="AD59" s="82">
        <f t="shared" si="10"/>
        <v>0.23235213954756065</v>
      </c>
      <c r="AE59" s="82">
        <f t="shared" si="11"/>
        <v>0.30185336603979285</v>
      </c>
      <c r="AF59" s="82">
        <f t="shared" si="12"/>
        <v>0.22185881711638047</v>
      </c>
      <c r="AG59" s="82">
        <f t="shared" si="13"/>
        <v>0.15835377487053692</v>
      </c>
      <c r="AH59" s="82">
        <f t="shared" si="14"/>
        <v>7.072771872444808E-2</v>
      </c>
    </row>
    <row r="60" spans="2:34" ht="13.5" customHeight="1">
      <c r="B60" s="138">
        <v>55</v>
      </c>
      <c r="C60" s="139" t="s">
        <v>15</v>
      </c>
      <c r="D60" s="126">
        <v>7</v>
      </c>
      <c r="E60" s="184">
        <v>10</v>
      </c>
      <c r="F60" s="123">
        <f t="shared" si="0"/>
        <v>17</v>
      </c>
      <c r="G60" s="126">
        <v>18</v>
      </c>
      <c r="H60" s="184">
        <v>60</v>
      </c>
      <c r="I60" s="123">
        <f t="shared" si="1"/>
        <v>78</v>
      </c>
      <c r="J60" s="126">
        <v>280</v>
      </c>
      <c r="K60" s="184">
        <v>1559</v>
      </c>
      <c r="L60" s="123">
        <f t="shared" si="2"/>
        <v>1839</v>
      </c>
      <c r="M60" s="126">
        <v>272</v>
      </c>
      <c r="N60" s="184">
        <v>2151</v>
      </c>
      <c r="O60" s="123">
        <f t="shared" si="3"/>
        <v>2423</v>
      </c>
      <c r="P60" s="126">
        <v>134</v>
      </c>
      <c r="Q60" s="184">
        <v>1825</v>
      </c>
      <c r="R60" s="123">
        <f t="shared" si="4"/>
        <v>1959</v>
      </c>
      <c r="S60" s="126">
        <v>31</v>
      </c>
      <c r="T60" s="184">
        <v>870</v>
      </c>
      <c r="U60" s="123">
        <f t="shared" si="5"/>
        <v>901</v>
      </c>
      <c r="V60" s="126">
        <v>2</v>
      </c>
      <c r="W60" s="184">
        <v>335</v>
      </c>
      <c r="X60" s="123">
        <f t="shared" si="6"/>
        <v>337</v>
      </c>
      <c r="Y60" s="126">
        <f t="shared" si="15"/>
        <v>744</v>
      </c>
      <c r="Z60" s="125">
        <f t="shared" si="15"/>
        <v>6810</v>
      </c>
      <c r="AA60" s="123">
        <f t="shared" si="7"/>
        <v>7554</v>
      </c>
      <c r="AB60" s="82">
        <f t="shared" si="8"/>
        <v>2.2504633306857295E-3</v>
      </c>
      <c r="AC60" s="82">
        <f t="shared" si="9"/>
        <v>1.0325655281969817E-2</v>
      </c>
      <c r="AD60" s="82">
        <f t="shared" si="10"/>
        <v>0.24344718030182685</v>
      </c>
      <c r="AE60" s="82">
        <f t="shared" si="11"/>
        <v>0.32075721472067781</v>
      </c>
      <c r="AF60" s="82">
        <f t="shared" si="12"/>
        <v>0.25933280381254964</v>
      </c>
      <c r="AG60" s="82">
        <f t="shared" si="13"/>
        <v>0.11927455652634365</v>
      </c>
      <c r="AH60" s="82">
        <f t="shared" si="14"/>
        <v>4.4612126025946518E-2</v>
      </c>
    </row>
    <row r="61" spans="2:34" ht="13.5" customHeight="1">
      <c r="B61" s="138">
        <v>56</v>
      </c>
      <c r="C61" s="139" t="s">
        <v>9</v>
      </c>
      <c r="D61" s="126">
        <v>0</v>
      </c>
      <c r="E61" s="184">
        <v>13</v>
      </c>
      <c r="F61" s="123">
        <f t="shared" si="0"/>
        <v>13</v>
      </c>
      <c r="G61" s="126">
        <v>13</v>
      </c>
      <c r="H61" s="184">
        <v>23</v>
      </c>
      <c r="I61" s="123">
        <f t="shared" si="1"/>
        <v>36</v>
      </c>
      <c r="J61" s="126">
        <v>205</v>
      </c>
      <c r="K61" s="184">
        <v>1042</v>
      </c>
      <c r="L61" s="123">
        <f t="shared" si="2"/>
        <v>1247</v>
      </c>
      <c r="M61" s="126">
        <v>201</v>
      </c>
      <c r="N61" s="184">
        <v>1318</v>
      </c>
      <c r="O61" s="123">
        <f t="shared" si="3"/>
        <v>1519</v>
      </c>
      <c r="P61" s="126">
        <v>76</v>
      </c>
      <c r="Q61" s="184">
        <v>1318</v>
      </c>
      <c r="R61" s="123">
        <f t="shared" si="4"/>
        <v>1394</v>
      </c>
      <c r="S61" s="126">
        <v>3</v>
      </c>
      <c r="T61" s="184">
        <v>623</v>
      </c>
      <c r="U61" s="123">
        <f t="shared" si="5"/>
        <v>626</v>
      </c>
      <c r="V61" s="126">
        <v>1</v>
      </c>
      <c r="W61" s="184">
        <v>213</v>
      </c>
      <c r="X61" s="123">
        <f t="shared" si="6"/>
        <v>214</v>
      </c>
      <c r="Y61" s="126">
        <f t="shared" si="15"/>
        <v>499</v>
      </c>
      <c r="Z61" s="125">
        <f t="shared" si="15"/>
        <v>4550</v>
      </c>
      <c r="AA61" s="123">
        <f t="shared" si="7"/>
        <v>5049</v>
      </c>
      <c r="AB61" s="82">
        <f t="shared" si="8"/>
        <v>2.5747672806496337E-3</v>
      </c>
      <c r="AC61" s="82">
        <f t="shared" si="9"/>
        <v>7.1301247771836003E-3</v>
      </c>
      <c r="AD61" s="82">
        <f t="shared" si="10"/>
        <v>0.24697959992077639</v>
      </c>
      <c r="AE61" s="82">
        <f t="shared" si="11"/>
        <v>0.30085165379283024</v>
      </c>
      <c r="AF61" s="82">
        <f t="shared" si="12"/>
        <v>0.27609427609427611</v>
      </c>
      <c r="AG61" s="82">
        <f t="shared" si="13"/>
        <v>0.12398494751435928</v>
      </c>
      <c r="AH61" s="82">
        <f t="shared" si="14"/>
        <v>4.2384630619924736E-2</v>
      </c>
    </row>
    <row r="62" spans="2:34" ht="13.5" customHeight="1">
      <c r="B62" s="138">
        <v>57</v>
      </c>
      <c r="C62" s="139" t="s">
        <v>43</v>
      </c>
      <c r="D62" s="126">
        <v>3</v>
      </c>
      <c r="E62" s="184">
        <v>13</v>
      </c>
      <c r="F62" s="123">
        <f t="shared" si="0"/>
        <v>16</v>
      </c>
      <c r="G62" s="126">
        <v>18</v>
      </c>
      <c r="H62" s="184">
        <v>57</v>
      </c>
      <c r="I62" s="123">
        <f t="shared" si="1"/>
        <v>75</v>
      </c>
      <c r="J62" s="126">
        <v>184</v>
      </c>
      <c r="K62" s="184">
        <v>851</v>
      </c>
      <c r="L62" s="123">
        <f t="shared" si="2"/>
        <v>1035</v>
      </c>
      <c r="M62" s="126">
        <v>107</v>
      </c>
      <c r="N62" s="184">
        <v>1078</v>
      </c>
      <c r="O62" s="123">
        <f t="shared" si="3"/>
        <v>1185</v>
      </c>
      <c r="P62" s="126">
        <v>36</v>
      </c>
      <c r="Q62" s="184">
        <v>1083</v>
      </c>
      <c r="R62" s="123">
        <f t="shared" si="4"/>
        <v>1119</v>
      </c>
      <c r="S62" s="126">
        <v>24</v>
      </c>
      <c r="T62" s="184">
        <v>680</v>
      </c>
      <c r="U62" s="123">
        <f t="shared" si="5"/>
        <v>704</v>
      </c>
      <c r="V62" s="126">
        <v>7</v>
      </c>
      <c r="W62" s="184">
        <v>387</v>
      </c>
      <c r="X62" s="123">
        <f t="shared" si="6"/>
        <v>394</v>
      </c>
      <c r="Y62" s="126">
        <f t="shared" si="15"/>
        <v>379</v>
      </c>
      <c r="Z62" s="125">
        <f t="shared" si="15"/>
        <v>4149</v>
      </c>
      <c r="AA62" s="123">
        <f t="shared" si="7"/>
        <v>4528</v>
      </c>
      <c r="AB62" s="82">
        <f t="shared" si="8"/>
        <v>3.5335689045936395E-3</v>
      </c>
      <c r="AC62" s="82">
        <f t="shared" si="9"/>
        <v>1.6563604240282685E-2</v>
      </c>
      <c r="AD62" s="82">
        <f t="shared" si="10"/>
        <v>0.22857773851590105</v>
      </c>
      <c r="AE62" s="82">
        <f t="shared" si="11"/>
        <v>0.26170494699646646</v>
      </c>
      <c r="AF62" s="82">
        <f t="shared" si="12"/>
        <v>0.24712897526501768</v>
      </c>
      <c r="AG62" s="82">
        <f t="shared" si="13"/>
        <v>0.15547703180212014</v>
      </c>
      <c r="AH62" s="82">
        <f t="shared" si="14"/>
        <v>8.7014134275618368E-2</v>
      </c>
    </row>
    <row r="63" spans="2:34" ht="13.5" customHeight="1">
      <c r="B63" s="138">
        <v>58</v>
      </c>
      <c r="C63" s="139" t="s">
        <v>25</v>
      </c>
      <c r="D63" s="126">
        <v>0</v>
      </c>
      <c r="E63" s="184">
        <v>2</v>
      </c>
      <c r="F63" s="123">
        <f t="shared" si="0"/>
        <v>2</v>
      </c>
      <c r="G63" s="126">
        <v>0</v>
      </c>
      <c r="H63" s="184">
        <v>21</v>
      </c>
      <c r="I63" s="123">
        <f t="shared" si="1"/>
        <v>21</v>
      </c>
      <c r="J63" s="126">
        <v>152</v>
      </c>
      <c r="K63" s="184">
        <v>784</v>
      </c>
      <c r="L63" s="123">
        <f t="shared" si="2"/>
        <v>936</v>
      </c>
      <c r="M63" s="126">
        <v>110</v>
      </c>
      <c r="N63" s="184">
        <v>906</v>
      </c>
      <c r="O63" s="123">
        <f t="shared" si="3"/>
        <v>1016</v>
      </c>
      <c r="P63" s="126">
        <v>61</v>
      </c>
      <c r="Q63" s="184">
        <v>952</v>
      </c>
      <c r="R63" s="123">
        <f t="shared" si="4"/>
        <v>1013</v>
      </c>
      <c r="S63" s="126">
        <v>12</v>
      </c>
      <c r="T63" s="184">
        <v>547</v>
      </c>
      <c r="U63" s="123">
        <f t="shared" si="5"/>
        <v>559</v>
      </c>
      <c r="V63" s="126">
        <v>7</v>
      </c>
      <c r="W63" s="184">
        <v>230</v>
      </c>
      <c r="X63" s="123">
        <f t="shared" si="6"/>
        <v>237</v>
      </c>
      <c r="Y63" s="126">
        <f t="shared" si="15"/>
        <v>342</v>
      </c>
      <c r="Z63" s="125">
        <f t="shared" si="15"/>
        <v>3442</v>
      </c>
      <c r="AA63" s="123">
        <f t="shared" si="7"/>
        <v>3784</v>
      </c>
      <c r="AB63" s="82">
        <f t="shared" si="8"/>
        <v>5.2854122621564484E-4</v>
      </c>
      <c r="AC63" s="82">
        <f t="shared" si="9"/>
        <v>5.549682875264271E-3</v>
      </c>
      <c r="AD63" s="82">
        <f t="shared" si="10"/>
        <v>0.24735729386892177</v>
      </c>
      <c r="AE63" s="82">
        <f t="shared" si="11"/>
        <v>0.26849894291754756</v>
      </c>
      <c r="AF63" s="82">
        <f t="shared" si="12"/>
        <v>0.26770613107822411</v>
      </c>
      <c r="AG63" s="82">
        <f t="shared" si="13"/>
        <v>0.14772727272727273</v>
      </c>
      <c r="AH63" s="82">
        <f t="shared" si="14"/>
        <v>6.2632135306553913E-2</v>
      </c>
    </row>
    <row r="64" spans="2:34" ht="13.5" customHeight="1">
      <c r="B64" s="138">
        <v>59</v>
      </c>
      <c r="C64" s="139" t="s">
        <v>20</v>
      </c>
      <c r="D64" s="126">
        <v>4</v>
      </c>
      <c r="E64" s="184">
        <v>16</v>
      </c>
      <c r="F64" s="123">
        <f t="shared" si="0"/>
        <v>20</v>
      </c>
      <c r="G64" s="126">
        <v>27</v>
      </c>
      <c r="H64" s="184">
        <v>59</v>
      </c>
      <c r="I64" s="123">
        <f t="shared" si="1"/>
        <v>86</v>
      </c>
      <c r="J64" s="126">
        <v>1105</v>
      </c>
      <c r="K64" s="184">
        <v>5981</v>
      </c>
      <c r="L64" s="123">
        <f t="shared" si="2"/>
        <v>7086</v>
      </c>
      <c r="M64" s="126">
        <v>901</v>
      </c>
      <c r="N64" s="184">
        <v>8275</v>
      </c>
      <c r="O64" s="123">
        <f t="shared" si="3"/>
        <v>9176</v>
      </c>
      <c r="P64" s="126">
        <v>419</v>
      </c>
      <c r="Q64" s="184">
        <v>7587</v>
      </c>
      <c r="R64" s="123">
        <f t="shared" si="4"/>
        <v>8006</v>
      </c>
      <c r="S64" s="126">
        <v>105</v>
      </c>
      <c r="T64" s="184">
        <v>3843</v>
      </c>
      <c r="U64" s="123">
        <f t="shared" si="5"/>
        <v>3948</v>
      </c>
      <c r="V64" s="126">
        <v>10</v>
      </c>
      <c r="W64" s="184">
        <v>1331</v>
      </c>
      <c r="X64" s="123">
        <f t="shared" si="6"/>
        <v>1341</v>
      </c>
      <c r="Y64" s="126">
        <f t="shared" si="15"/>
        <v>2571</v>
      </c>
      <c r="Z64" s="125">
        <f t="shared" si="15"/>
        <v>27092</v>
      </c>
      <c r="AA64" s="123">
        <f t="shared" si="7"/>
        <v>29663</v>
      </c>
      <c r="AB64" s="82">
        <f t="shared" si="8"/>
        <v>6.7424063648316088E-4</v>
      </c>
      <c r="AC64" s="82">
        <f t="shared" si="9"/>
        <v>2.8992347368775916E-3</v>
      </c>
      <c r="AD64" s="82">
        <f t="shared" si="10"/>
        <v>0.23888345750598389</v>
      </c>
      <c r="AE64" s="82">
        <f t="shared" si="11"/>
        <v>0.30934160401847421</v>
      </c>
      <c r="AF64" s="82">
        <f t="shared" si="12"/>
        <v>0.26989852678420928</v>
      </c>
      <c r="AG64" s="82">
        <f t="shared" si="13"/>
        <v>0.13309510164177596</v>
      </c>
      <c r="AH64" s="82">
        <f t="shared" si="14"/>
        <v>4.5207834676195935E-2</v>
      </c>
    </row>
    <row r="65" spans="2:34" ht="13.5" customHeight="1">
      <c r="B65" s="138">
        <v>60</v>
      </c>
      <c r="C65" s="139" t="s">
        <v>44</v>
      </c>
      <c r="D65" s="126">
        <v>0</v>
      </c>
      <c r="E65" s="184">
        <v>19</v>
      </c>
      <c r="F65" s="123">
        <f t="shared" si="0"/>
        <v>19</v>
      </c>
      <c r="G65" s="126">
        <v>3</v>
      </c>
      <c r="H65" s="184">
        <v>41</v>
      </c>
      <c r="I65" s="123">
        <f t="shared" si="1"/>
        <v>44</v>
      </c>
      <c r="J65" s="126">
        <v>108</v>
      </c>
      <c r="K65" s="184">
        <v>791</v>
      </c>
      <c r="L65" s="123">
        <f t="shared" si="2"/>
        <v>899</v>
      </c>
      <c r="M65" s="126">
        <v>55</v>
      </c>
      <c r="N65" s="184">
        <v>1215</v>
      </c>
      <c r="O65" s="123">
        <f t="shared" si="3"/>
        <v>1270</v>
      </c>
      <c r="P65" s="126">
        <v>74</v>
      </c>
      <c r="Q65" s="184">
        <v>998</v>
      </c>
      <c r="R65" s="123">
        <f t="shared" si="4"/>
        <v>1072</v>
      </c>
      <c r="S65" s="126">
        <v>1</v>
      </c>
      <c r="T65" s="184">
        <v>724</v>
      </c>
      <c r="U65" s="123">
        <f t="shared" si="5"/>
        <v>725</v>
      </c>
      <c r="V65" s="126">
        <v>0</v>
      </c>
      <c r="W65" s="184">
        <v>298</v>
      </c>
      <c r="X65" s="123">
        <f t="shared" si="6"/>
        <v>298</v>
      </c>
      <c r="Y65" s="126">
        <f t="shared" si="15"/>
        <v>241</v>
      </c>
      <c r="Z65" s="125">
        <f t="shared" si="15"/>
        <v>4086</v>
      </c>
      <c r="AA65" s="123">
        <f t="shared" si="7"/>
        <v>4327</v>
      </c>
      <c r="AB65" s="82">
        <f t="shared" si="8"/>
        <v>4.3910330483013637E-3</v>
      </c>
      <c r="AC65" s="82">
        <f t="shared" si="9"/>
        <v>1.0168708111855789E-2</v>
      </c>
      <c r="AD65" s="82">
        <f t="shared" si="10"/>
        <v>0.20776519528541715</v>
      </c>
      <c r="AE65" s="82">
        <f t="shared" si="11"/>
        <v>0.29350589322856485</v>
      </c>
      <c r="AF65" s="82">
        <f t="shared" si="12"/>
        <v>0.24774670672521376</v>
      </c>
      <c r="AG65" s="82">
        <f t="shared" si="13"/>
        <v>0.16755257684307834</v>
      </c>
      <c r="AH65" s="82">
        <f t="shared" si="14"/>
        <v>6.8869886757568749E-2</v>
      </c>
    </row>
    <row r="66" spans="2:34" ht="13.5" customHeight="1">
      <c r="B66" s="138">
        <v>61</v>
      </c>
      <c r="C66" s="139" t="s">
        <v>16</v>
      </c>
      <c r="D66" s="126">
        <v>0</v>
      </c>
      <c r="E66" s="184">
        <v>0</v>
      </c>
      <c r="F66" s="123">
        <f t="shared" si="0"/>
        <v>0</v>
      </c>
      <c r="G66" s="126">
        <v>11</v>
      </c>
      <c r="H66" s="184">
        <v>5</v>
      </c>
      <c r="I66" s="123">
        <f t="shared" si="1"/>
        <v>16</v>
      </c>
      <c r="J66" s="126">
        <v>119</v>
      </c>
      <c r="K66" s="184">
        <v>788</v>
      </c>
      <c r="L66" s="123">
        <f t="shared" si="2"/>
        <v>907</v>
      </c>
      <c r="M66" s="126">
        <v>118</v>
      </c>
      <c r="N66" s="184">
        <v>1046</v>
      </c>
      <c r="O66" s="123">
        <f t="shared" si="3"/>
        <v>1164</v>
      </c>
      <c r="P66" s="126">
        <v>38</v>
      </c>
      <c r="Q66" s="184">
        <v>814</v>
      </c>
      <c r="R66" s="123">
        <f t="shared" si="4"/>
        <v>852</v>
      </c>
      <c r="S66" s="126">
        <v>4</v>
      </c>
      <c r="T66" s="184">
        <v>450</v>
      </c>
      <c r="U66" s="123">
        <f t="shared" si="5"/>
        <v>454</v>
      </c>
      <c r="V66" s="126">
        <v>1</v>
      </c>
      <c r="W66" s="184">
        <v>121</v>
      </c>
      <c r="X66" s="123">
        <f t="shared" si="6"/>
        <v>122</v>
      </c>
      <c r="Y66" s="126">
        <f t="shared" si="15"/>
        <v>291</v>
      </c>
      <c r="Z66" s="125">
        <f t="shared" si="15"/>
        <v>3224</v>
      </c>
      <c r="AA66" s="123">
        <f t="shared" si="7"/>
        <v>3515</v>
      </c>
      <c r="AB66" s="82">
        <f t="shared" si="8"/>
        <v>0</v>
      </c>
      <c r="AC66" s="82">
        <f t="shared" si="9"/>
        <v>4.551920341394026E-3</v>
      </c>
      <c r="AD66" s="82">
        <f t="shared" si="10"/>
        <v>0.25803698435277383</v>
      </c>
      <c r="AE66" s="82">
        <f t="shared" si="11"/>
        <v>0.33115220483641539</v>
      </c>
      <c r="AF66" s="82">
        <f t="shared" si="12"/>
        <v>0.24238975817923186</v>
      </c>
      <c r="AG66" s="82">
        <f t="shared" si="13"/>
        <v>0.12916073968705546</v>
      </c>
      <c r="AH66" s="82">
        <f t="shared" si="14"/>
        <v>3.4708392603129447E-2</v>
      </c>
    </row>
    <row r="67" spans="2:34" ht="13.5" customHeight="1">
      <c r="B67" s="138">
        <v>62</v>
      </c>
      <c r="C67" s="139" t="s">
        <v>17</v>
      </c>
      <c r="D67" s="126">
        <v>0</v>
      </c>
      <c r="E67" s="184">
        <v>8</v>
      </c>
      <c r="F67" s="123">
        <f t="shared" si="0"/>
        <v>8</v>
      </c>
      <c r="G67" s="126">
        <v>3</v>
      </c>
      <c r="H67" s="184">
        <v>47</v>
      </c>
      <c r="I67" s="123">
        <f t="shared" si="1"/>
        <v>50</v>
      </c>
      <c r="J67" s="126">
        <v>270</v>
      </c>
      <c r="K67" s="184">
        <v>890</v>
      </c>
      <c r="L67" s="123">
        <f t="shared" si="2"/>
        <v>1160</v>
      </c>
      <c r="M67" s="126">
        <v>148</v>
      </c>
      <c r="N67" s="184">
        <v>1258</v>
      </c>
      <c r="O67" s="123">
        <f t="shared" si="3"/>
        <v>1406</v>
      </c>
      <c r="P67" s="126">
        <v>67</v>
      </c>
      <c r="Q67" s="184">
        <v>1130</v>
      </c>
      <c r="R67" s="123">
        <f t="shared" si="4"/>
        <v>1197</v>
      </c>
      <c r="S67" s="126">
        <v>5</v>
      </c>
      <c r="T67" s="184">
        <v>526</v>
      </c>
      <c r="U67" s="123">
        <f t="shared" si="5"/>
        <v>531</v>
      </c>
      <c r="V67" s="126">
        <v>1</v>
      </c>
      <c r="W67" s="184">
        <v>160</v>
      </c>
      <c r="X67" s="123">
        <f t="shared" si="6"/>
        <v>161</v>
      </c>
      <c r="Y67" s="126">
        <f t="shared" si="15"/>
        <v>494</v>
      </c>
      <c r="Z67" s="125">
        <f t="shared" si="15"/>
        <v>4019</v>
      </c>
      <c r="AA67" s="123">
        <f t="shared" si="7"/>
        <v>4513</v>
      </c>
      <c r="AB67" s="82">
        <f t="shared" si="8"/>
        <v>1.7726567693330379E-3</v>
      </c>
      <c r="AC67" s="82">
        <f t="shared" si="9"/>
        <v>1.1079104808331486E-2</v>
      </c>
      <c r="AD67" s="82">
        <f t="shared" si="10"/>
        <v>0.2570352315532905</v>
      </c>
      <c r="AE67" s="82">
        <f t="shared" si="11"/>
        <v>0.31154442721028142</v>
      </c>
      <c r="AF67" s="82">
        <f t="shared" si="12"/>
        <v>0.2652337691114558</v>
      </c>
      <c r="AG67" s="82">
        <f t="shared" si="13"/>
        <v>0.11766009306448039</v>
      </c>
      <c r="AH67" s="82">
        <f t="shared" si="14"/>
        <v>3.5674717482827391E-2</v>
      </c>
    </row>
    <row r="68" spans="2:34" ht="13.5" customHeight="1">
      <c r="B68" s="138">
        <v>63</v>
      </c>
      <c r="C68" s="139" t="s">
        <v>26</v>
      </c>
      <c r="D68" s="126">
        <v>0</v>
      </c>
      <c r="E68" s="184">
        <v>18</v>
      </c>
      <c r="F68" s="123">
        <f t="shared" si="0"/>
        <v>18</v>
      </c>
      <c r="G68" s="126">
        <v>0</v>
      </c>
      <c r="H68" s="184">
        <v>12</v>
      </c>
      <c r="I68" s="123">
        <f t="shared" si="1"/>
        <v>12</v>
      </c>
      <c r="J68" s="126">
        <v>126</v>
      </c>
      <c r="K68" s="184">
        <v>613</v>
      </c>
      <c r="L68" s="123">
        <f t="shared" si="2"/>
        <v>739</v>
      </c>
      <c r="M68" s="126">
        <v>186</v>
      </c>
      <c r="N68" s="184">
        <v>955</v>
      </c>
      <c r="O68" s="123">
        <f t="shared" si="3"/>
        <v>1141</v>
      </c>
      <c r="P68" s="126">
        <v>58</v>
      </c>
      <c r="Q68" s="184">
        <v>910</v>
      </c>
      <c r="R68" s="123">
        <f t="shared" si="4"/>
        <v>968</v>
      </c>
      <c r="S68" s="126">
        <v>11</v>
      </c>
      <c r="T68" s="184">
        <v>549</v>
      </c>
      <c r="U68" s="123">
        <f t="shared" si="5"/>
        <v>560</v>
      </c>
      <c r="V68" s="126">
        <v>4</v>
      </c>
      <c r="W68" s="184">
        <v>258</v>
      </c>
      <c r="X68" s="123">
        <f t="shared" si="6"/>
        <v>262</v>
      </c>
      <c r="Y68" s="126">
        <f t="shared" si="15"/>
        <v>385</v>
      </c>
      <c r="Z68" s="125">
        <f t="shared" si="15"/>
        <v>3315</v>
      </c>
      <c r="AA68" s="123">
        <f t="shared" si="7"/>
        <v>3700</v>
      </c>
      <c r="AB68" s="82">
        <f t="shared" si="8"/>
        <v>4.8648648648648646E-3</v>
      </c>
      <c r="AC68" s="82">
        <f t="shared" si="9"/>
        <v>3.2432432432432431E-3</v>
      </c>
      <c r="AD68" s="82">
        <f t="shared" si="10"/>
        <v>0.19972972972972974</v>
      </c>
      <c r="AE68" s="82">
        <f t="shared" si="11"/>
        <v>0.30837837837837839</v>
      </c>
      <c r="AF68" s="82">
        <f t="shared" si="12"/>
        <v>0.26162162162162161</v>
      </c>
      <c r="AG68" s="82">
        <f t="shared" si="13"/>
        <v>0.15135135135135136</v>
      </c>
      <c r="AH68" s="82">
        <f t="shared" si="14"/>
        <v>7.0810810810810809E-2</v>
      </c>
    </row>
    <row r="69" spans="2:34" ht="13.5" customHeight="1">
      <c r="B69" s="138">
        <v>64</v>
      </c>
      <c r="C69" s="139" t="s">
        <v>45</v>
      </c>
      <c r="D69" s="126">
        <v>0</v>
      </c>
      <c r="E69" s="184">
        <v>29</v>
      </c>
      <c r="F69" s="123">
        <f t="shared" si="0"/>
        <v>29</v>
      </c>
      <c r="G69" s="126">
        <v>12</v>
      </c>
      <c r="H69" s="184">
        <v>118</v>
      </c>
      <c r="I69" s="123">
        <f t="shared" si="1"/>
        <v>130</v>
      </c>
      <c r="J69" s="126">
        <v>131</v>
      </c>
      <c r="K69" s="184">
        <v>884</v>
      </c>
      <c r="L69" s="123">
        <f t="shared" si="2"/>
        <v>1015</v>
      </c>
      <c r="M69" s="126">
        <v>114</v>
      </c>
      <c r="N69" s="184">
        <v>1107</v>
      </c>
      <c r="O69" s="123">
        <f t="shared" si="3"/>
        <v>1221</v>
      </c>
      <c r="P69" s="126">
        <v>54</v>
      </c>
      <c r="Q69" s="184">
        <v>977</v>
      </c>
      <c r="R69" s="123">
        <f t="shared" si="4"/>
        <v>1031</v>
      </c>
      <c r="S69" s="126">
        <v>13</v>
      </c>
      <c r="T69" s="184">
        <v>627</v>
      </c>
      <c r="U69" s="123">
        <f t="shared" si="5"/>
        <v>640</v>
      </c>
      <c r="V69" s="126">
        <v>0</v>
      </c>
      <c r="W69" s="184">
        <v>195</v>
      </c>
      <c r="X69" s="123">
        <f t="shared" si="6"/>
        <v>195</v>
      </c>
      <c r="Y69" s="126">
        <f t="shared" si="15"/>
        <v>324</v>
      </c>
      <c r="Z69" s="125">
        <f t="shared" si="15"/>
        <v>3937</v>
      </c>
      <c r="AA69" s="123">
        <f t="shared" si="7"/>
        <v>4261</v>
      </c>
      <c r="AB69" s="82">
        <f t="shared" si="8"/>
        <v>6.8059141046702652E-3</v>
      </c>
      <c r="AC69" s="82">
        <f t="shared" si="9"/>
        <v>3.0509270124383949E-2</v>
      </c>
      <c r="AD69" s="82">
        <f t="shared" si="10"/>
        <v>0.23820699366345929</v>
      </c>
      <c r="AE69" s="82">
        <f t="shared" si="11"/>
        <v>0.28655245247594463</v>
      </c>
      <c r="AF69" s="82">
        <f t="shared" si="12"/>
        <v>0.24196198075569114</v>
      </c>
      <c r="AG69" s="82">
        <f t="shared" si="13"/>
        <v>0.15019948368927483</v>
      </c>
      <c r="AH69" s="82">
        <f t="shared" si="14"/>
        <v>4.5763905186575922E-2</v>
      </c>
    </row>
    <row r="70" spans="2:34" ht="13.5" customHeight="1">
      <c r="B70" s="138">
        <v>65</v>
      </c>
      <c r="C70" s="139" t="s">
        <v>10</v>
      </c>
      <c r="D70" s="126">
        <v>4</v>
      </c>
      <c r="E70" s="184">
        <v>1</v>
      </c>
      <c r="F70" s="123">
        <f t="shared" si="0"/>
        <v>5</v>
      </c>
      <c r="G70" s="126">
        <v>1</v>
      </c>
      <c r="H70" s="184">
        <v>17</v>
      </c>
      <c r="I70" s="123">
        <f t="shared" si="1"/>
        <v>18</v>
      </c>
      <c r="J70" s="126">
        <v>65</v>
      </c>
      <c r="K70" s="184">
        <v>440</v>
      </c>
      <c r="L70" s="123">
        <f t="shared" si="2"/>
        <v>505</v>
      </c>
      <c r="M70" s="126">
        <v>52</v>
      </c>
      <c r="N70" s="184">
        <v>542</v>
      </c>
      <c r="O70" s="123">
        <f t="shared" si="3"/>
        <v>594</v>
      </c>
      <c r="P70" s="126">
        <v>14</v>
      </c>
      <c r="Q70" s="184">
        <v>459</v>
      </c>
      <c r="R70" s="123">
        <f t="shared" si="4"/>
        <v>473</v>
      </c>
      <c r="S70" s="126">
        <v>7</v>
      </c>
      <c r="T70" s="184">
        <v>345</v>
      </c>
      <c r="U70" s="123">
        <f t="shared" si="5"/>
        <v>352</v>
      </c>
      <c r="V70" s="126">
        <v>1</v>
      </c>
      <c r="W70" s="184">
        <v>167</v>
      </c>
      <c r="X70" s="123">
        <f t="shared" si="6"/>
        <v>168</v>
      </c>
      <c r="Y70" s="126">
        <f t="shared" si="15"/>
        <v>144</v>
      </c>
      <c r="Z70" s="125">
        <f t="shared" si="15"/>
        <v>1971</v>
      </c>
      <c r="AA70" s="123">
        <f t="shared" si="7"/>
        <v>2115</v>
      </c>
      <c r="AB70" s="82">
        <f t="shared" si="8"/>
        <v>2.3640661938534278E-3</v>
      </c>
      <c r="AC70" s="82">
        <f t="shared" si="9"/>
        <v>8.5106382978723406E-3</v>
      </c>
      <c r="AD70" s="82">
        <f t="shared" si="10"/>
        <v>0.23877068557919623</v>
      </c>
      <c r="AE70" s="82">
        <f t="shared" si="11"/>
        <v>0.28085106382978725</v>
      </c>
      <c r="AF70" s="82">
        <f t="shared" si="12"/>
        <v>0.22364066193853427</v>
      </c>
      <c r="AG70" s="82">
        <f t="shared" si="13"/>
        <v>0.16643026004728131</v>
      </c>
      <c r="AH70" s="82">
        <f t="shared" si="14"/>
        <v>7.9432624113475181E-2</v>
      </c>
    </row>
    <row r="71" spans="2:34" ht="13.5" customHeight="1">
      <c r="B71" s="138">
        <v>66</v>
      </c>
      <c r="C71" s="139" t="s">
        <v>5</v>
      </c>
      <c r="D71" s="126">
        <v>0</v>
      </c>
      <c r="E71" s="184">
        <v>0</v>
      </c>
      <c r="F71" s="123">
        <f t="shared" ref="F71:F79" si="16">SUM(D71:E71)</f>
        <v>0</v>
      </c>
      <c r="G71" s="126">
        <v>0</v>
      </c>
      <c r="H71" s="184">
        <v>9</v>
      </c>
      <c r="I71" s="123">
        <f t="shared" ref="I71:I79" si="17">SUM(G71:H71)</f>
        <v>9</v>
      </c>
      <c r="J71" s="126">
        <v>77</v>
      </c>
      <c r="K71" s="184">
        <v>397</v>
      </c>
      <c r="L71" s="123">
        <f t="shared" ref="L71:L79" si="18">SUM(J71:K71)</f>
        <v>474</v>
      </c>
      <c r="M71" s="126">
        <v>54</v>
      </c>
      <c r="N71" s="184">
        <v>465</v>
      </c>
      <c r="O71" s="123">
        <f t="shared" ref="O71:O79" si="19">SUM(M71:N71)</f>
        <v>519</v>
      </c>
      <c r="P71" s="126">
        <v>41</v>
      </c>
      <c r="Q71" s="184">
        <v>380</v>
      </c>
      <c r="R71" s="123">
        <f t="shared" ref="R71:R79" si="20">SUM(P71:Q71)</f>
        <v>421</v>
      </c>
      <c r="S71" s="126">
        <v>13</v>
      </c>
      <c r="T71" s="184">
        <v>326</v>
      </c>
      <c r="U71" s="123">
        <f t="shared" ref="U71:U79" si="21">SUM(S71:T71)</f>
        <v>339</v>
      </c>
      <c r="V71" s="126">
        <v>0</v>
      </c>
      <c r="W71" s="184">
        <v>157</v>
      </c>
      <c r="X71" s="123">
        <f t="shared" ref="X71:X79" si="22">SUM(V71:W71)</f>
        <v>157</v>
      </c>
      <c r="Y71" s="126">
        <f t="shared" si="15"/>
        <v>185</v>
      </c>
      <c r="Z71" s="125">
        <f t="shared" si="15"/>
        <v>1734</v>
      </c>
      <c r="AA71" s="123">
        <f t="shared" si="15"/>
        <v>1919</v>
      </c>
      <c r="AB71" s="82">
        <f t="shared" ref="AB71:AB79" si="23">IFERROR(F71/$AA71,"-")</f>
        <v>0</v>
      </c>
      <c r="AC71" s="82">
        <f t="shared" ref="AC71:AC79" si="24">IFERROR(I71/$AA71,"-")</f>
        <v>4.6899426784783741E-3</v>
      </c>
      <c r="AD71" s="82">
        <f t="shared" ref="AD71:AD79" si="25">IFERROR(L71/$AA71,"-")</f>
        <v>0.24700364773319436</v>
      </c>
      <c r="AE71" s="82">
        <f t="shared" ref="AE71:AE79" si="26">IFERROR(O71/$AA71,"-")</f>
        <v>0.27045336112558627</v>
      </c>
      <c r="AF71" s="82">
        <f t="shared" ref="AF71:AF79" si="27">IFERROR(R71/$AA71,"-")</f>
        <v>0.21938509640437728</v>
      </c>
      <c r="AG71" s="82">
        <f t="shared" ref="AG71:AG79" si="28">IFERROR(U71/$AA71,"-")</f>
        <v>0.17665450755601875</v>
      </c>
      <c r="AH71" s="82">
        <f t="shared" ref="AH71:AH79" si="29">IFERROR(X71/$AA71,"-")</f>
        <v>8.181344450234497E-2</v>
      </c>
    </row>
    <row r="72" spans="2:34" ht="13.5" customHeight="1">
      <c r="B72" s="138">
        <v>67</v>
      </c>
      <c r="C72" s="139" t="s">
        <v>6</v>
      </c>
      <c r="D72" s="126">
        <v>0</v>
      </c>
      <c r="E72" s="184">
        <v>12</v>
      </c>
      <c r="F72" s="123">
        <f t="shared" si="16"/>
        <v>12</v>
      </c>
      <c r="G72" s="126">
        <v>0</v>
      </c>
      <c r="H72" s="184">
        <v>26</v>
      </c>
      <c r="I72" s="123">
        <f t="shared" si="17"/>
        <v>26</v>
      </c>
      <c r="J72" s="126">
        <v>54</v>
      </c>
      <c r="K72" s="184">
        <v>244</v>
      </c>
      <c r="L72" s="123">
        <f t="shared" si="18"/>
        <v>298</v>
      </c>
      <c r="M72" s="126">
        <v>14</v>
      </c>
      <c r="N72" s="184">
        <v>186</v>
      </c>
      <c r="O72" s="123">
        <f t="shared" si="19"/>
        <v>200</v>
      </c>
      <c r="P72" s="126">
        <v>21</v>
      </c>
      <c r="Q72" s="184">
        <v>249</v>
      </c>
      <c r="R72" s="123">
        <f t="shared" si="20"/>
        <v>270</v>
      </c>
      <c r="S72" s="126">
        <v>1</v>
      </c>
      <c r="T72" s="184">
        <v>116</v>
      </c>
      <c r="U72" s="123">
        <f t="shared" si="21"/>
        <v>117</v>
      </c>
      <c r="V72" s="126">
        <v>0</v>
      </c>
      <c r="W72" s="184">
        <v>100</v>
      </c>
      <c r="X72" s="123">
        <f t="shared" si="22"/>
        <v>100</v>
      </c>
      <c r="Y72" s="126">
        <f t="shared" ref="Y72:AA79" si="30">SUM(D72,G72,J72,M72,P72,S72,V72)</f>
        <v>90</v>
      </c>
      <c r="Z72" s="125">
        <f t="shared" si="30"/>
        <v>933</v>
      </c>
      <c r="AA72" s="123">
        <f t="shared" si="30"/>
        <v>1023</v>
      </c>
      <c r="AB72" s="82">
        <f t="shared" si="23"/>
        <v>1.1730205278592375E-2</v>
      </c>
      <c r="AC72" s="82">
        <f t="shared" si="24"/>
        <v>2.5415444770283482E-2</v>
      </c>
      <c r="AD72" s="82">
        <f t="shared" si="25"/>
        <v>0.29130009775171067</v>
      </c>
      <c r="AE72" s="82">
        <f t="shared" si="26"/>
        <v>0.19550342130987292</v>
      </c>
      <c r="AF72" s="82">
        <f t="shared" si="27"/>
        <v>0.26392961876832843</v>
      </c>
      <c r="AG72" s="82">
        <f t="shared" si="28"/>
        <v>0.11436950146627566</v>
      </c>
      <c r="AH72" s="82">
        <f t="shared" si="29"/>
        <v>9.7751710654936458E-2</v>
      </c>
    </row>
    <row r="73" spans="2:34" ht="13.5" customHeight="1">
      <c r="B73" s="138">
        <v>68</v>
      </c>
      <c r="C73" s="139" t="s">
        <v>46</v>
      </c>
      <c r="D73" s="126">
        <v>0</v>
      </c>
      <c r="E73" s="184">
        <v>11</v>
      </c>
      <c r="F73" s="123">
        <f t="shared" si="16"/>
        <v>11</v>
      </c>
      <c r="G73" s="126">
        <v>5</v>
      </c>
      <c r="H73" s="184">
        <v>24</v>
      </c>
      <c r="I73" s="123">
        <f t="shared" si="17"/>
        <v>29</v>
      </c>
      <c r="J73" s="126">
        <v>53</v>
      </c>
      <c r="K73" s="184">
        <v>281</v>
      </c>
      <c r="L73" s="123">
        <f t="shared" si="18"/>
        <v>334</v>
      </c>
      <c r="M73" s="126">
        <v>21</v>
      </c>
      <c r="N73" s="184">
        <v>324</v>
      </c>
      <c r="O73" s="123">
        <f t="shared" si="19"/>
        <v>345</v>
      </c>
      <c r="P73" s="126">
        <v>7</v>
      </c>
      <c r="Q73" s="184">
        <v>429</v>
      </c>
      <c r="R73" s="123">
        <f t="shared" si="20"/>
        <v>436</v>
      </c>
      <c r="S73" s="126">
        <v>4</v>
      </c>
      <c r="T73" s="184">
        <v>281</v>
      </c>
      <c r="U73" s="123">
        <f t="shared" si="21"/>
        <v>285</v>
      </c>
      <c r="V73" s="126">
        <v>0</v>
      </c>
      <c r="W73" s="184">
        <v>76</v>
      </c>
      <c r="X73" s="123">
        <f t="shared" si="22"/>
        <v>76</v>
      </c>
      <c r="Y73" s="126">
        <f t="shared" si="30"/>
        <v>90</v>
      </c>
      <c r="Z73" s="125">
        <f t="shared" si="30"/>
        <v>1426</v>
      </c>
      <c r="AA73" s="123">
        <f t="shared" si="30"/>
        <v>1516</v>
      </c>
      <c r="AB73" s="82">
        <f t="shared" si="23"/>
        <v>7.2559366754617414E-3</v>
      </c>
      <c r="AC73" s="82">
        <f t="shared" si="24"/>
        <v>1.912928759894459E-2</v>
      </c>
      <c r="AD73" s="82">
        <f t="shared" si="25"/>
        <v>0.22031662269129287</v>
      </c>
      <c r="AE73" s="82">
        <f t="shared" si="26"/>
        <v>0.22757255936675461</v>
      </c>
      <c r="AF73" s="82">
        <f t="shared" si="27"/>
        <v>0.28759894459102903</v>
      </c>
      <c r="AG73" s="82">
        <f t="shared" si="28"/>
        <v>0.1879947229551451</v>
      </c>
      <c r="AH73" s="82">
        <f t="shared" si="29"/>
        <v>5.0131926121372031E-2</v>
      </c>
    </row>
    <row r="74" spans="2:34" ht="13.5" customHeight="1">
      <c r="B74" s="138">
        <v>69</v>
      </c>
      <c r="C74" s="139" t="s">
        <v>47</v>
      </c>
      <c r="D74" s="126">
        <v>1</v>
      </c>
      <c r="E74" s="184">
        <v>6</v>
      </c>
      <c r="F74" s="123">
        <f t="shared" si="16"/>
        <v>7</v>
      </c>
      <c r="G74" s="126">
        <v>1</v>
      </c>
      <c r="H74" s="184">
        <v>24</v>
      </c>
      <c r="I74" s="123">
        <f t="shared" si="17"/>
        <v>25</v>
      </c>
      <c r="J74" s="126">
        <v>116</v>
      </c>
      <c r="K74" s="184">
        <v>627</v>
      </c>
      <c r="L74" s="123">
        <f t="shared" si="18"/>
        <v>743</v>
      </c>
      <c r="M74" s="126">
        <v>119</v>
      </c>
      <c r="N74" s="184">
        <v>642</v>
      </c>
      <c r="O74" s="123">
        <f t="shared" si="19"/>
        <v>761</v>
      </c>
      <c r="P74" s="126">
        <v>15</v>
      </c>
      <c r="Q74" s="184">
        <v>539</v>
      </c>
      <c r="R74" s="123">
        <f t="shared" si="20"/>
        <v>554</v>
      </c>
      <c r="S74" s="126">
        <v>28</v>
      </c>
      <c r="T74" s="184">
        <v>389</v>
      </c>
      <c r="U74" s="123">
        <f t="shared" si="21"/>
        <v>417</v>
      </c>
      <c r="V74" s="126">
        <v>0</v>
      </c>
      <c r="W74" s="184">
        <v>188</v>
      </c>
      <c r="X74" s="123">
        <f t="shared" si="22"/>
        <v>188</v>
      </c>
      <c r="Y74" s="126">
        <f t="shared" si="30"/>
        <v>280</v>
      </c>
      <c r="Z74" s="125">
        <f t="shared" si="30"/>
        <v>2415</v>
      </c>
      <c r="AA74" s="123">
        <f t="shared" si="30"/>
        <v>2695</v>
      </c>
      <c r="AB74" s="82">
        <f t="shared" si="23"/>
        <v>2.5974025974025974E-3</v>
      </c>
      <c r="AC74" s="82">
        <f t="shared" si="24"/>
        <v>9.2764378478664197E-3</v>
      </c>
      <c r="AD74" s="82">
        <f t="shared" si="25"/>
        <v>0.27569573283859</v>
      </c>
      <c r="AE74" s="82">
        <f t="shared" si="26"/>
        <v>0.28237476808905382</v>
      </c>
      <c r="AF74" s="82">
        <f t="shared" si="27"/>
        <v>0.20556586270871985</v>
      </c>
      <c r="AG74" s="82">
        <f t="shared" si="28"/>
        <v>0.15473098330241186</v>
      </c>
      <c r="AH74" s="82">
        <f t="shared" si="29"/>
        <v>6.9758812615955471E-2</v>
      </c>
    </row>
    <row r="75" spans="2:34" ht="13.5" customHeight="1">
      <c r="B75" s="138">
        <v>70</v>
      </c>
      <c r="C75" s="139" t="s">
        <v>48</v>
      </c>
      <c r="D75" s="126">
        <v>0</v>
      </c>
      <c r="E75" s="184">
        <v>0</v>
      </c>
      <c r="F75" s="123">
        <f t="shared" si="16"/>
        <v>0</v>
      </c>
      <c r="G75" s="126">
        <v>0</v>
      </c>
      <c r="H75" s="184">
        <v>1</v>
      </c>
      <c r="I75" s="123">
        <f t="shared" si="17"/>
        <v>1</v>
      </c>
      <c r="J75" s="126">
        <v>42</v>
      </c>
      <c r="K75" s="184">
        <v>92</v>
      </c>
      <c r="L75" s="123">
        <f t="shared" si="18"/>
        <v>134</v>
      </c>
      <c r="M75" s="126">
        <v>19</v>
      </c>
      <c r="N75" s="184">
        <v>117</v>
      </c>
      <c r="O75" s="123">
        <f t="shared" si="19"/>
        <v>136</v>
      </c>
      <c r="P75" s="126">
        <v>4</v>
      </c>
      <c r="Q75" s="184">
        <v>127</v>
      </c>
      <c r="R75" s="123">
        <f t="shared" si="20"/>
        <v>131</v>
      </c>
      <c r="S75" s="126">
        <v>0</v>
      </c>
      <c r="T75" s="184">
        <v>97</v>
      </c>
      <c r="U75" s="123">
        <f t="shared" si="21"/>
        <v>97</v>
      </c>
      <c r="V75" s="126">
        <v>7</v>
      </c>
      <c r="W75" s="184">
        <v>25</v>
      </c>
      <c r="X75" s="123">
        <f t="shared" si="22"/>
        <v>32</v>
      </c>
      <c r="Y75" s="126">
        <f t="shared" si="30"/>
        <v>72</v>
      </c>
      <c r="Z75" s="125">
        <f t="shared" si="30"/>
        <v>459</v>
      </c>
      <c r="AA75" s="123">
        <f t="shared" si="30"/>
        <v>531</v>
      </c>
      <c r="AB75" s="82">
        <f t="shared" si="23"/>
        <v>0</v>
      </c>
      <c r="AC75" s="82">
        <f t="shared" si="24"/>
        <v>1.8832391713747645E-3</v>
      </c>
      <c r="AD75" s="82">
        <f t="shared" si="25"/>
        <v>0.25235404896421848</v>
      </c>
      <c r="AE75" s="82">
        <f t="shared" si="26"/>
        <v>0.25612052730696799</v>
      </c>
      <c r="AF75" s="82">
        <f t="shared" si="27"/>
        <v>0.24670433145009416</v>
      </c>
      <c r="AG75" s="82">
        <f t="shared" si="28"/>
        <v>0.18267419962335216</v>
      </c>
      <c r="AH75" s="82">
        <f t="shared" si="29"/>
        <v>6.0263653483992465E-2</v>
      </c>
    </row>
    <row r="76" spans="2:34" ht="13.5" customHeight="1">
      <c r="B76" s="138">
        <v>71</v>
      </c>
      <c r="C76" s="139" t="s">
        <v>49</v>
      </c>
      <c r="D76" s="126">
        <v>0</v>
      </c>
      <c r="E76" s="184">
        <v>10</v>
      </c>
      <c r="F76" s="123">
        <f t="shared" si="16"/>
        <v>10</v>
      </c>
      <c r="G76" s="126">
        <v>0</v>
      </c>
      <c r="H76" s="184">
        <v>25</v>
      </c>
      <c r="I76" s="123">
        <f t="shared" si="17"/>
        <v>25</v>
      </c>
      <c r="J76" s="126">
        <v>50</v>
      </c>
      <c r="K76" s="184">
        <v>262</v>
      </c>
      <c r="L76" s="123">
        <f t="shared" si="18"/>
        <v>312</v>
      </c>
      <c r="M76" s="126">
        <v>38</v>
      </c>
      <c r="N76" s="184">
        <v>446</v>
      </c>
      <c r="O76" s="123">
        <f t="shared" si="19"/>
        <v>484</v>
      </c>
      <c r="P76" s="126">
        <v>13</v>
      </c>
      <c r="Q76" s="184">
        <v>501</v>
      </c>
      <c r="R76" s="123">
        <f t="shared" si="20"/>
        <v>514</v>
      </c>
      <c r="S76" s="126">
        <v>5</v>
      </c>
      <c r="T76" s="184">
        <v>308</v>
      </c>
      <c r="U76" s="123">
        <f t="shared" si="21"/>
        <v>313</v>
      </c>
      <c r="V76" s="126">
        <v>1</v>
      </c>
      <c r="W76" s="184">
        <v>157</v>
      </c>
      <c r="X76" s="123">
        <f t="shared" si="22"/>
        <v>158</v>
      </c>
      <c r="Y76" s="126">
        <f t="shared" si="30"/>
        <v>107</v>
      </c>
      <c r="Z76" s="125">
        <f t="shared" si="30"/>
        <v>1709</v>
      </c>
      <c r="AA76" s="123">
        <f t="shared" si="30"/>
        <v>1816</v>
      </c>
      <c r="AB76" s="82">
        <f t="shared" si="23"/>
        <v>5.5066079295154188E-3</v>
      </c>
      <c r="AC76" s="82">
        <f t="shared" si="24"/>
        <v>1.3766519823788546E-2</v>
      </c>
      <c r="AD76" s="82">
        <f t="shared" si="25"/>
        <v>0.17180616740088106</v>
      </c>
      <c r="AE76" s="82">
        <f t="shared" si="26"/>
        <v>0.26651982378854627</v>
      </c>
      <c r="AF76" s="82">
        <f t="shared" si="27"/>
        <v>0.28303964757709249</v>
      </c>
      <c r="AG76" s="82">
        <f t="shared" si="28"/>
        <v>0.17235682819383261</v>
      </c>
      <c r="AH76" s="82">
        <f t="shared" si="29"/>
        <v>8.7004405286343608E-2</v>
      </c>
    </row>
    <row r="77" spans="2:34" ht="13.5" customHeight="1">
      <c r="B77" s="138">
        <v>72</v>
      </c>
      <c r="C77" s="139" t="s">
        <v>27</v>
      </c>
      <c r="D77" s="126">
        <v>0</v>
      </c>
      <c r="E77" s="184">
        <v>19</v>
      </c>
      <c r="F77" s="123">
        <f t="shared" si="16"/>
        <v>19</v>
      </c>
      <c r="G77" s="126">
        <v>0</v>
      </c>
      <c r="H77" s="184">
        <v>5</v>
      </c>
      <c r="I77" s="123">
        <f t="shared" si="17"/>
        <v>5</v>
      </c>
      <c r="J77" s="126">
        <v>38</v>
      </c>
      <c r="K77" s="184">
        <v>159</v>
      </c>
      <c r="L77" s="123">
        <f t="shared" si="18"/>
        <v>197</v>
      </c>
      <c r="M77" s="126">
        <v>24</v>
      </c>
      <c r="N77" s="184">
        <v>182</v>
      </c>
      <c r="O77" s="123">
        <f t="shared" si="19"/>
        <v>206</v>
      </c>
      <c r="P77" s="126">
        <v>6</v>
      </c>
      <c r="Q77" s="184">
        <v>167</v>
      </c>
      <c r="R77" s="123">
        <f t="shared" si="20"/>
        <v>173</v>
      </c>
      <c r="S77" s="126">
        <v>6</v>
      </c>
      <c r="T77" s="184">
        <v>169</v>
      </c>
      <c r="U77" s="123">
        <f t="shared" si="21"/>
        <v>175</v>
      </c>
      <c r="V77" s="126">
        <v>1</v>
      </c>
      <c r="W77" s="184">
        <v>40</v>
      </c>
      <c r="X77" s="123">
        <f t="shared" si="22"/>
        <v>41</v>
      </c>
      <c r="Y77" s="126">
        <f t="shared" si="30"/>
        <v>75</v>
      </c>
      <c r="Z77" s="125">
        <f t="shared" si="30"/>
        <v>741</v>
      </c>
      <c r="AA77" s="123">
        <f t="shared" si="30"/>
        <v>816</v>
      </c>
      <c r="AB77" s="82">
        <f t="shared" si="23"/>
        <v>2.3284313725490197E-2</v>
      </c>
      <c r="AC77" s="82">
        <f t="shared" si="24"/>
        <v>6.1274509803921568E-3</v>
      </c>
      <c r="AD77" s="82">
        <f t="shared" si="25"/>
        <v>0.24142156862745098</v>
      </c>
      <c r="AE77" s="82">
        <f t="shared" si="26"/>
        <v>0.25245098039215685</v>
      </c>
      <c r="AF77" s="82">
        <f t="shared" si="27"/>
        <v>0.21200980392156862</v>
      </c>
      <c r="AG77" s="82">
        <f t="shared" si="28"/>
        <v>0.21446078431372548</v>
      </c>
      <c r="AH77" s="82">
        <f t="shared" si="29"/>
        <v>5.0245098039215688E-2</v>
      </c>
    </row>
    <row r="78" spans="2:34" ht="13.5" customHeight="1">
      <c r="B78" s="138">
        <v>73</v>
      </c>
      <c r="C78" s="139" t="s">
        <v>28</v>
      </c>
      <c r="D78" s="126">
        <v>0</v>
      </c>
      <c r="E78" s="184">
        <v>0</v>
      </c>
      <c r="F78" s="123">
        <f t="shared" si="16"/>
        <v>0</v>
      </c>
      <c r="G78" s="126">
        <v>0</v>
      </c>
      <c r="H78" s="184">
        <v>0</v>
      </c>
      <c r="I78" s="123">
        <f t="shared" si="17"/>
        <v>0</v>
      </c>
      <c r="J78" s="126">
        <v>73</v>
      </c>
      <c r="K78" s="184">
        <v>185</v>
      </c>
      <c r="L78" s="123">
        <f t="shared" si="18"/>
        <v>258</v>
      </c>
      <c r="M78" s="126">
        <v>58</v>
      </c>
      <c r="N78" s="184">
        <v>254</v>
      </c>
      <c r="O78" s="123">
        <f t="shared" si="19"/>
        <v>312</v>
      </c>
      <c r="P78" s="126">
        <v>13</v>
      </c>
      <c r="Q78" s="184">
        <v>211</v>
      </c>
      <c r="R78" s="123">
        <f t="shared" si="20"/>
        <v>224</v>
      </c>
      <c r="S78" s="126">
        <v>23</v>
      </c>
      <c r="T78" s="184">
        <v>156</v>
      </c>
      <c r="U78" s="123">
        <f t="shared" si="21"/>
        <v>179</v>
      </c>
      <c r="V78" s="126">
        <v>0</v>
      </c>
      <c r="W78" s="184">
        <v>93</v>
      </c>
      <c r="X78" s="123">
        <f t="shared" si="22"/>
        <v>93</v>
      </c>
      <c r="Y78" s="126">
        <f t="shared" si="30"/>
        <v>167</v>
      </c>
      <c r="Z78" s="125">
        <f t="shared" si="30"/>
        <v>899</v>
      </c>
      <c r="AA78" s="123">
        <f t="shared" si="30"/>
        <v>1066</v>
      </c>
      <c r="AB78" s="82">
        <f t="shared" si="23"/>
        <v>0</v>
      </c>
      <c r="AC78" s="82">
        <f t="shared" si="24"/>
        <v>0</v>
      </c>
      <c r="AD78" s="82">
        <f t="shared" si="25"/>
        <v>0.24202626641651032</v>
      </c>
      <c r="AE78" s="82">
        <f t="shared" si="26"/>
        <v>0.29268292682926828</v>
      </c>
      <c r="AF78" s="82">
        <f t="shared" si="27"/>
        <v>0.21013133208255161</v>
      </c>
      <c r="AG78" s="82">
        <f t="shared" si="28"/>
        <v>0.16791744840525327</v>
      </c>
      <c r="AH78" s="82">
        <f t="shared" si="29"/>
        <v>8.7242026266416514E-2</v>
      </c>
    </row>
    <row r="79" spans="2:34" ht="13.5" customHeight="1" thickBot="1">
      <c r="B79" s="138">
        <v>74</v>
      </c>
      <c r="C79" s="139" t="s">
        <v>29</v>
      </c>
      <c r="D79" s="126">
        <v>0</v>
      </c>
      <c r="E79" s="184">
        <v>0</v>
      </c>
      <c r="F79" s="123">
        <f t="shared" si="16"/>
        <v>0</v>
      </c>
      <c r="G79" s="126">
        <v>0</v>
      </c>
      <c r="H79" s="184">
        <v>3</v>
      </c>
      <c r="I79" s="123">
        <f t="shared" si="17"/>
        <v>3</v>
      </c>
      <c r="J79" s="126">
        <v>8</v>
      </c>
      <c r="K79" s="184">
        <v>100</v>
      </c>
      <c r="L79" s="123">
        <f t="shared" si="18"/>
        <v>108</v>
      </c>
      <c r="M79" s="126">
        <v>25</v>
      </c>
      <c r="N79" s="184">
        <v>121</v>
      </c>
      <c r="O79" s="123">
        <f t="shared" si="19"/>
        <v>146</v>
      </c>
      <c r="P79" s="126">
        <v>13</v>
      </c>
      <c r="Q79" s="184">
        <v>143</v>
      </c>
      <c r="R79" s="123">
        <f t="shared" si="20"/>
        <v>156</v>
      </c>
      <c r="S79" s="126">
        <v>13</v>
      </c>
      <c r="T79" s="184">
        <v>93</v>
      </c>
      <c r="U79" s="123">
        <f t="shared" si="21"/>
        <v>106</v>
      </c>
      <c r="V79" s="126">
        <v>0</v>
      </c>
      <c r="W79" s="184">
        <v>63</v>
      </c>
      <c r="X79" s="123">
        <f t="shared" si="22"/>
        <v>63</v>
      </c>
      <c r="Y79" s="126">
        <f t="shared" si="30"/>
        <v>59</v>
      </c>
      <c r="Z79" s="125">
        <f t="shared" si="30"/>
        <v>523</v>
      </c>
      <c r="AA79" s="123">
        <f t="shared" si="30"/>
        <v>582</v>
      </c>
      <c r="AB79" s="82">
        <f t="shared" si="23"/>
        <v>0</v>
      </c>
      <c r="AC79" s="82">
        <f t="shared" si="24"/>
        <v>5.1546391752577319E-3</v>
      </c>
      <c r="AD79" s="82">
        <f t="shared" si="25"/>
        <v>0.18556701030927836</v>
      </c>
      <c r="AE79" s="82">
        <f t="shared" si="26"/>
        <v>0.25085910652920962</v>
      </c>
      <c r="AF79" s="82">
        <f t="shared" si="27"/>
        <v>0.26804123711340205</v>
      </c>
      <c r="AG79" s="82">
        <f t="shared" si="28"/>
        <v>0.18213058419243985</v>
      </c>
      <c r="AH79" s="82">
        <f t="shared" si="29"/>
        <v>0.10824742268041238</v>
      </c>
    </row>
    <row r="80" spans="2:34" ht="13.5" customHeight="1" thickTop="1">
      <c r="B80" s="282" t="s">
        <v>0</v>
      </c>
      <c r="C80" s="283"/>
      <c r="D80" s="127">
        <f>年齢階層別_レセプト件数!C4</f>
        <v>209</v>
      </c>
      <c r="E80" s="128">
        <f>年齢階層別_レセプト件数!D4</f>
        <v>1108</v>
      </c>
      <c r="F80" s="114">
        <f>年齢階層別_レセプト件数!E4</f>
        <v>1317</v>
      </c>
      <c r="G80" s="127">
        <f>年齢階層別_レセプト件数!C5</f>
        <v>667</v>
      </c>
      <c r="H80" s="128">
        <f>年齢階層別_レセプト件数!D5</f>
        <v>4762</v>
      </c>
      <c r="I80" s="114">
        <f>年齢階層別_レセプト件数!E5</f>
        <v>5429</v>
      </c>
      <c r="J80" s="127">
        <f>年齢階層別_レセプト件数!C6</f>
        <v>20150</v>
      </c>
      <c r="K80" s="128">
        <f>年齢階層別_レセプト件数!D6</f>
        <v>102942</v>
      </c>
      <c r="L80" s="114">
        <f>年齢階層別_レセプト件数!E6</f>
        <v>123092</v>
      </c>
      <c r="M80" s="127">
        <f>年齢階層別_レセプト件数!C7</f>
        <v>16704</v>
      </c>
      <c r="N80" s="128">
        <f>年齢階層別_レセプト件数!D7</f>
        <v>138725</v>
      </c>
      <c r="O80" s="114">
        <f>年齢階層別_レセプト件数!E7</f>
        <v>155429</v>
      </c>
      <c r="P80" s="127">
        <f>年齢階層別_レセプト件数!C8</f>
        <v>7138</v>
      </c>
      <c r="Q80" s="128">
        <f>年齢階層別_レセプト件数!D8</f>
        <v>132863</v>
      </c>
      <c r="R80" s="114">
        <f>年齢階層別_レセプト件数!E8</f>
        <v>140001</v>
      </c>
      <c r="S80" s="127">
        <f>年齢階層別_レセプト件数!C9</f>
        <v>1539</v>
      </c>
      <c r="T80" s="128">
        <f>年齢階層別_レセプト件数!D9</f>
        <v>80956</v>
      </c>
      <c r="U80" s="114">
        <f>年齢階層別_レセプト件数!E9</f>
        <v>82495</v>
      </c>
      <c r="V80" s="127">
        <f>年齢階層別_レセプト件数!C10</f>
        <v>276</v>
      </c>
      <c r="W80" s="128">
        <f>年齢階層別_レセプト件数!D10</f>
        <v>32553</v>
      </c>
      <c r="X80" s="114">
        <f>年齢階層別_レセプト件数!E10</f>
        <v>32829</v>
      </c>
      <c r="Y80" s="127">
        <f>年齢階層別_レセプト件数!C11</f>
        <v>46683</v>
      </c>
      <c r="Z80" s="128">
        <f>年齢階層別_レセプト件数!D11</f>
        <v>493909</v>
      </c>
      <c r="AA80" s="114">
        <f>年齢階層別_レセプト件数!E11</f>
        <v>540592</v>
      </c>
      <c r="AB80" s="83">
        <f>年齢階層別_レセプト件数!F4</f>
        <v>2.4362180720395418E-3</v>
      </c>
      <c r="AC80" s="83">
        <f>年齢階層別_レセプト件数!F5</f>
        <v>1.0042693935537337E-2</v>
      </c>
      <c r="AD80" s="83">
        <f>年齢階層別_レセプト件数!F6</f>
        <v>0.22769852310060082</v>
      </c>
      <c r="AE80" s="83">
        <f>年齢階層別_レセプト件数!F7</f>
        <v>0.28751627845029154</v>
      </c>
      <c r="AF80" s="83">
        <f>年齢階層別_レセプト件数!F8</f>
        <v>0.25897719537100067</v>
      </c>
      <c r="AG80" s="83">
        <f>年齢階層別_レセプト件数!F9</f>
        <v>0.152601222363631</v>
      </c>
      <c r="AH80" s="83">
        <f>年齢階層別_レセプト件数!F10</f>
        <v>6.0727868706899106E-2</v>
      </c>
    </row>
  </sheetData>
  <mergeCells count="20">
    <mergeCell ref="AC4:AC5"/>
    <mergeCell ref="J4:L4"/>
    <mergeCell ref="M4:O4"/>
    <mergeCell ref="P4:R4"/>
    <mergeCell ref="S4:U4"/>
    <mergeCell ref="Y4:AA4"/>
    <mergeCell ref="B80:C80"/>
    <mergeCell ref="V4:X4"/>
    <mergeCell ref="AB4:AB5"/>
    <mergeCell ref="B3:B5"/>
    <mergeCell ref="C3:C5"/>
    <mergeCell ref="D3:AA3"/>
    <mergeCell ref="AB3:AH3"/>
    <mergeCell ref="D4:F4"/>
    <mergeCell ref="G4:I4"/>
    <mergeCell ref="AF4:AF5"/>
    <mergeCell ref="AG4:AG5"/>
    <mergeCell ref="AH4:AH5"/>
    <mergeCell ref="AD4:AD5"/>
    <mergeCell ref="AE4:AE5"/>
  </mergeCells>
  <phoneticPr fontId="4"/>
  <pageMargins left="0.70866141732283472" right="0.19685039370078741" top="0.74803149606299213" bottom="0.74803149606299213" header="0.31496062992125984" footer="0.31496062992125984"/>
  <pageSetup paperSize="8" scale="74" fitToHeight="0" orientation="landscape" r:id="rId1"/>
  <headerFooter>
    <oddHeader>&amp;R&amp;"ＭＳ 明朝,標準"&amp;12 2-2.高額レセプトの件数及び医療費</oddHeader>
  </headerFooter>
  <ignoredErrors>
    <ignoredError sqref="F6:F79 I6:I79 L6:L79 O6:O79 R6:R79 U6:U79 X6:Z79" emptyCellReferenc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K3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6" style="3" customWidth="1"/>
    <col min="3" max="3" width="5.625" style="3" customWidth="1"/>
    <col min="4" max="4" width="22" style="3" customWidth="1"/>
    <col min="5" max="5" width="28.5" style="3" customWidth="1"/>
    <col min="6" max="6" width="8.25" style="16" customWidth="1"/>
    <col min="7" max="9" width="9.75" style="3" customWidth="1"/>
    <col min="10" max="10" width="10.625" style="3" customWidth="1"/>
    <col min="11" max="11" width="10.75" style="3" customWidth="1"/>
    <col min="12" max="16384" width="9" style="3"/>
  </cols>
  <sheetData>
    <row r="1" spans="1:11" ht="16.5" customHeight="1">
      <c r="A1" s="26"/>
      <c r="B1" s="233" t="s">
        <v>399</v>
      </c>
      <c r="C1" s="234"/>
      <c r="D1" s="234"/>
      <c r="E1" s="234"/>
      <c r="F1" s="234"/>
      <c r="G1" s="234"/>
      <c r="H1" s="234"/>
      <c r="I1" s="234"/>
      <c r="J1" s="234"/>
      <c r="K1" s="26"/>
    </row>
    <row r="2" spans="1:11" ht="16.5" customHeight="1">
      <c r="A2" s="26"/>
      <c r="B2" s="233" t="s">
        <v>385</v>
      </c>
      <c r="C2" s="189"/>
      <c r="D2" s="189"/>
      <c r="E2" s="189"/>
      <c r="F2" s="189"/>
      <c r="G2" s="189"/>
      <c r="H2" s="189"/>
      <c r="I2" s="189"/>
      <c r="J2" s="189"/>
      <c r="K2" s="26"/>
    </row>
    <row r="3" spans="1:11" ht="21" customHeight="1">
      <c r="A3" s="233"/>
      <c r="B3" s="305" t="s">
        <v>222</v>
      </c>
      <c r="C3" s="305"/>
      <c r="D3" s="305"/>
      <c r="E3" s="204">
        <v>1366377</v>
      </c>
      <c r="F3" s="189"/>
      <c r="G3" s="189"/>
      <c r="H3" s="189"/>
      <c r="I3" s="189"/>
      <c r="J3" s="189"/>
      <c r="K3" s="26"/>
    </row>
    <row r="4" spans="1:11" ht="16.5" customHeight="1">
      <c r="A4" s="233"/>
      <c r="B4" s="233"/>
      <c r="C4" s="189"/>
      <c r="D4" s="189"/>
      <c r="E4" s="189"/>
      <c r="F4" s="189"/>
      <c r="G4" s="189"/>
      <c r="H4" s="189"/>
      <c r="I4" s="189"/>
      <c r="J4" s="189"/>
      <c r="K4" s="26"/>
    </row>
    <row r="5" spans="1:11" s="33" customFormat="1" ht="22.5" customHeight="1">
      <c r="A5" s="235"/>
      <c r="B5" s="310" t="s">
        <v>90</v>
      </c>
      <c r="C5" s="311" t="s">
        <v>228</v>
      </c>
      <c r="D5" s="312"/>
      <c r="E5" s="315" t="s">
        <v>235</v>
      </c>
      <c r="F5" s="315" t="s">
        <v>234</v>
      </c>
      <c r="G5" s="316" t="s">
        <v>229</v>
      </c>
      <c r="H5" s="317"/>
      <c r="I5" s="318"/>
      <c r="J5" s="308" t="s">
        <v>238</v>
      </c>
      <c r="K5" s="306" t="s">
        <v>478</v>
      </c>
    </row>
    <row r="6" spans="1:11" s="33" customFormat="1" ht="22.5" customHeight="1">
      <c r="A6" s="235"/>
      <c r="B6" s="310"/>
      <c r="C6" s="313"/>
      <c r="D6" s="314"/>
      <c r="E6" s="310"/>
      <c r="F6" s="310"/>
      <c r="G6" s="54" t="s">
        <v>91</v>
      </c>
      <c r="H6" s="55" t="s">
        <v>92</v>
      </c>
      <c r="I6" s="56" t="s">
        <v>93</v>
      </c>
      <c r="J6" s="309"/>
      <c r="K6" s="307"/>
    </row>
    <row r="7" spans="1:11" s="34" customFormat="1" ht="37.5" customHeight="1">
      <c r="A7" s="236"/>
      <c r="B7" s="180">
        <v>1</v>
      </c>
      <c r="C7" s="84" t="s">
        <v>406</v>
      </c>
      <c r="D7" s="130" t="s">
        <v>769</v>
      </c>
      <c r="E7" s="130" t="s">
        <v>407</v>
      </c>
      <c r="F7" s="85">
        <v>1</v>
      </c>
      <c r="G7" s="86">
        <v>9377520</v>
      </c>
      <c r="H7" s="87">
        <v>133810</v>
      </c>
      <c r="I7" s="85">
        <v>9511330</v>
      </c>
      <c r="J7" s="85">
        <v>9511330</v>
      </c>
      <c r="K7" s="237">
        <f>IFERROR(F7/$E$3,"-")</f>
        <v>7.3186243620904036E-7</v>
      </c>
    </row>
    <row r="8" spans="1:11" s="34" customFormat="1" ht="37.5" customHeight="1">
      <c r="A8" s="236"/>
      <c r="B8" s="180">
        <v>2</v>
      </c>
      <c r="C8" s="84" t="s">
        <v>132</v>
      </c>
      <c r="D8" s="130" t="s">
        <v>140</v>
      </c>
      <c r="E8" s="130" t="s">
        <v>251</v>
      </c>
      <c r="F8" s="85">
        <v>687</v>
      </c>
      <c r="G8" s="86">
        <v>2871169220</v>
      </c>
      <c r="H8" s="87">
        <v>1803536840</v>
      </c>
      <c r="I8" s="85">
        <v>4674706060</v>
      </c>
      <c r="J8" s="85">
        <v>6804521.1935953395</v>
      </c>
      <c r="K8" s="237">
        <f>IFERROR(F8/$E$3,"-")</f>
        <v>5.0278949367561071E-4</v>
      </c>
    </row>
    <row r="9" spans="1:11" s="34" customFormat="1" ht="37.5" customHeight="1">
      <c r="A9" s="236"/>
      <c r="B9" s="180">
        <v>3</v>
      </c>
      <c r="C9" s="84" t="s">
        <v>123</v>
      </c>
      <c r="D9" s="130" t="s">
        <v>131</v>
      </c>
      <c r="E9" s="130" t="s">
        <v>337</v>
      </c>
      <c r="F9" s="85">
        <v>467</v>
      </c>
      <c r="G9" s="86">
        <v>2838583950</v>
      </c>
      <c r="H9" s="87">
        <v>85896140</v>
      </c>
      <c r="I9" s="85">
        <v>2924480090</v>
      </c>
      <c r="J9" s="85">
        <v>6262270</v>
      </c>
      <c r="K9" s="237">
        <f t="shared" ref="K9:K26" si="0">IFERROR(F9/$E$3,"-")</f>
        <v>3.4177975770962189E-4</v>
      </c>
    </row>
    <row r="10" spans="1:11" s="34" customFormat="1" ht="37.5" customHeight="1">
      <c r="A10" s="236"/>
      <c r="B10" s="180">
        <v>4</v>
      </c>
      <c r="C10" s="84" t="s">
        <v>122</v>
      </c>
      <c r="D10" s="130" t="s">
        <v>138</v>
      </c>
      <c r="E10" s="130" t="s">
        <v>250</v>
      </c>
      <c r="F10" s="85">
        <v>6715</v>
      </c>
      <c r="G10" s="86">
        <v>19003824680</v>
      </c>
      <c r="H10" s="87">
        <v>20029008620</v>
      </c>
      <c r="I10" s="85">
        <v>39032833300</v>
      </c>
      <c r="J10" s="85">
        <v>5812782.3231571103</v>
      </c>
      <c r="K10" s="237">
        <f t="shared" si="0"/>
        <v>4.9144562591437067E-3</v>
      </c>
    </row>
    <row r="11" spans="1:11" s="34" customFormat="1" ht="37.5" customHeight="1">
      <c r="A11" s="236"/>
      <c r="B11" s="180">
        <v>5</v>
      </c>
      <c r="C11" s="84" t="s">
        <v>134</v>
      </c>
      <c r="D11" s="130" t="s">
        <v>142</v>
      </c>
      <c r="E11" s="130" t="s">
        <v>770</v>
      </c>
      <c r="F11" s="85">
        <v>1450</v>
      </c>
      <c r="G11" s="86">
        <v>5603891100</v>
      </c>
      <c r="H11" s="87">
        <v>2759544910</v>
      </c>
      <c r="I11" s="85">
        <v>8363436010</v>
      </c>
      <c r="J11" s="85">
        <v>5767886.9034482799</v>
      </c>
      <c r="K11" s="237">
        <f t="shared" si="0"/>
        <v>1.0612005325031087E-3</v>
      </c>
    </row>
    <row r="12" spans="1:11" s="34" customFormat="1" ht="37.5" customHeight="1">
      <c r="A12" s="236"/>
      <c r="B12" s="180">
        <v>6</v>
      </c>
      <c r="C12" s="84" t="s">
        <v>130</v>
      </c>
      <c r="D12" s="130" t="s">
        <v>248</v>
      </c>
      <c r="E12" s="130" t="s">
        <v>771</v>
      </c>
      <c r="F12" s="85">
        <v>9</v>
      </c>
      <c r="G12" s="86">
        <v>46164930</v>
      </c>
      <c r="H12" s="87">
        <v>76530</v>
      </c>
      <c r="I12" s="85">
        <v>46241460</v>
      </c>
      <c r="J12" s="85">
        <v>5137940</v>
      </c>
      <c r="K12" s="237">
        <f t="shared" si="0"/>
        <v>6.5867619258813632E-6</v>
      </c>
    </row>
    <row r="13" spans="1:11" s="34" customFormat="1" ht="37.5" customHeight="1">
      <c r="A13" s="236"/>
      <c r="B13" s="180">
        <v>7</v>
      </c>
      <c r="C13" s="84" t="s">
        <v>124</v>
      </c>
      <c r="D13" s="130" t="s">
        <v>139</v>
      </c>
      <c r="E13" s="130" t="s">
        <v>252</v>
      </c>
      <c r="F13" s="85">
        <v>137</v>
      </c>
      <c r="G13" s="86">
        <v>665805330</v>
      </c>
      <c r="H13" s="87">
        <v>21810400</v>
      </c>
      <c r="I13" s="85">
        <v>687615730</v>
      </c>
      <c r="J13" s="85">
        <v>5019092.9197080303</v>
      </c>
      <c r="K13" s="237">
        <f t="shared" si="0"/>
        <v>1.0026515376063853E-4</v>
      </c>
    </row>
    <row r="14" spans="1:11" s="34" customFormat="1" ht="37.5" customHeight="1">
      <c r="A14" s="236"/>
      <c r="B14" s="180">
        <v>8</v>
      </c>
      <c r="C14" s="84" t="s">
        <v>137</v>
      </c>
      <c r="D14" s="130" t="s">
        <v>145</v>
      </c>
      <c r="E14" s="130" t="s">
        <v>772</v>
      </c>
      <c r="F14" s="85">
        <v>2</v>
      </c>
      <c r="G14" s="86">
        <v>9013980</v>
      </c>
      <c r="H14" s="87">
        <v>519920</v>
      </c>
      <c r="I14" s="85">
        <v>9533900</v>
      </c>
      <c r="J14" s="85">
        <v>4766950</v>
      </c>
      <c r="K14" s="237">
        <f t="shared" si="0"/>
        <v>1.4637248724180807E-6</v>
      </c>
    </row>
    <row r="15" spans="1:11" s="34" customFormat="1" ht="37.5" customHeight="1">
      <c r="A15" s="236"/>
      <c r="B15" s="180">
        <v>9</v>
      </c>
      <c r="C15" s="84" t="s">
        <v>166</v>
      </c>
      <c r="D15" s="130" t="s">
        <v>167</v>
      </c>
      <c r="E15" s="130" t="s">
        <v>773</v>
      </c>
      <c r="F15" s="85">
        <v>2542</v>
      </c>
      <c r="G15" s="86">
        <v>11163363000</v>
      </c>
      <c r="H15" s="87">
        <v>590526920</v>
      </c>
      <c r="I15" s="85">
        <v>11753889920</v>
      </c>
      <c r="J15" s="85">
        <v>4623874.8701809598</v>
      </c>
      <c r="K15" s="237">
        <f t="shared" si="0"/>
        <v>1.8603943128433808E-3</v>
      </c>
    </row>
    <row r="16" spans="1:11" s="34" customFormat="1" ht="37.5" customHeight="1">
      <c r="A16" s="236"/>
      <c r="B16" s="180">
        <v>10</v>
      </c>
      <c r="C16" s="84" t="s">
        <v>152</v>
      </c>
      <c r="D16" s="130" t="s">
        <v>153</v>
      </c>
      <c r="E16" s="130" t="s">
        <v>254</v>
      </c>
      <c r="F16" s="85">
        <v>1324</v>
      </c>
      <c r="G16" s="86">
        <v>5935615650</v>
      </c>
      <c r="H16" s="87">
        <v>162879060</v>
      </c>
      <c r="I16" s="85">
        <v>6098494710</v>
      </c>
      <c r="J16" s="85">
        <v>4606113.8293051403</v>
      </c>
      <c r="K16" s="237">
        <f t="shared" si="0"/>
        <v>9.6898586554076949E-4</v>
      </c>
    </row>
    <row r="17" spans="1:11" s="34" customFormat="1" ht="37.5" customHeight="1">
      <c r="A17" s="236"/>
      <c r="B17" s="180">
        <v>11</v>
      </c>
      <c r="C17" s="84" t="s">
        <v>158</v>
      </c>
      <c r="D17" s="130" t="s">
        <v>159</v>
      </c>
      <c r="E17" s="130" t="s">
        <v>253</v>
      </c>
      <c r="F17" s="85">
        <v>2919</v>
      </c>
      <c r="G17" s="86">
        <v>11517118950</v>
      </c>
      <c r="H17" s="87">
        <v>1607748040</v>
      </c>
      <c r="I17" s="85">
        <v>13124866990</v>
      </c>
      <c r="J17" s="85">
        <v>4496357.3107228503</v>
      </c>
      <c r="K17" s="237">
        <f t="shared" si="0"/>
        <v>2.1363064512941888E-3</v>
      </c>
    </row>
    <row r="18" spans="1:11" s="34" customFormat="1" ht="37.5" customHeight="1">
      <c r="A18" s="236"/>
      <c r="B18" s="180">
        <v>12</v>
      </c>
      <c r="C18" s="84" t="s">
        <v>136</v>
      </c>
      <c r="D18" s="130" t="s">
        <v>144</v>
      </c>
      <c r="E18" s="130" t="s">
        <v>774</v>
      </c>
      <c r="F18" s="85">
        <v>418</v>
      </c>
      <c r="G18" s="86">
        <v>1702384780</v>
      </c>
      <c r="H18" s="87">
        <v>115597760</v>
      </c>
      <c r="I18" s="85">
        <v>1817982540</v>
      </c>
      <c r="J18" s="85">
        <v>4349240.5263157897</v>
      </c>
      <c r="K18" s="237">
        <f t="shared" si="0"/>
        <v>3.059184983353789E-4</v>
      </c>
    </row>
    <row r="19" spans="1:11" s="34" customFormat="1" ht="37.5" customHeight="1">
      <c r="A19" s="236"/>
      <c r="B19" s="180">
        <v>13</v>
      </c>
      <c r="C19" s="84" t="s">
        <v>299</v>
      </c>
      <c r="D19" s="130" t="s">
        <v>300</v>
      </c>
      <c r="E19" s="130" t="s">
        <v>775</v>
      </c>
      <c r="F19" s="85">
        <v>142</v>
      </c>
      <c r="G19" s="86">
        <v>534639410</v>
      </c>
      <c r="H19" s="87">
        <v>62857490</v>
      </c>
      <c r="I19" s="85">
        <v>597496900</v>
      </c>
      <c r="J19" s="85">
        <v>4207724.6478873203</v>
      </c>
      <c r="K19" s="237">
        <f t="shared" si="0"/>
        <v>1.0392446594168373E-4</v>
      </c>
    </row>
    <row r="20" spans="1:11" s="34" customFormat="1" ht="37.5" customHeight="1">
      <c r="A20" s="236"/>
      <c r="B20" s="180">
        <v>14</v>
      </c>
      <c r="C20" s="84" t="s">
        <v>172</v>
      </c>
      <c r="D20" s="130" t="s">
        <v>255</v>
      </c>
      <c r="E20" s="130" t="s">
        <v>256</v>
      </c>
      <c r="F20" s="85">
        <v>5489</v>
      </c>
      <c r="G20" s="86">
        <v>10151009140</v>
      </c>
      <c r="H20" s="87">
        <v>12908967690</v>
      </c>
      <c r="I20" s="85">
        <v>23059976830</v>
      </c>
      <c r="J20" s="85">
        <v>4201125.3106212402</v>
      </c>
      <c r="K20" s="237">
        <f t="shared" si="0"/>
        <v>4.0171929123514229E-3</v>
      </c>
    </row>
    <row r="21" spans="1:11" s="34" customFormat="1" ht="37.5" customHeight="1">
      <c r="A21" s="236"/>
      <c r="B21" s="180">
        <v>15</v>
      </c>
      <c r="C21" s="84" t="s">
        <v>276</v>
      </c>
      <c r="D21" s="130" t="s">
        <v>277</v>
      </c>
      <c r="E21" s="130" t="s">
        <v>776</v>
      </c>
      <c r="F21" s="85">
        <v>11</v>
      </c>
      <c r="G21" s="86">
        <v>42935890</v>
      </c>
      <c r="H21" s="87">
        <v>2723780</v>
      </c>
      <c r="I21" s="85">
        <v>45659670</v>
      </c>
      <c r="J21" s="85">
        <v>4150879.0909090899</v>
      </c>
      <c r="K21" s="237">
        <f t="shared" si="0"/>
        <v>8.0504867982994439E-6</v>
      </c>
    </row>
    <row r="22" spans="1:11" s="34" customFormat="1" ht="37.5" customHeight="1">
      <c r="A22" s="236"/>
      <c r="B22" s="180">
        <v>16</v>
      </c>
      <c r="C22" s="84" t="s">
        <v>160</v>
      </c>
      <c r="D22" s="130" t="s">
        <v>161</v>
      </c>
      <c r="E22" s="130" t="s">
        <v>257</v>
      </c>
      <c r="F22" s="85">
        <v>1481</v>
      </c>
      <c r="G22" s="86">
        <v>5723298300</v>
      </c>
      <c r="H22" s="87">
        <v>412934370</v>
      </c>
      <c r="I22" s="85">
        <v>6136232670</v>
      </c>
      <c r="J22" s="85">
        <v>4143303.6259284299</v>
      </c>
      <c r="K22" s="237">
        <f t="shared" si="0"/>
        <v>1.0838882680255888E-3</v>
      </c>
    </row>
    <row r="23" spans="1:11" s="34" customFormat="1" ht="37.5" customHeight="1">
      <c r="A23" s="236"/>
      <c r="B23" s="180">
        <v>17</v>
      </c>
      <c r="C23" s="84" t="s">
        <v>320</v>
      </c>
      <c r="D23" s="130" t="s">
        <v>321</v>
      </c>
      <c r="E23" s="130" t="s">
        <v>777</v>
      </c>
      <c r="F23" s="85">
        <v>571</v>
      </c>
      <c r="G23" s="86">
        <v>2009508620</v>
      </c>
      <c r="H23" s="87">
        <v>352053080</v>
      </c>
      <c r="I23" s="85">
        <v>2361561700</v>
      </c>
      <c r="J23" s="85">
        <v>4135834.8511383501</v>
      </c>
      <c r="K23" s="237">
        <f t="shared" si="0"/>
        <v>4.1789345107536209E-4</v>
      </c>
    </row>
    <row r="24" spans="1:11" s="34" customFormat="1" ht="37.5" customHeight="1">
      <c r="A24" s="236"/>
      <c r="B24" s="180">
        <v>18</v>
      </c>
      <c r="C24" s="84" t="s">
        <v>278</v>
      </c>
      <c r="D24" s="130" t="s">
        <v>279</v>
      </c>
      <c r="E24" s="130" t="s">
        <v>778</v>
      </c>
      <c r="F24" s="85">
        <v>1153</v>
      </c>
      <c r="G24" s="86">
        <v>2576555000</v>
      </c>
      <c r="H24" s="87">
        <v>2125741350</v>
      </c>
      <c r="I24" s="85">
        <v>4702296350</v>
      </c>
      <c r="J24" s="85">
        <v>4078314.2671292298</v>
      </c>
      <c r="K24" s="237">
        <f t="shared" si="0"/>
        <v>8.4383738894902355E-4</v>
      </c>
    </row>
    <row r="25" spans="1:11" s="34" customFormat="1" ht="37.5" customHeight="1">
      <c r="A25" s="236"/>
      <c r="B25" s="180">
        <v>19</v>
      </c>
      <c r="C25" s="84" t="s">
        <v>168</v>
      </c>
      <c r="D25" s="130" t="s">
        <v>169</v>
      </c>
      <c r="E25" s="130" t="s">
        <v>779</v>
      </c>
      <c r="F25" s="85">
        <v>323</v>
      </c>
      <c r="G25" s="86">
        <v>253551920</v>
      </c>
      <c r="H25" s="87">
        <v>1022912130</v>
      </c>
      <c r="I25" s="85">
        <v>1276464050</v>
      </c>
      <c r="J25" s="85">
        <v>3951901.0835913299</v>
      </c>
      <c r="K25" s="237">
        <f t="shared" si="0"/>
        <v>2.3639156689552005E-4</v>
      </c>
    </row>
    <row r="26" spans="1:11" s="34" customFormat="1" ht="37.5" customHeight="1">
      <c r="A26" s="236"/>
      <c r="B26" s="180">
        <v>20</v>
      </c>
      <c r="C26" s="84" t="s">
        <v>173</v>
      </c>
      <c r="D26" s="130" t="s">
        <v>174</v>
      </c>
      <c r="E26" s="130" t="s">
        <v>780</v>
      </c>
      <c r="F26" s="85">
        <v>1843</v>
      </c>
      <c r="G26" s="86">
        <v>6069753310</v>
      </c>
      <c r="H26" s="87">
        <v>1206147980</v>
      </c>
      <c r="I26" s="85">
        <v>7275901290</v>
      </c>
      <c r="J26" s="85">
        <v>3947857.4552360298</v>
      </c>
      <c r="K26" s="237">
        <f t="shared" si="0"/>
        <v>1.3488224699332615E-3</v>
      </c>
    </row>
    <row r="27" spans="1:11" ht="13.5" customHeight="1">
      <c r="A27" s="26"/>
      <c r="B27" s="14" t="s">
        <v>492</v>
      </c>
      <c r="C27" s="238"/>
      <c r="D27" s="238"/>
      <c r="E27" s="238"/>
      <c r="F27" s="238"/>
      <c r="G27" s="238"/>
      <c r="H27" s="26"/>
      <c r="I27" s="26"/>
      <c r="J27" s="26"/>
      <c r="K27" s="26"/>
    </row>
    <row r="28" spans="1:11" ht="13.5" customHeight="1">
      <c r="A28" s="26"/>
      <c r="B28" s="200" t="s">
        <v>193</v>
      </c>
      <c r="C28" s="26"/>
      <c r="D28" s="26"/>
      <c r="E28" s="26"/>
      <c r="F28" s="26"/>
      <c r="G28" s="26"/>
      <c r="H28" s="26"/>
      <c r="I28" s="26"/>
      <c r="J28" s="26"/>
      <c r="K28" s="26"/>
    </row>
    <row r="29" spans="1:11" ht="13.5" customHeight="1">
      <c r="A29" s="26"/>
      <c r="B29" s="239" t="s">
        <v>119</v>
      </c>
      <c r="C29" s="26"/>
      <c r="D29" s="26"/>
      <c r="E29" s="137"/>
      <c r="F29" s="26"/>
      <c r="G29" s="26"/>
      <c r="H29" s="26"/>
      <c r="I29" s="26"/>
      <c r="J29" s="26"/>
      <c r="K29" s="26"/>
    </row>
    <row r="30" spans="1:11" ht="13.5" customHeight="1">
      <c r="A30" s="26"/>
      <c r="B30" s="239" t="s">
        <v>210</v>
      </c>
      <c r="C30" s="26"/>
      <c r="D30" s="26"/>
      <c r="E30" s="137"/>
      <c r="F30" s="26"/>
      <c r="G30" s="26"/>
      <c r="H30" s="26"/>
      <c r="I30" s="26"/>
      <c r="J30" s="26"/>
      <c r="K30" s="26"/>
    </row>
    <row r="31" spans="1:11" ht="13.5" customHeight="1">
      <c r="A31" s="26"/>
      <c r="B31" s="239" t="s">
        <v>233</v>
      </c>
      <c r="C31" s="26"/>
      <c r="D31" s="26"/>
      <c r="E31" s="137"/>
      <c r="F31" s="26"/>
      <c r="G31" s="26"/>
      <c r="H31" s="26"/>
      <c r="I31" s="26"/>
      <c r="J31" s="26"/>
      <c r="K31" s="26"/>
    </row>
    <row r="32" spans="1:11">
      <c r="A32" s="26"/>
      <c r="B32" s="239" t="s">
        <v>120</v>
      </c>
      <c r="C32" s="26"/>
      <c r="D32" s="26"/>
      <c r="E32" s="137"/>
      <c r="F32" s="26"/>
      <c r="G32" s="26"/>
      <c r="H32" s="26"/>
      <c r="I32" s="26"/>
      <c r="J32" s="26"/>
      <c r="K32" s="2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59055118110236227" right="0.43307086614173229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ignoredErrors>
    <ignoredError sqref="C7:C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Q385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375" style="3" customWidth="1"/>
    <col min="3" max="3" width="11.625" style="3" customWidth="1"/>
    <col min="4" max="4" width="9.75" style="3" customWidth="1"/>
    <col min="5" max="5" width="6" style="3" customWidth="1"/>
    <col min="6" max="6" width="18.625" style="3" customWidth="1"/>
    <col min="7" max="7" width="37.375" style="3" customWidth="1"/>
    <col min="8" max="8" width="8.25" style="3" customWidth="1"/>
    <col min="9" max="12" width="9.75" style="3" customWidth="1"/>
    <col min="13" max="13" width="10.25" style="3" customWidth="1"/>
    <col min="14" max="15" width="9" style="3"/>
    <col min="16" max="17" width="15.625" style="3" customWidth="1"/>
    <col min="18" max="16384" width="9" style="3"/>
  </cols>
  <sheetData>
    <row r="1" spans="1:17" ht="16.5" customHeight="1">
      <c r="A1" s="26"/>
      <c r="B1" s="233" t="s">
        <v>382</v>
      </c>
      <c r="C1" s="240"/>
      <c r="D1" s="240"/>
      <c r="E1" s="234"/>
      <c r="F1" s="234"/>
      <c r="G1" s="234"/>
      <c r="H1" s="234"/>
      <c r="I1" s="234"/>
      <c r="J1" s="234"/>
      <c r="K1" s="234"/>
      <c r="L1" s="193"/>
      <c r="M1" s="26"/>
      <c r="N1" s="26"/>
      <c r="O1" s="26"/>
      <c r="P1" s="26"/>
      <c r="Q1" s="26"/>
    </row>
    <row r="2" spans="1:17" ht="16.5" customHeight="1">
      <c r="A2" s="26"/>
      <c r="B2" s="193" t="s">
        <v>383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6"/>
      <c r="N2" s="26"/>
      <c r="O2" s="26"/>
      <c r="P2" s="26"/>
      <c r="Q2" s="26"/>
    </row>
    <row r="3" spans="1:17" ht="25.5" customHeight="1">
      <c r="A3" s="193"/>
      <c r="B3" s="319"/>
      <c r="C3" s="312" t="s">
        <v>117</v>
      </c>
      <c r="D3" s="329" t="s">
        <v>223</v>
      </c>
      <c r="E3" s="310" t="s">
        <v>94</v>
      </c>
      <c r="F3" s="310"/>
      <c r="G3" s="315" t="s">
        <v>230</v>
      </c>
      <c r="H3" s="315" t="s">
        <v>231</v>
      </c>
      <c r="I3" s="315" t="s">
        <v>229</v>
      </c>
      <c r="J3" s="310"/>
      <c r="K3" s="310"/>
      <c r="L3" s="315" t="s">
        <v>232</v>
      </c>
      <c r="M3" s="306" t="s">
        <v>479</v>
      </c>
      <c r="N3" s="26"/>
      <c r="O3" s="26"/>
      <c r="P3" s="50" t="s">
        <v>220</v>
      </c>
      <c r="Q3" s="26"/>
    </row>
    <row r="4" spans="1:17" ht="25.5" customHeight="1" thickBot="1">
      <c r="A4" s="193"/>
      <c r="B4" s="320"/>
      <c r="C4" s="328"/>
      <c r="D4" s="330"/>
      <c r="E4" s="319"/>
      <c r="F4" s="319"/>
      <c r="G4" s="319"/>
      <c r="H4" s="319"/>
      <c r="I4" s="57" t="s">
        <v>91</v>
      </c>
      <c r="J4" s="58" t="s">
        <v>92</v>
      </c>
      <c r="K4" s="59" t="s">
        <v>93</v>
      </c>
      <c r="L4" s="327"/>
      <c r="M4" s="331"/>
      <c r="N4" s="26"/>
      <c r="O4" s="26"/>
      <c r="P4" s="180" t="s">
        <v>117</v>
      </c>
      <c r="Q4" s="188" t="s">
        <v>222</v>
      </c>
    </row>
    <row r="5" spans="1:17" ht="39.950000000000003" customHeight="1">
      <c r="A5" s="26"/>
      <c r="B5" s="321">
        <v>1</v>
      </c>
      <c r="C5" s="324" t="s">
        <v>50</v>
      </c>
      <c r="D5" s="332">
        <f>Q5</f>
        <v>382481</v>
      </c>
      <c r="E5" s="47" t="str">
        <f>'高額レセ疾病傾向(患者一人当たり医療費順)'!$C$7</f>
        <v>2210</v>
      </c>
      <c r="F5" s="131" t="str">
        <f>'高額レセ疾病傾向(患者一人当たり医療費順)'!$D$7</f>
        <v>重症急性呼吸器症候群［SARS］</v>
      </c>
      <c r="G5" s="131" t="s">
        <v>495</v>
      </c>
      <c r="H5" s="88" t="s">
        <v>495</v>
      </c>
      <c r="I5" s="89" t="s">
        <v>495</v>
      </c>
      <c r="J5" s="90" t="s">
        <v>495</v>
      </c>
      <c r="K5" s="88" t="str">
        <f>IF(SUM(I5:J5)=0,"-",SUM(I5:J5))</f>
        <v>-</v>
      </c>
      <c r="L5" s="111" t="str">
        <f t="shared" ref="L5:L36" si="0">IFERROR(K5/H5,"-")</f>
        <v>-</v>
      </c>
      <c r="M5" s="241" t="str">
        <f>IFERROR(H5/$Q$5,"-")</f>
        <v>-</v>
      </c>
      <c r="N5" s="26"/>
      <c r="O5" s="26"/>
      <c r="P5" s="165" t="s">
        <v>226</v>
      </c>
      <c r="Q5" s="120">
        <f>市区町村別_患者数!AM6</f>
        <v>382481</v>
      </c>
    </row>
    <row r="6" spans="1:17" ht="39.950000000000003" customHeight="1">
      <c r="A6" s="26"/>
      <c r="B6" s="322"/>
      <c r="C6" s="325"/>
      <c r="D6" s="333"/>
      <c r="E6" s="39" t="str">
        <f>'高額レセ疾病傾向(患者一人当たり医療費順)'!$C$8</f>
        <v>0209</v>
      </c>
      <c r="F6" s="132" t="str">
        <f>'高額レセ疾病傾向(患者一人当たり医療費順)'!$D$8</f>
        <v>白血病</v>
      </c>
      <c r="G6" s="132" t="s">
        <v>496</v>
      </c>
      <c r="H6" s="40">
        <v>198</v>
      </c>
      <c r="I6" s="41">
        <v>733924410</v>
      </c>
      <c r="J6" s="42">
        <v>545425600</v>
      </c>
      <c r="K6" s="40">
        <f t="shared" ref="K6:K69" si="1">IF(SUM(I6:J6)=0,"-",SUM(I6:J6))</f>
        <v>1279350010</v>
      </c>
      <c r="L6" s="109">
        <f t="shared" si="0"/>
        <v>6461363.6868686872</v>
      </c>
      <c r="M6" s="242">
        <f>IFERROR(H6/$Q$5,"-")</f>
        <v>5.1767277328808488E-4</v>
      </c>
      <c r="N6" s="26"/>
      <c r="O6" s="26"/>
      <c r="P6" s="165" t="s">
        <v>95</v>
      </c>
      <c r="Q6" s="120">
        <f>市区町村別_患者数!AM7</f>
        <v>14656</v>
      </c>
    </row>
    <row r="7" spans="1:17" ht="39.950000000000003" customHeight="1">
      <c r="A7" s="26"/>
      <c r="B7" s="322"/>
      <c r="C7" s="325"/>
      <c r="D7" s="333"/>
      <c r="E7" s="39" t="str">
        <f>'高額レセ疾病傾向(患者一人当たり医療費順)'!$C$9</f>
        <v>0904</v>
      </c>
      <c r="F7" s="132" t="str">
        <f>'高額レセ疾病傾向(患者一人当たり医療費順)'!$D$9</f>
        <v>くも膜下出血</v>
      </c>
      <c r="G7" s="132" t="s">
        <v>497</v>
      </c>
      <c r="H7" s="40">
        <v>128</v>
      </c>
      <c r="I7" s="41">
        <v>807449650</v>
      </c>
      <c r="J7" s="42">
        <v>23283530</v>
      </c>
      <c r="K7" s="40">
        <f t="shared" si="1"/>
        <v>830733180</v>
      </c>
      <c r="L7" s="109">
        <f t="shared" si="0"/>
        <v>6490102.96875</v>
      </c>
      <c r="M7" s="242">
        <f>IFERROR(H7/$Q$5,"-")</f>
        <v>3.3465714636805486E-4</v>
      </c>
      <c r="N7" s="26"/>
      <c r="O7" s="26"/>
      <c r="P7" s="165" t="s">
        <v>96</v>
      </c>
      <c r="Q7" s="120">
        <f>市区町村別_患者数!AM8</f>
        <v>9306</v>
      </c>
    </row>
    <row r="8" spans="1:17" ht="39.950000000000003" customHeight="1">
      <c r="A8" s="26"/>
      <c r="B8" s="322"/>
      <c r="C8" s="325"/>
      <c r="D8" s="333"/>
      <c r="E8" s="39" t="str">
        <f>'高額レセ疾病傾向(患者一人当たり医療費順)'!$C$10</f>
        <v>1402</v>
      </c>
      <c r="F8" s="132" t="str">
        <f>'高額レセ疾病傾向(患者一人当たり医療費順)'!$D$10</f>
        <v>腎不全</v>
      </c>
      <c r="G8" s="132" t="s">
        <v>498</v>
      </c>
      <c r="H8" s="40">
        <v>1890</v>
      </c>
      <c r="I8" s="41">
        <v>5572671780</v>
      </c>
      <c r="J8" s="42">
        <v>5507705020</v>
      </c>
      <c r="K8" s="40">
        <f t="shared" si="1"/>
        <v>11080376800</v>
      </c>
      <c r="L8" s="109">
        <f t="shared" si="0"/>
        <v>5862633.2275132276</v>
      </c>
      <c r="M8" s="242">
        <f>IFERROR(H8/$Q$5,"-")</f>
        <v>4.9414219268408104E-3</v>
      </c>
      <c r="N8" s="26"/>
      <c r="O8" s="26"/>
      <c r="P8" s="165" t="s">
        <v>97</v>
      </c>
      <c r="Q8" s="120">
        <f>市区町村別_患者数!AM9</f>
        <v>10425</v>
      </c>
    </row>
    <row r="9" spans="1:17" ht="39.950000000000003" customHeight="1" thickBot="1">
      <c r="A9" s="26"/>
      <c r="B9" s="323"/>
      <c r="C9" s="326"/>
      <c r="D9" s="334"/>
      <c r="E9" s="43" t="str">
        <f>'高額レセ疾病傾向(患者一人当たり医療費順)'!$C$11</f>
        <v>0208</v>
      </c>
      <c r="F9" s="133" t="str">
        <f>'高額レセ疾病傾向(患者一人当たり医療費順)'!$D$11</f>
        <v>悪性リンパ腫</v>
      </c>
      <c r="G9" s="133" t="s">
        <v>499</v>
      </c>
      <c r="H9" s="44">
        <v>397</v>
      </c>
      <c r="I9" s="45">
        <v>1657655480</v>
      </c>
      <c r="J9" s="46">
        <v>675405700</v>
      </c>
      <c r="K9" s="44">
        <f t="shared" si="1"/>
        <v>2333061180</v>
      </c>
      <c r="L9" s="110">
        <f t="shared" si="0"/>
        <v>5876728.4130982365</v>
      </c>
      <c r="M9" s="243">
        <f>IFERROR(H9/$Q$5,"-")</f>
        <v>1.0379600555321703E-3</v>
      </c>
      <c r="N9" s="26"/>
      <c r="O9" s="26"/>
      <c r="P9" s="165" t="s">
        <v>98</v>
      </c>
      <c r="Q9" s="120">
        <f>市区町村別_患者数!AM10</f>
        <v>9340</v>
      </c>
    </row>
    <row r="10" spans="1:17" ht="39.950000000000003" customHeight="1">
      <c r="A10" s="26"/>
      <c r="B10" s="321">
        <v>2</v>
      </c>
      <c r="C10" s="324" t="s">
        <v>95</v>
      </c>
      <c r="D10" s="332">
        <f>Q6</f>
        <v>14656</v>
      </c>
      <c r="E10" s="47" t="str">
        <f>'高額レセ疾病傾向(患者一人当たり医療費順)'!$C$7</f>
        <v>2210</v>
      </c>
      <c r="F10" s="131" t="str">
        <f>'高額レセ疾病傾向(患者一人当たり医療費順)'!$D$7</f>
        <v>重症急性呼吸器症候群［SARS］</v>
      </c>
      <c r="G10" s="131" t="s">
        <v>495</v>
      </c>
      <c r="H10" s="88" t="s">
        <v>495</v>
      </c>
      <c r="I10" s="89" t="s">
        <v>495</v>
      </c>
      <c r="J10" s="90" t="s">
        <v>495</v>
      </c>
      <c r="K10" s="88" t="str">
        <f t="shared" si="1"/>
        <v>-</v>
      </c>
      <c r="L10" s="111" t="str">
        <f t="shared" si="0"/>
        <v>-</v>
      </c>
      <c r="M10" s="241" t="str">
        <f>IFERROR(H10/$Q$6,"-")</f>
        <v>-</v>
      </c>
      <c r="N10" s="26"/>
      <c r="O10" s="26"/>
      <c r="P10" s="165" t="s">
        <v>99</v>
      </c>
      <c r="Q10" s="120">
        <f>市区町村別_患者数!AM11</f>
        <v>12774</v>
      </c>
    </row>
    <row r="11" spans="1:17" ht="39.950000000000003" customHeight="1">
      <c r="A11" s="26"/>
      <c r="B11" s="322"/>
      <c r="C11" s="325"/>
      <c r="D11" s="333"/>
      <c r="E11" s="39" t="str">
        <f>'高額レセ疾病傾向(患者一人当たり医療費順)'!$C$8</f>
        <v>0209</v>
      </c>
      <c r="F11" s="132" t="str">
        <f>'高額レセ疾病傾向(患者一人当たり医療費順)'!$D$8</f>
        <v>白血病</v>
      </c>
      <c r="G11" s="132" t="s">
        <v>500</v>
      </c>
      <c r="H11" s="40">
        <v>11</v>
      </c>
      <c r="I11" s="41">
        <v>39960940</v>
      </c>
      <c r="J11" s="42">
        <v>33657440</v>
      </c>
      <c r="K11" s="40">
        <f t="shared" si="1"/>
        <v>73618380</v>
      </c>
      <c r="L11" s="109">
        <f t="shared" si="0"/>
        <v>6692580</v>
      </c>
      <c r="M11" s="242">
        <f>IFERROR(H11/$Q$6,"-")</f>
        <v>7.5054585152838429E-4</v>
      </c>
      <c r="N11" s="26"/>
      <c r="O11" s="26"/>
      <c r="P11" s="165" t="s">
        <v>100</v>
      </c>
      <c r="Q11" s="120">
        <f>市区町村別_患者数!AM12</f>
        <v>11462</v>
      </c>
    </row>
    <row r="12" spans="1:17" ht="39.950000000000003" customHeight="1">
      <c r="A12" s="26"/>
      <c r="B12" s="322"/>
      <c r="C12" s="325"/>
      <c r="D12" s="333"/>
      <c r="E12" s="39" t="str">
        <f>'高額レセ疾病傾向(患者一人当たり医療費順)'!$C$9</f>
        <v>0904</v>
      </c>
      <c r="F12" s="132" t="str">
        <f>'高額レセ疾病傾向(患者一人当たり医療費順)'!$D$9</f>
        <v>くも膜下出血</v>
      </c>
      <c r="G12" s="132" t="s">
        <v>501</v>
      </c>
      <c r="H12" s="40">
        <v>6</v>
      </c>
      <c r="I12" s="41">
        <v>39152360</v>
      </c>
      <c r="J12" s="42">
        <v>1445900</v>
      </c>
      <c r="K12" s="40">
        <f t="shared" si="1"/>
        <v>40598260</v>
      </c>
      <c r="L12" s="109">
        <f t="shared" si="0"/>
        <v>6766376.666666667</v>
      </c>
      <c r="M12" s="242">
        <f>IFERROR(H12/$Q$6,"-")</f>
        <v>4.0938864628820959E-4</v>
      </c>
      <c r="N12" s="26"/>
      <c r="O12" s="26"/>
      <c r="P12" s="165" t="s">
        <v>51</v>
      </c>
      <c r="Q12" s="120">
        <f>市区町村別_患者数!AM13</f>
        <v>9525</v>
      </c>
    </row>
    <row r="13" spans="1:17" ht="39.950000000000003" customHeight="1">
      <c r="A13" s="26"/>
      <c r="B13" s="322"/>
      <c r="C13" s="325"/>
      <c r="D13" s="333"/>
      <c r="E13" s="39" t="str">
        <f>'高額レセ疾病傾向(患者一人当たり医療費順)'!$C$10</f>
        <v>1402</v>
      </c>
      <c r="F13" s="132" t="str">
        <f>'高額レセ疾病傾向(患者一人当たり医療費順)'!$D$10</f>
        <v>腎不全</v>
      </c>
      <c r="G13" s="132" t="s">
        <v>498</v>
      </c>
      <c r="H13" s="40">
        <v>61</v>
      </c>
      <c r="I13" s="41">
        <v>155653600</v>
      </c>
      <c r="J13" s="42">
        <v>172258400</v>
      </c>
      <c r="K13" s="40">
        <f t="shared" si="1"/>
        <v>327912000</v>
      </c>
      <c r="L13" s="109">
        <f t="shared" si="0"/>
        <v>5375606.5573770488</v>
      </c>
      <c r="M13" s="242">
        <f>IFERROR(H13/$Q$6,"-")</f>
        <v>4.1621179039301312E-3</v>
      </c>
      <c r="N13" s="26"/>
      <c r="O13" s="26"/>
      <c r="P13" s="165" t="s">
        <v>101</v>
      </c>
      <c r="Q13" s="120">
        <f>市区町村別_患者数!AM14</f>
        <v>6207</v>
      </c>
    </row>
    <row r="14" spans="1:17" ht="39.950000000000003" customHeight="1" thickBot="1">
      <c r="A14" s="26"/>
      <c r="B14" s="323"/>
      <c r="C14" s="326"/>
      <c r="D14" s="334"/>
      <c r="E14" s="43" t="str">
        <f>'高額レセ疾病傾向(患者一人当たり医療費順)'!$C$11</f>
        <v>0208</v>
      </c>
      <c r="F14" s="133" t="str">
        <f>'高額レセ疾病傾向(患者一人当たり医療費順)'!$D$11</f>
        <v>悪性リンパ腫</v>
      </c>
      <c r="G14" s="133" t="s">
        <v>502</v>
      </c>
      <c r="H14" s="44">
        <v>11</v>
      </c>
      <c r="I14" s="45">
        <v>43657290</v>
      </c>
      <c r="J14" s="46">
        <v>21576240</v>
      </c>
      <c r="K14" s="44">
        <f t="shared" si="1"/>
        <v>65233530</v>
      </c>
      <c r="L14" s="110">
        <f t="shared" si="0"/>
        <v>5930320.9090909092</v>
      </c>
      <c r="M14" s="243">
        <f>IFERROR(H14/$Q$6,"-")</f>
        <v>7.5054585152838429E-4</v>
      </c>
      <c r="N14" s="26"/>
      <c r="O14" s="26"/>
      <c r="P14" s="165" t="s">
        <v>52</v>
      </c>
      <c r="Q14" s="120">
        <f>市区町村別_患者数!AM15</f>
        <v>14097</v>
      </c>
    </row>
    <row r="15" spans="1:17" ht="39.950000000000003" customHeight="1">
      <c r="A15" s="26"/>
      <c r="B15" s="321">
        <v>3</v>
      </c>
      <c r="C15" s="324" t="s">
        <v>96</v>
      </c>
      <c r="D15" s="332">
        <f>Q7</f>
        <v>9306</v>
      </c>
      <c r="E15" s="47" t="str">
        <f>'高額レセ疾病傾向(患者一人当たり医療費順)'!$C$7</f>
        <v>2210</v>
      </c>
      <c r="F15" s="131" t="str">
        <f>'高額レセ疾病傾向(患者一人当たり医療費順)'!$D$7</f>
        <v>重症急性呼吸器症候群［SARS］</v>
      </c>
      <c r="G15" s="131" t="s">
        <v>495</v>
      </c>
      <c r="H15" s="88" t="s">
        <v>495</v>
      </c>
      <c r="I15" s="89" t="s">
        <v>495</v>
      </c>
      <c r="J15" s="90" t="s">
        <v>495</v>
      </c>
      <c r="K15" s="88" t="str">
        <f t="shared" si="1"/>
        <v>-</v>
      </c>
      <c r="L15" s="111" t="str">
        <f t="shared" si="0"/>
        <v>-</v>
      </c>
      <c r="M15" s="241" t="str">
        <f>IFERROR(H15/$Q$7,"-")</f>
        <v>-</v>
      </c>
      <c r="N15" s="26"/>
      <c r="O15" s="26"/>
      <c r="P15" s="165" t="s">
        <v>53</v>
      </c>
      <c r="Q15" s="120">
        <f>市区町村別_患者数!AM16</f>
        <v>24081</v>
      </c>
    </row>
    <row r="16" spans="1:17" ht="39.950000000000003" customHeight="1">
      <c r="A16" s="26"/>
      <c r="B16" s="322"/>
      <c r="C16" s="325"/>
      <c r="D16" s="333"/>
      <c r="E16" s="39" t="str">
        <f>'高額レセ疾病傾向(患者一人当たり医療費順)'!$C$8</f>
        <v>0209</v>
      </c>
      <c r="F16" s="132" t="str">
        <f>'高額レセ疾病傾向(患者一人当たり医療費順)'!$D$8</f>
        <v>白血病</v>
      </c>
      <c r="G16" s="132" t="s">
        <v>178</v>
      </c>
      <c r="H16" s="40">
        <v>4</v>
      </c>
      <c r="I16" s="41">
        <v>33348570</v>
      </c>
      <c r="J16" s="42">
        <v>2412260</v>
      </c>
      <c r="K16" s="40">
        <f t="shared" si="1"/>
        <v>35760830</v>
      </c>
      <c r="L16" s="109">
        <f t="shared" si="0"/>
        <v>8940207.5</v>
      </c>
      <c r="M16" s="242">
        <f>IFERROR(H16/$Q$7,"-")</f>
        <v>4.298302170642596E-4</v>
      </c>
      <c r="N16" s="26"/>
      <c r="O16" s="26"/>
      <c r="P16" s="165" t="s">
        <v>102</v>
      </c>
      <c r="Q16" s="120">
        <f>市区町村別_患者数!AM17</f>
        <v>12454</v>
      </c>
    </row>
    <row r="17" spans="1:17" ht="39.950000000000003" customHeight="1">
      <c r="A17" s="26"/>
      <c r="B17" s="322"/>
      <c r="C17" s="325"/>
      <c r="D17" s="333"/>
      <c r="E17" s="39" t="str">
        <f>'高額レセ疾病傾向(患者一人当たり医療費順)'!$C$9</f>
        <v>0904</v>
      </c>
      <c r="F17" s="132" t="str">
        <f>'高額レセ疾病傾向(患者一人当たり医療費順)'!$D$9</f>
        <v>くも膜下出血</v>
      </c>
      <c r="G17" s="132" t="s">
        <v>503</v>
      </c>
      <c r="H17" s="40">
        <v>2</v>
      </c>
      <c r="I17" s="41">
        <v>17939880</v>
      </c>
      <c r="J17" s="42">
        <v>309260</v>
      </c>
      <c r="K17" s="40">
        <f t="shared" si="1"/>
        <v>18249140</v>
      </c>
      <c r="L17" s="109">
        <f t="shared" si="0"/>
        <v>9124570</v>
      </c>
      <c r="M17" s="242">
        <f>IFERROR(H17/$Q$7,"-")</f>
        <v>2.149151085321298E-4</v>
      </c>
      <c r="N17" s="26"/>
      <c r="O17" s="26"/>
      <c r="P17" s="165" t="s">
        <v>103</v>
      </c>
      <c r="Q17" s="120">
        <f>市区町村別_患者数!AM18</f>
        <v>21368</v>
      </c>
    </row>
    <row r="18" spans="1:17" ht="39.950000000000003" customHeight="1">
      <c r="A18" s="26"/>
      <c r="B18" s="322"/>
      <c r="C18" s="325"/>
      <c r="D18" s="333"/>
      <c r="E18" s="39" t="str">
        <f>'高額レセ疾病傾向(患者一人当たり医療費順)'!$C$10</f>
        <v>1402</v>
      </c>
      <c r="F18" s="132" t="str">
        <f>'高額レセ疾病傾向(患者一人当たり医療費順)'!$D$10</f>
        <v>腎不全</v>
      </c>
      <c r="G18" s="132" t="s">
        <v>504</v>
      </c>
      <c r="H18" s="40">
        <v>56</v>
      </c>
      <c r="I18" s="41">
        <v>181737670</v>
      </c>
      <c r="J18" s="42">
        <v>176886630</v>
      </c>
      <c r="K18" s="40">
        <f t="shared" si="1"/>
        <v>358624300</v>
      </c>
      <c r="L18" s="109">
        <f t="shared" si="0"/>
        <v>6404005.3571428573</v>
      </c>
      <c r="M18" s="242">
        <f>IFERROR(H18/$Q$7,"-")</f>
        <v>6.017623038899635E-3</v>
      </c>
      <c r="N18" s="26"/>
      <c r="O18" s="26"/>
      <c r="P18" s="165" t="s">
        <v>104</v>
      </c>
      <c r="Q18" s="120">
        <f>市区町村別_患者数!AM19</f>
        <v>16265</v>
      </c>
    </row>
    <row r="19" spans="1:17" ht="39.950000000000003" customHeight="1" thickBot="1">
      <c r="A19" s="26"/>
      <c r="B19" s="323"/>
      <c r="C19" s="326"/>
      <c r="D19" s="334"/>
      <c r="E19" s="43" t="str">
        <f>'高額レセ疾病傾向(患者一人当たり医療費順)'!$C$11</f>
        <v>0208</v>
      </c>
      <c r="F19" s="133" t="str">
        <f>'高額レセ疾病傾向(患者一人当たり医療費順)'!$D$11</f>
        <v>悪性リンパ腫</v>
      </c>
      <c r="G19" s="133" t="s">
        <v>505</v>
      </c>
      <c r="H19" s="44">
        <v>11</v>
      </c>
      <c r="I19" s="45">
        <v>53266570</v>
      </c>
      <c r="J19" s="46">
        <v>12974290</v>
      </c>
      <c r="K19" s="44">
        <f t="shared" si="1"/>
        <v>66240860</v>
      </c>
      <c r="L19" s="110">
        <f t="shared" si="0"/>
        <v>6021896.3636363633</v>
      </c>
      <c r="M19" s="243">
        <f>IFERROR(H19/$Q$7,"-")</f>
        <v>1.1820330969267139E-3</v>
      </c>
      <c r="N19" s="26"/>
      <c r="O19" s="26"/>
      <c r="P19" s="165" t="s">
        <v>105</v>
      </c>
      <c r="Q19" s="120">
        <f>市区町村別_患者数!AM20</f>
        <v>26539</v>
      </c>
    </row>
    <row r="20" spans="1:17" ht="39.950000000000003" customHeight="1">
      <c r="A20" s="26"/>
      <c r="B20" s="321">
        <v>4</v>
      </c>
      <c r="C20" s="324" t="s">
        <v>97</v>
      </c>
      <c r="D20" s="332">
        <f>Q8</f>
        <v>10425</v>
      </c>
      <c r="E20" s="47" t="str">
        <f>'高額レセ疾病傾向(患者一人当たり医療費順)'!$C$7</f>
        <v>2210</v>
      </c>
      <c r="F20" s="131" t="str">
        <f>'高額レセ疾病傾向(患者一人当たり医療費順)'!$D$7</f>
        <v>重症急性呼吸器症候群［SARS］</v>
      </c>
      <c r="G20" s="131" t="s">
        <v>495</v>
      </c>
      <c r="H20" s="88" t="s">
        <v>495</v>
      </c>
      <c r="I20" s="89" t="s">
        <v>495</v>
      </c>
      <c r="J20" s="90" t="s">
        <v>495</v>
      </c>
      <c r="K20" s="88" t="str">
        <f t="shared" si="1"/>
        <v>-</v>
      </c>
      <c r="L20" s="111" t="str">
        <f t="shared" si="0"/>
        <v>-</v>
      </c>
      <c r="M20" s="241" t="str">
        <f>IFERROR(H20/$Q$8,"-")</f>
        <v>-</v>
      </c>
      <c r="N20" s="26"/>
      <c r="O20" s="26"/>
      <c r="P20" s="165" t="s">
        <v>54</v>
      </c>
      <c r="Q20" s="120">
        <f>市区町村別_患者数!AM21</f>
        <v>17584</v>
      </c>
    </row>
    <row r="21" spans="1:17" ht="39.950000000000003" customHeight="1">
      <c r="A21" s="26"/>
      <c r="B21" s="322"/>
      <c r="C21" s="325"/>
      <c r="D21" s="333"/>
      <c r="E21" s="39" t="str">
        <f>'高額レセ疾病傾向(患者一人当たり医療費順)'!$C$8</f>
        <v>0209</v>
      </c>
      <c r="F21" s="132" t="str">
        <f>'高額レセ疾病傾向(患者一人当たり医療費順)'!$D$8</f>
        <v>白血病</v>
      </c>
      <c r="G21" s="132" t="s">
        <v>495</v>
      </c>
      <c r="H21" s="40" t="s">
        <v>495</v>
      </c>
      <c r="I21" s="41" t="s">
        <v>495</v>
      </c>
      <c r="J21" s="42" t="s">
        <v>495</v>
      </c>
      <c r="K21" s="40" t="str">
        <f t="shared" si="1"/>
        <v>-</v>
      </c>
      <c r="L21" s="109" t="str">
        <f t="shared" si="0"/>
        <v>-</v>
      </c>
      <c r="M21" s="242" t="str">
        <f>IFERROR(H21/$Q$8,"-")</f>
        <v>-</v>
      </c>
      <c r="N21" s="26"/>
      <c r="O21" s="26"/>
      <c r="P21" s="165" t="s">
        <v>106</v>
      </c>
      <c r="Q21" s="120">
        <f>市区町村別_患者数!AM22</f>
        <v>24918</v>
      </c>
    </row>
    <row r="22" spans="1:17" ht="39.950000000000003" customHeight="1">
      <c r="A22" s="26"/>
      <c r="B22" s="322"/>
      <c r="C22" s="325"/>
      <c r="D22" s="333"/>
      <c r="E22" s="39" t="str">
        <f>'高額レセ疾病傾向(患者一人当たり医療費順)'!$C$9</f>
        <v>0904</v>
      </c>
      <c r="F22" s="132" t="str">
        <f>'高額レセ疾病傾向(患者一人当たり医療費順)'!$D$9</f>
        <v>くも膜下出血</v>
      </c>
      <c r="G22" s="132" t="s">
        <v>506</v>
      </c>
      <c r="H22" s="40">
        <v>1</v>
      </c>
      <c r="I22" s="41">
        <v>6154320</v>
      </c>
      <c r="J22" s="42">
        <v>0</v>
      </c>
      <c r="K22" s="40">
        <f t="shared" si="1"/>
        <v>6154320</v>
      </c>
      <c r="L22" s="109">
        <f t="shared" si="0"/>
        <v>6154320</v>
      </c>
      <c r="M22" s="242">
        <f>IFERROR(H22/$Q$8,"-")</f>
        <v>9.5923261390887284E-5</v>
      </c>
      <c r="N22" s="26"/>
      <c r="O22" s="26"/>
      <c r="P22" s="165" t="s">
        <v>55</v>
      </c>
      <c r="Q22" s="120">
        <f>市区町村別_患者数!AM23</f>
        <v>22386</v>
      </c>
    </row>
    <row r="23" spans="1:17" ht="39.950000000000003" customHeight="1">
      <c r="A23" s="26"/>
      <c r="B23" s="322"/>
      <c r="C23" s="325"/>
      <c r="D23" s="333"/>
      <c r="E23" s="39" t="str">
        <f>'高額レセ疾病傾向(患者一人当たり医療費順)'!$C$10</f>
        <v>1402</v>
      </c>
      <c r="F23" s="132" t="str">
        <f>'高額レセ疾病傾向(患者一人当たり医療費順)'!$D$10</f>
        <v>腎不全</v>
      </c>
      <c r="G23" s="132" t="s">
        <v>498</v>
      </c>
      <c r="H23" s="40">
        <v>58</v>
      </c>
      <c r="I23" s="41">
        <v>157098410</v>
      </c>
      <c r="J23" s="42">
        <v>203812840</v>
      </c>
      <c r="K23" s="40">
        <f t="shared" si="1"/>
        <v>360911250</v>
      </c>
      <c r="L23" s="109">
        <f t="shared" si="0"/>
        <v>6222607.7586206896</v>
      </c>
      <c r="M23" s="242">
        <f>IFERROR(H23/$Q$8,"-")</f>
        <v>5.5635491606714632E-3</v>
      </c>
      <c r="N23" s="26"/>
      <c r="O23" s="26"/>
      <c r="P23" s="165" t="s">
        <v>107</v>
      </c>
      <c r="Q23" s="120">
        <f>市区町村別_患者数!AM24</f>
        <v>15563</v>
      </c>
    </row>
    <row r="24" spans="1:17" ht="39.950000000000003" customHeight="1" thickBot="1">
      <c r="A24" s="26"/>
      <c r="B24" s="323"/>
      <c r="C24" s="326"/>
      <c r="D24" s="334"/>
      <c r="E24" s="43" t="str">
        <f>'高額レセ疾病傾向(患者一人当たり医療費順)'!$C$11</f>
        <v>0208</v>
      </c>
      <c r="F24" s="133" t="str">
        <f>'高額レセ疾病傾向(患者一人当たり医療費順)'!$D$11</f>
        <v>悪性リンパ腫</v>
      </c>
      <c r="G24" s="133" t="s">
        <v>507</v>
      </c>
      <c r="H24" s="44">
        <v>10</v>
      </c>
      <c r="I24" s="45">
        <v>58114900</v>
      </c>
      <c r="J24" s="46">
        <v>2494180</v>
      </c>
      <c r="K24" s="44">
        <f t="shared" si="1"/>
        <v>60609080</v>
      </c>
      <c r="L24" s="110">
        <f t="shared" si="0"/>
        <v>6060908</v>
      </c>
      <c r="M24" s="243">
        <f>IFERROR(H24/$Q$8,"-")</f>
        <v>9.5923261390887292E-4</v>
      </c>
      <c r="N24" s="26"/>
      <c r="O24" s="26"/>
      <c r="P24" s="165" t="s">
        <v>108</v>
      </c>
      <c r="Q24" s="120">
        <f>市区町村別_患者数!AM25</f>
        <v>23794</v>
      </c>
    </row>
    <row r="25" spans="1:17" ht="39.950000000000003" customHeight="1">
      <c r="A25" s="26"/>
      <c r="B25" s="321">
        <v>5</v>
      </c>
      <c r="C25" s="324" t="s">
        <v>98</v>
      </c>
      <c r="D25" s="332">
        <f>Q9</f>
        <v>9340</v>
      </c>
      <c r="E25" s="47" t="str">
        <f>'高額レセ疾病傾向(患者一人当たり医療費順)'!$C$7</f>
        <v>2210</v>
      </c>
      <c r="F25" s="131" t="str">
        <f>'高額レセ疾病傾向(患者一人当たり医療費順)'!$D$7</f>
        <v>重症急性呼吸器症候群［SARS］</v>
      </c>
      <c r="G25" s="131" t="s">
        <v>495</v>
      </c>
      <c r="H25" s="88" t="s">
        <v>495</v>
      </c>
      <c r="I25" s="89" t="s">
        <v>495</v>
      </c>
      <c r="J25" s="90" t="s">
        <v>495</v>
      </c>
      <c r="K25" s="88" t="str">
        <f t="shared" si="1"/>
        <v>-</v>
      </c>
      <c r="L25" s="111" t="str">
        <f t="shared" si="0"/>
        <v>-</v>
      </c>
      <c r="M25" s="241" t="str">
        <f>IFERROR(H25/$Q$9,"-")</f>
        <v>-</v>
      </c>
      <c r="N25" s="26"/>
      <c r="O25" s="26"/>
      <c r="P25" s="165" t="s">
        <v>109</v>
      </c>
      <c r="Q25" s="120">
        <f>市区町村別_患者数!AM26</f>
        <v>15666</v>
      </c>
    </row>
    <row r="26" spans="1:17" ht="39.950000000000003" customHeight="1">
      <c r="A26" s="26"/>
      <c r="B26" s="322"/>
      <c r="C26" s="325"/>
      <c r="D26" s="333"/>
      <c r="E26" s="39" t="str">
        <f>'高額レセ疾病傾向(患者一人当たり医療費順)'!$C$8</f>
        <v>0209</v>
      </c>
      <c r="F26" s="132" t="str">
        <f>'高額レセ疾病傾向(患者一人当たり医療費順)'!$D$8</f>
        <v>白血病</v>
      </c>
      <c r="G26" s="132" t="s">
        <v>508</v>
      </c>
      <c r="H26" s="40">
        <v>4</v>
      </c>
      <c r="I26" s="41">
        <v>17798930</v>
      </c>
      <c r="J26" s="42">
        <v>4042350</v>
      </c>
      <c r="K26" s="40">
        <f t="shared" si="1"/>
        <v>21841280</v>
      </c>
      <c r="L26" s="109">
        <f t="shared" si="0"/>
        <v>5460320</v>
      </c>
      <c r="M26" s="242">
        <f>IFERROR(H26/$Q$9,"-")</f>
        <v>4.2826552462526765E-4</v>
      </c>
      <c r="N26" s="26"/>
      <c r="O26" s="26"/>
      <c r="P26" s="165" t="s">
        <v>56</v>
      </c>
      <c r="Q26" s="120">
        <f>市区町村別_患者数!AM27</f>
        <v>20473</v>
      </c>
    </row>
    <row r="27" spans="1:17" ht="39.950000000000003" customHeight="1">
      <c r="A27" s="26"/>
      <c r="B27" s="322"/>
      <c r="C27" s="325"/>
      <c r="D27" s="333"/>
      <c r="E27" s="39" t="str">
        <f>'高額レセ疾病傾向(患者一人当たり医療費順)'!$C$9</f>
        <v>0904</v>
      </c>
      <c r="F27" s="132" t="str">
        <f>'高額レセ疾病傾向(患者一人当たり医療費順)'!$D$9</f>
        <v>くも膜下出血</v>
      </c>
      <c r="G27" s="132" t="s">
        <v>509</v>
      </c>
      <c r="H27" s="40">
        <v>5</v>
      </c>
      <c r="I27" s="41">
        <v>29994480</v>
      </c>
      <c r="J27" s="42">
        <v>455900</v>
      </c>
      <c r="K27" s="40">
        <f t="shared" si="1"/>
        <v>30450380</v>
      </c>
      <c r="L27" s="109">
        <f t="shared" si="0"/>
        <v>6090076</v>
      </c>
      <c r="M27" s="242">
        <f>IFERROR(H27/$Q$9,"-")</f>
        <v>5.3533190578158461E-4</v>
      </c>
      <c r="N27" s="26"/>
      <c r="O27" s="26"/>
      <c r="P27" s="165" t="s">
        <v>110</v>
      </c>
      <c r="Q27" s="120">
        <f>市区町村別_患者数!AM28</f>
        <v>32694</v>
      </c>
    </row>
    <row r="28" spans="1:17" ht="39.950000000000003" customHeight="1">
      <c r="A28" s="26"/>
      <c r="B28" s="322"/>
      <c r="C28" s="325"/>
      <c r="D28" s="333"/>
      <c r="E28" s="39" t="str">
        <f>'高額レセ疾病傾向(患者一人当たり医療費順)'!$C$10</f>
        <v>1402</v>
      </c>
      <c r="F28" s="132" t="str">
        <f>'高額レセ疾病傾向(患者一人当たり医療費順)'!$D$10</f>
        <v>腎不全</v>
      </c>
      <c r="G28" s="132" t="s">
        <v>498</v>
      </c>
      <c r="H28" s="40">
        <v>31</v>
      </c>
      <c r="I28" s="41">
        <v>85410500</v>
      </c>
      <c r="J28" s="42">
        <v>95601560</v>
      </c>
      <c r="K28" s="40">
        <f t="shared" si="1"/>
        <v>181012060</v>
      </c>
      <c r="L28" s="109">
        <f t="shared" si="0"/>
        <v>5839098.7096774196</v>
      </c>
      <c r="M28" s="242">
        <f>IFERROR(H28/$Q$9,"-")</f>
        <v>3.3190578158458243E-3</v>
      </c>
      <c r="N28" s="26"/>
      <c r="O28" s="26"/>
      <c r="P28" s="165" t="s">
        <v>111</v>
      </c>
      <c r="Q28" s="120">
        <f>市区町村別_患者数!AM29</f>
        <v>14573</v>
      </c>
    </row>
    <row r="29" spans="1:17" ht="39.950000000000003" customHeight="1" thickBot="1">
      <c r="A29" s="26"/>
      <c r="B29" s="323"/>
      <c r="C29" s="326"/>
      <c r="D29" s="334"/>
      <c r="E29" s="43" t="str">
        <f>'高額レセ疾病傾向(患者一人当たり医療費順)'!$C$11</f>
        <v>0208</v>
      </c>
      <c r="F29" s="133" t="str">
        <f>'高額レセ疾病傾向(患者一人当たり医療費順)'!$D$11</f>
        <v>悪性リンパ腫</v>
      </c>
      <c r="G29" s="133" t="s">
        <v>510</v>
      </c>
      <c r="H29" s="44">
        <v>8</v>
      </c>
      <c r="I29" s="45">
        <v>27976300</v>
      </c>
      <c r="J29" s="46">
        <v>33034440</v>
      </c>
      <c r="K29" s="44">
        <f t="shared" si="1"/>
        <v>61010740</v>
      </c>
      <c r="L29" s="110">
        <f t="shared" si="0"/>
        <v>7626342.5</v>
      </c>
      <c r="M29" s="243">
        <f>IFERROR(H29/$Q$9,"-")</f>
        <v>8.5653104925053529E-4</v>
      </c>
      <c r="N29" s="26"/>
      <c r="O29" s="26"/>
      <c r="P29" s="165" t="s">
        <v>112</v>
      </c>
      <c r="Q29" s="120">
        <f>市区町村別_患者数!AM30</f>
        <v>10044</v>
      </c>
    </row>
    <row r="30" spans="1:17" ht="39.950000000000003" customHeight="1">
      <c r="A30" s="26"/>
      <c r="B30" s="321">
        <v>6</v>
      </c>
      <c r="C30" s="324" t="s">
        <v>99</v>
      </c>
      <c r="D30" s="332">
        <f>Q10</f>
        <v>12774</v>
      </c>
      <c r="E30" s="47" t="str">
        <f>'高額レセ疾病傾向(患者一人当たり医療費順)'!$C$7</f>
        <v>2210</v>
      </c>
      <c r="F30" s="131" t="str">
        <f>'高額レセ疾病傾向(患者一人当たり医療費順)'!$D$7</f>
        <v>重症急性呼吸器症候群［SARS］</v>
      </c>
      <c r="G30" s="131" t="s">
        <v>495</v>
      </c>
      <c r="H30" s="88" t="s">
        <v>495</v>
      </c>
      <c r="I30" s="89" t="s">
        <v>495</v>
      </c>
      <c r="J30" s="90" t="s">
        <v>495</v>
      </c>
      <c r="K30" s="88" t="str">
        <f t="shared" si="1"/>
        <v>-</v>
      </c>
      <c r="L30" s="111" t="str">
        <f t="shared" si="0"/>
        <v>-</v>
      </c>
      <c r="M30" s="241" t="str">
        <f>IFERROR(H30/$Q$10,"-")</f>
        <v>-</v>
      </c>
      <c r="N30" s="26"/>
      <c r="O30" s="26"/>
      <c r="P30" s="165" t="s">
        <v>30</v>
      </c>
      <c r="Q30" s="120">
        <f>市区町村別_患者数!AM31</f>
        <v>139896</v>
      </c>
    </row>
    <row r="31" spans="1:17" ht="39.950000000000003" customHeight="1">
      <c r="A31" s="26"/>
      <c r="B31" s="322"/>
      <c r="C31" s="325"/>
      <c r="D31" s="333"/>
      <c r="E31" s="39" t="str">
        <f>'高額レセ疾病傾向(患者一人当たり医療費順)'!$C$8</f>
        <v>0209</v>
      </c>
      <c r="F31" s="132" t="str">
        <f>'高額レセ疾病傾向(患者一人当たり医療費順)'!$D$8</f>
        <v>白血病</v>
      </c>
      <c r="G31" s="132" t="s">
        <v>511</v>
      </c>
      <c r="H31" s="40">
        <v>7</v>
      </c>
      <c r="I31" s="41">
        <v>46533970</v>
      </c>
      <c r="J31" s="42">
        <v>20002610</v>
      </c>
      <c r="K31" s="40">
        <f t="shared" si="1"/>
        <v>66536580</v>
      </c>
      <c r="L31" s="109">
        <f t="shared" si="0"/>
        <v>9505225.7142857146</v>
      </c>
      <c r="M31" s="242">
        <f>IFERROR(H31/$Q$10,"-")</f>
        <v>5.4798810082981055E-4</v>
      </c>
      <c r="N31" s="26"/>
      <c r="O31" s="26"/>
      <c r="P31" s="165" t="s">
        <v>31</v>
      </c>
      <c r="Q31" s="120">
        <f>市区町村別_患者数!AM32</f>
        <v>23699</v>
      </c>
    </row>
    <row r="32" spans="1:17" ht="39.950000000000003" customHeight="1">
      <c r="A32" s="26"/>
      <c r="B32" s="322"/>
      <c r="C32" s="325"/>
      <c r="D32" s="333"/>
      <c r="E32" s="39" t="str">
        <f>'高額レセ疾病傾向(患者一人当たり医療費順)'!$C$9</f>
        <v>0904</v>
      </c>
      <c r="F32" s="132" t="str">
        <f>'高額レセ疾病傾向(患者一人当たり医療費順)'!$D$9</f>
        <v>くも膜下出血</v>
      </c>
      <c r="G32" s="132" t="s">
        <v>512</v>
      </c>
      <c r="H32" s="40">
        <v>6</v>
      </c>
      <c r="I32" s="41">
        <v>38495150</v>
      </c>
      <c r="J32" s="42">
        <v>513370</v>
      </c>
      <c r="K32" s="40">
        <f t="shared" si="1"/>
        <v>39008520</v>
      </c>
      <c r="L32" s="109">
        <f t="shared" si="0"/>
        <v>6501420</v>
      </c>
      <c r="M32" s="242">
        <f>IFERROR(H32/$Q$10,"-")</f>
        <v>4.6970408642555192E-4</v>
      </c>
      <c r="N32" s="26"/>
      <c r="O32" s="26"/>
      <c r="P32" s="165" t="s">
        <v>32</v>
      </c>
      <c r="Q32" s="120">
        <f>市区町村別_患者数!AM33</f>
        <v>19774</v>
      </c>
    </row>
    <row r="33" spans="1:17" ht="39.950000000000003" customHeight="1">
      <c r="A33" s="26"/>
      <c r="B33" s="322"/>
      <c r="C33" s="325"/>
      <c r="D33" s="333"/>
      <c r="E33" s="39" t="str">
        <f>'高額レセ疾病傾向(患者一人当たり医療費順)'!$C$10</f>
        <v>1402</v>
      </c>
      <c r="F33" s="132" t="str">
        <f>'高額レセ疾病傾向(患者一人当たり医療費順)'!$D$10</f>
        <v>腎不全</v>
      </c>
      <c r="G33" s="132" t="s">
        <v>498</v>
      </c>
      <c r="H33" s="40">
        <v>69</v>
      </c>
      <c r="I33" s="41">
        <v>177032400</v>
      </c>
      <c r="J33" s="42">
        <v>180726840</v>
      </c>
      <c r="K33" s="40">
        <f t="shared" si="1"/>
        <v>357759240</v>
      </c>
      <c r="L33" s="109">
        <f t="shared" si="0"/>
        <v>5184916.5217391308</v>
      </c>
      <c r="M33" s="242">
        <f>IFERROR(H33/$Q$10,"-")</f>
        <v>5.4015969938938473E-3</v>
      </c>
      <c r="N33" s="26"/>
      <c r="O33" s="26"/>
      <c r="P33" s="165" t="s">
        <v>33</v>
      </c>
      <c r="Q33" s="120">
        <f>市区町村別_患者数!AM34</f>
        <v>16521</v>
      </c>
    </row>
    <row r="34" spans="1:17" ht="39.950000000000003" customHeight="1" thickBot="1">
      <c r="A34" s="26"/>
      <c r="B34" s="323"/>
      <c r="C34" s="326"/>
      <c r="D34" s="334"/>
      <c r="E34" s="43" t="str">
        <f>'高額レセ疾病傾向(患者一人当たり医療費順)'!$C$11</f>
        <v>0208</v>
      </c>
      <c r="F34" s="133" t="str">
        <f>'高額レセ疾病傾向(患者一人当たり医療費順)'!$D$11</f>
        <v>悪性リンパ腫</v>
      </c>
      <c r="G34" s="133" t="s">
        <v>513</v>
      </c>
      <c r="H34" s="44">
        <v>18</v>
      </c>
      <c r="I34" s="45">
        <v>66926240</v>
      </c>
      <c r="J34" s="46">
        <v>16887900</v>
      </c>
      <c r="K34" s="44">
        <f t="shared" si="1"/>
        <v>83814140</v>
      </c>
      <c r="L34" s="110">
        <f t="shared" si="0"/>
        <v>4656341.111111111</v>
      </c>
      <c r="M34" s="243">
        <f>IFERROR(H34/$Q$10,"-")</f>
        <v>1.4091122592766556E-3</v>
      </c>
      <c r="N34" s="26"/>
      <c r="O34" s="26"/>
      <c r="P34" s="165" t="s">
        <v>34</v>
      </c>
      <c r="Q34" s="120">
        <f>市区町村別_患者数!AM35</f>
        <v>22094</v>
      </c>
    </row>
    <row r="35" spans="1:17" ht="39.950000000000003" customHeight="1">
      <c r="A35" s="26"/>
      <c r="B35" s="321">
        <v>7</v>
      </c>
      <c r="C35" s="324" t="s">
        <v>100</v>
      </c>
      <c r="D35" s="332">
        <f>Q11</f>
        <v>11462</v>
      </c>
      <c r="E35" s="47" t="str">
        <f>'高額レセ疾病傾向(患者一人当たり医療費順)'!$C$7</f>
        <v>2210</v>
      </c>
      <c r="F35" s="131" t="str">
        <f>'高額レセ疾病傾向(患者一人当たり医療費順)'!$D$7</f>
        <v>重症急性呼吸器症候群［SARS］</v>
      </c>
      <c r="G35" s="131" t="s">
        <v>495</v>
      </c>
      <c r="H35" s="88" t="s">
        <v>495</v>
      </c>
      <c r="I35" s="89" t="s">
        <v>495</v>
      </c>
      <c r="J35" s="90" t="s">
        <v>495</v>
      </c>
      <c r="K35" s="88" t="str">
        <f t="shared" si="1"/>
        <v>-</v>
      </c>
      <c r="L35" s="111" t="str">
        <f t="shared" si="0"/>
        <v>-</v>
      </c>
      <c r="M35" s="241" t="str">
        <f>IFERROR(H35/$Q$11,"-")</f>
        <v>-</v>
      </c>
      <c r="N35" s="26"/>
      <c r="O35" s="26"/>
      <c r="P35" s="165" t="s">
        <v>35</v>
      </c>
      <c r="Q35" s="120">
        <f>市区町村別_患者数!AM36</f>
        <v>29681</v>
      </c>
    </row>
    <row r="36" spans="1:17" ht="39.950000000000003" customHeight="1">
      <c r="A36" s="26"/>
      <c r="B36" s="322"/>
      <c r="C36" s="325"/>
      <c r="D36" s="333"/>
      <c r="E36" s="39" t="str">
        <f>'高額レセ疾病傾向(患者一人当たり医療費順)'!$C$8</f>
        <v>0209</v>
      </c>
      <c r="F36" s="132" t="str">
        <f>'高額レセ疾病傾向(患者一人当たり医療費順)'!$D$8</f>
        <v>白血病</v>
      </c>
      <c r="G36" s="132" t="s">
        <v>500</v>
      </c>
      <c r="H36" s="40">
        <v>7</v>
      </c>
      <c r="I36" s="41">
        <v>20626270</v>
      </c>
      <c r="J36" s="42">
        <v>21566150</v>
      </c>
      <c r="K36" s="40">
        <f t="shared" si="1"/>
        <v>42192420</v>
      </c>
      <c r="L36" s="109">
        <f t="shared" si="0"/>
        <v>6027488.5714285718</v>
      </c>
      <c r="M36" s="242">
        <f>IFERROR(H36/$Q$11,"-")</f>
        <v>6.1071366253707905E-4</v>
      </c>
      <c r="N36" s="26"/>
      <c r="O36" s="26"/>
      <c r="P36" s="165" t="s">
        <v>36</v>
      </c>
      <c r="Q36" s="120">
        <f>市区町村別_患者数!AM37</f>
        <v>24506</v>
      </c>
    </row>
    <row r="37" spans="1:17" ht="39.950000000000003" customHeight="1">
      <c r="A37" s="26"/>
      <c r="B37" s="322"/>
      <c r="C37" s="325"/>
      <c r="D37" s="333"/>
      <c r="E37" s="39" t="str">
        <f>'高額レセ疾病傾向(患者一人当たり医療費順)'!$C$9</f>
        <v>0904</v>
      </c>
      <c r="F37" s="132" t="str">
        <f>'高額レセ疾病傾向(患者一人当たり医療費順)'!$D$9</f>
        <v>くも膜下出血</v>
      </c>
      <c r="G37" s="132" t="s">
        <v>514</v>
      </c>
      <c r="H37" s="40">
        <v>6</v>
      </c>
      <c r="I37" s="41">
        <v>29881610</v>
      </c>
      <c r="J37" s="42">
        <v>1300630</v>
      </c>
      <c r="K37" s="40">
        <f t="shared" si="1"/>
        <v>31182240</v>
      </c>
      <c r="L37" s="109">
        <f t="shared" ref="L37:L68" si="2">IFERROR(K37/H37,"-")</f>
        <v>5197040</v>
      </c>
      <c r="M37" s="242">
        <f>IFERROR(H37/$Q$11,"-")</f>
        <v>5.234688536032106E-4</v>
      </c>
      <c r="N37" s="26"/>
      <c r="O37" s="26"/>
      <c r="P37" s="165" t="s">
        <v>37</v>
      </c>
      <c r="Q37" s="120">
        <f>市区町村別_患者数!AM38</f>
        <v>7125</v>
      </c>
    </row>
    <row r="38" spans="1:17" ht="39.950000000000003" customHeight="1">
      <c r="A38" s="26"/>
      <c r="B38" s="322"/>
      <c r="C38" s="325"/>
      <c r="D38" s="333"/>
      <c r="E38" s="39" t="str">
        <f>'高額レセ疾病傾向(患者一人当たり医療費順)'!$C$10</f>
        <v>1402</v>
      </c>
      <c r="F38" s="132" t="str">
        <f>'高額レセ疾病傾向(患者一人当たり医療費順)'!$D$10</f>
        <v>腎不全</v>
      </c>
      <c r="G38" s="132" t="s">
        <v>515</v>
      </c>
      <c r="H38" s="40">
        <v>59</v>
      </c>
      <c r="I38" s="41">
        <v>162179300</v>
      </c>
      <c r="J38" s="42">
        <v>170761870</v>
      </c>
      <c r="K38" s="40">
        <f t="shared" si="1"/>
        <v>332941170</v>
      </c>
      <c r="L38" s="109">
        <f t="shared" si="2"/>
        <v>5643070.677966102</v>
      </c>
      <c r="M38" s="242">
        <f>IFERROR(H38/$Q$11,"-")</f>
        <v>5.1474437270982373E-3</v>
      </c>
      <c r="N38" s="26"/>
      <c r="O38" s="26"/>
      <c r="P38" s="165" t="s">
        <v>38</v>
      </c>
      <c r="Q38" s="120">
        <f>市区町村別_患者数!AM39</f>
        <v>31044</v>
      </c>
    </row>
    <row r="39" spans="1:17" ht="39.950000000000003" customHeight="1" thickBot="1">
      <c r="A39" s="26"/>
      <c r="B39" s="323"/>
      <c r="C39" s="326"/>
      <c r="D39" s="334"/>
      <c r="E39" s="43" t="str">
        <f>'高額レセ疾病傾向(患者一人当たり医療費順)'!$C$11</f>
        <v>0208</v>
      </c>
      <c r="F39" s="133" t="str">
        <f>'高額レセ疾病傾向(患者一人当たり医療費順)'!$D$11</f>
        <v>悪性リンパ腫</v>
      </c>
      <c r="G39" s="133" t="s">
        <v>516</v>
      </c>
      <c r="H39" s="44">
        <v>10</v>
      </c>
      <c r="I39" s="45">
        <v>43944020</v>
      </c>
      <c r="J39" s="46">
        <v>16778860</v>
      </c>
      <c r="K39" s="44">
        <f t="shared" si="1"/>
        <v>60722880</v>
      </c>
      <c r="L39" s="110">
        <f t="shared" si="2"/>
        <v>6072288</v>
      </c>
      <c r="M39" s="243">
        <f>IFERROR(H39/$Q$11,"-")</f>
        <v>8.724480893386843E-4</v>
      </c>
      <c r="N39" s="26"/>
      <c r="O39" s="26"/>
      <c r="P39" s="165" t="s">
        <v>1</v>
      </c>
      <c r="Q39" s="120">
        <f>市区町村別_患者数!AM40</f>
        <v>63683</v>
      </c>
    </row>
    <row r="40" spans="1:17" ht="39.950000000000003" customHeight="1">
      <c r="A40" s="26"/>
      <c r="B40" s="321">
        <v>8</v>
      </c>
      <c r="C40" s="324" t="s">
        <v>51</v>
      </c>
      <c r="D40" s="332">
        <f>Q12</f>
        <v>9525</v>
      </c>
      <c r="E40" s="47" t="str">
        <f>'高額レセ疾病傾向(患者一人当たり医療費順)'!$C$7</f>
        <v>2210</v>
      </c>
      <c r="F40" s="131" t="str">
        <f>'高額レセ疾病傾向(患者一人当たり医療費順)'!$D$7</f>
        <v>重症急性呼吸器症候群［SARS］</v>
      </c>
      <c r="G40" s="131" t="s">
        <v>495</v>
      </c>
      <c r="H40" s="88" t="s">
        <v>495</v>
      </c>
      <c r="I40" s="89" t="s">
        <v>495</v>
      </c>
      <c r="J40" s="90" t="s">
        <v>495</v>
      </c>
      <c r="K40" s="88" t="str">
        <f t="shared" si="1"/>
        <v>-</v>
      </c>
      <c r="L40" s="111" t="str">
        <f t="shared" si="2"/>
        <v>-</v>
      </c>
      <c r="M40" s="241" t="str">
        <f>IFERROR(H40/$Q$12,"-")</f>
        <v>-</v>
      </c>
      <c r="N40" s="26"/>
      <c r="O40" s="26"/>
      <c r="P40" s="165" t="s">
        <v>2</v>
      </c>
      <c r="Q40" s="120">
        <f>市区町村別_患者数!AM41</f>
        <v>17589</v>
      </c>
    </row>
    <row r="41" spans="1:17" ht="39.950000000000003" customHeight="1">
      <c r="A41" s="26"/>
      <c r="B41" s="322"/>
      <c r="C41" s="325"/>
      <c r="D41" s="333"/>
      <c r="E41" s="39" t="str">
        <f>'高額レセ疾病傾向(患者一人当たり医療費順)'!$C$8</f>
        <v>0209</v>
      </c>
      <c r="F41" s="132" t="str">
        <f>'高額レセ疾病傾向(患者一人当たり医療費順)'!$D$8</f>
        <v>白血病</v>
      </c>
      <c r="G41" s="132" t="s">
        <v>517</v>
      </c>
      <c r="H41" s="40">
        <v>4</v>
      </c>
      <c r="I41" s="41">
        <v>9560770</v>
      </c>
      <c r="J41" s="42">
        <v>5847500</v>
      </c>
      <c r="K41" s="40">
        <f t="shared" si="1"/>
        <v>15408270</v>
      </c>
      <c r="L41" s="109">
        <f t="shared" si="2"/>
        <v>3852067.5</v>
      </c>
      <c r="M41" s="242">
        <f>IFERROR(H41/$Q$12,"-")</f>
        <v>4.1994750656167981E-4</v>
      </c>
      <c r="N41" s="26"/>
      <c r="O41" s="26"/>
      <c r="P41" s="165" t="s">
        <v>3</v>
      </c>
      <c r="Q41" s="120">
        <f>市区町村別_患者数!AM42</f>
        <v>54245</v>
      </c>
    </row>
    <row r="42" spans="1:17" ht="39.950000000000003" customHeight="1">
      <c r="A42" s="26"/>
      <c r="B42" s="322"/>
      <c r="C42" s="325"/>
      <c r="D42" s="333"/>
      <c r="E42" s="39" t="str">
        <f>'高額レセ疾病傾向(患者一人当たり医療費順)'!$C$9</f>
        <v>0904</v>
      </c>
      <c r="F42" s="132" t="str">
        <f>'高額レセ疾病傾向(患者一人当たり医療費順)'!$D$9</f>
        <v>くも膜下出血</v>
      </c>
      <c r="G42" s="132" t="s">
        <v>518</v>
      </c>
      <c r="H42" s="40">
        <v>4</v>
      </c>
      <c r="I42" s="41">
        <v>45150700</v>
      </c>
      <c r="J42" s="42">
        <v>354120</v>
      </c>
      <c r="K42" s="40">
        <f t="shared" si="1"/>
        <v>45504820</v>
      </c>
      <c r="L42" s="109">
        <f t="shared" si="2"/>
        <v>11376205</v>
      </c>
      <c r="M42" s="242">
        <f>IFERROR(H42/$Q$12,"-")</f>
        <v>4.1994750656167981E-4</v>
      </c>
      <c r="N42" s="26"/>
      <c r="O42" s="26"/>
      <c r="P42" s="165" t="s">
        <v>39</v>
      </c>
      <c r="Q42" s="120">
        <f>市区町村別_患者数!AM43</f>
        <v>11343</v>
      </c>
    </row>
    <row r="43" spans="1:17" ht="39.950000000000003" customHeight="1">
      <c r="A43" s="26"/>
      <c r="B43" s="322"/>
      <c r="C43" s="325"/>
      <c r="D43" s="333"/>
      <c r="E43" s="39" t="str">
        <f>'高額レセ疾病傾向(患者一人当たり医療費順)'!$C$10</f>
        <v>1402</v>
      </c>
      <c r="F43" s="132" t="str">
        <f>'高額レセ疾病傾向(患者一人当たり医療費順)'!$D$10</f>
        <v>腎不全</v>
      </c>
      <c r="G43" s="132" t="s">
        <v>504</v>
      </c>
      <c r="H43" s="40">
        <v>41</v>
      </c>
      <c r="I43" s="41">
        <v>131755200</v>
      </c>
      <c r="J43" s="42">
        <v>126315150</v>
      </c>
      <c r="K43" s="40">
        <f t="shared" si="1"/>
        <v>258070350</v>
      </c>
      <c r="L43" s="109">
        <f t="shared" si="2"/>
        <v>6294398.7804878047</v>
      </c>
      <c r="M43" s="242">
        <f>IFERROR(H43/$Q$12,"-")</f>
        <v>4.3044619422572174E-3</v>
      </c>
      <c r="N43" s="26"/>
      <c r="O43" s="26"/>
      <c r="P43" s="165" t="s">
        <v>7</v>
      </c>
      <c r="Q43" s="120">
        <f>市区町村別_患者数!AM44</f>
        <v>63463</v>
      </c>
    </row>
    <row r="44" spans="1:17" ht="39.950000000000003" customHeight="1" thickBot="1">
      <c r="A44" s="26"/>
      <c r="B44" s="323"/>
      <c r="C44" s="326"/>
      <c r="D44" s="334"/>
      <c r="E44" s="43" t="str">
        <f>'高額レセ疾病傾向(患者一人当たり医療費順)'!$C$11</f>
        <v>0208</v>
      </c>
      <c r="F44" s="133" t="str">
        <f>'高額レセ疾病傾向(患者一人当たり医療費順)'!$D$11</f>
        <v>悪性リンパ腫</v>
      </c>
      <c r="G44" s="133" t="s">
        <v>519</v>
      </c>
      <c r="H44" s="44">
        <v>9</v>
      </c>
      <c r="I44" s="45">
        <v>31950130</v>
      </c>
      <c r="J44" s="46">
        <v>16593090</v>
      </c>
      <c r="K44" s="44">
        <f t="shared" si="1"/>
        <v>48543220</v>
      </c>
      <c r="L44" s="110">
        <f t="shared" si="2"/>
        <v>5393691.111111111</v>
      </c>
      <c r="M44" s="243">
        <f>IFERROR(H44/$Q$12,"-")</f>
        <v>9.4488188976377954E-4</v>
      </c>
      <c r="N44" s="26"/>
      <c r="O44" s="26"/>
      <c r="P44" s="165" t="s">
        <v>40</v>
      </c>
      <c r="Q44" s="120">
        <f>市区町村別_患者数!AM45</f>
        <v>13721</v>
      </c>
    </row>
    <row r="45" spans="1:17" ht="39.950000000000003" customHeight="1">
      <c r="A45" s="26"/>
      <c r="B45" s="321">
        <v>9</v>
      </c>
      <c r="C45" s="324" t="s">
        <v>101</v>
      </c>
      <c r="D45" s="332">
        <f>Q13</f>
        <v>6207</v>
      </c>
      <c r="E45" s="47" t="str">
        <f>'高額レセ疾病傾向(患者一人当たり医療費順)'!$C$7</f>
        <v>2210</v>
      </c>
      <c r="F45" s="131" t="str">
        <f>'高額レセ疾病傾向(患者一人当たり医療費順)'!$D$7</f>
        <v>重症急性呼吸器症候群［SARS］</v>
      </c>
      <c r="G45" s="131" t="s">
        <v>495</v>
      </c>
      <c r="H45" s="88" t="s">
        <v>495</v>
      </c>
      <c r="I45" s="89" t="s">
        <v>495</v>
      </c>
      <c r="J45" s="90" t="s">
        <v>495</v>
      </c>
      <c r="K45" s="88" t="str">
        <f t="shared" si="1"/>
        <v>-</v>
      </c>
      <c r="L45" s="111" t="str">
        <f t="shared" si="2"/>
        <v>-</v>
      </c>
      <c r="M45" s="241" t="str">
        <f>IFERROR(H45/$Q$13,"-")</f>
        <v>-</v>
      </c>
      <c r="N45" s="26"/>
      <c r="O45" s="26"/>
      <c r="P45" s="165" t="s">
        <v>11</v>
      </c>
      <c r="Q45" s="120">
        <f>市区町村別_患者数!AM46</f>
        <v>25327</v>
      </c>
    </row>
    <row r="46" spans="1:17" ht="39.950000000000003" customHeight="1">
      <c r="A46" s="26"/>
      <c r="B46" s="322"/>
      <c r="C46" s="325"/>
      <c r="D46" s="333"/>
      <c r="E46" s="39" t="str">
        <f>'高額レセ疾病傾向(患者一人当たり医療費順)'!$C$8</f>
        <v>0209</v>
      </c>
      <c r="F46" s="132" t="str">
        <f>'高額レセ疾病傾向(患者一人当たり医療費順)'!$D$8</f>
        <v>白血病</v>
      </c>
      <c r="G46" s="132" t="s">
        <v>520</v>
      </c>
      <c r="H46" s="40">
        <v>2</v>
      </c>
      <c r="I46" s="41">
        <v>23216690</v>
      </c>
      <c r="J46" s="42">
        <v>534380</v>
      </c>
      <c r="K46" s="40">
        <f t="shared" si="1"/>
        <v>23751070</v>
      </c>
      <c r="L46" s="109">
        <f t="shared" si="2"/>
        <v>11875535</v>
      </c>
      <c r="M46" s="242">
        <f>IFERROR(H46/$Q$13,"-")</f>
        <v>3.2221685194135655E-4</v>
      </c>
      <c r="N46" s="26"/>
      <c r="O46" s="26"/>
      <c r="P46" s="165" t="s">
        <v>12</v>
      </c>
      <c r="Q46" s="120">
        <f>市区町村別_患者数!AM47</f>
        <v>66900</v>
      </c>
    </row>
    <row r="47" spans="1:17" ht="39.950000000000003" customHeight="1">
      <c r="A47" s="26"/>
      <c r="B47" s="322"/>
      <c r="C47" s="325"/>
      <c r="D47" s="333"/>
      <c r="E47" s="39" t="str">
        <f>'高額レセ疾病傾向(患者一人当たり医療費順)'!$C$9</f>
        <v>0904</v>
      </c>
      <c r="F47" s="132" t="str">
        <f>'高額レセ疾病傾向(患者一人当たり医療費順)'!$D$9</f>
        <v>くも膜下出血</v>
      </c>
      <c r="G47" s="132" t="s">
        <v>495</v>
      </c>
      <c r="H47" s="40" t="s">
        <v>495</v>
      </c>
      <c r="I47" s="41" t="s">
        <v>495</v>
      </c>
      <c r="J47" s="42" t="s">
        <v>495</v>
      </c>
      <c r="K47" s="40" t="str">
        <f t="shared" si="1"/>
        <v>-</v>
      </c>
      <c r="L47" s="109" t="str">
        <f t="shared" si="2"/>
        <v>-</v>
      </c>
      <c r="M47" s="242" t="str">
        <f>IFERROR(H47/$Q$13,"-")</f>
        <v>-</v>
      </c>
      <c r="N47" s="26"/>
      <c r="O47" s="26"/>
      <c r="P47" s="165" t="s">
        <v>8</v>
      </c>
      <c r="Q47" s="120">
        <f>市区町村別_患者数!AM48</f>
        <v>41176</v>
      </c>
    </row>
    <row r="48" spans="1:17" ht="39.950000000000003" customHeight="1">
      <c r="A48" s="26"/>
      <c r="B48" s="322"/>
      <c r="C48" s="325"/>
      <c r="D48" s="333"/>
      <c r="E48" s="39" t="str">
        <f>'高額レセ疾病傾向(患者一人当たり医療費順)'!$C$10</f>
        <v>1402</v>
      </c>
      <c r="F48" s="132" t="str">
        <f>'高額レセ疾病傾向(患者一人当たり医療費順)'!$D$10</f>
        <v>腎不全</v>
      </c>
      <c r="G48" s="132" t="s">
        <v>521</v>
      </c>
      <c r="H48" s="40">
        <v>19</v>
      </c>
      <c r="I48" s="41">
        <v>52837610</v>
      </c>
      <c r="J48" s="42">
        <v>50329100</v>
      </c>
      <c r="K48" s="40">
        <f t="shared" si="1"/>
        <v>103166710</v>
      </c>
      <c r="L48" s="109">
        <f t="shared" si="2"/>
        <v>5429826.8421052629</v>
      </c>
      <c r="M48" s="242">
        <f>IFERROR(H48/$Q$13,"-")</f>
        <v>3.0610600934428871E-3</v>
      </c>
      <c r="N48" s="26"/>
      <c r="O48" s="26"/>
      <c r="P48" s="165" t="s">
        <v>18</v>
      </c>
      <c r="Q48" s="120">
        <f>市区町村別_患者数!AM49</f>
        <v>44796</v>
      </c>
    </row>
    <row r="49" spans="1:17" ht="39.950000000000003" customHeight="1" thickBot="1">
      <c r="A49" s="26"/>
      <c r="B49" s="323"/>
      <c r="C49" s="326"/>
      <c r="D49" s="334"/>
      <c r="E49" s="43" t="str">
        <f>'高額レセ疾病傾向(患者一人当たり医療費順)'!$C$11</f>
        <v>0208</v>
      </c>
      <c r="F49" s="133" t="str">
        <f>'高額レセ疾病傾向(患者一人当たり医療費順)'!$D$11</f>
        <v>悪性リンパ腫</v>
      </c>
      <c r="G49" s="133" t="s">
        <v>522</v>
      </c>
      <c r="H49" s="44">
        <v>3</v>
      </c>
      <c r="I49" s="45">
        <v>7127180</v>
      </c>
      <c r="J49" s="46">
        <v>10725190</v>
      </c>
      <c r="K49" s="44">
        <f t="shared" si="1"/>
        <v>17852370</v>
      </c>
      <c r="L49" s="110">
        <f t="shared" si="2"/>
        <v>5950790</v>
      </c>
      <c r="M49" s="243">
        <f>IFERROR(H49/$Q$13,"-")</f>
        <v>4.833252779120348E-4</v>
      </c>
      <c r="N49" s="26"/>
      <c r="O49" s="26"/>
      <c r="P49" s="165" t="s">
        <v>41</v>
      </c>
      <c r="Q49" s="120">
        <f>市区町村別_患者数!AM50</f>
        <v>15681</v>
      </c>
    </row>
    <row r="50" spans="1:17" ht="39.950000000000003" customHeight="1">
      <c r="A50" s="26"/>
      <c r="B50" s="321">
        <v>10</v>
      </c>
      <c r="C50" s="324" t="s">
        <v>52</v>
      </c>
      <c r="D50" s="332">
        <f>Q14</f>
        <v>14097</v>
      </c>
      <c r="E50" s="47" t="str">
        <f>'高額レセ疾病傾向(患者一人当たり医療費順)'!$C$7</f>
        <v>2210</v>
      </c>
      <c r="F50" s="131" t="str">
        <f>'高額レセ疾病傾向(患者一人当たり医療費順)'!$D$7</f>
        <v>重症急性呼吸器症候群［SARS］</v>
      </c>
      <c r="G50" s="131" t="s">
        <v>495</v>
      </c>
      <c r="H50" s="88" t="s">
        <v>495</v>
      </c>
      <c r="I50" s="89" t="s">
        <v>495</v>
      </c>
      <c r="J50" s="90" t="s">
        <v>495</v>
      </c>
      <c r="K50" s="88" t="str">
        <f t="shared" si="1"/>
        <v>-</v>
      </c>
      <c r="L50" s="111" t="str">
        <f t="shared" si="2"/>
        <v>-</v>
      </c>
      <c r="M50" s="241" t="str">
        <f>IFERROR(H50/$Q$14,"-")</f>
        <v>-</v>
      </c>
      <c r="N50" s="26"/>
      <c r="O50" s="26"/>
      <c r="P50" s="165" t="s">
        <v>21</v>
      </c>
      <c r="Q50" s="120">
        <f>市区町村別_患者数!AM51</f>
        <v>20155</v>
      </c>
    </row>
    <row r="51" spans="1:17" ht="39.950000000000003" customHeight="1">
      <c r="A51" s="26"/>
      <c r="B51" s="322"/>
      <c r="C51" s="325"/>
      <c r="D51" s="333"/>
      <c r="E51" s="39" t="str">
        <f>'高額レセ疾病傾向(患者一人当たり医療費順)'!$C$8</f>
        <v>0209</v>
      </c>
      <c r="F51" s="132" t="str">
        <f>'高額レセ疾病傾向(患者一人当たり医療費順)'!$D$8</f>
        <v>白血病</v>
      </c>
      <c r="G51" s="132" t="s">
        <v>523</v>
      </c>
      <c r="H51" s="40">
        <v>7</v>
      </c>
      <c r="I51" s="41">
        <v>18910700</v>
      </c>
      <c r="J51" s="42">
        <v>27217630</v>
      </c>
      <c r="K51" s="40">
        <f t="shared" si="1"/>
        <v>46128330</v>
      </c>
      <c r="L51" s="109">
        <f t="shared" si="2"/>
        <v>6589761.4285714282</v>
      </c>
      <c r="M51" s="242">
        <f>IFERROR(H51/$Q$14,"-")</f>
        <v>4.9655955167766193E-4</v>
      </c>
      <c r="N51" s="26"/>
      <c r="O51" s="26"/>
      <c r="P51" s="165" t="s">
        <v>13</v>
      </c>
      <c r="Q51" s="120">
        <f>市区町村別_患者数!AM52</f>
        <v>40830</v>
      </c>
    </row>
    <row r="52" spans="1:17" ht="39.950000000000003" customHeight="1">
      <c r="A52" s="26"/>
      <c r="B52" s="322"/>
      <c r="C52" s="325"/>
      <c r="D52" s="333"/>
      <c r="E52" s="39" t="str">
        <f>'高額レセ疾病傾向(患者一人当たり医療費順)'!$C$9</f>
        <v>0904</v>
      </c>
      <c r="F52" s="132" t="str">
        <f>'高額レセ疾病傾向(患者一人当たり医療費順)'!$D$9</f>
        <v>くも膜下出血</v>
      </c>
      <c r="G52" s="132" t="s">
        <v>524</v>
      </c>
      <c r="H52" s="40">
        <v>2</v>
      </c>
      <c r="I52" s="41">
        <v>6329400</v>
      </c>
      <c r="J52" s="42">
        <v>761300</v>
      </c>
      <c r="K52" s="40">
        <f t="shared" si="1"/>
        <v>7090700</v>
      </c>
      <c r="L52" s="109">
        <f t="shared" si="2"/>
        <v>3545350</v>
      </c>
      <c r="M52" s="242">
        <f>IFERROR(H52/$Q$14,"-")</f>
        <v>1.4187415762218912E-4</v>
      </c>
      <c r="N52" s="26"/>
      <c r="O52" s="26"/>
      <c r="P52" s="165" t="s">
        <v>22</v>
      </c>
      <c r="Q52" s="120">
        <f>市区町村別_患者数!AM53</f>
        <v>21923</v>
      </c>
    </row>
    <row r="53" spans="1:17" ht="39.950000000000003" customHeight="1">
      <c r="A53" s="26"/>
      <c r="B53" s="322"/>
      <c r="C53" s="325"/>
      <c r="D53" s="333"/>
      <c r="E53" s="39" t="str">
        <f>'高額レセ疾病傾向(患者一人当たり医療費順)'!$C$10</f>
        <v>1402</v>
      </c>
      <c r="F53" s="132" t="str">
        <f>'高額レセ疾病傾向(患者一人当たり医療費順)'!$D$10</f>
        <v>腎不全</v>
      </c>
      <c r="G53" s="132" t="s">
        <v>525</v>
      </c>
      <c r="H53" s="40">
        <v>59</v>
      </c>
      <c r="I53" s="41">
        <v>127363420</v>
      </c>
      <c r="J53" s="42">
        <v>184017670</v>
      </c>
      <c r="K53" s="40">
        <f t="shared" si="1"/>
        <v>311381090</v>
      </c>
      <c r="L53" s="109">
        <f t="shared" si="2"/>
        <v>5277645.5932203392</v>
      </c>
      <c r="M53" s="242">
        <f>IFERROR(H53/$Q$14,"-")</f>
        <v>4.1852876498545792E-3</v>
      </c>
      <c r="N53" s="26"/>
      <c r="O53" s="26"/>
      <c r="P53" s="165" t="s">
        <v>23</v>
      </c>
      <c r="Q53" s="120">
        <f>市区町村別_患者数!AM54</f>
        <v>21943</v>
      </c>
    </row>
    <row r="54" spans="1:17" ht="39.950000000000003" customHeight="1" thickBot="1">
      <c r="A54" s="26"/>
      <c r="B54" s="323"/>
      <c r="C54" s="326"/>
      <c r="D54" s="334"/>
      <c r="E54" s="43" t="str">
        <f>'高額レセ疾病傾向(患者一人当たり医療費順)'!$C$11</f>
        <v>0208</v>
      </c>
      <c r="F54" s="133" t="str">
        <f>'高額レセ疾病傾向(患者一人当たり医療費順)'!$D$11</f>
        <v>悪性リンパ腫</v>
      </c>
      <c r="G54" s="133" t="s">
        <v>526</v>
      </c>
      <c r="H54" s="44">
        <v>15</v>
      </c>
      <c r="I54" s="45">
        <v>51638870</v>
      </c>
      <c r="J54" s="46">
        <v>24057420</v>
      </c>
      <c r="K54" s="44">
        <f t="shared" si="1"/>
        <v>75696290</v>
      </c>
      <c r="L54" s="110">
        <f t="shared" si="2"/>
        <v>5046419.333333333</v>
      </c>
      <c r="M54" s="243">
        <f>IFERROR(H54/$Q$14,"-")</f>
        <v>1.0640561821664183E-3</v>
      </c>
      <c r="N54" s="26"/>
      <c r="O54" s="26"/>
      <c r="P54" s="165" t="s">
        <v>14</v>
      </c>
      <c r="Q54" s="120">
        <f>市区町村別_患者数!AM55</f>
        <v>19908</v>
      </c>
    </row>
    <row r="55" spans="1:17" ht="39.950000000000003" customHeight="1">
      <c r="A55" s="26"/>
      <c r="B55" s="321">
        <v>11</v>
      </c>
      <c r="C55" s="324" t="s">
        <v>53</v>
      </c>
      <c r="D55" s="332">
        <f>Q15</f>
        <v>24081</v>
      </c>
      <c r="E55" s="47" t="str">
        <f>'高額レセ疾病傾向(患者一人当たり医療費順)'!$C$7</f>
        <v>2210</v>
      </c>
      <c r="F55" s="131" t="str">
        <f>'高額レセ疾病傾向(患者一人当たり医療費順)'!$D$7</f>
        <v>重症急性呼吸器症候群［SARS］</v>
      </c>
      <c r="G55" s="131" t="s">
        <v>495</v>
      </c>
      <c r="H55" s="88" t="s">
        <v>495</v>
      </c>
      <c r="I55" s="89" t="s">
        <v>495</v>
      </c>
      <c r="J55" s="90" t="s">
        <v>495</v>
      </c>
      <c r="K55" s="88" t="str">
        <f t="shared" si="1"/>
        <v>-</v>
      </c>
      <c r="L55" s="111" t="str">
        <f t="shared" si="2"/>
        <v>-</v>
      </c>
      <c r="M55" s="241" t="str">
        <f>IFERROR(H55/$Q$15,"-")</f>
        <v>-</v>
      </c>
      <c r="N55" s="26"/>
      <c r="O55" s="26"/>
      <c r="P55" s="165" t="s">
        <v>42</v>
      </c>
      <c r="Q55" s="120">
        <f>市区町村別_患者数!AM56</f>
        <v>26891</v>
      </c>
    </row>
    <row r="56" spans="1:17" ht="39.950000000000003" customHeight="1">
      <c r="A56" s="26"/>
      <c r="B56" s="322"/>
      <c r="C56" s="325"/>
      <c r="D56" s="333"/>
      <c r="E56" s="39" t="str">
        <f>'高額レセ疾病傾向(患者一人当たり医療費順)'!$C$8</f>
        <v>0209</v>
      </c>
      <c r="F56" s="132" t="str">
        <f>'高額レセ疾病傾向(患者一人当たり医療費順)'!$D$8</f>
        <v>白血病</v>
      </c>
      <c r="G56" s="132" t="s">
        <v>527</v>
      </c>
      <c r="H56" s="40">
        <v>26</v>
      </c>
      <c r="I56" s="41">
        <v>102886780</v>
      </c>
      <c r="J56" s="42">
        <v>54259470</v>
      </c>
      <c r="K56" s="40">
        <f t="shared" si="1"/>
        <v>157146250</v>
      </c>
      <c r="L56" s="109">
        <f t="shared" si="2"/>
        <v>6044086.538461538</v>
      </c>
      <c r="M56" s="242">
        <f>IFERROR(H56/$Q$15,"-")</f>
        <v>1.0796893816701965E-3</v>
      </c>
      <c r="N56" s="26"/>
      <c r="O56" s="26"/>
      <c r="P56" s="165" t="s">
        <v>4</v>
      </c>
      <c r="Q56" s="120">
        <f>市区町村別_患者数!AM57</f>
        <v>21754</v>
      </c>
    </row>
    <row r="57" spans="1:17" ht="39.950000000000003" customHeight="1">
      <c r="A57" s="26"/>
      <c r="B57" s="322"/>
      <c r="C57" s="325"/>
      <c r="D57" s="333"/>
      <c r="E57" s="39" t="str">
        <f>'高額レセ疾病傾向(患者一人当たり医療費順)'!$C$9</f>
        <v>0904</v>
      </c>
      <c r="F57" s="132" t="str">
        <f>'高額レセ疾病傾向(患者一人当たり医療費順)'!$D$9</f>
        <v>くも膜下出血</v>
      </c>
      <c r="G57" s="132" t="s">
        <v>528</v>
      </c>
      <c r="H57" s="40">
        <v>8</v>
      </c>
      <c r="I57" s="41">
        <v>67927430</v>
      </c>
      <c r="J57" s="42">
        <v>1603570</v>
      </c>
      <c r="K57" s="40">
        <f t="shared" si="1"/>
        <v>69531000</v>
      </c>
      <c r="L57" s="109">
        <f t="shared" si="2"/>
        <v>8691375</v>
      </c>
      <c r="M57" s="242">
        <f>IFERROR(H57/$Q$15,"-")</f>
        <v>3.322121174369835E-4</v>
      </c>
      <c r="N57" s="26"/>
      <c r="O57" s="26"/>
      <c r="P57" s="165" t="s">
        <v>19</v>
      </c>
      <c r="Q57" s="120">
        <f>市区町村別_患者数!AM58</f>
        <v>12051</v>
      </c>
    </row>
    <row r="58" spans="1:17" ht="39.950000000000003" customHeight="1">
      <c r="A58" s="26"/>
      <c r="B58" s="322"/>
      <c r="C58" s="325"/>
      <c r="D58" s="333"/>
      <c r="E58" s="39" t="str">
        <f>'高額レセ疾病傾向(患者一人当たり医療費順)'!$C$10</f>
        <v>1402</v>
      </c>
      <c r="F58" s="132" t="str">
        <f>'高額レセ疾病傾向(患者一人当たり医療費順)'!$D$10</f>
        <v>腎不全</v>
      </c>
      <c r="G58" s="132" t="s">
        <v>529</v>
      </c>
      <c r="H58" s="40">
        <v>128</v>
      </c>
      <c r="I58" s="41">
        <v>355022550</v>
      </c>
      <c r="J58" s="42">
        <v>401604080</v>
      </c>
      <c r="K58" s="40">
        <f t="shared" si="1"/>
        <v>756626630</v>
      </c>
      <c r="L58" s="109">
        <f t="shared" si="2"/>
        <v>5911145.546875</v>
      </c>
      <c r="M58" s="242">
        <f>IFERROR(H58/$Q$15,"-")</f>
        <v>5.315393878991736E-3</v>
      </c>
      <c r="N58" s="26"/>
      <c r="O58" s="26"/>
      <c r="P58" s="165" t="s">
        <v>24</v>
      </c>
      <c r="Q58" s="120">
        <f>市区町村別_患者数!AM59</f>
        <v>20276</v>
      </c>
    </row>
    <row r="59" spans="1:17" ht="39.950000000000003" customHeight="1" thickBot="1">
      <c r="A59" s="26"/>
      <c r="B59" s="323"/>
      <c r="C59" s="326"/>
      <c r="D59" s="334"/>
      <c r="E59" s="43" t="str">
        <f>'高額レセ疾病傾向(患者一人当たり医療費順)'!$C$11</f>
        <v>0208</v>
      </c>
      <c r="F59" s="133" t="str">
        <f>'高額レセ疾病傾向(患者一人当たり医療費順)'!$D$11</f>
        <v>悪性リンパ腫</v>
      </c>
      <c r="G59" s="132" t="s">
        <v>530</v>
      </c>
      <c r="H59" s="40">
        <v>16</v>
      </c>
      <c r="I59" s="41">
        <v>28697910</v>
      </c>
      <c r="J59" s="42">
        <v>35365150</v>
      </c>
      <c r="K59" s="40">
        <f t="shared" si="1"/>
        <v>64063060</v>
      </c>
      <c r="L59" s="109">
        <f t="shared" si="2"/>
        <v>4003941.25</v>
      </c>
      <c r="M59" s="242">
        <f>IFERROR(H59/$Q$15,"-")</f>
        <v>6.64424234873967E-4</v>
      </c>
      <c r="N59" s="26"/>
      <c r="O59" s="26"/>
      <c r="P59" s="165" t="s">
        <v>15</v>
      </c>
      <c r="Q59" s="120">
        <f>市区町村別_患者数!AM60</f>
        <v>21086</v>
      </c>
    </row>
    <row r="60" spans="1:17" ht="39.950000000000003" customHeight="1">
      <c r="A60" s="26"/>
      <c r="B60" s="321">
        <v>12</v>
      </c>
      <c r="C60" s="324" t="s">
        <v>102</v>
      </c>
      <c r="D60" s="332">
        <f>Q16</f>
        <v>12454</v>
      </c>
      <c r="E60" s="47" t="str">
        <f>'高額レセ疾病傾向(患者一人当たり医療費順)'!$C$7</f>
        <v>2210</v>
      </c>
      <c r="F60" s="131" t="str">
        <f>'高額レセ疾病傾向(患者一人当たり医療費順)'!$D$7</f>
        <v>重症急性呼吸器症候群［SARS］</v>
      </c>
      <c r="G60" s="131" t="s">
        <v>495</v>
      </c>
      <c r="H60" s="88" t="s">
        <v>495</v>
      </c>
      <c r="I60" s="89" t="s">
        <v>495</v>
      </c>
      <c r="J60" s="90" t="s">
        <v>495</v>
      </c>
      <c r="K60" s="88" t="str">
        <f t="shared" si="1"/>
        <v>-</v>
      </c>
      <c r="L60" s="111" t="str">
        <f t="shared" si="2"/>
        <v>-</v>
      </c>
      <c r="M60" s="241" t="str">
        <f>IFERROR(H60/$Q$16,"-")</f>
        <v>-</v>
      </c>
      <c r="N60" s="26"/>
      <c r="O60" s="26"/>
      <c r="P60" s="165" t="s">
        <v>9</v>
      </c>
      <c r="Q60" s="120">
        <f>市区町村別_患者数!AM61</f>
        <v>13466</v>
      </c>
    </row>
    <row r="61" spans="1:17" ht="39.950000000000003" customHeight="1">
      <c r="A61" s="26"/>
      <c r="B61" s="322"/>
      <c r="C61" s="325"/>
      <c r="D61" s="333"/>
      <c r="E61" s="39" t="str">
        <f>'高額レセ疾病傾向(患者一人当たり医療費順)'!$C$8</f>
        <v>0209</v>
      </c>
      <c r="F61" s="132" t="str">
        <f>'高額レセ疾病傾向(患者一人当たり医療費順)'!$D$8</f>
        <v>白血病</v>
      </c>
      <c r="G61" s="132" t="s">
        <v>531</v>
      </c>
      <c r="H61" s="40">
        <v>6</v>
      </c>
      <c r="I61" s="41">
        <v>4153730</v>
      </c>
      <c r="J61" s="42">
        <v>17737870</v>
      </c>
      <c r="K61" s="40">
        <f t="shared" si="1"/>
        <v>21891600</v>
      </c>
      <c r="L61" s="109">
        <f t="shared" si="2"/>
        <v>3648600</v>
      </c>
      <c r="M61" s="242">
        <f>IFERROR(H61/$Q$16,"-")</f>
        <v>4.8177292436165086E-4</v>
      </c>
      <c r="N61" s="26"/>
      <c r="O61" s="26"/>
      <c r="P61" s="165" t="s">
        <v>43</v>
      </c>
      <c r="Q61" s="120">
        <f>市区町村別_患者数!AM62</f>
        <v>9612</v>
      </c>
    </row>
    <row r="62" spans="1:17" ht="39.950000000000003" customHeight="1">
      <c r="A62" s="26"/>
      <c r="B62" s="322"/>
      <c r="C62" s="325"/>
      <c r="D62" s="333"/>
      <c r="E62" s="39" t="str">
        <f>'高額レセ疾病傾向(患者一人当たり医療費順)'!$C$9</f>
        <v>0904</v>
      </c>
      <c r="F62" s="132" t="str">
        <f>'高額レセ疾病傾向(患者一人当たり医療費順)'!$D$9</f>
        <v>くも膜下出血</v>
      </c>
      <c r="G62" s="132" t="s">
        <v>532</v>
      </c>
      <c r="H62" s="40">
        <v>4</v>
      </c>
      <c r="I62" s="41">
        <v>22252840</v>
      </c>
      <c r="J62" s="42">
        <v>923730</v>
      </c>
      <c r="K62" s="40">
        <f t="shared" si="1"/>
        <v>23176570</v>
      </c>
      <c r="L62" s="109">
        <f t="shared" si="2"/>
        <v>5794142.5</v>
      </c>
      <c r="M62" s="242">
        <f>IFERROR(H62/$Q$16,"-")</f>
        <v>3.2118194957443392E-4</v>
      </c>
      <c r="N62" s="26"/>
      <c r="O62" s="26"/>
      <c r="P62" s="165" t="s">
        <v>25</v>
      </c>
      <c r="Q62" s="120">
        <f>市区町村別_患者数!AM63</f>
        <v>11221</v>
      </c>
    </row>
    <row r="63" spans="1:17" ht="39.950000000000003" customHeight="1">
      <c r="A63" s="26"/>
      <c r="B63" s="322"/>
      <c r="C63" s="325"/>
      <c r="D63" s="333"/>
      <c r="E63" s="39" t="str">
        <f>'高額レセ疾病傾向(患者一人当たり医療費順)'!$C$10</f>
        <v>1402</v>
      </c>
      <c r="F63" s="132" t="str">
        <f>'高額レセ疾病傾向(患者一人当たり医療費順)'!$D$10</f>
        <v>腎不全</v>
      </c>
      <c r="G63" s="132" t="s">
        <v>533</v>
      </c>
      <c r="H63" s="40">
        <v>53</v>
      </c>
      <c r="I63" s="41">
        <v>166477230</v>
      </c>
      <c r="J63" s="42">
        <v>119086220</v>
      </c>
      <c r="K63" s="40">
        <f t="shared" si="1"/>
        <v>285563450</v>
      </c>
      <c r="L63" s="109">
        <f t="shared" si="2"/>
        <v>5387989.6226415094</v>
      </c>
      <c r="M63" s="242">
        <f>IFERROR(H63/$Q$16,"-")</f>
        <v>4.2556608318612497E-3</v>
      </c>
      <c r="N63" s="26"/>
      <c r="O63" s="26"/>
      <c r="P63" s="165" t="s">
        <v>20</v>
      </c>
      <c r="Q63" s="120">
        <f>市区町村別_患者数!AM64</f>
        <v>80159</v>
      </c>
    </row>
    <row r="64" spans="1:17" ht="39.950000000000003" customHeight="1" thickBot="1">
      <c r="A64" s="26"/>
      <c r="B64" s="323"/>
      <c r="C64" s="326"/>
      <c r="D64" s="334"/>
      <c r="E64" s="43" t="str">
        <f>'高額レセ疾病傾向(患者一人当たり医療費順)'!$C$11</f>
        <v>0208</v>
      </c>
      <c r="F64" s="133" t="str">
        <f>'高額レセ疾病傾向(患者一人当たり医療費順)'!$D$11</f>
        <v>悪性リンパ腫</v>
      </c>
      <c r="G64" s="133" t="s">
        <v>534</v>
      </c>
      <c r="H64" s="44">
        <v>12</v>
      </c>
      <c r="I64" s="45">
        <v>45702000</v>
      </c>
      <c r="J64" s="46">
        <v>24804210</v>
      </c>
      <c r="K64" s="44">
        <f t="shared" si="1"/>
        <v>70506210</v>
      </c>
      <c r="L64" s="110">
        <f t="shared" si="2"/>
        <v>5875517.5</v>
      </c>
      <c r="M64" s="243">
        <f>IFERROR(H64/$Q$16,"-")</f>
        <v>9.6354584872330171E-4</v>
      </c>
      <c r="N64" s="26"/>
      <c r="O64" s="26"/>
      <c r="P64" s="165" t="s">
        <v>44</v>
      </c>
      <c r="Q64" s="120">
        <f>市区町村別_患者数!AM65</f>
        <v>10569</v>
      </c>
    </row>
    <row r="65" spans="1:17" ht="39.950000000000003" customHeight="1">
      <c r="A65" s="26"/>
      <c r="B65" s="321">
        <v>13</v>
      </c>
      <c r="C65" s="324" t="s">
        <v>103</v>
      </c>
      <c r="D65" s="332">
        <f>Q17</f>
        <v>21368</v>
      </c>
      <c r="E65" s="47" t="str">
        <f>'高額レセ疾病傾向(患者一人当たり医療費順)'!$C$7</f>
        <v>2210</v>
      </c>
      <c r="F65" s="131" t="str">
        <f>'高額レセ疾病傾向(患者一人当たり医療費順)'!$D$7</f>
        <v>重症急性呼吸器症候群［SARS］</v>
      </c>
      <c r="G65" s="131" t="s">
        <v>495</v>
      </c>
      <c r="H65" s="88" t="s">
        <v>495</v>
      </c>
      <c r="I65" s="89" t="s">
        <v>495</v>
      </c>
      <c r="J65" s="90" t="s">
        <v>495</v>
      </c>
      <c r="K65" s="88" t="str">
        <f t="shared" si="1"/>
        <v>-</v>
      </c>
      <c r="L65" s="111" t="str">
        <f t="shared" si="2"/>
        <v>-</v>
      </c>
      <c r="M65" s="241" t="str">
        <f>IFERROR(H65/$Q$17,"-")</f>
        <v>-</v>
      </c>
      <c r="N65" s="26"/>
      <c r="O65" s="26"/>
      <c r="P65" s="165" t="s">
        <v>16</v>
      </c>
      <c r="Q65" s="120">
        <f>市区町村別_患者数!AM66</f>
        <v>9287</v>
      </c>
    </row>
    <row r="66" spans="1:17" ht="39.950000000000003" customHeight="1">
      <c r="A66" s="26"/>
      <c r="B66" s="322"/>
      <c r="C66" s="325"/>
      <c r="D66" s="333"/>
      <c r="E66" s="39" t="str">
        <f>'高額レセ疾病傾向(患者一人当たり医療費順)'!$C$8</f>
        <v>0209</v>
      </c>
      <c r="F66" s="132" t="str">
        <f>'高額レセ疾病傾向(患者一人当たり医療費順)'!$D$8</f>
        <v>白血病</v>
      </c>
      <c r="G66" s="132" t="s">
        <v>535</v>
      </c>
      <c r="H66" s="40">
        <v>5</v>
      </c>
      <c r="I66" s="41">
        <v>4190510</v>
      </c>
      <c r="J66" s="42">
        <v>34881300</v>
      </c>
      <c r="K66" s="40">
        <f t="shared" si="1"/>
        <v>39071810</v>
      </c>
      <c r="L66" s="109">
        <f t="shared" si="2"/>
        <v>7814362</v>
      </c>
      <c r="M66" s="242">
        <f>IFERROR(H66/$Q$17,"-")</f>
        <v>2.3399475851740921E-4</v>
      </c>
      <c r="N66" s="26"/>
      <c r="O66" s="26"/>
      <c r="P66" s="165" t="s">
        <v>17</v>
      </c>
      <c r="Q66" s="120">
        <f>市区町村別_患者数!AM67</f>
        <v>13662</v>
      </c>
    </row>
    <row r="67" spans="1:17" ht="39.950000000000003" customHeight="1">
      <c r="A67" s="26"/>
      <c r="B67" s="322"/>
      <c r="C67" s="325"/>
      <c r="D67" s="333"/>
      <c r="E67" s="39" t="str">
        <f>'高額レセ疾病傾向(患者一人当たり医療費順)'!$C$9</f>
        <v>0904</v>
      </c>
      <c r="F67" s="132" t="str">
        <f>'高額レセ疾病傾向(患者一人当たり医療費順)'!$D$9</f>
        <v>くも膜下出血</v>
      </c>
      <c r="G67" s="132" t="s">
        <v>536</v>
      </c>
      <c r="H67" s="40">
        <v>6</v>
      </c>
      <c r="I67" s="41">
        <v>42977260</v>
      </c>
      <c r="J67" s="42">
        <v>986430</v>
      </c>
      <c r="K67" s="40">
        <f t="shared" si="1"/>
        <v>43963690</v>
      </c>
      <c r="L67" s="109">
        <f t="shared" si="2"/>
        <v>7327281.666666667</v>
      </c>
      <c r="M67" s="242">
        <f>IFERROR(H67/$Q$17,"-")</f>
        <v>2.8079371022089104E-4</v>
      </c>
      <c r="N67" s="26"/>
      <c r="O67" s="26"/>
      <c r="P67" s="165" t="s">
        <v>26</v>
      </c>
      <c r="Q67" s="120">
        <f>市区町村別_患者数!AM68</f>
        <v>9933</v>
      </c>
    </row>
    <row r="68" spans="1:17" ht="39.950000000000003" customHeight="1">
      <c r="A68" s="26"/>
      <c r="B68" s="322"/>
      <c r="C68" s="325"/>
      <c r="D68" s="333"/>
      <c r="E68" s="39" t="str">
        <f>'高額レセ疾病傾向(患者一人当たり医療費順)'!$C$10</f>
        <v>1402</v>
      </c>
      <c r="F68" s="132" t="str">
        <f>'高額レセ疾病傾向(患者一人当たり医療費順)'!$D$10</f>
        <v>腎不全</v>
      </c>
      <c r="G68" s="132" t="s">
        <v>498</v>
      </c>
      <c r="H68" s="40">
        <v>96</v>
      </c>
      <c r="I68" s="41">
        <v>267809160</v>
      </c>
      <c r="J68" s="42">
        <v>282453180</v>
      </c>
      <c r="K68" s="40">
        <f t="shared" si="1"/>
        <v>550262340</v>
      </c>
      <c r="L68" s="109">
        <f t="shared" si="2"/>
        <v>5731899.375</v>
      </c>
      <c r="M68" s="242">
        <f>IFERROR(H68/$Q$17,"-")</f>
        <v>4.4926993635342567E-3</v>
      </c>
      <c r="N68" s="26"/>
      <c r="O68" s="26"/>
      <c r="P68" s="165" t="s">
        <v>45</v>
      </c>
      <c r="Q68" s="120">
        <f>市区町村別_患者数!AM69</f>
        <v>10465</v>
      </c>
    </row>
    <row r="69" spans="1:17" ht="39.950000000000003" customHeight="1" thickBot="1">
      <c r="A69" s="26"/>
      <c r="B69" s="323"/>
      <c r="C69" s="326"/>
      <c r="D69" s="334"/>
      <c r="E69" s="43" t="str">
        <f>'高額レセ疾病傾向(患者一人当たり医療費順)'!$C$11</f>
        <v>0208</v>
      </c>
      <c r="F69" s="133" t="str">
        <f>'高額レセ疾病傾向(患者一人当たり医療費順)'!$D$11</f>
        <v>悪性リンパ腫</v>
      </c>
      <c r="G69" s="132" t="s">
        <v>537</v>
      </c>
      <c r="H69" s="40">
        <v>17</v>
      </c>
      <c r="I69" s="41">
        <v>70317680</v>
      </c>
      <c r="J69" s="42">
        <v>19454240</v>
      </c>
      <c r="K69" s="40">
        <f t="shared" si="1"/>
        <v>89771920</v>
      </c>
      <c r="L69" s="109">
        <f t="shared" ref="L69:L71" si="3">IFERROR(K69/H69,"-")</f>
        <v>5280701.176470588</v>
      </c>
      <c r="M69" s="242">
        <f>IFERROR(H69/$Q$17,"-")</f>
        <v>7.955821789591913E-4</v>
      </c>
      <c r="N69" s="26"/>
      <c r="O69" s="26"/>
      <c r="P69" s="165" t="s">
        <v>10</v>
      </c>
      <c r="Q69" s="120">
        <f>市区町村別_患者数!AM70</f>
        <v>5213</v>
      </c>
    </row>
    <row r="70" spans="1:17" ht="39.950000000000003" customHeight="1">
      <c r="A70" s="26"/>
      <c r="B70" s="321">
        <v>14</v>
      </c>
      <c r="C70" s="324" t="s">
        <v>104</v>
      </c>
      <c r="D70" s="332">
        <f>Q18</f>
        <v>16265</v>
      </c>
      <c r="E70" s="47" t="str">
        <f>'高額レセ疾病傾向(患者一人当たり医療費順)'!$C$7</f>
        <v>2210</v>
      </c>
      <c r="F70" s="131" t="str">
        <f>'高額レセ疾病傾向(患者一人当たり医療費順)'!$D$7</f>
        <v>重症急性呼吸器症候群［SARS］</v>
      </c>
      <c r="G70" s="131" t="s">
        <v>495</v>
      </c>
      <c r="H70" s="88" t="s">
        <v>495</v>
      </c>
      <c r="I70" s="89" t="s">
        <v>495</v>
      </c>
      <c r="J70" s="90" t="s">
        <v>495</v>
      </c>
      <c r="K70" s="88" t="str">
        <f t="shared" ref="K70:K133" si="4">IF(SUM(I70:J70)=0,"-",SUM(I70:J70))</f>
        <v>-</v>
      </c>
      <c r="L70" s="111" t="str">
        <f t="shared" si="3"/>
        <v>-</v>
      </c>
      <c r="M70" s="241" t="str">
        <f>IFERROR(H70/$Q$18,"-")</f>
        <v>-</v>
      </c>
      <c r="N70" s="26"/>
      <c r="O70" s="26"/>
      <c r="P70" s="165" t="s">
        <v>5</v>
      </c>
      <c r="Q70" s="120">
        <f>市区町村別_患者数!AM71</f>
        <v>5354</v>
      </c>
    </row>
    <row r="71" spans="1:17" ht="39.950000000000003" customHeight="1">
      <c r="A71" s="26"/>
      <c r="B71" s="322"/>
      <c r="C71" s="325"/>
      <c r="D71" s="333"/>
      <c r="E71" s="39" t="str">
        <f>'高額レセ疾病傾向(患者一人当たり医療費順)'!$C$8</f>
        <v>0209</v>
      </c>
      <c r="F71" s="132" t="str">
        <f>'高額レセ疾病傾向(患者一人当たり医療費順)'!$D$8</f>
        <v>白血病</v>
      </c>
      <c r="G71" s="132" t="s">
        <v>538</v>
      </c>
      <c r="H71" s="40">
        <v>6</v>
      </c>
      <c r="I71" s="41">
        <v>9386470</v>
      </c>
      <c r="J71" s="42">
        <v>27327880</v>
      </c>
      <c r="K71" s="40">
        <f t="shared" si="4"/>
        <v>36714350</v>
      </c>
      <c r="L71" s="109">
        <f t="shared" si="3"/>
        <v>6119058.333333333</v>
      </c>
      <c r="M71" s="242">
        <f>IFERROR(H71/$Q$18,"-")</f>
        <v>3.6889025514909312E-4</v>
      </c>
      <c r="N71" s="26"/>
      <c r="O71" s="26"/>
      <c r="P71" s="165" t="s">
        <v>6</v>
      </c>
      <c r="Q71" s="120">
        <f>市区町村別_患者数!AM72</f>
        <v>2281</v>
      </c>
    </row>
    <row r="72" spans="1:17" ht="39.950000000000003" customHeight="1">
      <c r="A72" s="26"/>
      <c r="B72" s="322"/>
      <c r="C72" s="325"/>
      <c r="D72" s="333"/>
      <c r="E72" s="39" t="str">
        <f>'高額レセ疾病傾向(患者一人当たり医療費順)'!$C$9</f>
        <v>0904</v>
      </c>
      <c r="F72" s="132" t="str">
        <f>'高額レセ疾病傾向(患者一人当たり医療費順)'!$D$9</f>
        <v>くも膜下出血</v>
      </c>
      <c r="G72" s="132" t="s">
        <v>539</v>
      </c>
      <c r="H72" s="40">
        <v>5</v>
      </c>
      <c r="I72" s="41">
        <v>31460220</v>
      </c>
      <c r="J72" s="42">
        <v>714320</v>
      </c>
      <c r="K72" s="40">
        <f t="shared" si="4"/>
        <v>32174540</v>
      </c>
      <c r="L72" s="109">
        <f t="shared" ref="L72:L73" si="5">IFERROR(K72/H72,"-")</f>
        <v>6434908</v>
      </c>
      <c r="M72" s="242">
        <f>IFERROR(H72/$Q$18,"-")</f>
        <v>3.074085459575776E-4</v>
      </c>
      <c r="N72" s="26"/>
      <c r="O72" s="26"/>
      <c r="P72" s="165" t="s">
        <v>46</v>
      </c>
      <c r="Q72" s="120">
        <f>市区町村別_患者数!AM73</f>
        <v>3064</v>
      </c>
    </row>
    <row r="73" spans="1:17" ht="39.950000000000003" customHeight="1">
      <c r="A73" s="26"/>
      <c r="B73" s="322"/>
      <c r="C73" s="325"/>
      <c r="D73" s="333"/>
      <c r="E73" s="39" t="str">
        <f>'高額レセ疾病傾向(患者一人当たり医療費順)'!$C$10</f>
        <v>1402</v>
      </c>
      <c r="F73" s="132" t="str">
        <f>'高額レセ疾病傾向(患者一人当たり医療費順)'!$D$10</f>
        <v>腎不全</v>
      </c>
      <c r="G73" s="132" t="s">
        <v>498</v>
      </c>
      <c r="H73" s="40">
        <v>83</v>
      </c>
      <c r="I73" s="41">
        <v>251952690</v>
      </c>
      <c r="J73" s="42">
        <v>224778550</v>
      </c>
      <c r="K73" s="40">
        <f t="shared" si="4"/>
        <v>476731240</v>
      </c>
      <c r="L73" s="109">
        <f t="shared" si="5"/>
        <v>5743749.8795180721</v>
      </c>
      <c r="M73" s="242">
        <f>IFERROR(H73/$Q$18,"-")</f>
        <v>5.1029818628957882E-3</v>
      </c>
      <c r="N73" s="26"/>
      <c r="O73" s="26"/>
      <c r="P73" s="165" t="s">
        <v>47</v>
      </c>
      <c r="Q73" s="120">
        <f>市区町村別_患者数!AM74</f>
        <v>7345</v>
      </c>
    </row>
    <row r="74" spans="1:17" ht="39.950000000000003" customHeight="1" thickBot="1">
      <c r="A74" s="26"/>
      <c r="B74" s="323"/>
      <c r="C74" s="326"/>
      <c r="D74" s="334"/>
      <c r="E74" s="43" t="str">
        <f>'高額レセ疾病傾向(患者一人当たり医療費順)'!$C$11</f>
        <v>0208</v>
      </c>
      <c r="F74" s="133" t="str">
        <f>'高額レセ疾病傾向(患者一人当たり医療費順)'!$D$11</f>
        <v>悪性リンパ腫</v>
      </c>
      <c r="G74" s="133" t="s">
        <v>540</v>
      </c>
      <c r="H74" s="44">
        <v>17</v>
      </c>
      <c r="I74" s="45">
        <v>45518930</v>
      </c>
      <c r="J74" s="46">
        <v>36046650</v>
      </c>
      <c r="K74" s="44">
        <f t="shared" si="4"/>
        <v>81565580</v>
      </c>
      <c r="L74" s="110">
        <f t="shared" ref="L74:L137" si="6">IFERROR(K74/H74,"-")</f>
        <v>4797975.2941176472</v>
      </c>
      <c r="M74" s="243">
        <f>IFERROR(H74/$Q$18,"-")</f>
        <v>1.0451890562557639E-3</v>
      </c>
      <c r="N74" s="26"/>
      <c r="O74" s="26"/>
      <c r="P74" s="165" t="s">
        <v>48</v>
      </c>
      <c r="Q74" s="120">
        <f>市区町村別_患者数!AM75</f>
        <v>1234</v>
      </c>
    </row>
    <row r="75" spans="1:17" ht="39.950000000000003" customHeight="1">
      <c r="A75" s="26"/>
      <c r="B75" s="321">
        <v>15</v>
      </c>
      <c r="C75" s="324" t="s">
        <v>105</v>
      </c>
      <c r="D75" s="332">
        <f>Q19</f>
        <v>26539</v>
      </c>
      <c r="E75" s="47" t="str">
        <f>'高額レセ疾病傾向(患者一人当たり医療費順)'!$C$7</f>
        <v>2210</v>
      </c>
      <c r="F75" s="131" t="str">
        <f>'高額レセ疾病傾向(患者一人当たり医療費順)'!$D$7</f>
        <v>重症急性呼吸器症候群［SARS］</v>
      </c>
      <c r="G75" s="131" t="s">
        <v>495</v>
      </c>
      <c r="H75" s="88" t="s">
        <v>495</v>
      </c>
      <c r="I75" s="89" t="s">
        <v>495</v>
      </c>
      <c r="J75" s="90" t="s">
        <v>495</v>
      </c>
      <c r="K75" s="88" t="str">
        <f t="shared" si="4"/>
        <v>-</v>
      </c>
      <c r="L75" s="111" t="str">
        <f t="shared" si="6"/>
        <v>-</v>
      </c>
      <c r="M75" s="241" t="str">
        <f>IFERROR(H75/$Q$19,"-")</f>
        <v>-</v>
      </c>
      <c r="N75" s="26"/>
      <c r="O75" s="26"/>
      <c r="P75" s="165" t="s">
        <v>49</v>
      </c>
      <c r="Q75" s="120">
        <f>市区町村別_患者数!AM76</f>
        <v>3744</v>
      </c>
    </row>
    <row r="76" spans="1:17" ht="39.950000000000003" customHeight="1">
      <c r="A76" s="26"/>
      <c r="B76" s="322"/>
      <c r="C76" s="325"/>
      <c r="D76" s="333"/>
      <c r="E76" s="39" t="str">
        <f>'高額レセ疾病傾向(患者一人当たり医療費順)'!$C$8</f>
        <v>0209</v>
      </c>
      <c r="F76" s="132" t="str">
        <f>'高額レセ疾病傾向(患者一人当たり医療費順)'!$D$8</f>
        <v>白血病</v>
      </c>
      <c r="G76" s="132" t="s">
        <v>541</v>
      </c>
      <c r="H76" s="40">
        <v>11</v>
      </c>
      <c r="I76" s="41">
        <v>32521020</v>
      </c>
      <c r="J76" s="42">
        <v>27198260</v>
      </c>
      <c r="K76" s="40">
        <f t="shared" si="4"/>
        <v>59719280</v>
      </c>
      <c r="L76" s="109">
        <f t="shared" si="6"/>
        <v>5429025.4545454541</v>
      </c>
      <c r="M76" s="242">
        <f>IFERROR(H76/$Q$19,"-")</f>
        <v>4.14484343795923E-4</v>
      </c>
      <c r="N76" s="26"/>
      <c r="O76" s="26"/>
      <c r="P76" s="165" t="s">
        <v>27</v>
      </c>
      <c r="Q76" s="120">
        <f>市区町村別_患者数!AM77</f>
        <v>2331</v>
      </c>
    </row>
    <row r="77" spans="1:17" ht="39.950000000000003" customHeight="1">
      <c r="A77" s="26"/>
      <c r="B77" s="322"/>
      <c r="C77" s="325"/>
      <c r="D77" s="333"/>
      <c r="E77" s="39" t="str">
        <f>'高額レセ疾病傾向(患者一人当たり医療費順)'!$C$9</f>
        <v>0904</v>
      </c>
      <c r="F77" s="132" t="str">
        <f>'高額レセ疾病傾向(患者一人当たり医療費順)'!$D$9</f>
        <v>くも膜下出血</v>
      </c>
      <c r="G77" s="132" t="s">
        <v>542</v>
      </c>
      <c r="H77" s="40">
        <v>12</v>
      </c>
      <c r="I77" s="41">
        <v>58355290</v>
      </c>
      <c r="J77" s="42">
        <v>2259500</v>
      </c>
      <c r="K77" s="40">
        <f t="shared" si="4"/>
        <v>60614790</v>
      </c>
      <c r="L77" s="109">
        <f t="shared" si="6"/>
        <v>5051232.5</v>
      </c>
      <c r="M77" s="242">
        <f>IFERROR(H77/$Q$19,"-")</f>
        <v>4.5216473868646141E-4</v>
      </c>
      <c r="N77" s="26"/>
      <c r="O77" s="26"/>
      <c r="P77" s="165" t="s">
        <v>28</v>
      </c>
      <c r="Q77" s="120">
        <f>市区町村別_患者数!AM78</f>
        <v>3173</v>
      </c>
    </row>
    <row r="78" spans="1:17" ht="39.950000000000003" customHeight="1">
      <c r="A78" s="26"/>
      <c r="B78" s="322"/>
      <c r="C78" s="325"/>
      <c r="D78" s="333"/>
      <c r="E78" s="39" t="str">
        <f>'高額レセ疾病傾向(患者一人当たり医療費順)'!$C$10</f>
        <v>1402</v>
      </c>
      <c r="F78" s="132" t="str">
        <f>'高額レセ疾病傾向(患者一人当たり医療費順)'!$D$10</f>
        <v>腎不全</v>
      </c>
      <c r="G78" s="132" t="s">
        <v>543</v>
      </c>
      <c r="H78" s="40">
        <v>121</v>
      </c>
      <c r="I78" s="41">
        <v>325202310</v>
      </c>
      <c r="J78" s="42">
        <v>383210390</v>
      </c>
      <c r="K78" s="40">
        <f t="shared" si="4"/>
        <v>708412700</v>
      </c>
      <c r="L78" s="109">
        <f t="shared" si="6"/>
        <v>5854650.4132231409</v>
      </c>
      <c r="M78" s="242">
        <f>IFERROR(H78/$Q$19,"-")</f>
        <v>4.559327781755153E-3</v>
      </c>
      <c r="N78" s="26"/>
      <c r="O78" s="26"/>
      <c r="P78" s="165" t="s">
        <v>29</v>
      </c>
      <c r="Q78" s="120">
        <f>市区町村別_患者数!AM79</f>
        <v>1448</v>
      </c>
    </row>
    <row r="79" spans="1:17" ht="39.950000000000003" customHeight="1" thickBot="1">
      <c r="A79" s="26"/>
      <c r="B79" s="323"/>
      <c r="C79" s="326"/>
      <c r="D79" s="334"/>
      <c r="E79" s="43" t="str">
        <f>'高額レセ疾病傾向(患者一人当たり医療費順)'!$C$11</f>
        <v>0208</v>
      </c>
      <c r="F79" s="133" t="str">
        <f>'高額レセ疾病傾向(患者一人当たり医療費順)'!$D$11</f>
        <v>悪性リンパ腫</v>
      </c>
      <c r="G79" s="132" t="s">
        <v>544</v>
      </c>
      <c r="H79" s="40">
        <v>35</v>
      </c>
      <c r="I79" s="41">
        <v>140124280</v>
      </c>
      <c r="J79" s="42">
        <v>41330080</v>
      </c>
      <c r="K79" s="40">
        <f t="shared" si="4"/>
        <v>181454360</v>
      </c>
      <c r="L79" s="109">
        <f t="shared" si="6"/>
        <v>5184410.2857142854</v>
      </c>
      <c r="M79" s="242">
        <f>IFERROR(H79/$Q$19,"-")</f>
        <v>1.3188138211688459E-3</v>
      </c>
      <c r="N79" s="26"/>
      <c r="O79" s="26"/>
      <c r="P79" s="165" t="s">
        <v>221</v>
      </c>
      <c r="Q79" s="120">
        <v>1366377</v>
      </c>
    </row>
    <row r="80" spans="1:17" ht="39.950000000000003" customHeight="1">
      <c r="A80" s="26"/>
      <c r="B80" s="321">
        <v>16</v>
      </c>
      <c r="C80" s="324" t="s">
        <v>54</v>
      </c>
      <c r="D80" s="332">
        <f>Q20</f>
        <v>17584</v>
      </c>
      <c r="E80" s="47" t="str">
        <f>'高額レセ疾病傾向(患者一人当たり医療費順)'!$C$7</f>
        <v>2210</v>
      </c>
      <c r="F80" s="131" t="str">
        <f>'高額レセ疾病傾向(患者一人当たり医療費順)'!$D$7</f>
        <v>重症急性呼吸器症候群［SARS］</v>
      </c>
      <c r="G80" s="131" t="s">
        <v>495</v>
      </c>
      <c r="H80" s="88" t="s">
        <v>495</v>
      </c>
      <c r="I80" s="89" t="s">
        <v>495</v>
      </c>
      <c r="J80" s="90" t="s">
        <v>495</v>
      </c>
      <c r="K80" s="88" t="str">
        <f t="shared" si="4"/>
        <v>-</v>
      </c>
      <c r="L80" s="111" t="str">
        <f t="shared" si="6"/>
        <v>-</v>
      </c>
      <c r="M80" s="241" t="str">
        <f>IFERROR(H80/$Q$20,"-")</f>
        <v>-</v>
      </c>
      <c r="N80" s="26"/>
      <c r="O80" s="26"/>
      <c r="P80" s="26"/>
      <c r="Q80" s="26"/>
    </row>
    <row r="81" spans="1:17" ht="39.950000000000003" customHeight="1">
      <c r="A81" s="26"/>
      <c r="B81" s="322"/>
      <c r="C81" s="325"/>
      <c r="D81" s="333"/>
      <c r="E81" s="39" t="str">
        <f>'高額レセ疾病傾向(患者一人当たり医療費順)'!$C$8</f>
        <v>0209</v>
      </c>
      <c r="F81" s="132" t="str">
        <f>'高額レセ疾病傾向(患者一人当たり医療費順)'!$D$8</f>
        <v>白血病</v>
      </c>
      <c r="G81" s="132" t="s">
        <v>545</v>
      </c>
      <c r="H81" s="40">
        <v>9</v>
      </c>
      <c r="I81" s="41">
        <v>67621190</v>
      </c>
      <c r="J81" s="42">
        <v>16505730</v>
      </c>
      <c r="K81" s="40">
        <f t="shared" si="4"/>
        <v>84126920</v>
      </c>
      <c r="L81" s="109">
        <f t="shared" si="6"/>
        <v>9347435.555555556</v>
      </c>
      <c r="M81" s="242">
        <f>IFERROR(H81/$Q$20,"-")</f>
        <v>5.1182893539581439E-4</v>
      </c>
      <c r="N81" s="26"/>
      <c r="O81" s="26"/>
      <c r="P81" s="26"/>
      <c r="Q81" s="26"/>
    </row>
    <row r="82" spans="1:17" ht="39.950000000000003" customHeight="1">
      <c r="A82" s="26"/>
      <c r="B82" s="322"/>
      <c r="C82" s="325"/>
      <c r="D82" s="333"/>
      <c r="E82" s="39" t="str">
        <f>'高額レセ疾病傾向(患者一人当たり医療費順)'!$C$9</f>
        <v>0904</v>
      </c>
      <c r="F82" s="132" t="str">
        <f>'高額レセ疾病傾向(患者一人当たり医療費順)'!$D$9</f>
        <v>くも膜下出血</v>
      </c>
      <c r="G82" s="132" t="s">
        <v>546</v>
      </c>
      <c r="H82" s="40">
        <v>3</v>
      </c>
      <c r="I82" s="41">
        <v>18941550</v>
      </c>
      <c r="J82" s="42">
        <v>482070</v>
      </c>
      <c r="K82" s="40">
        <f t="shared" si="4"/>
        <v>19423620</v>
      </c>
      <c r="L82" s="109">
        <f t="shared" si="6"/>
        <v>6474540</v>
      </c>
      <c r="M82" s="242">
        <f>IFERROR(H82/$Q$20,"-")</f>
        <v>1.7060964513193814E-4</v>
      </c>
      <c r="N82" s="26"/>
      <c r="O82" s="26"/>
      <c r="P82" s="26"/>
      <c r="Q82" s="26"/>
    </row>
    <row r="83" spans="1:17" ht="39.950000000000003" customHeight="1">
      <c r="A83" s="26"/>
      <c r="B83" s="322"/>
      <c r="C83" s="325"/>
      <c r="D83" s="333"/>
      <c r="E83" s="39" t="str">
        <f>'高額レセ疾病傾向(患者一人当たり医療費順)'!$C$10</f>
        <v>1402</v>
      </c>
      <c r="F83" s="132" t="str">
        <f>'高額レセ疾病傾向(患者一人当たり医療費順)'!$D$10</f>
        <v>腎不全</v>
      </c>
      <c r="G83" s="132" t="s">
        <v>498</v>
      </c>
      <c r="H83" s="40">
        <v>73</v>
      </c>
      <c r="I83" s="41">
        <v>275909810</v>
      </c>
      <c r="J83" s="42">
        <v>190141140</v>
      </c>
      <c r="K83" s="40">
        <f t="shared" si="4"/>
        <v>466050950</v>
      </c>
      <c r="L83" s="109">
        <f t="shared" si="6"/>
        <v>6384259.5890410962</v>
      </c>
      <c r="M83" s="242">
        <f>IFERROR(H83/$Q$20,"-")</f>
        <v>4.1515013648771608E-3</v>
      </c>
      <c r="N83" s="26"/>
      <c r="O83" s="26"/>
      <c r="P83" s="26"/>
      <c r="Q83" s="26"/>
    </row>
    <row r="84" spans="1:17" ht="39.950000000000003" customHeight="1" thickBot="1">
      <c r="A84" s="26"/>
      <c r="B84" s="323"/>
      <c r="C84" s="326"/>
      <c r="D84" s="334"/>
      <c r="E84" s="43" t="str">
        <f>'高額レセ疾病傾向(患者一人当たり医療費順)'!$C$11</f>
        <v>0208</v>
      </c>
      <c r="F84" s="133" t="str">
        <f>'高額レセ疾病傾向(患者一人当たり医療費順)'!$D$11</f>
        <v>悪性リンパ腫</v>
      </c>
      <c r="G84" s="133" t="s">
        <v>547</v>
      </c>
      <c r="H84" s="44">
        <v>10</v>
      </c>
      <c r="I84" s="45">
        <v>48953100</v>
      </c>
      <c r="J84" s="46">
        <v>23618630</v>
      </c>
      <c r="K84" s="44">
        <f t="shared" si="4"/>
        <v>72571730</v>
      </c>
      <c r="L84" s="110">
        <f t="shared" si="6"/>
        <v>7257173</v>
      </c>
      <c r="M84" s="243">
        <f>IFERROR(H84/$Q$20,"-")</f>
        <v>5.6869881710646037E-4</v>
      </c>
      <c r="N84" s="26"/>
      <c r="O84" s="26"/>
      <c r="P84" s="26"/>
      <c r="Q84" s="26"/>
    </row>
    <row r="85" spans="1:17" ht="39.950000000000003" customHeight="1">
      <c r="A85" s="26"/>
      <c r="B85" s="321">
        <v>17</v>
      </c>
      <c r="C85" s="324" t="s">
        <v>106</v>
      </c>
      <c r="D85" s="332">
        <f>Q21</f>
        <v>24918</v>
      </c>
      <c r="E85" s="47" t="str">
        <f>'高額レセ疾病傾向(患者一人当たり医療費順)'!$C$7</f>
        <v>2210</v>
      </c>
      <c r="F85" s="131" t="str">
        <f>'高額レセ疾病傾向(患者一人当たり医療費順)'!$D$7</f>
        <v>重症急性呼吸器症候群［SARS］</v>
      </c>
      <c r="G85" s="131" t="s">
        <v>495</v>
      </c>
      <c r="H85" s="88" t="s">
        <v>495</v>
      </c>
      <c r="I85" s="89" t="s">
        <v>495</v>
      </c>
      <c r="J85" s="90" t="s">
        <v>495</v>
      </c>
      <c r="K85" s="88" t="str">
        <f t="shared" si="4"/>
        <v>-</v>
      </c>
      <c r="L85" s="111" t="str">
        <f t="shared" si="6"/>
        <v>-</v>
      </c>
      <c r="M85" s="241" t="str">
        <f>IFERROR(H85/$Q$21,"-")</f>
        <v>-</v>
      </c>
      <c r="N85" s="26"/>
      <c r="O85" s="26"/>
      <c r="P85" s="26"/>
      <c r="Q85" s="26"/>
    </row>
    <row r="86" spans="1:17" ht="39.950000000000003" customHeight="1">
      <c r="A86" s="26"/>
      <c r="B86" s="322"/>
      <c r="C86" s="325"/>
      <c r="D86" s="333"/>
      <c r="E86" s="39" t="str">
        <f>'高額レセ疾病傾向(患者一人当たり医療費順)'!$C$8</f>
        <v>0209</v>
      </c>
      <c r="F86" s="132" t="str">
        <f>'高額レセ疾病傾向(患者一人当たり医療費順)'!$D$8</f>
        <v>白血病</v>
      </c>
      <c r="G86" s="132" t="s">
        <v>548</v>
      </c>
      <c r="H86" s="40">
        <v>9</v>
      </c>
      <c r="I86" s="41">
        <v>18963970</v>
      </c>
      <c r="J86" s="42">
        <v>29001220</v>
      </c>
      <c r="K86" s="40">
        <f t="shared" si="4"/>
        <v>47965190</v>
      </c>
      <c r="L86" s="109">
        <f t="shared" si="6"/>
        <v>5329465.555555556</v>
      </c>
      <c r="M86" s="242">
        <f>IFERROR(H86/$Q$21,"-")</f>
        <v>3.611846857693234E-4</v>
      </c>
      <c r="N86" s="26"/>
      <c r="O86" s="26"/>
      <c r="P86" s="26"/>
      <c r="Q86" s="26"/>
    </row>
    <row r="87" spans="1:17" ht="39.950000000000003" customHeight="1">
      <c r="A87" s="26"/>
      <c r="B87" s="322"/>
      <c r="C87" s="325"/>
      <c r="D87" s="333"/>
      <c r="E87" s="39" t="str">
        <f>'高額レセ疾病傾向(患者一人当たり医療費順)'!$C$9</f>
        <v>0904</v>
      </c>
      <c r="F87" s="132" t="str">
        <f>'高額レセ疾病傾向(患者一人当たり医療費順)'!$D$9</f>
        <v>くも膜下出血</v>
      </c>
      <c r="G87" s="132" t="s">
        <v>549</v>
      </c>
      <c r="H87" s="40">
        <v>8</v>
      </c>
      <c r="I87" s="41">
        <v>47553480</v>
      </c>
      <c r="J87" s="42">
        <v>1289040</v>
      </c>
      <c r="K87" s="40">
        <f t="shared" si="4"/>
        <v>48842520</v>
      </c>
      <c r="L87" s="109">
        <f t="shared" si="6"/>
        <v>6105315</v>
      </c>
      <c r="M87" s="242">
        <f>IFERROR(H87/$Q$21,"-")</f>
        <v>3.2105305401717633E-4</v>
      </c>
      <c r="N87" s="26"/>
      <c r="O87" s="26"/>
      <c r="P87" s="26"/>
      <c r="Q87" s="26"/>
    </row>
    <row r="88" spans="1:17" ht="39.950000000000003" customHeight="1">
      <c r="A88" s="26"/>
      <c r="B88" s="322"/>
      <c r="C88" s="325"/>
      <c r="D88" s="333"/>
      <c r="E88" s="39" t="str">
        <f>'高額レセ疾病傾向(患者一人当たり医療費順)'!$C$10</f>
        <v>1402</v>
      </c>
      <c r="F88" s="132" t="str">
        <f>'高額レセ疾病傾向(患者一人当たり医療費順)'!$D$10</f>
        <v>腎不全</v>
      </c>
      <c r="G88" s="132" t="s">
        <v>498</v>
      </c>
      <c r="H88" s="40">
        <v>120</v>
      </c>
      <c r="I88" s="41">
        <v>423362540</v>
      </c>
      <c r="J88" s="42">
        <v>332580750</v>
      </c>
      <c r="K88" s="40">
        <f t="shared" si="4"/>
        <v>755943290</v>
      </c>
      <c r="L88" s="109">
        <f t="shared" si="6"/>
        <v>6299527.416666667</v>
      </c>
      <c r="M88" s="242">
        <f>IFERROR(H88/$Q$21,"-")</f>
        <v>4.8157958102576452E-3</v>
      </c>
      <c r="N88" s="26"/>
      <c r="O88" s="26"/>
      <c r="P88" s="26"/>
      <c r="Q88" s="26"/>
    </row>
    <row r="89" spans="1:17" ht="39.950000000000003" customHeight="1" thickBot="1">
      <c r="A89" s="26"/>
      <c r="B89" s="323"/>
      <c r="C89" s="326"/>
      <c r="D89" s="334"/>
      <c r="E89" s="43" t="str">
        <f>'高額レセ疾病傾向(患者一人当たり医療費順)'!$C$11</f>
        <v>0208</v>
      </c>
      <c r="F89" s="133" t="str">
        <f>'高額レセ疾病傾向(患者一人当たり医療費順)'!$D$11</f>
        <v>悪性リンパ腫</v>
      </c>
      <c r="G89" s="132" t="s">
        <v>550</v>
      </c>
      <c r="H89" s="40">
        <v>26</v>
      </c>
      <c r="I89" s="41">
        <v>93693260</v>
      </c>
      <c r="J89" s="42">
        <v>32859840</v>
      </c>
      <c r="K89" s="40">
        <f t="shared" si="4"/>
        <v>126553100</v>
      </c>
      <c r="L89" s="109">
        <f t="shared" si="6"/>
        <v>4867426.923076923</v>
      </c>
      <c r="M89" s="242">
        <f>IFERROR(H89/$Q$21,"-")</f>
        <v>1.043422425555823E-3</v>
      </c>
      <c r="N89" s="26"/>
      <c r="O89" s="26"/>
      <c r="P89" s="26"/>
      <c r="Q89" s="26"/>
    </row>
    <row r="90" spans="1:17" ht="39.950000000000003" customHeight="1">
      <c r="A90" s="26"/>
      <c r="B90" s="321">
        <v>18</v>
      </c>
      <c r="C90" s="324" t="s">
        <v>55</v>
      </c>
      <c r="D90" s="332">
        <f>Q22</f>
        <v>22386</v>
      </c>
      <c r="E90" s="47" t="str">
        <f>'高額レセ疾病傾向(患者一人当たり医療費順)'!$C$7</f>
        <v>2210</v>
      </c>
      <c r="F90" s="131" t="str">
        <f>'高額レセ疾病傾向(患者一人当たり医療費順)'!$D$7</f>
        <v>重症急性呼吸器症候群［SARS］</v>
      </c>
      <c r="G90" s="131" t="s">
        <v>495</v>
      </c>
      <c r="H90" s="88" t="s">
        <v>495</v>
      </c>
      <c r="I90" s="89" t="s">
        <v>495</v>
      </c>
      <c r="J90" s="90" t="s">
        <v>495</v>
      </c>
      <c r="K90" s="88" t="str">
        <f t="shared" si="4"/>
        <v>-</v>
      </c>
      <c r="L90" s="111" t="str">
        <f t="shared" si="6"/>
        <v>-</v>
      </c>
      <c r="M90" s="241" t="str">
        <f>IFERROR(H90/$Q$22,"-")</f>
        <v>-</v>
      </c>
      <c r="N90" s="26"/>
      <c r="O90" s="26"/>
      <c r="P90" s="26"/>
      <c r="Q90" s="26"/>
    </row>
    <row r="91" spans="1:17" ht="39.950000000000003" customHeight="1">
      <c r="A91" s="26"/>
      <c r="B91" s="322"/>
      <c r="C91" s="325"/>
      <c r="D91" s="333"/>
      <c r="E91" s="39" t="str">
        <f>'高額レセ疾病傾向(患者一人当たり医療費順)'!$C$8</f>
        <v>0209</v>
      </c>
      <c r="F91" s="132" t="str">
        <f>'高額レセ疾病傾向(患者一人当たり医療費順)'!$D$8</f>
        <v>白血病</v>
      </c>
      <c r="G91" s="132" t="s">
        <v>545</v>
      </c>
      <c r="H91" s="40">
        <v>13</v>
      </c>
      <c r="I91" s="41">
        <v>37854060</v>
      </c>
      <c r="J91" s="42">
        <v>27501350</v>
      </c>
      <c r="K91" s="40">
        <f t="shared" si="4"/>
        <v>65355410</v>
      </c>
      <c r="L91" s="109">
        <f t="shared" si="6"/>
        <v>5027339.230769231</v>
      </c>
      <c r="M91" s="242">
        <f>IFERROR(H91/$Q$22,"-")</f>
        <v>5.8072009291521487E-4</v>
      </c>
      <c r="N91" s="26"/>
      <c r="O91" s="26"/>
      <c r="P91" s="26"/>
      <c r="Q91" s="26"/>
    </row>
    <row r="92" spans="1:17" ht="39.950000000000003" customHeight="1">
      <c r="A92" s="26"/>
      <c r="B92" s="322"/>
      <c r="C92" s="325"/>
      <c r="D92" s="333"/>
      <c r="E92" s="39" t="str">
        <f>'高額レセ疾病傾向(患者一人当たり医療費順)'!$C$9</f>
        <v>0904</v>
      </c>
      <c r="F92" s="132" t="str">
        <f>'高額レセ疾病傾向(患者一人当たり医療費順)'!$D$9</f>
        <v>くも膜下出血</v>
      </c>
      <c r="G92" s="132" t="s">
        <v>551</v>
      </c>
      <c r="H92" s="40">
        <v>7</v>
      </c>
      <c r="I92" s="41">
        <v>54133780</v>
      </c>
      <c r="J92" s="42">
        <v>1457570</v>
      </c>
      <c r="K92" s="40">
        <f t="shared" si="4"/>
        <v>55591350</v>
      </c>
      <c r="L92" s="109">
        <f t="shared" si="6"/>
        <v>7941621.4285714282</v>
      </c>
      <c r="M92" s="242">
        <f>IFERROR(H92/$Q$22,"-")</f>
        <v>3.1269543464665416E-4</v>
      </c>
      <c r="N92" s="26"/>
      <c r="O92" s="26"/>
      <c r="P92" s="26"/>
      <c r="Q92" s="26"/>
    </row>
    <row r="93" spans="1:17" ht="39.950000000000003" customHeight="1">
      <c r="A93" s="26"/>
      <c r="B93" s="322"/>
      <c r="C93" s="325"/>
      <c r="D93" s="333"/>
      <c r="E93" s="39" t="str">
        <f>'高額レセ疾病傾向(患者一人当たり医療費順)'!$C$10</f>
        <v>1402</v>
      </c>
      <c r="F93" s="132" t="str">
        <f>'高額レセ疾病傾向(患者一人当たり医療費順)'!$D$10</f>
        <v>腎不全</v>
      </c>
      <c r="G93" s="132" t="s">
        <v>504</v>
      </c>
      <c r="H93" s="40">
        <v>115</v>
      </c>
      <c r="I93" s="41">
        <v>344909100</v>
      </c>
      <c r="J93" s="42">
        <v>328113120</v>
      </c>
      <c r="K93" s="40">
        <f t="shared" si="4"/>
        <v>673022220</v>
      </c>
      <c r="L93" s="109">
        <f t="shared" si="6"/>
        <v>5852367.1304347822</v>
      </c>
      <c r="M93" s="242">
        <f>IFERROR(H93/$Q$22,"-")</f>
        <v>5.1371392834807473E-3</v>
      </c>
      <c r="N93" s="26"/>
      <c r="O93" s="26"/>
      <c r="P93" s="26"/>
      <c r="Q93" s="26"/>
    </row>
    <row r="94" spans="1:17" ht="39.950000000000003" customHeight="1" thickBot="1">
      <c r="A94" s="26"/>
      <c r="B94" s="323"/>
      <c r="C94" s="326"/>
      <c r="D94" s="334"/>
      <c r="E94" s="43" t="str">
        <f>'高額レセ疾病傾向(患者一人当たり医療費順)'!$C$11</f>
        <v>0208</v>
      </c>
      <c r="F94" s="133" t="str">
        <f>'高額レセ疾病傾向(患者一人当たり医療費順)'!$D$11</f>
        <v>悪性リンパ腫</v>
      </c>
      <c r="G94" s="133" t="s">
        <v>552</v>
      </c>
      <c r="H94" s="44">
        <v>21</v>
      </c>
      <c r="I94" s="45">
        <v>67891750</v>
      </c>
      <c r="J94" s="46">
        <v>41452920</v>
      </c>
      <c r="K94" s="44">
        <f t="shared" si="4"/>
        <v>109344670</v>
      </c>
      <c r="L94" s="110">
        <f t="shared" si="6"/>
        <v>5206889.0476190476</v>
      </c>
      <c r="M94" s="243">
        <f>IFERROR(H94/$Q$22,"-")</f>
        <v>9.3808630393996248E-4</v>
      </c>
      <c r="N94" s="26"/>
      <c r="O94" s="26"/>
      <c r="P94" s="26"/>
      <c r="Q94" s="26"/>
    </row>
    <row r="95" spans="1:17" ht="39.950000000000003" customHeight="1">
      <c r="A95" s="26"/>
      <c r="B95" s="321">
        <v>19</v>
      </c>
      <c r="C95" s="324" t="s">
        <v>107</v>
      </c>
      <c r="D95" s="332">
        <f>Q23</f>
        <v>15563</v>
      </c>
      <c r="E95" s="47" t="str">
        <f>'高額レセ疾病傾向(患者一人当たり医療費順)'!$C$7</f>
        <v>2210</v>
      </c>
      <c r="F95" s="131" t="str">
        <f>'高額レセ疾病傾向(患者一人当たり医療費順)'!$D$7</f>
        <v>重症急性呼吸器症候群［SARS］</v>
      </c>
      <c r="G95" s="131" t="s">
        <v>495</v>
      </c>
      <c r="H95" s="88" t="s">
        <v>495</v>
      </c>
      <c r="I95" s="89" t="s">
        <v>495</v>
      </c>
      <c r="J95" s="90" t="s">
        <v>495</v>
      </c>
      <c r="K95" s="88" t="str">
        <f t="shared" si="4"/>
        <v>-</v>
      </c>
      <c r="L95" s="111" t="str">
        <f t="shared" si="6"/>
        <v>-</v>
      </c>
      <c r="M95" s="241" t="str">
        <f>IFERROR(H95/$Q$23,"-")</f>
        <v>-</v>
      </c>
      <c r="N95" s="26"/>
      <c r="O95" s="26"/>
      <c r="P95" s="26"/>
      <c r="Q95" s="26"/>
    </row>
    <row r="96" spans="1:17" ht="39.950000000000003" customHeight="1">
      <c r="A96" s="26"/>
      <c r="B96" s="322"/>
      <c r="C96" s="325"/>
      <c r="D96" s="333"/>
      <c r="E96" s="39" t="str">
        <f>'高額レセ疾病傾向(患者一人当たり医療費順)'!$C$8</f>
        <v>0209</v>
      </c>
      <c r="F96" s="132" t="str">
        <f>'高額レセ疾病傾向(患者一人当たり医療費順)'!$D$8</f>
        <v>白血病</v>
      </c>
      <c r="G96" s="132" t="s">
        <v>553</v>
      </c>
      <c r="H96" s="40">
        <v>6</v>
      </c>
      <c r="I96" s="41">
        <v>36180610</v>
      </c>
      <c r="J96" s="42">
        <v>14960260</v>
      </c>
      <c r="K96" s="40">
        <f t="shared" si="4"/>
        <v>51140870</v>
      </c>
      <c r="L96" s="109">
        <f t="shared" si="6"/>
        <v>8523478.333333334</v>
      </c>
      <c r="M96" s="242">
        <f>IFERROR(H96/$Q$23,"-")</f>
        <v>3.855297821756731E-4</v>
      </c>
      <c r="N96" s="26"/>
      <c r="O96" s="26"/>
      <c r="P96" s="26"/>
      <c r="Q96" s="26"/>
    </row>
    <row r="97" spans="1:17" ht="39.950000000000003" customHeight="1">
      <c r="A97" s="26"/>
      <c r="B97" s="322"/>
      <c r="C97" s="325"/>
      <c r="D97" s="333"/>
      <c r="E97" s="39" t="str">
        <f>'高額レセ疾病傾向(患者一人当たり医療費順)'!$C$9</f>
        <v>0904</v>
      </c>
      <c r="F97" s="132" t="str">
        <f>'高額レセ疾病傾向(患者一人当たり医療費順)'!$D$9</f>
        <v>くも膜下出血</v>
      </c>
      <c r="G97" s="132" t="s">
        <v>503</v>
      </c>
      <c r="H97" s="40">
        <v>3</v>
      </c>
      <c r="I97" s="41">
        <v>7464670</v>
      </c>
      <c r="J97" s="42">
        <v>311380</v>
      </c>
      <c r="K97" s="40">
        <f t="shared" si="4"/>
        <v>7776050</v>
      </c>
      <c r="L97" s="109">
        <f t="shared" si="6"/>
        <v>2592016.6666666665</v>
      </c>
      <c r="M97" s="242">
        <f>IFERROR(H97/$Q$23,"-")</f>
        <v>1.9276489108783655E-4</v>
      </c>
      <c r="N97" s="26"/>
      <c r="O97" s="26"/>
      <c r="P97" s="26"/>
      <c r="Q97" s="26"/>
    </row>
    <row r="98" spans="1:17" ht="39.950000000000003" customHeight="1">
      <c r="A98" s="26"/>
      <c r="B98" s="322"/>
      <c r="C98" s="325"/>
      <c r="D98" s="333"/>
      <c r="E98" s="39" t="str">
        <f>'高額レセ疾病傾向(患者一人当たり医療費順)'!$C$10</f>
        <v>1402</v>
      </c>
      <c r="F98" s="132" t="str">
        <f>'高額レセ疾病傾向(患者一人当たり医療費順)'!$D$10</f>
        <v>腎不全</v>
      </c>
      <c r="G98" s="132" t="s">
        <v>498</v>
      </c>
      <c r="H98" s="40">
        <v>67</v>
      </c>
      <c r="I98" s="41">
        <v>190654630</v>
      </c>
      <c r="J98" s="42">
        <v>173107930</v>
      </c>
      <c r="K98" s="40">
        <f t="shared" si="4"/>
        <v>363762560</v>
      </c>
      <c r="L98" s="109">
        <f t="shared" si="6"/>
        <v>5429291.9402985079</v>
      </c>
      <c r="M98" s="242">
        <f>IFERROR(H98/$Q$23,"-")</f>
        <v>4.3050825676283497E-3</v>
      </c>
      <c r="N98" s="26"/>
      <c r="O98" s="26"/>
      <c r="P98" s="26"/>
      <c r="Q98" s="26"/>
    </row>
    <row r="99" spans="1:17" ht="39.950000000000003" customHeight="1" thickBot="1">
      <c r="A99" s="26"/>
      <c r="B99" s="323"/>
      <c r="C99" s="326"/>
      <c r="D99" s="334"/>
      <c r="E99" s="43" t="str">
        <f>'高額レセ疾病傾向(患者一人当たり医療費順)'!$C$11</f>
        <v>0208</v>
      </c>
      <c r="F99" s="133" t="str">
        <f>'高額レセ疾病傾向(患者一人当たり医療費順)'!$D$11</f>
        <v>悪性リンパ腫</v>
      </c>
      <c r="G99" s="132" t="s">
        <v>554</v>
      </c>
      <c r="H99" s="40">
        <v>22</v>
      </c>
      <c r="I99" s="41">
        <v>126456570</v>
      </c>
      <c r="J99" s="42">
        <v>43000710</v>
      </c>
      <c r="K99" s="40">
        <f t="shared" si="4"/>
        <v>169457280</v>
      </c>
      <c r="L99" s="109">
        <f t="shared" si="6"/>
        <v>7702603.6363636367</v>
      </c>
      <c r="M99" s="242">
        <f>IFERROR(H99/$Q$23,"-")</f>
        <v>1.4136092013108013E-3</v>
      </c>
      <c r="N99" s="26"/>
      <c r="O99" s="26"/>
      <c r="P99" s="26"/>
      <c r="Q99" s="26"/>
    </row>
    <row r="100" spans="1:17" ht="39.950000000000003" customHeight="1">
      <c r="A100" s="26"/>
      <c r="B100" s="321">
        <v>20</v>
      </c>
      <c r="C100" s="324" t="s">
        <v>108</v>
      </c>
      <c r="D100" s="332">
        <f>Q24</f>
        <v>23794</v>
      </c>
      <c r="E100" s="47" t="str">
        <f>'高額レセ疾病傾向(患者一人当たり医療費順)'!$C$7</f>
        <v>2210</v>
      </c>
      <c r="F100" s="131" t="str">
        <f>'高額レセ疾病傾向(患者一人当たり医療費順)'!$D$7</f>
        <v>重症急性呼吸器症候群［SARS］</v>
      </c>
      <c r="G100" s="131" t="s">
        <v>495</v>
      </c>
      <c r="H100" s="88" t="s">
        <v>495</v>
      </c>
      <c r="I100" s="89" t="s">
        <v>495</v>
      </c>
      <c r="J100" s="90" t="s">
        <v>495</v>
      </c>
      <c r="K100" s="88" t="str">
        <f t="shared" si="4"/>
        <v>-</v>
      </c>
      <c r="L100" s="111" t="str">
        <f t="shared" si="6"/>
        <v>-</v>
      </c>
      <c r="M100" s="241" t="str">
        <f>IFERROR(H100/$Q$24,"-")</f>
        <v>-</v>
      </c>
      <c r="N100" s="26"/>
      <c r="O100" s="26"/>
      <c r="P100" s="26"/>
      <c r="Q100" s="26"/>
    </row>
    <row r="101" spans="1:17" ht="39.950000000000003" customHeight="1">
      <c r="A101" s="26"/>
      <c r="B101" s="322"/>
      <c r="C101" s="325"/>
      <c r="D101" s="333"/>
      <c r="E101" s="39" t="str">
        <f>'高額レセ疾病傾向(患者一人当たり医療費順)'!$C$8</f>
        <v>0209</v>
      </c>
      <c r="F101" s="132" t="str">
        <f>'高額レセ疾病傾向(患者一人当たり医療費順)'!$D$8</f>
        <v>白血病</v>
      </c>
      <c r="G101" s="132" t="s">
        <v>555</v>
      </c>
      <c r="H101" s="40">
        <v>9</v>
      </c>
      <c r="I101" s="41">
        <v>64515300</v>
      </c>
      <c r="J101" s="42">
        <v>19931810</v>
      </c>
      <c r="K101" s="40">
        <f t="shared" si="4"/>
        <v>84447110</v>
      </c>
      <c r="L101" s="109">
        <f t="shared" si="6"/>
        <v>9383012.222222222</v>
      </c>
      <c r="M101" s="242">
        <f>IFERROR(H101/$Q$24,"-")</f>
        <v>3.7824661679414977E-4</v>
      </c>
      <c r="N101" s="26"/>
      <c r="O101" s="26"/>
      <c r="P101" s="26"/>
      <c r="Q101" s="26"/>
    </row>
    <row r="102" spans="1:17" ht="39.950000000000003" customHeight="1">
      <c r="A102" s="26"/>
      <c r="B102" s="322"/>
      <c r="C102" s="325"/>
      <c r="D102" s="333"/>
      <c r="E102" s="39" t="str">
        <f>'高額レセ疾病傾向(患者一人当たり医療費順)'!$C$9</f>
        <v>0904</v>
      </c>
      <c r="F102" s="132" t="str">
        <f>'高額レセ疾病傾向(患者一人当たり医療費順)'!$D$9</f>
        <v>くも膜下出血</v>
      </c>
      <c r="G102" s="132" t="s">
        <v>497</v>
      </c>
      <c r="H102" s="40">
        <v>7</v>
      </c>
      <c r="I102" s="41">
        <v>52341810</v>
      </c>
      <c r="J102" s="42">
        <v>1257460</v>
      </c>
      <c r="K102" s="40">
        <f t="shared" si="4"/>
        <v>53599270</v>
      </c>
      <c r="L102" s="109">
        <f t="shared" si="6"/>
        <v>7657038.5714285718</v>
      </c>
      <c r="M102" s="242">
        <f>IFERROR(H102/$Q$24,"-")</f>
        <v>2.9419181306211651E-4</v>
      </c>
      <c r="N102" s="26"/>
      <c r="O102" s="26"/>
      <c r="P102" s="26"/>
      <c r="Q102" s="26"/>
    </row>
    <row r="103" spans="1:17" ht="39.950000000000003" customHeight="1">
      <c r="A103" s="26"/>
      <c r="B103" s="322"/>
      <c r="C103" s="325"/>
      <c r="D103" s="333"/>
      <c r="E103" s="39" t="str">
        <f>'高額レセ疾病傾向(患者一人当たり医療費順)'!$C$10</f>
        <v>1402</v>
      </c>
      <c r="F103" s="132" t="str">
        <f>'高額レセ疾病傾向(患者一人当たり医療費順)'!$D$10</f>
        <v>腎不全</v>
      </c>
      <c r="G103" s="132" t="s">
        <v>498</v>
      </c>
      <c r="H103" s="40">
        <v>110</v>
      </c>
      <c r="I103" s="41">
        <v>372498670</v>
      </c>
      <c r="J103" s="42">
        <v>336497480</v>
      </c>
      <c r="K103" s="40">
        <f t="shared" si="4"/>
        <v>708996150</v>
      </c>
      <c r="L103" s="109">
        <f t="shared" si="6"/>
        <v>6445419.5454545459</v>
      </c>
      <c r="M103" s="242">
        <f>IFERROR(H103/$Q$24,"-")</f>
        <v>4.6230142052618309E-3</v>
      </c>
      <c r="N103" s="26"/>
      <c r="O103" s="26"/>
      <c r="P103" s="26"/>
      <c r="Q103" s="26"/>
    </row>
    <row r="104" spans="1:17" ht="39.950000000000003" customHeight="1" thickBot="1">
      <c r="A104" s="26"/>
      <c r="B104" s="323"/>
      <c r="C104" s="326"/>
      <c r="D104" s="334"/>
      <c r="E104" s="43" t="str">
        <f>'高額レセ疾病傾向(患者一人当たり医療費順)'!$C$11</f>
        <v>0208</v>
      </c>
      <c r="F104" s="133" t="str">
        <f>'高額レセ疾病傾向(患者一人当たり医療費順)'!$D$11</f>
        <v>悪性リンパ腫</v>
      </c>
      <c r="G104" s="133" t="s">
        <v>556</v>
      </c>
      <c r="H104" s="44">
        <v>25</v>
      </c>
      <c r="I104" s="45">
        <v>140013530</v>
      </c>
      <c r="J104" s="46">
        <v>55617550</v>
      </c>
      <c r="K104" s="44">
        <f t="shared" si="4"/>
        <v>195631080</v>
      </c>
      <c r="L104" s="110">
        <f t="shared" si="6"/>
        <v>7825243.2000000002</v>
      </c>
      <c r="M104" s="243">
        <f>IFERROR(H104/$Q$24,"-")</f>
        <v>1.0506850466504162E-3</v>
      </c>
      <c r="N104" s="26"/>
      <c r="O104" s="26"/>
      <c r="P104" s="26"/>
      <c r="Q104" s="26"/>
    </row>
    <row r="105" spans="1:17" ht="39.950000000000003" customHeight="1">
      <c r="A105" s="26"/>
      <c r="B105" s="321">
        <v>21</v>
      </c>
      <c r="C105" s="324" t="s">
        <v>109</v>
      </c>
      <c r="D105" s="332">
        <f>Q25</f>
        <v>15666</v>
      </c>
      <c r="E105" s="47" t="str">
        <f>'高額レセ疾病傾向(患者一人当たり医療費順)'!$C$7</f>
        <v>2210</v>
      </c>
      <c r="F105" s="131" t="str">
        <f>'高額レセ疾病傾向(患者一人当たり医療費順)'!$D$7</f>
        <v>重症急性呼吸器症候群［SARS］</v>
      </c>
      <c r="G105" s="131" t="s">
        <v>495</v>
      </c>
      <c r="H105" s="88" t="s">
        <v>495</v>
      </c>
      <c r="I105" s="89" t="s">
        <v>495</v>
      </c>
      <c r="J105" s="90" t="s">
        <v>495</v>
      </c>
      <c r="K105" s="88" t="str">
        <f t="shared" si="4"/>
        <v>-</v>
      </c>
      <c r="L105" s="111" t="str">
        <f t="shared" si="6"/>
        <v>-</v>
      </c>
      <c r="M105" s="241" t="str">
        <f>IFERROR(H105/$Q$25,"-")</f>
        <v>-</v>
      </c>
      <c r="N105" s="26"/>
      <c r="O105" s="26"/>
      <c r="P105" s="26"/>
      <c r="Q105" s="26"/>
    </row>
    <row r="106" spans="1:17" ht="39.950000000000003" customHeight="1">
      <c r="A106" s="26"/>
      <c r="B106" s="322"/>
      <c r="C106" s="325"/>
      <c r="D106" s="333"/>
      <c r="E106" s="39" t="str">
        <f>'高額レセ疾病傾向(患者一人当たり医療費順)'!$C$8</f>
        <v>0209</v>
      </c>
      <c r="F106" s="132" t="str">
        <f>'高額レセ疾病傾向(患者一人当たり医療費順)'!$D$8</f>
        <v>白血病</v>
      </c>
      <c r="G106" s="132" t="s">
        <v>557</v>
      </c>
      <c r="H106" s="40">
        <v>11</v>
      </c>
      <c r="I106" s="41">
        <v>58922110</v>
      </c>
      <c r="J106" s="42">
        <v>23419540</v>
      </c>
      <c r="K106" s="40">
        <f t="shared" si="4"/>
        <v>82341650</v>
      </c>
      <c r="L106" s="109">
        <f t="shared" si="6"/>
        <v>7485604.5454545459</v>
      </c>
      <c r="M106" s="242">
        <f>IFERROR(H106/$Q$25,"-")</f>
        <v>7.0215753861866466E-4</v>
      </c>
      <c r="N106" s="26"/>
      <c r="O106" s="26"/>
      <c r="P106" s="26"/>
      <c r="Q106" s="26"/>
    </row>
    <row r="107" spans="1:17" ht="39.950000000000003" customHeight="1">
      <c r="A107" s="26"/>
      <c r="B107" s="322"/>
      <c r="C107" s="325"/>
      <c r="D107" s="333"/>
      <c r="E107" s="39" t="str">
        <f>'高額レセ疾病傾向(患者一人当たり医療費順)'!$C$9</f>
        <v>0904</v>
      </c>
      <c r="F107" s="132" t="str">
        <f>'高額レセ疾病傾向(患者一人当たり医療費順)'!$D$9</f>
        <v>くも膜下出血</v>
      </c>
      <c r="G107" s="132" t="s">
        <v>558</v>
      </c>
      <c r="H107" s="40">
        <v>8</v>
      </c>
      <c r="I107" s="41">
        <v>55346330</v>
      </c>
      <c r="J107" s="42">
        <v>1829870</v>
      </c>
      <c r="K107" s="40">
        <f t="shared" si="4"/>
        <v>57176200</v>
      </c>
      <c r="L107" s="109">
        <f t="shared" si="6"/>
        <v>7147025</v>
      </c>
      <c r="M107" s="242">
        <f>IFERROR(H107/$Q$25,"-")</f>
        <v>5.1066002808630153E-4</v>
      </c>
      <c r="N107" s="26"/>
      <c r="O107" s="26"/>
      <c r="P107" s="26"/>
      <c r="Q107" s="26"/>
    </row>
    <row r="108" spans="1:17" ht="39.950000000000003" customHeight="1">
      <c r="A108" s="26"/>
      <c r="B108" s="322"/>
      <c r="C108" s="325"/>
      <c r="D108" s="333"/>
      <c r="E108" s="39" t="str">
        <f>'高額レセ疾病傾向(患者一人当たり医療費順)'!$C$10</f>
        <v>1402</v>
      </c>
      <c r="F108" s="132" t="str">
        <f>'高額レセ疾病傾向(患者一人当たり医療費順)'!$D$10</f>
        <v>腎不全</v>
      </c>
      <c r="G108" s="132" t="s">
        <v>543</v>
      </c>
      <c r="H108" s="40">
        <v>68</v>
      </c>
      <c r="I108" s="41">
        <v>226946530</v>
      </c>
      <c r="J108" s="42">
        <v>213177610</v>
      </c>
      <c r="K108" s="40">
        <f t="shared" si="4"/>
        <v>440124140</v>
      </c>
      <c r="L108" s="109">
        <f t="shared" si="6"/>
        <v>6472413.823529412</v>
      </c>
      <c r="M108" s="242">
        <f>IFERROR(H108/$Q$25,"-")</f>
        <v>4.3406102387335633E-3</v>
      </c>
      <c r="N108" s="26"/>
      <c r="O108" s="26"/>
      <c r="P108" s="26"/>
      <c r="Q108" s="26"/>
    </row>
    <row r="109" spans="1:17" ht="39.950000000000003" customHeight="1" thickBot="1">
      <c r="A109" s="26"/>
      <c r="B109" s="323"/>
      <c r="C109" s="326"/>
      <c r="D109" s="334"/>
      <c r="E109" s="43" t="str">
        <f>'高額レセ疾病傾向(患者一人当たり医療費順)'!$C$11</f>
        <v>0208</v>
      </c>
      <c r="F109" s="133" t="str">
        <f>'高額レセ疾病傾向(患者一人当たり医療費順)'!$D$11</f>
        <v>悪性リンパ腫</v>
      </c>
      <c r="G109" s="133" t="s">
        <v>559</v>
      </c>
      <c r="H109" s="44">
        <v>18</v>
      </c>
      <c r="I109" s="45">
        <v>72182030</v>
      </c>
      <c r="J109" s="46">
        <v>54502000</v>
      </c>
      <c r="K109" s="44">
        <f t="shared" si="4"/>
        <v>126684030</v>
      </c>
      <c r="L109" s="110">
        <f t="shared" si="6"/>
        <v>7038001.666666667</v>
      </c>
      <c r="M109" s="243">
        <f>IFERROR(H109/$Q$25,"-")</f>
        <v>1.1489850631941786E-3</v>
      </c>
      <c r="N109" s="26"/>
      <c r="O109" s="26"/>
      <c r="P109" s="26"/>
      <c r="Q109" s="26"/>
    </row>
    <row r="110" spans="1:17" ht="39.950000000000003" customHeight="1">
      <c r="A110" s="26"/>
      <c r="B110" s="321">
        <v>22</v>
      </c>
      <c r="C110" s="324" t="s">
        <v>56</v>
      </c>
      <c r="D110" s="332">
        <f>Q26</f>
        <v>20473</v>
      </c>
      <c r="E110" s="47" t="str">
        <f>'高額レセ疾病傾向(患者一人当たり医療費順)'!$C$7</f>
        <v>2210</v>
      </c>
      <c r="F110" s="131" t="str">
        <f>'高額レセ疾病傾向(患者一人当たり医療費順)'!$D$7</f>
        <v>重症急性呼吸器症候群［SARS］</v>
      </c>
      <c r="G110" s="131" t="s">
        <v>495</v>
      </c>
      <c r="H110" s="88" t="s">
        <v>495</v>
      </c>
      <c r="I110" s="89" t="s">
        <v>495</v>
      </c>
      <c r="J110" s="90" t="s">
        <v>495</v>
      </c>
      <c r="K110" s="88" t="str">
        <f t="shared" si="4"/>
        <v>-</v>
      </c>
      <c r="L110" s="111" t="str">
        <f t="shared" si="6"/>
        <v>-</v>
      </c>
      <c r="M110" s="241" t="str">
        <f>IFERROR(H110/$Q$26,"-")</f>
        <v>-</v>
      </c>
      <c r="N110" s="26"/>
      <c r="O110" s="26"/>
      <c r="P110" s="26"/>
      <c r="Q110" s="26"/>
    </row>
    <row r="111" spans="1:17" ht="39.950000000000003" customHeight="1">
      <c r="A111" s="26"/>
      <c r="B111" s="322"/>
      <c r="C111" s="325"/>
      <c r="D111" s="333"/>
      <c r="E111" s="39" t="str">
        <f>'高額レセ疾病傾向(患者一人当たり医療費順)'!$C$8</f>
        <v>0209</v>
      </c>
      <c r="F111" s="132" t="str">
        <f>'高額レセ疾病傾向(患者一人当たり医療費順)'!$D$8</f>
        <v>白血病</v>
      </c>
      <c r="G111" s="132" t="s">
        <v>557</v>
      </c>
      <c r="H111" s="40">
        <v>9</v>
      </c>
      <c r="I111" s="41">
        <v>36717900</v>
      </c>
      <c r="J111" s="42">
        <v>21394470</v>
      </c>
      <c r="K111" s="40">
        <f t="shared" si="4"/>
        <v>58112370</v>
      </c>
      <c r="L111" s="109">
        <f t="shared" si="6"/>
        <v>6456930</v>
      </c>
      <c r="M111" s="242">
        <f>IFERROR(H111/$Q$26,"-")</f>
        <v>4.3960338006154446E-4</v>
      </c>
      <c r="N111" s="26"/>
      <c r="O111" s="26"/>
      <c r="P111" s="26"/>
      <c r="Q111" s="26"/>
    </row>
    <row r="112" spans="1:17" ht="39.950000000000003" customHeight="1">
      <c r="A112" s="26"/>
      <c r="B112" s="322"/>
      <c r="C112" s="325"/>
      <c r="D112" s="333"/>
      <c r="E112" s="39" t="str">
        <f>'高額レセ疾病傾向(患者一人当たり医療費順)'!$C$9</f>
        <v>0904</v>
      </c>
      <c r="F112" s="132" t="str">
        <f>'高額レセ疾病傾向(患者一人当たり医療費順)'!$D$9</f>
        <v>くも膜下出血</v>
      </c>
      <c r="G112" s="132" t="s">
        <v>560</v>
      </c>
      <c r="H112" s="40">
        <v>6</v>
      </c>
      <c r="I112" s="41">
        <v>31642230</v>
      </c>
      <c r="J112" s="42">
        <v>787860</v>
      </c>
      <c r="K112" s="40">
        <f t="shared" si="4"/>
        <v>32430090</v>
      </c>
      <c r="L112" s="109">
        <f t="shared" si="6"/>
        <v>5405015</v>
      </c>
      <c r="M112" s="242">
        <f>IFERROR(H112/$Q$26,"-")</f>
        <v>2.9306892004102964E-4</v>
      </c>
      <c r="N112" s="26"/>
      <c r="O112" s="26"/>
      <c r="P112" s="26"/>
      <c r="Q112" s="26"/>
    </row>
    <row r="113" spans="1:17" ht="39.950000000000003" customHeight="1">
      <c r="A113" s="26"/>
      <c r="B113" s="322"/>
      <c r="C113" s="325"/>
      <c r="D113" s="333"/>
      <c r="E113" s="39" t="str">
        <f>'高額レセ疾病傾向(患者一人当たり医療費順)'!$C$10</f>
        <v>1402</v>
      </c>
      <c r="F113" s="132" t="str">
        <f>'高額レセ疾病傾向(患者一人当たり医療費順)'!$D$10</f>
        <v>腎不全</v>
      </c>
      <c r="G113" s="132" t="s">
        <v>525</v>
      </c>
      <c r="H113" s="40">
        <v>104</v>
      </c>
      <c r="I113" s="41">
        <v>279585580</v>
      </c>
      <c r="J113" s="42">
        <v>259745060</v>
      </c>
      <c r="K113" s="40">
        <f t="shared" si="4"/>
        <v>539330640</v>
      </c>
      <c r="L113" s="109">
        <f t="shared" si="6"/>
        <v>5185871.538461538</v>
      </c>
      <c r="M113" s="242">
        <f>IFERROR(H113/$Q$26,"-")</f>
        <v>5.0798612807111806E-3</v>
      </c>
      <c r="N113" s="26"/>
      <c r="O113" s="26"/>
      <c r="P113" s="26"/>
      <c r="Q113" s="26"/>
    </row>
    <row r="114" spans="1:17" ht="39.950000000000003" customHeight="1" thickBot="1">
      <c r="A114" s="26"/>
      <c r="B114" s="323"/>
      <c r="C114" s="326"/>
      <c r="D114" s="334"/>
      <c r="E114" s="43" t="str">
        <f>'高額レセ疾病傾向(患者一人当たり医療費順)'!$C$11</f>
        <v>0208</v>
      </c>
      <c r="F114" s="133" t="str">
        <f>'高額レセ疾病傾向(患者一人当たり医療費順)'!$D$11</f>
        <v>悪性リンパ腫</v>
      </c>
      <c r="G114" s="132" t="s">
        <v>561</v>
      </c>
      <c r="H114" s="40">
        <v>25</v>
      </c>
      <c r="I114" s="41">
        <v>136525790</v>
      </c>
      <c r="J114" s="42">
        <v>32768300</v>
      </c>
      <c r="K114" s="40">
        <f t="shared" si="4"/>
        <v>169294090</v>
      </c>
      <c r="L114" s="109">
        <f t="shared" si="6"/>
        <v>6771763.5999999996</v>
      </c>
      <c r="M114" s="242">
        <f>IFERROR(H114/$Q$26,"-")</f>
        <v>1.221120500170957E-3</v>
      </c>
      <c r="N114" s="26"/>
      <c r="O114" s="26"/>
      <c r="P114" s="26"/>
      <c r="Q114" s="26"/>
    </row>
    <row r="115" spans="1:17" ht="39.950000000000003" customHeight="1">
      <c r="A115" s="26"/>
      <c r="B115" s="321">
        <v>23</v>
      </c>
      <c r="C115" s="324" t="s">
        <v>110</v>
      </c>
      <c r="D115" s="332">
        <f>Q27</f>
        <v>32694</v>
      </c>
      <c r="E115" s="47" t="str">
        <f>'高額レセ疾病傾向(患者一人当たり医療費順)'!$C$7</f>
        <v>2210</v>
      </c>
      <c r="F115" s="131" t="str">
        <f>'高額レセ疾病傾向(患者一人当たり医療費順)'!$D$7</f>
        <v>重症急性呼吸器症候群［SARS］</v>
      </c>
      <c r="G115" s="131" t="s">
        <v>495</v>
      </c>
      <c r="H115" s="88" t="s">
        <v>495</v>
      </c>
      <c r="I115" s="89" t="s">
        <v>495</v>
      </c>
      <c r="J115" s="90" t="s">
        <v>495</v>
      </c>
      <c r="K115" s="88" t="str">
        <f t="shared" si="4"/>
        <v>-</v>
      </c>
      <c r="L115" s="111" t="str">
        <f t="shared" si="6"/>
        <v>-</v>
      </c>
      <c r="M115" s="241" t="str">
        <f>IFERROR(H115/$Q$27,"-")</f>
        <v>-</v>
      </c>
      <c r="N115" s="26"/>
      <c r="O115" s="26"/>
      <c r="P115" s="26"/>
      <c r="Q115" s="26"/>
    </row>
    <row r="116" spans="1:17" ht="39.950000000000003" customHeight="1">
      <c r="A116" s="26"/>
      <c r="B116" s="322"/>
      <c r="C116" s="325"/>
      <c r="D116" s="333"/>
      <c r="E116" s="39" t="str">
        <f>'高額レセ疾病傾向(患者一人当たり医療費順)'!$C$8</f>
        <v>0209</v>
      </c>
      <c r="F116" s="132" t="str">
        <f>'高額レセ疾病傾向(患者一人当たり医療費順)'!$D$8</f>
        <v>白血病</v>
      </c>
      <c r="G116" s="132" t="s">
        <v>562</v>
      </c>
      <c r="H116" s="40">
        <v>13</v>
      </c>
      <c r="I116" s="41">
        <v>22275900</v>
      </c>
      <c r="J116" s="42">
        <v>33632820</v>
      </c>
      <c r="K116" s="40">
        <f t="shared" si="4"/>
        <v>55908720</v>
      </c>
      <c r="L116" s="109">
        <f t="shared" si="6"/>
        <v>4300670.769230769</v>
      </c>
      <c r="M116" s="242">
        <f>IFERROR(H116/$Q$27,"-")</f>
        <v>3.9762647580595826E-4</v>
      </c>
      <c r="N116" s="26"/>
      <c r="O116" s="26"/>
      <c r="P116" s="26"/>
      <c r="Q116" s="26"/>
    </row>
    <row r="117" spans="1:17" ht="39.950000000000003" customHeight="1">
      <c r="A117" s="26"/>
      <c r="B117" s="322"/>
      <c r="C117" s="325"/>
      <c r="D117" s="333"/>
      <c r="E117" s="39" t="str">
        <f>'高額レセ疾病傾向(患者一人当たり医療費順)'!$C$9</f>
        <v>0904</v>
      </c>
      <c r="F117" s="132" t="str">
        <f>'高額レセ疾病傾向(患者一人当たり医療費順)'!$D$9</f>
        <v>くも膜下出血</v>
      </c>
      <c r="G117" s="132" t="s">
        <v>563</v>
      </c>
      <c r="H117" s="40">
        <v>6</v>
      </c>
      <c r="I117" s="41">
        <v>30525570</v>
      </c>
      <c r="J117" s="42">
        <v>473730</v>
      </c>
      <c r="K117" s="40">
        <f t="shared" si="4"/>
        <v>30999300</v>
      </c>
      <c r="L117" s="109">
        <f t="shared" si="6"/>
        <v>5166550</v>
      </c>
      <c r="M117" s="242">
        <f>IFERROR(H117/$Q$27,"-")</f>
        <v>1.8351991191044228E-4</v>
      </c>
      <c r="N117" s="26"/>
      <c r="O117" s="26"/>
      <c r="P117" s="26"/>
      <c r="Q117" s="26"/>
    </row>
    <row r="118" spans="1:17" ht="39.950000000000003" customHeight="1">
      <c r="A118" s="26"/>
      <c r="B118" s="322"/>
      <c r="C118" s="325"/>
      <c r="D118" s="333"/>
      <c r="E118" s="39" t="str">
        <f>'高額レセ疾病傾向(患者一人当たり医療費順)'!$C$10</f>
        <v>1402</v>
      </c>
      <c r="F118" s="132" t="str">
        <f>'高額レセ疾病傾向(患者一人当たり医療費順)'!$D$10</f>
        <v>腎不全</v>
      </c>
      <c r="G118" s="132" t="s">
        <v>504</v>
      </c>
      <c r="H118" s="40">
        <v>185</v>
      </c>
      <c r="I118" s="41">
        <v>536533620</v>
      </c>
      <c r="J118" s="42">
        <v>545726390</v>
      </c>
      <c r="K118" s="40">
        <f t="shared" si="4"/>
        <v>1082260010</v>
      </c>
      <c r="L118" s="109">
        <f t="shared" si="6"/>
        <v>5850054.1081081079</v>
      </c>
      <c r="M118" s="242">
        <f>IFERROR(H118/$Q$27,"-")</f>
        <v>5.6585306172386371E-3</v>
      </c>
      <c r="N118" s="26"/>
      <c r="O118" s="26"/>
      <c r="P118" s="26"/>
      <c r="Q118" s="26"/>
    </row>
    <row r="119" spans="1:17" ht="39.950000000000003" customHeight="1" thickBot="1">
      <c r="A119" s="26"/>
      <c r="B119" s="323"/>
      <c r="C119" s="326"/>
      <c r="D119" s="334"/>
      <c r="E119" s="43" t="str">
        <f>'高額レセ疾病傾向(患者一人当たり医療費順)'!$C$11</f>
        <v>0208</v>
      </c>
      <c r="F119" s="133" t="str">
        <f>'高額レセ疾病傾向(患者一人当たり医療費順)'!$D$11</f>
        <v>悪性リンパ腫</v>
      </c>
      <c r="G119" s="132" t="s">
        <v>564</v>
      </c>
      <c r="H119" s="40">
        <v>32</v>
      </c>
      <c r="I119" s="41">
        <v>132798940</v>
      </c>
      <c r="J119" s="42">
        <v>39893880</v>
      </c>
      <c r="K119" s="40">
        <f t="shared" si="4"/>
        <v>172692820</v>
      </c>
      <c r="L119" s="109">
        <f t="shared" si="6"/>
        <v>5396650.625</v>
      </c>
      <c r="M119" s="242">
        <f>IFERROR(H119/$Q$27,"-")</f>
        <v>9.787728635223588E-4</v>
      </c>
      <c r="N119" s="26"/>
      <c r="O119" s="26"/>
      <c r="P119" s="26"/>
      <c r="Q119" s="26"/>
    </row>
    <row r="120" spans="1:17" ht="39.950000000000003" customHeight="1">
      <c r="A120" s="26"/>
      <c r="B120" s="321">
        <v>24</v>
      </c>
      <c r="C120" s="324" t="s">
        <v>111</v>
      </c>
      <c r="D120" s="332">
        <f>Q28</f>
        <v>14573</v>
      </c>
      <c r="E120" s="47" t="str">
        <f>'高額レセ疾病傾向(患者一人当たり医療費順)'!$C$7</f>
        <v>2210</v>
      </c>
      <c r="F120" s="131" t="str">
        <f>'高額レセ疾病傾向(患者一人当たり医療費順)'!$D$7</f>
        <v>重症急性呼吸器症候群［SARS］</v>
      </c>
      <c r="G120" s="131" t="s">
        <v>495</v>
      </c>
      <c r="H120" s="88" t="s">
        <v>495</v>
      </c>
      <c r="I120" s="89" t="s">
        <v>495</v>
      </c>
      <c r="J120" s="90" t="s">
        <v>495</v>
      </c>
      <c r="K120" s="88" t="str">
        <f t="shared" si="4"/>
        <v>-</v>
      </c>
      <c r="L120" s="111" t="str">
        <f t="shared" si="6"/>
        <v>-</v>
      </c>
      <c r="M120" s="241" t="str">
        <f>IFERROR(H120/$Q$28,"-")</f>
        <v>-</v>
      </c>
      <c r="N120" s="26"/>
      <c r="O120" s="26"/>
      <c r="P120" s="26"/>
      <c r="Q120" s="26"/>
    </row>
    <row r="121" spans="1:17" ht="39.950000000000003" customHeight="1">
      <c r="A121" s="26"/>
      <c r="B121" s="322"/>
      <c r="C121" s="325"/>
      <c r="D121" s="333"/>
      <c r="E121" s="39" t="str">
        <f>'高額レセ疾病傾向(患者一人当たり医療費順)'!$C$8</f>
        <v>0209</v>
      </c>
      <c r="F121" s="132" t="str">
        <f>'高額レセ疾病傾向(患者一人当たり医療費順)'!$D$8</f>
        <v>白血病</v>
      </c>
      <c r="G121" s="132" t="s">
        <v>496</v>
      </c>
      <c r="H121" s="40">
        <v>16</v>
      </c>
      <c r="I121" s="41">
        <v>25645210</v>
      </c>
      <c r="J121" s="42">
        <v>67448360</v>
      </c>
      <c r="K121" s="40">
        <f t="shared" si="4"/>
        <v>93093570</v>
      </c>
      <c r="L121" s="109">
        <f t="shared" si="6"/>
        <v>5818348.125</v>
      </c>
      <c r="M121" s="242">
        <f>IFERROR(H121/$Q$28,"-")</f>
        <v>1.0979208124614012E-3</v>
      </c>
      <c r="N121" s="26"/>
      <c r="O121" s="26"/>
      <c r="P121" s="26"/>
      <c r="Q121" s="26"/>
    </row>
    <row r="122" spans="1:17" ht="39.950000000000003" customHeight="1">
      <c r="A122" s="26"/>
      <c r="B122" s="322"/>
      <c r="C122" s="325"/>
      <c r="D122" s="333"/>
      <c r="E122" s="39" t="str">
        <f>'高額レセ疾病傾向(患者一人当たり医療費順)'!$C$9</f>
        <v>0904</v>
      </c>
      <c r="F122" s="132" t="str">
        <f>'高額レセ疾病傾向(患者一人当たり医療費順)'!$D$9</f>
        <v>くも膜下出血</v>
      </c>
      <c r="G122" s="132" t="s">
        <v>565</v>
      </c>
      <c r="H122" s="40">
        <v>6</v>
      </c>
      <c r="I122" s="41">
        <v>40587580</v>
      </c>
      <c r="J122" s="42">
        <v>2401920</v>
      </c>
      <c r="K122" s="40">
        <f t="shared" si="4"/>
        <v>42989500</v>
      </c>
      <c r="L122" s="109">
        <f t="shared" si="6"/>
        <v>7164916.666666667</v>
      </c>
      <c r="M122" s="242">
        <f>IFERROR(H122/$Q$28,"-")</f>
        <v>4.1172030467302544E-4</v>
      </c>
      <c r="N122" s="26"/>
      <c r="O122" s="26"/>
      <c r="P122" s="26"/>
      <c r="Q122" s="26"/>
    </row>
    <row r="123" spans="1:17" ht="39.950000000000003" customHeight="1">
      <c r="A123" s="26"/>
      <c r="B123" s="322"/>
      <c r="C123" s="325"/>
      <c r="D123" s="333"/>
      <c r="E123" s="39" t="str">
        <f>'高額レセ疾病傾向(患者一人当たり医療費順)'!$C$10</f>
        <v>1402</v>
      </c>
      <c r="F123" s="132" t="str">
        <f>'高額レセ疾病傾向(患者一人当たり医療費順)'!$D$10</f>
        <v>腎不全</v>
      </c>
      <c r="G123" s="132" t="s">
        <v>566</v>
      </c>
      <c r="H123" s="40">
        <v>67</v>
      </c>
      <c r="I123" s="41">
        <v>222848210</v>
      </c>
      <c r="J123" s="42">
        <v>201825860</v>
      </c>
      <c r="K123" s="40">
        <f t="shared" si="4"/>
        <v>424674070</v>
      </c>
      <c r="L123" s="109">
        <f t="shared" si="6"/>
        <v>6338418.9552238807</v>
      </c>
      <c r="M123" s="242">
        <f>IFERROR(H123/$Q$28,"-")</f>
        <v>4.5975434021821174E-3</v>
      </c>
      <c r="N123" s="26"/>
      <c r="O123" s="26"/>
      <c r="P123" s="26"/>
      <c r="Q123" s="26"/>
    </row>
    <row r="124" spans="1:17" ht="39.950000000000003" customHeight="1" thickBot="1">
      <c r="A124" s="26"/>
      <c r="B124" s="323"/>
      <c r="C124" s="326"/>
      <c r="D124" s="334"/>
      <c r="E124" s="43" t="str">
        <f>'高額レセ疾病傾向(患者一人当たり医療費順)'!$C$11</f>
        <v>0208</v>
      </c>
      <c r="F124" s="133" t="str">
        <f>'高額レセ疾病傾向(患者一人当たり医療費順)'!$D$11</f>
        <v>悪性リンパ腫</v>
      </c>
      <c r="G124" s="133" t="s">
        <v>567</v>
      </c>
      <c r="H124" s="44">
        <v>15</v>
      </c>
      <c r="I124" s="45">
        <v>89003660</v>
      </c>
      <c r="J124" s="46">
        <v>13318530</v>
      </c>
      <c r="K124" s="44">
        <f t="shared" si="4"/>
        <v>102322190</v>
      </c>
      <c r="L124" s="110">
        <f t="shared" si="6"/>
        <v>6821479.333333333</v>
      </c>
      <c r="M124" s="243">
        <f>IFERROR(H124/$Q$28,"-")</f>
        <v>1.0293007616825637E-3</v>
      </c>
      <c r="N124" s="26"/>
      <c r="O124" s="26"/>
      <c r="P124" s="26"/>
      <c r="Q124" s="26"/>
    </row>
    <row r="125" spans="1:17" ht="39.950000000000003" customHeight="1">
      <c r="A125" s="26"/>
      <c r="B125" s="321">
        <v>25</v>
      </c>
      <c r="C125" s="324" t="s">
        <v>112</v>
      </c>
      <c r="D125" s="332">
        <f>Q29</f>
        <v>10044</v>
      </c>
      <c r="E125" s="47" t="str">
        <f>'高額レセ疾病傾向(患者一人当たり医療費順)'!$C$7</f>
        <v>2210</v>
      </c>
      <c r="F125" s="131" t="str">
        <f>'高額レセ疾病傾向(患者一人当たり医療費順)'!$D$7</f>
        <v>重症急性呼吸器症候群［SARS］</v>
      </c>
      <c r="G125" s="131" t="s">
        <v>495</v>
      </c>
      <c r="H125" s="88" t="s">
        <v>495</v>
      </c>
      <c r="I125" s="89" t="s">
        <v>495</v>
      </c>
      <c r="J125" s="90" t="s">
        <v>495</v>
      </c>
      <c r="K125" s="88" t="str">
        <f t="shared" si="4"/>
        <v>-</v>
      </c>
      <c r="L125" s="111" t="str">
        <f t="shared" si="6"/>
        <v>-</v>
      </c>
      <c r="M125" s="241" t="str">
        <f>IFERROR(H125/$Q$29,"-")</f>
        <v>-</v>
      </c>
      <c r="N125" s="26"/>
      <c r="O125" s="26"/>
      <c r="P125" s="26"/>
      <c r="Q125" s="26"/>
    </row>
    <row r="126" spans="1:17" ht="39.950000000000003" customHeight="1">
      <c r="A126" s="26"/>
      <c r="B126" s="322"/>
      <c r="C126" s="325"/>
      <c r="D126" s="333"/>
      <c r="E126" s="39" t="str">
        <f>'高額レセ疾病傾向(患者一人当たり医療費順)'!$C$8</f>
        <v>0209</v>
      </c>
      <c r="F126" s="132" t="str">
        <f>'高額レセ疾病傾向(患者一人当たり医療費順)'!$D$8</f>
        <v>白血病</v>
      </c>
      <c r="G126" s="132" t="s">
        <v>568</v>
      </c>
      <c r="H126" s="40">
        <v>3</v>
      </c>
      <c r="I126" s="41">
        <v>2132810</v>
      </c>
      <c r="J126" s="42">
        <v>14944940</v>
      </c>
      <c r="K126" s="40">
        <f t="shared" si="4"/>
        <v>17077750</v>
      </c>
      <c r="L126" s="109">
        <f t="shared" si="6"/>
        <v>5692583.333333333</v>
      </c>
      <c r="M126" s="242">
        <f>IFERROR(H126/$Q$29,"-")</f>
        <v>2.9868578255675028E-4</v>
      </c>
      <c r="N126" s="26"/>
      <c r="O126" s="26"/>
      <c r="P126" s="26"/>
      <c r="Q126" s="26"/>
    </row>
    <row r="127" spans="1:17" ht="39.950000000000003" customHeight="1">
      <c r="A127" s="26"/>
      <c r="B127" s="322"/>
      <c r="C127" s="325"/>
      <c r="D127" s="333"/>
      <c r="E127" s="39" t="str">
        <f>'高額レセ疾病傾向(患者一人当たり医療費順)'!$C$9</f>
        <v>0904</v>
      </c>
      <c r="F127" s="132" t="str">
        <f>'高額レセ疾病傾向(患者一人当たり医療費順)'!$D$9</f>
        <v>くも膜下出血</v>
      </c>
      <c r="G127" s="132" t="s">
        <v>569</v>
      </c>
      <c r="H127" s="40">
        <v>7</v>
      </c>
      <c r="I127" s="41">
        <v>32841710</v>
      </c>
      <c r="J127" s="42">
        <v>1364600</v>
      </c>
      <c r="K127" s="40">
        <f t="shared" si="4"/>
        <v>34206310</v>
      </c>
      <c r="L127" s="109">
        <f t="shared" si="6"/>
        <v>4886615.7142857146</v>
      </c>
      <c r="M127" s="242">
        <f>IFERROR(H127/$Q$29,"-")</f>
        <v>6.9693349263241734E-4</v>
      </c>
      <c r="N127" s="26"/>
      <c r="O127" s="26"/>
      <c r="P127" s="26"/>
      <c r="Q127" s="26"/>
    </row>
    <row r="128" spans="1:17" ht="39.950000000000003" customHeight="1">
      <c r="A128" s="26"/>
      <c r="B128" s="322"/>
      <c r="C128" s="325"/>
      <c r="D128" s="333"/>
      <c r="E128" s="39" t="str">
        <f>'高額レセ疾病傾向(患者一人当たり医療費順)'!$C$10</f>
        <v>1402</v>
      </c>
      <c r="F128" s="132" t="str">
        <f>'高額レセ疾病傾向(患者一人当たり医療費順)'!$D$10</f>
        <v>腎不全</v>
      </c>
      <c r="G128" s="132" t="s">
        <v>504</v>
      </c>
      <c r="H128" s="40">
        <v>47</v>
      </c>
      <c r="I128" s="41">
        <v>101891040</v>
      </c>
      <c r="J128" s="42">
        <v>154947200</v>
      </c>
      <c r="K128" s="40">
        <f t="shared" si="4"/>
        <v>256838240</v>
      </c>
      <c r="L128" s="109">
        <f t="shared" si="6"/>
        <v>5464643.4042553194</v>
      </c>
      <c r="M128" s="242">
        <f>IFERROR(H128/$Q$29,"-")</f>
        <v>4.679410593389088E-3</v>
      </c>
      <c r="N128" s="26"/>
      <c r="O128" s="26"/>
      <c r="P128" s="26"/>
      <c r="Q128" s="26"/>
    </row>
    <row r="129" spans="1:17" ht="39.950000000000003" customHeight="1" thickBot="1">
      <c r="A129" s="26"/>
      <c r="B129" s="323"/>
      <c r="C129" s="326"/>
      <c r="D129" s="334"/>
      <c r="E129" s="43" t="str">
        <f>'高額レセ疾病傾向(患者一人当たり医療費順)'!$C$11</f>
        <v>0208</v>
      </c>
      <c r="F129" s="133" t="str">
        <f>'高額レセ疾病傾向(患者一人当たり医療費順)'!$D$11</f>
        <v>悪性リンパ腫</v>
      </c>
      <c r="G129" s="132" t="s">
        <v>570</v>
      </c>
      <c r="H129" s="40">
        <v>11</v>
      </c>
      <c r="I129" s="41">
        <v>35174550</v>
      </c>
      <c r="J129" s="42">
        <v>26251400</v>
      </c>
      <c r="K129" s="40">
        <f t="shared" si="4"/>
        <v>61425950</v>
      </c>
      <c r="L129" s="109">
        <f t="shared" si="6"/>
        <v>5584177.2727272725</v>
      </c>
      <c r="M129" s="242">
        <f>IFERROR(H129/$Q$29,"-")</f>
        <v>1.0951812027080845E-3</v>
      </c>
      <c r="N129" s="26"/>
      <c r="O129" s="26"/>
      <c r="P129" s="26"/>
      <c r="Q129" s="26"/>
    </row>
    <row r="130" spans="1:17" ht="39.950000000000003" customHeight="1">
      <c r="A130" s="26"/>
      <c r="B130" s="321">
        <v>26</v>
      </c>
      <c r="C130" s="324" t="s">
        <v>30</v>
      </c>
      <c r="D130" s="332">
        <f>Q30</f>
        <v>139896</v>
      </c>
      <c r="E130" s="47" t="str">
        <f>'高額レセ疾病傾向(患者一人当たり医療費順)'!$C$7</f>
        <v>2210</v>
      </c>
      <c r="F130" s="131" t="str">
        <f>'高額レセ疾病傾向(患者一人当たり医療費順)'!$D$7</f>
        <v>重症急性呼吸器症候群［SARS］</v>
      </c>
      <c r="G130" s="131" t="s">
        <v>495</v>
      </c>
      <c r="H130" s="88" t="s">
        <v>495</v>
      </c>
      <c r="I130" s="89" t="s">
        <v>495</v>
      </c>
      <c r="J130" s="90" t="s">
        <v>495</v>
      </c>
      <c r="K130" s="88" t="str">
        <f t="shared" si="4"/>
        <v>-</v>
      </c>
      <c r="L130" s="111" t="str">
        <f t="shared" si="6"/>
        <v>-</v>
      </c>
      <c r="M130" s="241" t="str">
        <f>IFERROR(H130/$Q$30,"-")</f>
        <v>-</v>
      </c>
      <c r="N130" s="26"/>
      <c r="O130" s="26"/>
      <c r="P130" s="26"/>
      <c r="Q130" s="26"/>
    </row>
    <row r="131" spans="1:17" ht="39.950000000000003" customHeight="1">
      <c r="A131" s="26"/>
      <c r="B131" s="322"/>
      <c r="C131" s="325"/>
      <c r="D131" s="333"/>
      <c r="E131" s="39" t="str">
        <f>'高額レセ疾病傾向(患者一人当たり医療費順)'!$C$8</f>
        <v>0209</v>
      </c>
      <c r="F131" s="132" t="str">
        <f>'高額レセ疾病傾向(患者一人当たり医療費順)'!$D$8</f>
        <v>白血病</v>
      </c>
      <c r="G131" s="132" t="s">
        <v>496</v>
      </c>
      <c r="H131" s="40">
        <v>69</v>
      </c>
      <c r="I131" s="41">
        <v>279976500</v>
      </c>
      <c r="J131" s="42">
        <v>188354590</v>
      </c>
      <c r="K131" s="40">
        <f t="shared" si="4"/>
        <v>468331090</v>
      </c>
      <c r="L131" s="109">
        <f t="shared" si="6"/>
        <v>6787407.1014492754</v>
      </c>
      <c r="M131" s="242">
        <f>IFERROR(H131/$Q$30,"-")</f>
        <v>4.932235374849888E-4</v>
      </c>
      <c r="N131" s="26"/>
      <c r="O131" s="26"/>
      <c r="P131" s="26"/>
      <c r="Q131" s="26"/>
    </row>
    <row r="132" spans="1:17" ht="39.950000000000003" customHeight="1">
      <c r="A132" s="26"/>
      <c r="B132" s="322"/>
      <c r="C132" s="325"/>
      <c r="D132" s="333"/>
      <c r="E132" s="39" t="str">
        <f>'高額レセ疾病傾向(患者一人当たり医療費順)'!$C$9</f>
        <v>0904</v>
      </c>
      <c r="F132" s="132" t="str">
        <f>'高額レセ疾病傾向(患者一人当たり医療費順)'!$D$9</f>
        <v>くも膜下出血</v>
      </c>
      <c r="G132" s="132" t="s">
        <v>509</v>
      </c>
      <c r="H132" s="40">
        <v>49</v>
      </c>
      <c r="I132" s="41">
        <v>286064260</v>
      </c>
      <c r="J132" s="42">
        <v>6113370</v>
      </c>
      <c r="K132" s="40">
        <f t="shared" si="4"/>
        <v>292177630</v>
      </c>
      <c r="L132" s="109">
        <f t="shared" si="6"/>
        <v>5962808.775510204</v>
      </c>
      <c r="M132" s="242">
        <f>IFERROR(H132/$Q$30,"-")</f>
        <v>3.5026019328644135E-4</v>
      </c>
      <c r="N132" s="26"/>
      <c r="O132" s="26"/>
      <c r="P132" s="26"/>
      <c r="Q132" s="26"/>
    </row>
    <row r="133" spans="1:17" ht="39.950000000000003" customHeight="1">
      <c r="A133" s="26"/>
      <c r="B133" s="322"/>
      <c r="C133" s="325"/>
      <c r="D133" s="333"/>
      <c r="E133" s="39" t="str">
        <f>'高額レセ疾病傾向(患者一人当たり医療費順)'!$C$10</f>
        <v>1402</v>
      </c>
      <c r="F133" s="132" t="str">
        <f>'高額レセ疾病傾向(患者一人当たり医療費順)'!$D$10</f>
        <v>腎不全</v>
      </c>
      <c r="G133" s="132" t="s">
        <v>498</v>
      </c>
      <c r="H133" s="40">
        <v>692</v>
      </c>
      <c r="I133" s="41">
        <v>1896221110</v>
      </c>
      <c r="J133" s="42">
        <v>2187053220</v>
      </c>
      <c r="K133" s="40">
        <f t="shared" si="4"/>
        <v>4083274330</v>
      </c>
      <c r="L133" s="109">
        <f t="shared" si="6"/>
        <v>5900685.4479768788</v>
      </c>
      <c r="M133" s="242">
        <f>IFERROR(H133/$Q$30,"-")</f>
        <v>4.9465317092697433E-3</v>
      </c>
      <c r="N133" s="26"/>
      <c r="O133" s="26"/>
      <c r="P133" s="26"/>
      <c r="Q133" s="26"/>
    </row>
    <row r="134" spans="1:17" ht="39.950000000000003" customHeight="1" thickBot="1">
      <c r="A134" s="26"/>
      <c r="B134" s="323"/>
      <c r="C134" s="326"/>
      <c r="D134" s="334"/>
      <c r="E134" s="43" t="str">
        <f>'高額レセ疾病傾向(患者一人当たり医療費順)'!$C$11</f>
        <v>0208</v>
      </c>
      <c r="F134" s="133" t="str">
        <f>'高額レセ疾病傾向(患者一人当たり医療費順)'!$D$11</f>
        <v>悪性リンパ腫</v>
      </c>
      <c r="G134" s="133" t="s">
        <v>556</v>
      </c>
      <c r="H134" s="44">
        <v>127</v>
      </c>
      <c r="I134" s="45">
        <v>423411990</v>
      </c>
      <c r="J134" s="46">
        <v>281609470</v>
      </c>
      <c r="K134" s="44">
        <f t="shared" ref="K134:K197" si="7">IF(SUM(I134:J134)=0,"-",SUM(I134:J134))</f>
        <v>705021460</v>
      </c>
      <c r="L134" s="110">
        <f t="shared" si="6"/>
        <v>5551350.0787401572</v>
      </c>
      <c r="M134" s="243">
        <f>IFERROR(H134/$Q$30,"-")</f>
        <v>9.0781723566077659E-4</v>
      </c>
      <c r="N134" s="26"/>
      <c r="O134" s="26"/>
      <c r="P134" s="26"/>
      <c r="Q134" s="26"/>
    </row>
    <row r="135" spans="1:17" ht="39.950000000000003" customHeight="1">
      <c r="A135" s="26"/>
      <c r="B135" s="321">
        <v>27</v>
      </c>
      <c r="C135" s="324" t="s">
        <v>31</v>
      </c>
      <c r="D135" s="332">
        <f>Q31</f>
        <v>23699</v>
      </c>
      <c r="E135" s="47" t="str">
        <f>'高額レセ疾病傾向(患者一人当たり医療費順)'!$C$7</f>
        <v>2210</v>
      </c>
      <c r="F135" s="131" t="str">
        <f>'高額レセ疾病傾向(患者一人当たり医療費順)'!$D$7</f>
        <v>重症急性呼吸器症候群［SARS］</v>
      </c>
      <c r="G135" s="131" t="s">
        <v>495</v>
      </c>
      <c r="H135" s="88" t="s">
        <v>495</v>
      </c>
      <c r="I135" s="89" t="s">
        <v>495</v>
      </c>
      <c r="J135" s="90" t="s">
        <v>495</v>
      </c>
      <c r="K135" s="88" t="str">
        <f t="shared" si="7"/>
        <v>-</v>
      </c>
      <c r="L135" s="111" t="str">
        <f t="shared" si="6"/>
        <v>-</v>
      </c>
      <c r="M135" s="241" t="str">
        <f>IFERROR(H135/$Q$31,"-")</f>
        <v>-</v>
      </c>
      <c r="N135" s="26"/>
      <c r="O135" s="26"/>
      <c r="P135" s="26"/>
      <c r="Q135" s="26"/>
    </row>
    <row r="136" spans="1:17" ht="39.950000000000003" customHeight="1">
      <c r="A136" s="26"/>
      <c r="B136" s="322"/>
      <c r="C136" s="325"/>
      <c r="D136" s="333"/>
      <c r="E136" s="39" t="str">
        <f>'高額レセ疾病傾向(患者一人当たり医療費順)'!$C$8</f>
        <v>0209</v>
      </c>
      <c r="F136" s="132" t="str">
        <f>'高額レセ疾病傾向(患者一人当たり医療費順)'!$D$8</f>
        <v>白血病</v>
      </c>
      <c r="G136" s="132" t="s">
        <v>571</v>
      </c>
      <c r="H136" s="40">
        <v>10</v>
      </c>
      <c r="I136" s="41">
        <v>23332240</v>
      </c>
      <c r="J136" s="42">
        <v>26954510</v>
      </c>
      <c r="K136" s="40">
        <f t="shared" si="7"/>
        <v>50286750</v>
      </c>
      <c r="L136" s="109">
        <f t="shared" si="6"/>
        <v>5028675</v>
      </c>
      <c r="M136" s="242">
        <f>IFERROR(H136/$Q$31,"-")</f>
        <v>4.2195873243596778E-4</v>
      </c>
      <c r="N136" s="26"/>
      <c r="O136" s="26"/>
      <c r="P136" s="26"/>
      <c r="Q136" s="26"/>
    </row>
    <row r="137" spans="1:17" ht="39.950000000000003" customHeight="1">
      <c r="A137" s="26"/>
      <c r="B137" s="322"/>
      <c r="C137" s="325"/>
      <c r="D137" s="333"/>
      <c r="E137" s="39" t="str">
        <f>'高額レセ疾病傾向(患者一人当たり医療費順)'!$C$9</f>
        <v>0904</v>
      </c>
      <c r="F137" s="132" t="str">
        <f>'高額レセ疾病傾向(患者一人当たり医療費順)'!$D$9</f>
        <v>くも膜下出血</v>
      </c>
      <c r="G137" s="132" t="s">
        <v>518</v>
      </c>
      <c r="H137" s="40">
        <v>7</v>
      </c>
      <c r="I137" s="41">
        <v>37962870</v>
      </c>
      <c r="J137" s="42">
        <v>122930</v>
      </c>
      <c r="K137" s="40">
        <f t="shared" si="7"/>
        <v>38085800</v>
      </c>
      <c r="L137" s="109">
        <f t="shared" si="6"/>
        <v>5440828.5714285718</v>
      </c>
      <c r="M137" s="242">
        <f>IFERROR(H137/$Q$31,"-")</f>
        <v>2.9537111270517744E-4</v>
      </c>
      <c r="N137" s="26"/>
      <c r="O137" s="26"/>
      <c r="P137" s="26"/>
      <c r="Q137" s="26"/>
    </row>
    <row r="138" spans="1:17" ht="39.950000000000003" customHeight="1">
      <c r="A138" s="26"/>
      <c r="B138" s="322"/>
      <c r="C138" s="325"/>
      <c r="D138" s="333"/>
      <c r="E138" s="39" t="str">
        <f>'高額レセ疾病傾向(患者一人当たり医療費順)'!$C$10</f>
        <v>1402</v>
      </c>
      <c r="F138" s="132" t="str">
        <f>'高額レセ疾病傾向(患者一人当たり医療費順)'!$D$10</f>
        <v>腎不全</v>
      </c>
      <c r="G138" s="132" t="s">
        <v>498</v>
      </c>
      <c r="H138" s="40">
        <v>105</v>
      </c>
      <c r="I138" s="41">
        <v>269580770</v>
      </c>
      <c r="J138" s="42">
        <v>356765120</v>
      </c>
      <c r="K138" s="40">
        <f t="shared" si="7"/>
        <v>626345890</v>
      </c>
      <c r="L138" s="109">
        <f t="shared" ref="L138:L201" si="8">IFERROR(K138/H138,"-")</f>
        <v>5965198.9523809524</v>
      </c>
      <c r="M138" s="242">
        <f>IFERROR(H138/$Q$31,"-")</f>
        <v>4.4305666905776614E-3</v>
      </c>
      <c r="N138" s="26"/>
      <c r="O138" s="26"/>
      <c r="P138" s="26"/>
      <c r="Q138" s="26"/>
    </row>
    <row r="139" spans="1:17" ht="39.950000000000003" customHeight="1" thickBot="1">
      <c r="A139" s="26"/>
      <c r="B139" s="323"/>
      <c r="C139" s="326"/>
      <c r="D139" s="334"/>
      <c r="E139" s="43" t="str">
        <f>'高額レセ疾病傾向(患者一人当たり医療費順)'!$C$11</f>
        <v>0208</v>
      </c>
      <c r="F139" s="133" t="str">
        <f>'高額レセ疾病傾向(患者一人当たり医療費順)'!$D$11</f>
        <v>悪性リンパ腫</v>
      </c>
      <c r="G139" s="132" t="s">
        <v>572</v>
      </c>
      <c r="H139" s="40">
        <v>14</v>
      </c>
      <c r="I139" s="41">
        <v>40232540</v>
      </c>
      <c r="J139" s="42">
        <v>47815860</v>
      </c>
      <c r="K139" s="40">
        <f t="shared" si="7"/>
        <v>88048400</v>
      </c>
      <c r="L139" s="109">
        <f t="shared" si="8"/>
        <v>6289171.4285714282</v>
      </c>
      <c r="M139" s="242">
        <f>IFERROR(H139/$Q$31,"-")</f>
        <v>5.9074222541035488E-4</v>
      </c>
      <c r="N139" s="26"/>
      <c r="O139" s="26"/>
      <c r="P139" s="26"/>
      <c r="Q139" s="26"/>
    </row>
    <row r="140" spans="1:17" ht="39.950000000000003" customHeight="1">
      <c r="A140" s="26"/>
      <c r="B140" s="321">
        <v>28</v>
      </c>
      <c r="C140" s="324" t="s">
        <v>32</v>
      </c>
      <c r="D140" s="332">
        <f>Q32</f>
        <v>19774</v>
      </c>
      <c r="E140" s="47" t="str">
        <f>'高額レセ疾病傾向(患者一人当たり医療費順)'!$C$7</f>
        <v>2210</v>
      </c>
      <c r="F140" s="131" t="str">
        <f>'高額レセ疾病傾向(患者一人当たり医療費順)'!$D$7</f>
        <v>重症急性呼吸器症候群［SARS］</v>
      </c>
      <c r="G140" s="131" t="s">
        <v>495</v>
      </c>
      <c r="H140" s="88" t="s">
        <v>495</v>
      </c>
      <c r="I140" s="89" t="s">
        <v>495</v>
      </c>
      <c r="J140" s="90" t="s">
        <v>495</v>
      </c>
      <c r="K140" s="88" t="str">
        <f t="shared" si="7"/>
        <v>-</v>
      </c>
      <c r="L140" s="111" t="str">
        <f t="shared" si="8"/>
        <v>-</v>
      </c>
      <c r="M140" s="241" t="str">
        <f>IFERROR(H140/$Q$32,"-")</f>
        <v>-</v>
      </c>
      <c r="N140" s="26"/>
      <c r="O140" s="26"/>
      <c r="P140" s="26"/>
      <c r="Q140" s="26"/>
    </row>
    <row r="141" spans="1:17" ht="39.950000000000003" customHeight="1">
      <c r="A141" s="26"/>
      <c r="B141" s="322"/>
      <c r="C141" s="325"/>
      <c r="D141" s="333"/>
      <c r="E141" s="39" t="str">
        <f>'高額レセ疾病傾向(患者一人当たり医療費順)'!$C$8</f>
        <v>0209</v>
      </c>
      <c r="F141" s="132" t="str">
        <f>'高額レセ疾病傾向(患者一人当たり医療費順)'!$D$8</f>
        <v>白血病</v>
      </c>
      <c r="G141" s="132" t="s">
        <v>573</v>
      </c>
      <c r="H141" s="40">
        <v>12</v>
      </c>
      <c r="I141" s="41">
        <v>42482490</v>
      </c>
      <c r="J141" s="42">
        <v>37344890</v>
      </c>
      <c r="K141" s="40">
        <f t="shared" si="7"/>
        <v>79827380</v>
      </c>
      <c r="L141" s="109">
        <f t="shared" si="8"/>
        <v>6652281.666666667</v>
      </c>
      <c r="M141" s="242">
        <f>IFERROR(H141/$Q$32,"-")</f>
        <v>6.0685748963285123E-4</v>
      </c>
      <c r="N141" s="26"/>
      <c r="O141" s="26"/>
      <c r="P141" s="26"/>
      <c r="Q141" s="26"/>
    </row>
    <row r="142" spans="1:17" ht="39.950000000000003" customHeight="1">
      <c r="A142" s="26"/>
      <c r="B142" s="322"/>
      <c r="C142" s="325"/>
      <c r="D142" s="333"/>
      <c r="E142" s="39" t="str">
        <f>'高額レセ疾病傾向(患者一人当たり医療費順)'!$C$9</f>
        <v>0904</v>
      </c>
      <c r="F142" s="132" t="str">
        <f>'高額レセ疾病傾向(患者一人当たり医療費順)'!$D$9</f>
        <v>くも膜下出血</v>
      </c>
      <c r="G142" s="132" t="s">
        <v>501</v>
      </c>
      <c r="H142" s="40">
        <v>5</v>
      </c>
      <c r="I142" s="41">
        <v>40311860</v>
      </c>
      <c r="J142" s="42">
        <v>669550</v>
      </c>
      <c r="K142" s="40">
        <f t="shared" si="7"/>
        <v>40981410</v>
      </c>
      <c r="L142" s="109">
        <f t="shared" si="8"/>
        <v>8196282</v>
      </c>
      <c r="M142" s="242">
        <f>IFERROR(H142/$Q$32,"-")</f>
        <v>2.5285728734702133E-4</v>
      </c>
      <c r="N142" s="26"/>
      <c r="O142" s="26"/>
      <c r="P142" s="26"/>
      <c r="Q142" s="26"/>
    </row>
    <row r="143" spans="1:17" ht="39.950000000000003" customHeight="1">
      <c r="A143" s="26"/>
      <c r="B143" s="322"/>
      <c r="C143" s="325"/>
      <c r="D143" s="333"/>
      <c r="E143" s="39" t="str">
        <f>'高額レセ疾病傾向(患者一人当たり医療費順)'!$C$10</f>
        <v>1402</v>
      </c>
      <c r="F143" s="132" t="str">
        <f>'高額レセ疾病傾向(患者一人当たり医療費順)'!$D$10</f>
        <v>腎不全</v>
      </c>
      <c r="G143" s="132" t="s">
        <v>504</v>
      </c>
      <c r="H143" s="40">
        <v>105</v>
      </c>
      <c r="I143" s="41">
        <v>343691350</v>
      </c>
      <c r="J143" s="42">
        <v>297129030</v>
      </c>
      <c r="K143" s="40">
        <f t="shared" si="7"/>
        <v>640820380</v>
      </c>
      <c r="L143" s="109">
        <f t="shared" si="8"/>
        <v>6103051.2380952379</v>
      </c>
      <c r="M143" s="242">
        <f>IFERROR(H143/$Q$32,"-")</f>
        <v>5.3100030342874485E-3</v>
      </c>
      <c r="N143" s="26"/>
      <c r="O143" s="26"/>
      <c r="P143" s="26"/>
      <c r="Q143" s="26"/>
    </row>
    <row r="144" spans="1:17" ht="39.950000000000003" customHeight="1" thickBot="1">
      <c r="A144" s="26"/>
      <c r="B144" s="323"/>
      <c r="C144" s="326"/>
      <c r="D144" s="334"/>
      <c r="E144" s="43" t="str">
        <f>'高額レセ疾病傾向(患者一人当たり医療費順)'!$C$11</f>
        <v>0208</v>
      </c>
      <c r="F144" s="133" t="str">
        <f>'高額レセ疾病傾向(患者一人当たり医療費順)'!$D$11</f>
        <v>悪性リンパ腫</v>
      </c>
      <c r="G144" s="133" t="s">
        <v>574</v>
      </c>
      <c r="H144" s="44">
        <v>18</v>
      </c>
      <c r="I144" s="45">
        <v>83845150</v>
      </c>
      <c r="J144" s="46">
        <v>15409470</v>
      </c>
      <c r="K144" s="44">
        <f t="shared" si="7"/>
        <v>99254620</v>
      </c>
      <c r="L144" s="110">
        <f t="shared" si="8"/>
        <v>5514145.555555556</v>
      </c>
      <c r="M144" s="243">
        <f>IFERROR(H144/$Q$32,"-")</f>
        <v>9.1028623444927678E-4</v>
      </c>
      <c r="N144" s="26"/>
      <c r="O144" s="26"/>
      <c r="P144" s="26"/>
      <c r="Q144" s="26"/>
    </row>
    <row r="145" spans="1:17" ht="39.950000000000003" customHeight="1">
      <c r="A145" s="26"/>
      <c r="B145" s="321">
        <v>29</v>
      </c>
      <c r="C145" s="324" t="s">
        <v>33</v>
      </c>
      <c r="D145" s="332">
        <f>Q33</f>
        <v>16521</v>
      </c>
      <c r="E145" s="47" t="str">
        <f>'高額レセ疾病傾向(患者一人当たり医療費順)'!$C$7</f>
        <v>2210</v>
      </c>
      <c r="F145" s="131" t="str">
        <f>'高額レセ疾病傾向(患者一人当たり医療費順)'!$D$7</f>
        <v>重症急性呼吸器症候群［SARS］</v>
      </c>
      <c r="G145" s="131" t="s">
        <v>495</v>
      </c>
      <c r="H145" s="88" t="s">
        <v>495</v>
      </c>
      <c r="I145" s="89" t="s">
        <v>495</v>
      </c>
      <c r="J145" s="90" t="s">
        <v>495</v>
      </c>
      <c r="K145" s="88" t="str">
        <f t="shared" si="7"/>
        <v>-</v>
      </c>
      <c r="L145" s="111" t="str">
        <f t="shared" si="8"/>
        <v>-</v>
      </c>
      <c r="M145" s="241" t="str">
        <f>IFERROR(H145/$Q$33,"-")</f>
        <v>-</v>
      </c>
      <c r="N145" s="26"/>
      <c r="O145" s="26"/>
      <c r="P145" s="26"/>
      <c r="Q145" s="26"/>
    </row>
    <row r="146" spans="1:17" ht="39.950000000000003" customHeight="1">
      <c r="A146" s="26"/>
      <c r="B146" s="322"/>
      <c r="C146" s="325"/>
      <c r="D146" s="333"/>
      <c r="E146" s="39" t="str">
        <f>'高額レセ疾病傾向(患者一人当たり医療費順)'!$C$8</f>
        <v>0209</v>
      </c>
      <c r="F146" s="132" t="str">
        <f>'高額レセ疾病傾向(患者一人当たり医療費順)'!$D$8</f>
        <v>白血病</v>
      </c>
      <c r="G146" s="132" t="s">
        <v>575</v>
      </c>
      <c r="H146" s="40">
        <v>7</v>
      </c>
      <c r="I146" s="41">
        <v>37553050</v>
      </c>
      <c r="J146" s="42">
        <v>22898190</v>
      </c>
      <c r="K146" s="40">
        <f t="shared" si="7"/>
        <v>60451240</v>
      </c>
      <c r="L146" s="109">
        <f t="shared" si="8"/>
        <v>8635891.4285714291</v>
      </c>
      <c r="M146" s="242">
        <f>IFERROR(H146/$Q$33,"-")</f>
        <v>4.237031656679378E-4</v>
      </c>
      <c r="N146" s="26"/>
      <c r="O146" s="26"/>
      <c r="P146" s="26"/>
      <c r="Q146" s="26"/>
    </row>
    <row r="147" spans="1:17" ht="39.950000000000003" customHeight="1">
      <c r="A147" s="26"/>
      <c r="B147" s="322"/>
      <c r="C147" s="325"/>
      <c r="D147" s="333"/>
      <c r="E147" s="39" t="str">
        <f>'高額レセ疾病傾向(患者一人当たり医療費順)'!$C$9</f>
        <v>0904</v>
      </c>
      <c r="F147" s="132" t="str">
        <f>'高額レセ疾病傾向(患者一人当たり医療費順)'!$D$9</f>
        <v>くも膜下出血</v>
      </c>
      <c r="G147" s="132" t="s">
        <v>497</v>
      </c>
      <c r="H147" s="40">
        <v>4</v>
      </c>
      <c r="I147" s="41">
        <v>17890420</v>
      </c>
      <c r="J147" s="42">
        <v>792320</v>
      </c>
      <c r="K147" s="40">
        <f t="shared" si="7"/>
        <v>18682740</v>
      </c>
      <c r="L147" s="109">
        <f t="shared" si="8"/>
        <v>4670685</v>
      </c>
      <c r="M147" s="242">
        <f>IFERROR(H147/$Q$33,"-")</f>
        <v>2.4211609466739302E-4</v>
      </c>
      <c r="N147" s="26"/>
      <c r="O147" s="26"/>
      <c r="P147" s="26"/>
      <c r="Q147" s="26"/>
    </row>
    <row r="148" spans="1:17" ht="39.950000000000003" customHeight="1">
      <c r="A148" s="26"/>
      <c r="B148" s="322"/>
      <c r="C148" s="325"/>
      <c r="D148" s="333"/>
      <c r="E148" s="39" t="str">
        <f>'高額レセ疾病傾向(患者一人当たり医療費順)'!$C$10</f>
        <v>1402</v>
      </c>
      <c r="F148" s="132" t="str">
        <f>'高額レセ疾病傾向(患者一人当たり医療費順)'!$D$10</f>
        <v>腎不全</v>
      </c>
      <c r="G148" s="132" t="s">
        <v>504</v>
      </c>
      <c r="H148" s="40">
        <v>92</v>
      </c>
      <c r="I148" s="41">
        <v>203305510</v>
      </c>
      <c r="J148" s="42">
        <v>307085370</v>
      </c>
      <c r="K148" s="40">
        <f t="shared" si="7"/>
        <v>510390880</v>
      </c>
      <c r="L148" s="109">
        <f t="shared" si="8"/>
        <v>5547726.9565217393</v>
      </c>
      <c r="M148" s="242">
        <f>IFERROR(H148/$Q$33,"-")</f>
        <v>5.5686701773500396E-3</v>
      </c>
      <c r="N148" s="26"/>
      <c r="O148" s="26"/>
      <c r="P148" s="26"/>
      <c r="Q148" s="26"/>
    </row>
    <row r="149" spans="1:17" ht="39.950000000000003" customHeight="1" thickBot="1">
      <c r="A149" s="26"/>
      <c r="B149" s="323"/>
      <c r="C149" s="326"/>
      <c r="D149" s="334"/>
      <c r="E149" s="43" t="str">
        <f>'高額レセ疾病傾向(患者一人当たり医療費順)'!$C$11</f>
        <v>0208</v>
      </c>
      <c r="F149" s="133" t="str">
        <f>'高額レセ疾病傾向(患者一人当たり医療費順)'!$D$11</f>
        <v>悪性リンパ腫</v>
      </c>
      <c r="G149" s="132" t="s">
        <v>576</v>
      </c>
      <c r="H149" s="40">
        <v>15</v>
      </c>
      <c r="I149" s="41">
        <v>42431460</v>
      </c>
      <c r="J149" s="42">
        <v>30087620</v>
      </c>
      <c r="K149" s="40">
        <f t="shared" si="7"/>
        <v>72519080</v>
      </c>
      <c r="L149" s="109">
        <f t="shared" si="8"/>
        <v>4834605.333333333</v>
      </c>
      <c r="M149" s="242">
        <f>IFERROR(H149/$Q$33,"-")</f>
        <v>9.0793535500272385E-4</v>
      </c>
      <c r="N149" s="26"/>
      <c r="O149" s="26"/>
      <c r="P149" s="26"/>
      <c r="Q149" s="26"/>
    </row>
    <row r="150" spans="1:17" ht="39.950000000000003" customHeight="1">
      <c r="A150" s="26"/>
      <c r="B150" s="321">
        <v>30</v>
      </c>
      <c r="C150" s="324" t="s">
        <v>34</v>
      </c>
      <c r="D150" s="332">
        <f>Q34</f>
        <v>22094</v>
      </c>
      <c r="E150" s="47" t="str">
        <f>'高額レセ疾病傾向(患者一人当たり医療費順)'!$C$7</f>
        <v>2210</v>
      </c>
      <c r="F150" s="131" t="str">
        <f>'高額レセ疾病傾向(患者一人当たり医療費順)'!$D$7</f>
        <v>重症急性呼吸器症候群［SARS］</v>
      </c>
      <c r="G150" s="131" t="s">
        <v>495</v>
      </c>
      <c r="H150" s="88" t="s">
        <v>495</v>
      </c>
      <c r="I150" s="89" t="s">
        <v>495</v>
      </c>
      <c r="J150" s="90" t="s">
        <v>495</v>
      </c>
      <c r="K150" s="88" t="str">
        <f t="shared" si="7"/>
        <v>-</v>
      </c>
      <c r="L150" s="111" t="str">
        <f t="shared" si="8"/>
        <v>-</v>
      </c>
      <c r="M150" s="241" t="str">
        <f>IFERROR(H150/$Q$34,"-")</f>
        <v>-</v>
      </c>
      <c r="N150" s="26"/>
      <c r="O150" s="26"/>
      <c r="P150" s="26"/>
      <c r="Q150" s="26"/>
    </row>
    <row r="151" spans="1:17" ht="39.950000000000003" customHeight="1">
      <c r="A151" s="26"/>
      <c r="B151" s="322"/>
      <c r="C151" s="325"/>
      <c r="D151" s="333"/>
      <c r="E151" s="39" t="str">
        <f>'高額レセ疾病傾向(患者一人当たり医療費順)'!$C$8</f>
        <v>0209</v>
      </c>
      <c r="F151" s="132" t="str">
        <f>'高額レセ疾病傾向(患者一人当たり医療費順)'!$D$8</f>
        <v>白血病</v>
      </c>
      <c r="G151" s="132" t="s">
        <v>577</v>
      </c>
      <c r="H151" s="40">
        <v>10</v>
      </c>
      <c r="I151" s="41">
        <v>44714790</v>
      </c>
      <c r="J151" s="42">
        <v>24874670</v>
      </c>
      <c r="K151" s="40">
        <f t="shared" si="7"/>
        <v>69589460</v>
      </c>
      <c r="L151" s="109">
        <f t="shared" si="8"/>
        <v>6958946</v>
      </c>
      <c r="M151" s="242">
        <f>IFERROR(H151/$Q$34,"-")</f>
        <v>4.5261156875169728E-4</v>
      </c>
      <c r="N151" s="26"/>
      <c r="O151" s="26"/>
      <c r="P151" s="26"/>
      <c r="Q151" s="26"/>
    </row>
    <row r="152" spans="1:17" ht="39.950000000000003" customHeight="1">
      <c r="A152" s="26"/>
      <c r="B152" s="322"/>
      <c r="C152" s="325"/>
      <c r="D152" s="333"/>
      <c r="E152" s="39" t="str">
        <f>'高額レセ疾病傾向(患者一人当たり医療費順)'!$C$9</f>
        <v>0904</v>
      </c>
      <c r="F152" s="132" t="str">
        <f>'高額レセ疾病傾向(患者一人当たり医療費順)'!$D$9</f>
        <v>くも膜下出血</v>
      </c>
      <c r="G152" s="132" t="s">
        <v>578</v>
      </c>
      <c r="H152" s="40">
        <v>8</v>
      </c>
      <c r="I152" s="41">
        <v>40038260</v>
      </c>
      <c r="J152" s="42">
        <v>431400</v>
      </c>
      <c r="K152" s="40">
        <f t="shared" si="7"/>
        <v>40469660</v>
      </c>
      <c r="L152" s="109">
        <f t="shared" si="8"/>
        <v>5058707.5</v>
      </c>
      <c r="M152" s="242">
        <f>IFERROR(H152/$Q$34,"-")</f>
        <v>3.6208925500135782E-4</v>
      </c>
      <c r="N152" s="26"/>
      <c r="O152" s="26"/>
      <c r="P152" s="26"/>
      <c r="Q152" s="26"/>
    </row>
    <row r="153" spans="1:17" ht="39.950000000000003" customHeight="1">
      <c r="A153" s="26"/>
      <c r="B153" s="322"/>
      <c r="C153" s="325"/>
      <c r="D153" s="333"/>
      <c r="E153" s="39" t="str">
        <f>'高額レセ疾病傾向(患者一人当たり医療費順)'!$C$10</f>
        <v>1402</v>
      </c>
      <c r="F153" s="132" t="str">
        <f>'高額レセ疾病傾向(患者一人当たり医療費順)'!$D$10</f>
        <v>腎不全</v>
      </c>
      <c r="G153" s="132" t="s">
        <v>504</v>
      </c>
      <c r="H153" s="40">
        <v>97</v>
      </c>
      <c r="I153" s="41">
        <v>253065000</v>
      </c>
      <c r="J153" s="42">
        <v>344313020</v>
      </c>
      <c r="K153" s="40">
        <f t="shared" si="7"/>
        <v>597378020</v>
      </c>
      <c r="L153" s="109">
        <f t="shared" si="8"/>
        <v>6158536.2886597943</v>
      </c>
      <c r="M153" s="242">
        <f>IFERROR(H153/$Q$34,"-")</f>
        <v>4.3903322168914634E-3</v>
      </c>
      <c r="N153" s="26"/>
      <c r="O153" s="26"/>
      <c r="P153" s="26"/>
      <c r="Q153" s="26"/>
    </row>
    <row r="154" spans="1:17" ht="39.950000000000003" customHeight="1" thickBot="1">
      <c r="A154" s="26"/>
      <c r="B154" s="323"/>
      <c r="C154" s="326"/>
      <c r="D154" s="334"/>
      <c r="E154" s="43" t="str">
        <f>'高額レセ疾病傾向(患者一人当たり医療費順)'!$C$11</f>
        <v>0208</v>
      </c>
      <c r="F154" s="133" t="str">
        <f>'高額レセ疾病傾向(患者一人当たり医療費順)'!$D$11</f>
        <v>悪性リンパ腫</v>
      </c>
      <c r="G154" s="133" t="s">
        <v>572</v>
      </c>
      <c r="H154" s="44">
        <v>26</v>
      </c>
      <c r="I154" s="45">
        <v>59883480</v>
      </c>
      <c r="J154" s="46">
        <v>67281160</v>
      </c>
      <c r="K154" s="44">
        <f t="shared" si="7"/>
        <v>127164640</v>
      </c>
      <c r="L154" s="110">
        <f t="shared" si="8"/>
        <v>4890947.692307692</v>
      </c>
      <c r="M154" s="243">
        <f>IFERROR(H154/$Q$34,"-")</f>
        <v>1.176790078754413E-3</v>
      </c>
      <c r="N154" s="26"/>
      <c r="O154" s="26"/>
      <c r="P154" s="26"/>
      <c r="Q154" s="26"/>
    </row>
    <row r="155" spans="1:17" ht="39.950000000000003" customHeight="1">
      <c r="A155" s="26"/>
      <c r="B155" s="321">
        <v>31</v>
      </c>
      <c r="C155" s="324" t="s">
        <v>35</v>
      </c>
      <c r="D155" s="332">
        <f>Q35</f>
        <v>29681</v>
      </c>
      <c r="E155" s="47" t="str">
        <f>'高額レセ疾病傾向(患者一人当たり医療費順)'!$C$7</f>
        <v>2210</v>
      </c>
      <c r="F155" s="131" t="str">
        <f>'高額レセ疾病傾向(患者一人当たり医療費順)'!$D$7</f>
        <v>重症急性呼吸器症候群［SARS］</v>
      </c>
      <c r="G155" s="131" t="s">
        <v>495</v>
      </c>
      <c r="H155" s="88" t="s">
        <v>495</v>
      </c>
      <c r="I155" s="89" t="s">
        <v>495</v>
      </c>
      <c r="J155" s="90" t="s">
        <v>495</v>
      </c>
      <c r="K155" s="88" t="str">
        <f t="shared" si="7"/>
        <v>-</v>
      </c>
      <c r="L155" s="111" t="str">
        <f t="shared" si="8"/>
        <v>-</v>
      </c>
      <c r="M155" s="241" t="str">
        <f>IFERROR(H155/$Q$35,"-")</f>
        <v>-</v>
      </c>
      <c r="N155" s="26"/>
      <c r="O155" s="26"/>
      <c r="P155" s="26"/>
      <c r="Q155" s="26"/>
    </row>
    <row r="156" spans="1:17" ht="39.950000000000003" customHeight="1">
      <c r="A156" s="26"/>
      <c r="B156" s="322"/>
      <c r="C156" s="325"/>
      <c r="D156" s="333"/>
      <c r="E156" s="39" t="str">
        <f>'高額レセ疾病傾向(患者一人当たり医療費順)'!$C$8</f>
        <v>0209</v>
      </c>
      <c r="F156" s="132" t="str">
        <f>'高額レセ疾病傾向(患者一人当たり医療費順)'!$D$8</f>
        <v>白血病</v>
      </c>
      <c r="G156" s="132" t="s">
        <v>579</v>
      </c>
      <c r="H156" s="40">
        <v>20</v>
      </c>
      <c r="I156" s="41">
        <v>86316220</v>
      </c>
      <c r="J156" s="42">
        <v>55840280</v>
      </c>
      <c r="K156" s="40">
        <f t="shared" si="7"/>
        <v>142156500</v>
      </c>
      <c r="L156" s="109">
        <f t="shared" si="8"/>
        <v>7107825</v>
      </c>
      <c r="M156" s="242">
        <f>IFERROR(H156/$Q$35,"-")</f>
        <v>6.7383174421346988E-4</v>
      </c>
      <c r="N156" s="26"/>
      <c r="O156" s="26"/>
      <c r="P156" s="26"/>
      <c r="Q156" s="26"/>
    </row>
    <row r="157" spans="1:17" ht="39.950000000000003" customHeight="1">
      <c r="A157" s="26"/>
      <c r="B157" s="322"/>
      <c r="C157" s="325"/>
      <c r="D157" s="333"/>
      <c r="E157" s="39" t="str">
        <f>'高額レセ疾病傾向(患者一人当たり医療費順)'!$C$9</f>
        <v>0904</v>
      </c>
      <c r="F157" s="132" t="str">
        <f>'高額レセ疾病傾向(患者一人当たり医療費順)'!$D$9</f>
        <v>くも膜下出血</v>
      </c>
      <c r="G157" s="132" t="s">
        <v>509</v>
      </c>
      <c r="H157" s="40">
        <v>10</v>
      </c>
      <c r="I157" s="41">
        <v>59347530</v>
      </c>
      <c r="J157" s="42">
        <v>620260</v>
      </c>
      <c r="K157" s="40">
        <f t="shared" si="7"/>
        <v>59967790</v>
      </c>
      <c r="L157" s="109">
        <f t="shared" si="8"/>
        <v>5996779</v>
      </c>
      <c r="M157" s="242">
        <f>IFERROR(H157/$Q$35,"-")</f>
        <v>3.3691587210673494E-4</v>
      </c>
      <c r="N157" s="26"/>
      <c r="O157" s="26"/>
      <c r="P157" s="26"/>
      <c r="Q157" s="26"/>
    </row>
    <row r="158" spans="1:17" ht="39.950000000000003" customHeight="1">
      <c r="A158" s="26"/>
      <c r="B158" s="322"/>
      <c r="C158" s="325"/>
      <c r="D158" s="333"/>
      <c r="E158" s="39" t="str">
        <f>'高額レセ疾病傾向(患者一人当たり医療費順)'!$C$10</f>
        <v>1402</v>
      </c>
      <c r="F158" s="132" t="str">
        <f>'高額レセ疾病傾向(患者一人当たり医療費順)'!$D$10</f>
        <v>腎不全</v>
      </c>
      <c r="G158" s="132" t="s">
        <v>504</v>
      </c>
      <c r="H158" s="40">
        <v>121</v>
      </c>
      <c r="I158" s="41">
        <v>355097100</v>
      </c>
      <c r="J158" s="42">
        <v>381095350</v>
      </c>
      <c r="K158" s="40">
        <f t="shared" si="7"/>
        <v>736192450</v>
      </c>
      <c r="L158" s="109">
        <f t="shared" si="8"/>
        <v>6084235.1239669425</v>
      </c>
      <c r="M158" s="242">
        <f>IFERROR(H158/$Q$35,"-")</f>
        <v>4.0766820524914928E-3</v>
      </c>
      <c r="N158" s="26"/>
      <c r="O158" s="26"/>
      <c r="P158" s="26"/>
      <c r="Q158" s="26"/>
    </row>
    <row r="159" spans="1:17" ht="39.950000000000003" customHeight="1" thickBot="1">
      <c r="A159" s="26"/>
      <c r="B159" s="323"/>
      <c r="C159" s="326"/>
      <c r="D159" s="334"/>
      <c r="E159" s="43" t="str">
        <f>'高額レセ疾病傾向(患者一人当たり医療費順)'!$C$11</f>
        <v>0208</v>
      </c>
      <c r="F159" s="133" t="str">
        <f>'高額レセ疾病傾向(患者一人当たり医療費順)'!$D$11</f>
        <v>悪性リンパ腫</v>
      </c>
      <c r="G159" s="132" t="s">
        <v>580</v>
      </c>
      <c r="H159" s="40">
        <v>26</v>
      </c>
      <c r="I159" s="41">
        <v>122239550</v>
      </c>
      <c r="J159" s="42">
        <v>62030370</v>
      </c>
      <c r="K159" s="40">
        <f t="shared" si="7"/>
        <v>184269920</v>
      </c>
      <c r="L159" s="109">
        <f t="shared" si="8"/>
        <v>7087304.615384615</v>
      </c>
      <c r="M159" s="242">
        <f>IFERROR(H159/$Q$35,"-")</f>
        <v>8.7598126747751091E-4</v>
      </c>
      <c r="N159" s="26"/>
      <c r="O159" s="26"/>
      <c r="P159" s="26"/>
      <c r="Q159" s="26"/>
    </row>
    <row r="160" spans="1:17" ht="39.950000000000003" customHeight="1">
      <c r="A160" s="26"/>
      <c r="B160" s="321">
        <v>32</v>
      </c>
      <c r="C160" s="324" t="s">
        <v>36</v>
      </c>
      <c r="D160" s="332">
        <f>Q36</f>
        <v>24506</v>
      </c>
      <c r="E160" s="47" t="str">
        <f>'高額レセ疾病傾向(患者一人当たり医療費順)'!$C$7</f>
        <v>2210</v>
      </c>
      <c r="F160" s="131" t="str">
        <f>'高額レセ疾病傾向(患者一人当たり医療費順)'!$D$7</f>
        <v>重症急性呼吸器症候群［SARS］</v>
      </c>
      <c r="G160" s="131" t="s">
        <v>495</v>
      </c>
      <c r="H160" s="88" t="s">
        <v>495</v>
      </c>
      <c r="I160" s="89" t="s">
        <v>495</v>
      </c>
      <c r="J160" s="90" t="s">
        <v>495</v>
      </c>
      <c r="K160" s="88" t="str">
        <f t="shared" si="7"/>
        <v>-</v>
      </c>
      <c r="L160" s="111" t="str">
        <f t="shared" si="8"/>
        <v>-</v>
      </c>
      <c r="M160" s="241" t="str">
        <f>IFERROR(H160/$Q$36,"-")</f>
        <v>-</v>
      </c>
      <c r="N160" s="26"/>
      <c r="O160" s="26"/>
      <c r="P160" s="26"/>
      <c r="Q160" s="26"/>
    </row>
    <row r="161" spans="1:17" ht="39.950000000000003" customHeight="1">
      <c r="A161" s="26"/>
      <c r="B161" s="322"/>
      <c r="C161" s="325"/>
      <c r="D161" s="333"/>
      <c r="E161" s="39" t="str">
        <f>'高額レセ疾病傾向(患者一人当たり医療費順)'!$C$8</f>
        <v>0209</v>
      </c>
      <c r="F161" s="132" t="str">
        <f>'高額レセ疾病傾向(患者一人当たり医療費順)'!$D$8</f>
        <v>白血病</v>
      </c>
      <c r="G161" s="132" t="s">
        <v>581</v>
      </c>
      <c r="H161" s="40">
        <v>6</v>
      </c>
      <c r="I161" s="41">
        <v>9492540</v>
      </c>
      <c r="J161" s="42">
        <v>15042540</v>
      </c>
      <c r="K161" s="40">
        <f t="shared" si="7"/>
        <v>24535080</v>
      </c>
      <c r="L161" s="109">
        <f t="shared" si="8"/>
        <v>4089180</v>
      </c>
      <c r="M161" s="242">
        <f>IFERROR(H161/$Q$36,"-")</f>
        <v>2.4483799885742269E-4</v>
      </c>
      <c r="N161" s="26"/>
      <c r="O161" s="26"/>
      <c r="P161" s="26"/>
      <c r="Q161" s="26"/>
    </row>
    <row r="162" spans="1:17" ht="39.950000000000003" customHeight="1">
      <c r="A162" s="26"/>
      <c r="B162" s="322"/>
      <c r="C162" s="325"/>
      <c r="D162" s="333"/>
      <c r="E162" s="39" t="str">
        <f>'高額レセ疾病傾向(患者一人当たり医療費順)'!$C$9</f>
        <v>0904</v>
      </c>
      <c r="F162" s="132" t="str">
        <f>'高額レセ疾病傾向(患者一人当たり医療費順)'!$D$9</f>
        <v>くも膜下出血</v>
      </c>
      <c r="G162" s="132" t="s">
        <v>582</v>
      </c>
      <c r="H162" s="40">
        <v>12</v>
      </c>
      <c r="I162" s="41">
        <v>66345010</v>
      </c>
      <c r="J162" s="42">
        <v>3148080</v>
      </c>
      <c r="K162" s="40">
        <f t="shared" si="7"/>
        <v>69493090</v>
      </c>
      <c r="L162" s="109">
        <f t="shared" si="8"/>
        <v>5791090.833333333</v>
      </c>
      <c r="M162" s="242">
        <f>IFERROR(H162/$Q$36,"-")</f>
        <v>4.8967599771484538E-4</v>
      </c>
      <c r="N162" s="26"/>
      <c r="O162" s="26"/>
      <c r="P162" s="26"/>
      <c r="Q162" s="26"/>
    </row>
    <row r="163" spans="1:17" ht="39.950000000000003" customHeight="1">
      <c r="A163" s="26"/>
      <c r="B163" s="322"/>
      <c r="C163" s="325"/>
      <c r="D163" s="333"/>
      <c r="E163" s="39" t="str">
        <f>'高額レセ疾病傾向(患者一人当たり医療費順)'!$C$10</f>
        <v>1402</v>
      </c>
      <c r="F163" s="132" t="str">
        <f>'高額レセ疾病傾向(患者一人当たり医療費順)'!$D$10</f>
        <v>腎不全</v>
      </c>
      <c r="G163" s="132" t="s">
        <v>498</v>
      </c>
      <c r="H163" s="40">
        <v>131</v>
      </c>
      <c r="I163" s="41">
        <v>358101800</v>
      </c>
      <c r="J163" s="42">
        <v>375726750</v>
      </c>
      <c r="K163" s="40">
        <f t="shared" si="7"/>
        <v>733828550</v>
      </c>
      <c r="L163" s="109">
        <f t="shared" si="8"/>
        <v>5601744.6564885499</v>
      </c>
      <c r="M163" s="242">
        <f>IFERROR(H163/$Q$36,"-")</f>
        <v>5.3456296417203949E-3</v>
      </c>
      <c r="N163" s="26"/>
      <c r="O163" s="26"/>
      <c r="P163" s="26"/>
      <c r="Q163" s="26"/>
    </row>
    <row r="164" spans="1:17" ht="39.950000000000003" customHeight="1" thickBot="1">
      <c r="A164" s="26"/>
      <c r="B164" s="323"/>
      <c r="C164" s="326"/>
      <c r="D164" s="334"/>
      <c r="E164" s="43" t="str">
        <f>'高額レセ疾病傾向(患者一人当たり医療費順)'!$C$11</f>
        <v>0208</v>
      </c>
      <c r="F164" s="133" t="str">
        <f>'高額レセ疾病傾向(患者一人当たり医療費順)'!$D$11</f>
        <v>悪性リンパ腫</v>
      </c>
      <c r="G164" s="133" t="s">
        <v>583</v>
      </c>
      <c r="H164" s="44">
        <v>21</v>
      </c>
      <c r="I164" s="45">
        <v>49065260</v>
      </c>
      <c r="J164" s="46">
        <v>51716420</v>
      </c>
      <c r="K164" s="44">
        <f t="shared" si="7"/>
        <v>100781680</v>
      </c>
      <c r="L164" s="110">
        <f t="shared" si="8"/>
        <v>4799127.6190476194</v>
      </c>
      <c r="M164" s="243">
        <f>IFERROR(H164/$Q$36,"-")</f>
        <v>8.5693299600097931E-4</v>
      </c>
      <c r="N164" s="26"/>
      <c r="O164" s="26"/>
      <c r="P164" s="26"/>
      <c r="Q164" s="26"/>
    </row>
    <row r="165" spans="1:17" ht="39.950000000000003" customHeight="1">
      <c r="A165" s="26"/>
      <c r="B165" s="321">
        <v>33</v>
      </c>
      <c r="C165" s="324" t="s">
        <v>37</v>
      </c>
      <c r="D165" s="332">
        <f>Q37</f>
        <v>7125</v>
      </c>
      <c r="E165" s="47" t="str">
        <f>'高額レセ疾病傾向(患者一人当たり医療費順)'!$C$7</f>
        <v>2210</v>
      </c>
      <c r="F165" s="131" t="str">
        <f>'高額レセ疾病傾向(患者一人当たり医療費順)'!$D$7</f>
        <v>重症急性呼吸器症候群［SARS］</v>
      </c>
      <c r="G165" s="131" t="s">
        <v>495</v>
      </c>
      <c r="H165" s="88" t="s">
        <v>495</v>
      </c>
      <c r="I165" s="89" t="s">
        <v>495</v>
      </c>
      <c r="J165" s="90" t="s">
        <v>495</v>
      </c>
      <c r="K165" s="88" t="str">
        <f t="shared" si="7"/>
        <v>-</v>
      </c>
      <c r="L165" s="111" t="str">
        <f t="shared" si="8"/>
        <v>-</v>
      </c>
      <c r="M165" s="241" t="str">
        <f>IFERROR(H165/$Q$37,"-")</f>
        <v>-</v>
      </c>
      <c r="N165" s="26"/>
      <c r="O165" s="26"/>
      <c r="P165" s="26"/>
      <c r="Q165" s="26"/>
    </row>
    <row r="166" spans="1:17" ht="39.950000000000003" customHeight="1">
      <c r="A166" s="26"/>
      <c r="B166" s="322"/>
      <c r="C166" s="325"/>
      <c r="D166" s="333"/>
      <c r="E166" s="39" t="str">
        <f>'高額レセ疾病傾向(患者一人当たり医療費順)'!$C$8</f>
        <v>0209</v>
      </c>
      <c r="F166" s="132" t="str">
        <f>'高額レセ疾病傾向(患者一人当たり医療費順)'!$D$8</f>
        <v>白血病</v>
      </c>
      <c r="G166" s="132" t="s">
        <v>584</v>
      </c>
      <c r="H166" s="40">
        <v>4</v>
      </c>
      <c r="I166" s="41">
        <v>36085170</v>
      </c>
      <c r="J166" s="42">
        <v>5399510</v>
      </c>
      <c r="K166" s="40">
        <f t="shared" si="7"/>
        <v>41484680</v>
      </c>
      <c r="L166" s="109">
        <f t="shared" si="8"/>
        <v>10371170</v>
      </c>
      <c r="M166" s="242">
        <f>IFERROR(H166/$Q$37,"-")</f>
        <v>5.6140350877192978E-4</v>
      </c>
      <c r="N166" s="26"/>
      <c r="O166" s="26"/>
      <c r="P166" s="26"/>
      <c r="Q166" s="26"/>
    </row>
    <row r="167" spans="1:17" ht="39.950000000000003" customHeight="1">
      <c r="A167" s="26"/>
      <c r="B167" s="322"/>
      <c r="C167" s="325"/>
      <c r="D167" s="333"/>
      <c r="E167" s="39" t="str">
        <f>'高額レセ疾病傾向(患者一人当たり医療費順)'!$C$9</f>
        <v>0904</v>
      </c>
      <c r="F167" s="132" t="str">
        <f>'高額レセ疾病傾向(患者一人当たり医療費順)'!$D$9</f>
        <v>くも膜下出血</v>
      </c>
      <c r="G167" s="132" t="s">
        <v>585</v>
      </c>
      <c r="H167" s="40">
        <v>3</v>
      </c>
      <c r="I167" s="41">
        <v>24168310</v>
      </c>
      <c r="J167" s="42">
        <v>328830</v>
      </c>
      <c r="K167" s="40">
        <f t="shared" si="7"/>
        <v>24497140</v>
      </c>
      <c r="L167" s="109">
        <f t="shared" si="8"/>
        <v>8165713.333333333</v>
      </c>
      <c r="M167" s="242">
        <f>IFERROR(H167/$Q$37,"-")</f>
        <v>4.2105263157894739E-4</v>
      </c>
      <c r="N167" s="26"/>
      <c r="O167" s="26"/>
      <c r="P167" s="26"/>
      <c r="Q167" s="26"/>
    </row>
    <row r="168" spans="1:17" ht="39.950000000000003" customHeight="1">
      <c r="A168" s="26"/>
      <c r="B168" s="322"/>
      <c r="C168" s="325"/>
      <c r="D168" s="333"/>
      <c r="E168" s="39" t="str">
        <f>'高額レセ疾病傾向(患者一人当たり医療費順)'!$C$10</f>
        <v>1402</v>
      </c>
      <c r="F168" s="132" t="str">
        <f>'高額レセ疾病傾向(患者一人当たり医療費順)'!$D$10</f>
        <v>腎不全</v>
      </c>
      <c r="G168" s="132" t="s">
        <v>498</v>
      </c>
      <c r="H168" s="40">
        <v>41</v>
      </c>
      <c r="I168" s="41">
        <v>113379580</v>
      </c>
      <c r="J168" s="42">
        <v>124938580</v>
      </c>
      <c r="K168" s="40">
        <f t="shared" si="7"/>
        <v>238318160</v>
      </c>
      <c r="L168" s="109">
        <f t="shared" si="8"/>
        <v>5812638.0487804879</v>
      </c>
      <c r="M168" s="242">
        <f>IFERROR(H168/$Q$37,"-")</f>
        <v>5.754385964912281E-3</v>
      </c>
      <c r="N168" s="26"/>
      <c r="O168" s="26"/>
      <c r="P168" s="26"/>
      <c r="Q168" s="26"/>
    </row>
    <row r="169" spans="1:17" ht="39.950000000000003" customHeight="1" thickBot="1">
      <c r="A169" s="26"/>
      <c r="B169" s="323"/>
      <c r="C169" s="326"/>
      <c r="D169" s="334"/>
      <c r="E169" s="43" t="str">
        <f>'高額レセ疾病傾向(患者一人当たり医療費順)'!$C$11</f>
        <v>0208</v>
      </c>
      <c r="F169" s="133" t="str">
        <f>'高額レセ疾病傾向(患者一人当たり医療費順)'!$D$11</f>
        <v>悪性リンパ腫</v>
      </c>
      <c r="G169" s="133" t="s">
        <v>586</v>
      </c>
      <c r="H169" s="44">
        <v>7</v>
      </c>
      <c r="I169" s="45">
        <v>25714550</v>
      </c>
      <c r="J169" s="46">
        <v>7268570</v>
      </c>
      <c r="K169" s="44">
        <f t="shared" si="7"/>
        <v>32983120</v>
      </c>
      <c r="L169" s="110">
        <f t="shared" si="8"/>
        <v>4711874.2857142854</v>
      </c>
      <c r="M169" s="243">
        <f>IFERROR(H169/$Q$37,"-")</f>
        <v>9.8245614035087723E-4</v>
      </c>
      <c r="N169" s="26"/>
      <c r="O169" s="26"/>
      <c r="P169" s="26"/>
      <c r="Q169" s="26"/>
    </row>
    <row r="170" spans="1:17" ht="39.950000000000003" customHeight="1">
      <c r="A170" s="26"/>
      <c r="B170" s="321">
        <v>34</v>
      </c>
      <c r="C170" s="324" t="s">
        <v>38</v>
      </c>
      <c r="D170" s="332">
        <f>Q38</f>
        <v>31044</v>
      </c>
      <c r="E170" s="47" t="str">
        <f>'高額レセ疾病傾向(患者一人当たり医療費順)'!$C$7</f>
        <v>2210</v>
      </c>
      <c r="F170" s="131" t="str">
        <f>'高額レセ疾病傾向(患者一人当たり医療費順)'!$D$7</f>
        <v>重症急性呼吸器症候群［SARS］</v>
      </c>
      <c r="G170" s="131" t="s">
        <v>495</v>
      </c>
      <c r="H170" s="88" t="s">
        <v>495</v>
      </c>
      <c r="I170" s="89" t="s">
        <v>495</v>
      </c>
      <c r="J170" s="90" t="s">
        <v>495</v>
      </c>
      <c r="K170" s="88" t="str">
        <f t="shared" si="7"/>
        <v>-</v>
      </c>
      <c r="L170" s="111" t="str">
        <f t="shared" si="8"/>
        <v>-</v>
      </c>
      <c r="M170" s="241" t="str">
        <f>IFERROR(H170/$Q$38,"-")</f>
        <v>-</v>
      </c>
      <c r="N170" s="26"/>
      <c r="O170" s="26"/>
      <c r="P170" s="26"/>
      <c r="Q170" s="26"/>
    </row>
    <row r="171" spans="1:17" ht="39.950000000000003" customHeight="1">
      <c r="A171" s="26"/>
      <c r="B171" s="322"/>
      <c r="C171" s="325"/>
      <c r="D171" s="333"/>
      <c r="E171" s="39" t="str">
        <f>'高額レセ疾病傾向(患者一人当たり医療費順)'!$C$8</f>
        <v>0209</v>
      </c>
      <c r="F171" s="132" t="str">
        <f>'高額レセ疾病傾向(患者一人当たり医療費順)'!$D$8</f>
        <v>白血病</v>
      </c>
      <c r="G171" s="132" t="s">
        <v>587</v>
      </c>
      <c r="H171" s="40">
        <v>20</v>
      </c>
      <c r="I171" s="41">
        <v>71257140</v>
      </c>
      <c r="J171" s="42">
        <v>56296460</v>
      </c>
      <c r="K171" s="40">
        <f t="shared" si="7"/>
        <v>127553600</v>
      </c>
      <c r="L171" s="109">
        <f t="shared" si="8"/>
        <v>6377680</v>
      </c>
      <c r="M171" s="242">
        <f>IFERROR(H171/$Q$38,"-")</f>
        <v>6.4424687540265435E-4</v>
      </c>
      <c r="N171" s="26"/>
      <c r="O171" s="26"/>
      <c r="P171" s="26"/>
      <c r="Q171" s="26"/>
    </row>
    <row r="172" spans="1:17" ht="39.950000000000003" customHeight="1">
      <c r="A172" s="26"/>
      <c r="B172" s="322"/>
      <c r="C172" s="325"/>
      <c r="D172" s="333"/>
      <c r="E172" s="39" t="str">
        <f>'高額レセ疾病傾向(患者一人当たり医療費順)'!$C$9</f>
        <v>0904</v>
      </c>
      <c r="F172" s="132" t="str">
        <f>'高額レセ疾病傾向(患者一人当たり医療費順)'!$D$9</f>
        <v>くも膜下出血</v>
      </c>
      <c r="G172" s="132" t="s">
        <v>588</v>
      </c>
      <c r="H172" s="40">
        <v>15</v>
      </c>
      <c r="I172" s="41">
        <v>87796330</v>
      </c>
      <c r="J172" s="42">
        <v>1983650</v>
      </c>
      <c r="K172" s="40">
        <f t="shared" si="7"/>
        <v>89779980</v>
      </c>
      <c r="L172" s="109">
        <f t="shared" si="8"/>
        <v>5985332</v>
      </c>
      <c r="M172" s="242">
        <f>IFERROR(H172/$Q$38,"-")</f>
        <v>4.8318515655199073E-4</v>
      </c>
      <c r="N172" s="26"/>
      <c r="O172" s="26"/>
      <c r="P172" s="26"/>
      <c r="Q172" s="26"/>
    </row>
    <row r="173" spans="1:17" ht="39.950000000000003" customHeight="1">
      <c r="A173" s="26"/>
      <c r="B173" s="322"/>
      <c r="C173" s="325"/>
      <c r="D173" s="333"/>
      <c r="E173" s="39" t="str">
        <f>'高額レセ疾病傾向(患者一人当たり医療費順)'!$C$10</f>
        <v>1402</v>
      </c>
      <c r="F173" s="132" t="str">
        <f>'高額レセ疾病傾向(患者一人当たり医療費順)'!$D$10</f>
        <v>腎不全</v>
      </c>
      <c r="G173" s="132" t="s">
        <v>504</v>
      </c>
      <c r="H173" s="40">
        <v>155</v>
      </c>
      <c r="I173" s="41">
        <v>576329240</v>
      </c>
      <c r="J173" s="42">
        <v>365423770</v>
      </c>
      <c r="K173" s="40">
        <f t="shared" si="7"/>
        <v>941753010</v>
      </c>
      <c r="L173" s="109">
        <f t="shared" si="8"/>
        <v>6075825.8709677421</v>
      </c>
      <c r="M173" s="242">
        <f>IFERROR(H173/$Q$38,"-")</f>
        <v>4.9929132843705712E-3</v>
      </c>
      <c r="N173" s="26"/>
      <c r="O173" s="26"/>
      <c r="P173" s="26"/>
      <c r="Q173" s="26"/>
    </row>
    <row r="174" spans="1:17" ht="39.950000000000003" customHeight="1" thickBot="1">
      <c r="A174" s="26"/>
      <c r="B174" s="323"/>
      <c r="C174" s="326"/>
      <c r="D174" s="334"/>
      <c r="E174" s="43" t="str">
        <f>'高額レセ疾病傾向(患者一人当たり医療費順)'!$C$11</f>
        <v>0208</v>
      </c>
      <c r="F174" s="133" t="str">
        <f>'高額レセ疾病傾向(患者一人当たり医療費順)'!$D$11</f>
        <v>悪性リンパ腫</v>
      </c>
      <c r="G174" s="132" t="s">
        <v>556</v>
      </c>
      <c r="H174" s="40">
        <v>31</v>
      </c>
      <c r="I174" s="41">
        <v>105261120</v>
      </c>
      <c r="J174" s="42">
        <v>103046990</v>
      </c>
      <c r="K174" s="40">
        <f t="shared" si="7"/>
        <v>208308110</v>
      </c>
      <c r="L174" s="109">
        <f t="shared" si="8"/>
        <v>6719616.4516129028</v>
      </c>
      <c r="M174" s="242">
        <f>IFERROR(H174/$Q$38,"-")</f>
        <v>9.9858265687411416E-4</v>
      </c>
      <c r="N174" s="26"/>
      <c r="O174" s="26"/>
      <c r="P174" s="26"/>
      <c r="Q174" s="26"/>
    </row>
    <row r="175" spans="1:17" ht="39.950000000000003" customHeight="1">
      <c r="A175" s="26"/>
      <c r="B175" s="321">
        <v>35</v>
      </c>
      <c r="C175" s="324" t="s">
        <v>1</v>
      </c>
      <c r="D175" s="332">
        <f>Q39</f>
        <v>63683</v>
      </c>
      <c r="E175" s="47" t="str">
        <f>'高額レセ疾病傾向(患者一人当たり医療費順)'!$C$7</f>
        <v>2210</v>
      </c>
      <c r="F175" s="131" t="str">
        <f>'高額レセ疾病傾向(患者一人当たり医療費順)'!$D$7</f>
        <v>重症急性呼吸器症候群［SARS］</v>
      </c>
      <c r="G175" s="131" t="s">
        <v>495</v>
      </c>
      <c r="H175" s="88" t="s">
        <v>495</v>
      </c>
      <c r="I175" s="89" t="s">
        <v>495</v>
      </c>
      <c r="J175" s="90" t="s">
        <v>495</v>
      </c>
      <c r="K175" s="88" t="str">
        <f t="shared" si="7"/>
        <v>-</v>
      </c>
      <c r="L175" s="111" t="str">
        <f t="shared" si="8"/>
        <v>-</v>
      </c>
      <c r="M175" s="241" t="str">
        <f>IFERROR(H175/$Q$39,"-")</f>
        <v>-</v>
      </c>
      <c r="N175" s="26"/>
      <c r="O175" s="26"/>
      <c r="P175" s="26"/>
      <c r="Q175" s="26"/>
    </row>
    <row r="176" spans="1:17" ht="39.950000000000003" customHeight="1">
      <c r="A176" s="26"/>
      <c r="B176" s="322"/>
      <c r="C176" s="325"/>
      <c r="D176" s="333"/>
      <c r="E176" s="39" t="str">
        <f>'高額レセ疾病傾向(患者一人当たり医療費順)'!$C$8</f>
        <v>0209</v>
      </c>
      <c r="F176" s="132" t="str">
        <f>'高額レセ疾病傾向(患者一人当たり医療費順)'!$D$8</f>
        <v>白血病</v>
      </c>
      <c r="G176" s="132" t="s">
        <v>500</v>
      </c>
      <c r="H176" s="40">
        <v>33</v>
      </c>
      <c r="I176" s="41">
        <v>195265380</v>
      </c>
      <c r="J176" s="42">
        <v>88613000</v>
      </c>
      <c r="K176" s="40">
        <f t="shared" si="7"/>
        <v>283878380</v>
      </c>
      <c r="L176" s="109">
        <f t="shared" si="8"/>
        <v>8602375.1515151523</v>
      </c>
      <c r="M176" s="242">
        <f>IFERROR(H176/$Q$39,"-")</f>
        <v>5.1819166810608802E-4</v>
      </c>
      <c r="N176" s="26"/>
      <c r="O176" s="26"/>
      <c r="P176" s="26"/>
      <c r="Q176" s="26"/>
    </row>
    <row r="177" spans="1:17" ht="39.950000000000003" customHeight="1">
      <c r="A177" s="26"/>
      <c r="B177" s="322"/>
      <c r="C177" s="325"/>
      <c r="D177" s="333"/>
      <c r="E177" s="39" t="str">
        <f>'高額レセ疾病傾向(患者一人当たり医療費順)'!$C$9</f>
        <v>0904</v>
      </c>
      <c r="F177" s="132" t="str">
        <f>'高額レセ疾病傾向(患者一人当たり医療費順)'!$D$9</f>
        <v>くも膜下出血</v>
      </c>
      <c r="G177" s="132" t="s">
        <v>589</v>
      </c>
      <c r="H177" s="40">
        <v>28</v>
      </c>
      <c r="I177" s="41">
        <v>187584790</v>
      </c>
      <c r="J177" s="42">
        <v>5000770</v>
      </c>
      <c r="K177" s="40">
        <f t="shared" si="7"/>
        <v>192585560</v>
      </c>
      <c r="L177" s="109">
        <f t="shared" si="8"/>
        <v>6878055.7142857146</v>
      </c>
      <c r="M177" s="242">
        <f>IFERROR(H177/$Q$39,"-")</f>
        <v>4.3967777899910494E-4</v>
      </c>
      <c r="N177" s="26"/>
      <c r="O177" s="26"/>
      <c r="P177" s="26"/>
      <c r="Q177" s="26"/>
    </row>
    <row r="178" spans="1:17" ht="39.950000000000003" customHeight="1">
      <c r="A178" s="26"/>
      <c r="B178" s="322"/>
      <c r="C178" s="325"/>
      <c r="D178" s="333"/>
      <c r="E178" s="39" t="str">
        <f>'高額レセ疾病傾向(患者一人当たり医療費順)'!$C$10</f>
        <v>1402</v>
      </c>
      <c r="F178" s="132" t="str">
        <f>'高額レセ疾病傾向(患者一人当たり医療費順)'!$D$10</f>
        <v>腎不全</v>
      </c>
      <c r="G178" s="132" t="s">
        <v>498</v>
      </c>
      <c r="H178" s="40">
        <v>279</v>
      </c>
      <c r="I178" s="41">
        <v>691708040</v>
      </c>
      <c r="J178" s="42">
        <v>855016400</v>
      </c>
      <c r="K178" s="40">
        <f t="shared" si="7"/>
        <v>1546724440</v>
      </c>
      <c r="L178" s="109">
        <f t="shared" si="8"/>
        <v>5543815.1971326163</v>
      </c>
      <c r="M178" s="242">
        <f>IFERROR(H178/$Q$39,"-")</f>
        <v>4.3810750121696532E-3</v>
      </c>
      <c r="N178" s="26"/>
      <c r="O178" s="26"/>
      <c r="P178" s="26"/>
      <c r="Q178" s="26"/>
    </row>
    <row r="179" spans="1:17" ht="39.950000000000003" customHeight="1" thickBot="1">
      <c r="A179" s="26"/>
      <c r="B179" s="323"/>
      <c r="C179" s="326"/>
      <c r="D179" s="334"/>
      <c r="E179" s="43" t="str">
        <f>'高額レセ疾病傾向(患者一人当たり医療費順)'!$C$11</f>
        <v>0208</v>
      </c>
      <c r="F179" s="133" t="str">
        <f>'高額レセ疾病傾向(患者一人当たり医療費順)'!$D$11</f>
        <v>悪性リンパ腫</v>
      </c>
      <c r="G179" s="133" t="s">
        <v>590</v>
      </c>
      <c r="H179" s="44">
        <v>73</v>
      </c>
      <c r="I179" s="45">
        <v>282834430</v>
      </c>
      <c r="J179" s="46">
        <v>102673040</v>
      </c>
      <c r="K179" s="44">
        <f t="shared" si="7"/>
        <v>385507470</v>
      </c>
      <c r="L179" s="110">
        <f t="shared" si="8"/>
        <v>5280924.2465753425</v>
      </c>
      <c r="M179" s="243">
        <f>IFERROR(H179/$Q$39,"-")</f>
        <v>1.1463027809619521E-3</v>
      </c>
      <c r="N179" s="26"/>
      <c r="O179" s="26"/>
      <c r="P179" s="26"/>
      <c r="Q179" s="26"/>
    </row>
    <row r="180" spans="1:17" ht="39.950000000000003" customHeight="1">
      <c r="A180" s="26"/>
      <c r="B180" s="321">
        <v>36</v>
      </c>
      <c r="C180" s="324" t="s">
        <v>2</v>
      </c>
      <c r="D180" s="332">
        <f>Q40</f>
        <v>17589</v>
      </c>
      <c r="E180" s="47" t="str">
        <f>'高額レセ疾病傾向(患者一人当たり医療費順)'!$C$7</f>
        <v>2210</v>
      </c>
      <c r="F180" s="131" t="str">
        <f>'高額レセ疾病傾向(患者一人当たり医療費順)'!$D$7</f>
        <v>重症急性呼吸器症候群［SARS］</v>
      </c>
      <c r="G180" s="131" t="s">
        <v>495</v>
      </c>
      <c r="H180" s="88" t="s">
        <v>495</v>
      </c>
      <c r="I180" s="89" t="s">
        <v>495</v>
      </c>
      <c r="J180" s="90" t="s">
        <v>495</v>
      </c>
      <c r="K180" s="88" t="str">
        <f t="shared" si="7"/>
        <v>-</v>
      </c>
      <c r="L180" s="111" t="str">
        <f t="shared" si="8"/>
        <v>-</v>
      </c>
      <c r="M180" s="241" t="str">
        <f>IFERROR(H180/$Q$40,"-")</f>
        <v>-</v>
      </c>
      <c r="N180" s="26"/>
      <c r="O180" s="26"/>
      <c r="P180" s="26"/>
      <c r="Q180" s="26"/>
    </row>
    <row r="181" spans="1:17" ht="39.950000000000003" customHeight="1">
      <c r="A181" s="26"/>
      <c r="B181" s="322"/>
      <c r="C181" s="325"/>
      <c r="D181" s="333"/>
      <c r="E181" s="39" t="str">
        <f>'高額レセ疾病傾向(患者一人当たり医療費順)'!$C$8</f>
        <v>0209</v>
      </c>
      <c r="F181" s="132" t="str">
        <f>'高額レセ疾病傾向(患者一人当たり医療費順)'!$D$8</f>
        <v>白血病</v>
      </c>
      <c r="G181" s="132" t="s">
        <v>591</v>
      </c>
      <c r="H181" s="40">
        <v>8</v>
      </c>
      <c r="I181" s="41">
        <v>41924930</v>
      </c>
      <c r="J181" s="42">
        <v>25447450</v>
      </c>
      <c r="K181" s="40">
        <f t="shared" si="7"/>
        <v>67372380</v>
      </c>
      <c r="L181" s="109">
        <f t="shared" si="8"/>
        <v>8421547.5</v>
      </c>
      <c r="M181" s="242">
        <f>IFERROR(H181/$Q$40,"-")</f>
        <v>4.5482972312240605E-4</v>
      </c>
      <c r="N181" s="26"/>
      <c r="O181" s="26"/>
      <c r="P181" s="26"/>
      <c r="Q181" s="26"/>
    </row>
    <row r="182" spans="1:17" ht="39.950000000000003" customHeight="1">
      <c r="A182" s="26"/>
      <c r="B182" s="322"/>
      <c r="C182" s="325"/>
      <c r="D182" s="333"/>
      <c r="E182" s="39" t="str">
        <f>'高額レセ疾病傾向(患者一人当たり医療費順)'!$C$9</f>
        <v>0904</v>
      </c>
      <c r="F182" s="132" t="str">
        <f>'高額レセ疾病傾向(患者一人当たり医療費順)'!$D$9</f>
        <v>くも膜下出血</v>
      </c>
      <c r="G182" s="132" t="s">
        <v>592</v>
      </c>
      <c r="H182" s="40">
        <v>8</v>
      </c>
      <c r="I182" s="41">
        <v>41289330</v>
      </c>
      <c r="J182" s="42">
        <v>961860</v>
      </c>
      <c r="K182" s="40">
        <f t="shared" si="7"/>
        <v>42251190</v>
      </c>
      <c r="L182" s="109">
        <f t="shared" si="8"/>
        <v>5281398.75</v>
      </c>
      <c r="M182" s="242">
        <f>IFERROR(H182/$Q$40,"-")</f>
        <v>4.5482972312240605E-4</v>
      </c>
      <c r="N182" s="26"/>
      <c r="O182" s="26"/>
      <c r="P182" s="26"/>
      <c r="Q182" s="26"/>
    </row>
    <row r="183" spans="1:17" ht="39.950000000000003" customHeight="1">
      <c r="A183" s="26"/>
      <c r="B183" s="322"/>
      <c r="C183" s="325"/>
      <c r="D183" s="333"/>
      <c r="E183" s="39" t="str">
        <f>'高額レセ疾病傾向(患者一人当たり医療費順)'!$C$10</f>
        <v>1402</v>
      </c>
      <c r="F183" s="132" t="str">
        <f>'高額レセ疾病傾向(患者一人当たり医療費順)'!$D$10</f>
        <v>腎不全</v>
      </c>
      <c r="G183" s="132" t="s">
        <v>525</v>
      </c>
      <c r="H183" s="40">
        <v>75</v>
      </c>
      <c r="I183" s="41">
        <v>240274370</v>
      </c>
      <c r="J183" s="42">
        <v>215289410</v>
      </c>
      <c r="K183" s="40">
        <f t="shared" si="7"/>
        <v>455563780</v>
      </c>
      <c r="L183" s="109">
        <f t="shared" si="8"/>
        <v>6074183.7333333334</v>
      </c>
      <c r="M183" s="242">
        <f>IFERROR(H183/$Q$40,"-")</f>
        <v>4.2640286542725567E-3</v>
      </c>
      <c r="N183" s="26"/>
      <c r="O183" s="26"/>
      <c r="P183" s="26"/>
      <c r="Q183" s="26"/>
    </row>
    <row r="184" spans="1:17" ht="39.950000000000003" customHeight="1" thickBot="1">
      <c r="A184" s="26"/>
      <c r="B184" s="323"/>
      <c r="C184" s="326"/>
      <c r="D184" s="334"/>
      <c r="E184" s="43" t="str">
        <f>'高額レセ疾病傾向(患者一人当たり医療費順)'!$C$11</f>
        <v>0208</v>
      </c>
      <c r="F184" s="133" t="str">
        <f>'高額レセ疾病傾向(患者一人当たり医療費順)'!$D$11</f>
        <v>悪性リンパ腫</v>
      </c>
      <c r="G184" s="133" t="s">
        <v>593</v>
      </c>
      <c r="H184" s="44">
        <v>19</v>
      </c>
      <c r="I184" s="45">
        <v>70190740</v>
      </c>
      <c r="J184" s="46">
        <v>30064820</v>
      </c>
      <c r="K184" s="44">
        <f t="shared" si="7"/>
        <v>100255560</v>
      </c>
      <c r="L184" s="110">
        <f t="shared" si="8"/>
        <v>5276608.4210526319</v>
      </c>
      <c r="M184" s="243">
        <f>IFERROR(H184/$Q$40,"-")</f>
        <v>1.0802205924157144E-3</v>
      </c>
      <c r="N184" s="26"/>
      <c r="O184" s="26"/>
      <c r="P184" s="26"/>
      <c r="Q184" s="26"/>
    </row>
    <row r="185" spans="1:17" ht="39.950000000000003" customHeight="1">
      <c r="A185" s="26"/>
      <c r="B185" s="321">
        <v>37</v>
      </c>
      <c r="C185" s="324" t="s">
        <v>3</v>
      </c>
      <c r="D185" s="332">
        <f>Q41</f>
        <v>54245</v>
      </c>
      <c r="E185" s="47" t="str">
        <f>'高額レセ疾病傾向(患者一人当たり医療費順)'!$C$7</f>
        <v>2210</v>
      </c>
      <c r="F185" s="131" t="str">
        <f>'高額レセ疾病傾向(患者一人当たり医療費順)'!$D$7</f>
        <v>重症急性呼吸器症候群［SARS］</v>
      </c>
      <c r="G185" s="131" t="s">
        <v>495</v>
      </c>
      <c r="H185" s="88" t="s">
        <v>495</v>
      </c>
      <c r="I185" s="89" t="s">
        <v>495</v>
      </c>
      <c r="J185" s="90" t="s">
        <v>495</v>
      </c>
      <c r="K185" s="88" t="str">
        <f t="shared" si="7"/>
        <v>-</v>
      </c>
      <c r="L185" s="111" t="str">
        <f t="shared" si="8"/>
        <v>-</v>
      </c>
      <c r="M185" s="241" t="str">
        <f>IFERROR(H185/$Q$41,"-")</f>
        <v>-</v>
      </c>
      <c r="N185" s="26"/>
      <c r="O185" s="26"/>
      <c r="P185" s="26"/>
      <c r="Q185" s="26"/>
    </row>
    <row r="186" spans="1:17" ht="39.950000000000003" customHeight="1">
      <c r="A186" s="26"/>
      <c r="B186" s="322"/>
      <c r="C186" s="325"/>
      <c r="D186" s="333"/>
      <c r="E186" s="39" t="str">
        <f>'高額レセ疾病傾向(患者一人当たり医療費順)'!$C$8</f>
        <v>0209</v>
      </c>
      <c r="F186" s="132" t="str">
        <f>'高額レセ疾病傾向(患者一人当たり医療費順)'!$D$8</f>
        <v>白血病</v>
      </c>
      <c r="G186" s="132" t="s">
        <v>571</v>
      </c>
      <c r="H186" s="40">
        <v>23</v>
      </c>
      <c r="I186" s="41">
        <v>64101830</v>
      </c>
      <c r="J186" s="42">
        <v>85790050</v>
      </c>
      <c r="K186" s="40">
        <f t="shared" si="7"/>
        <v>149891880</v>
      </c>
      <c r="L186" s="109">
        <f t="shared" si="8"/>
        <v>6517038.2608695654</v>
      </c>
      <c r="M186" s="242">
        <f>IFERROR(H186/$Q$41,"-")</f>
        <v>4.240022121854549E-4</v>
      </c>
      <c r="N186" s="26"/>
      <c r="O186" s="26"/>
      <c r="P186" s="26"/>
      <c r="Q186" s="26"/>
    </row>
    <row r="187" spans="1:17" ht="39.950000000000003" customHeight="1">
      <c r="A187" s="26"/>
      <c r="B187" s="322"/>
      <c r="C187" s="325"/>
      <c r="D187" s="333"/>
      <c r="E187" s="39" t="str">
        <f>'高額レセ疾病傾向(患者一人当たり医療費順)'!$C$9</f>
        <v>0904</v>
      </c>
      <c r="F187" s="132" t="str">
        <f>'高額レセ疾病傾向(患者一人当たり医療費順)'!$D$9</f>
        <v>くも膜下出血</v>
      </c>
      <c r="G187" s="132" t="s">
        <v>518</v>
      </c>
      <c r="H187" s="40">
        <v>23</v>
      </c>
      <c r="I187" s="41">
        <v>152358330</v>
      </c>
      <c r="J187" s="42">
        <v>5802220</v>
      </c>
      <c r="K187" s="40">
        <f t="shared" si="7"/>
        <v>158160550</v>
      </c>
      <c r="L187" s="109">
        <f t="shared" si="8"/>
        <v>6876545.6521739131</v>
      </c>
      <c r="M187" s="242">
        <f>IFERROR(H187/$Q$41,"-")</f>
        <v>4.240022121854549E-4</v>
      </c>
      <c r="N187" s="26"/>
      <c r="O187" s="26"/>
      <c r="P187" s="26"/>
      <c r="Q187" s="26"/>
    </row>
    <row r="188" spans="1:17" ht="39.950000000000003" customHeight="1">
      <c r="A188" s="26"/>
      <c r="B188" s="322"/>
      <c r="C188" s="325"/>
      <c r="D188" s="333"/>
      <c r="E188" s="39" t="str">
        <f>'高額レセ疾病傾向(患者一人当たり医療費順)'!$C$10</f>
        <v>1402</v>
      </c>
      <c r="F188" s="132" t="str">
        <f>'高額レセ疾病傾向(患者一人当たり医療費順)'!$D$10</f>
        <v>腎不全</v>
      </c>
      <c r="G188" s="132" t="s">
        <v>525</v>
      </c>
      <c r="H188" s="40">
        <v>233</v>
      </c>
      <c r="I188" s="41">
        <v>601117690</v>
      </c>
      <c r="J188" s="42">
        <v>787316710</v>
      </c>
      <c r="K188" s="40">
        <f t="shared" si="7"/>
        <v>1388434400</v>
      </c>
      <c r="L188" s="109">
        <f t="shared" si="8"/>
        <v>5958945.9227467813</v>
      </c>
      <c r="M188" s="242">
        <f>IFERROR(H188/$Q$41,"-")</f>
        <v>4.2953267582265644E-3</v>
      </c>
      <c r="N188" s="26"/>
      <c r="O188" s="26"/>
      <c r="P188" s="26"/>
      <c r="Q188" s="26"/>
    </row>
    <row r="189" spans="1:17" ht="39.950000000000003" customHeight="1" thickBot="1">
      <c r="A189" s="26"/>
      <c r="B189" s="323"/>
      <c r="C189" s="326"/>
      <c r="D189" s="334"/>
      <c r="E189" s="43" t="str">
        <f>'高額レセ疾病傾向(患者一人当たり医療費順)'!$C$11</f>
        <v>0208</v>
      </c>
      <c r="F189" s="133" t="str">
        <f>'高額レセ疾病傾向(患者一人当たり医療費順)'!$D$11</f>
        <v>悪性リンパ腫</v>
      </c>
      <c r="G189" s="132" t="s">
        <v>594</v>
      </c>
      <c r="H189" s="40">
        <v>72</v>
      </c>
      <c r="I189" s="41">
        <v>326919460</v>
      </c>
      <c r="J189" s="42">
        <v>154872740</v>
      </c>
      <c r="K189" s="40">
        <f t="shared" si="7"/>
        <v>481792200</v>
      </c>
      <c r="L189" s="109">
        <f t="shared" si="8"/>
        <v>6691558.333333333</v>
      </c>
      <c r="M189" s="242">
        <f>IFERROR(H189/$Q$41,"-")</f>
        <v>1.3273112729283805E-3</v>
      </c>
      <c r="N189" s="26"/>
      <c r="O189" s="26"/>
      <c r="P189" s="26"/>
      <c r="Q189" s="26"/>
    </row>
    <row r="190" spans="1:17" ht="39.950000000000003" customHeight="1">
      <c r="A190" s="26"/>
      <c r="B190" s="321">
        <v>38</v>
      </c>
      <c r="C190" s="324" t="s">
        <v>39</v>
      </c>
      <c r="D190" s="332">
        <f>Q42</f>
        <v>11343</v>
      </c>
      <c r="E190" s="47" t="str">
        <f>'高額レセ疾病傾向(患者一人当たり医療費順)'!$C$7</f>
        <v>2210</v>
      </c>
      <c r="F190" s="131" t="str">
        <f>'高額レセ疾病傾向(患者一人当たり医療費順)'!$D$7</f>
        <v>重症急性呼吸器症候群［SARS］</v>
      </c>
      <c r="G190" s="131" t="s">
        <v>495</v>
      </c>
      <c r="H190" s="88" t="s">
        <v>495</v>
      </c>
      <c r="I190" s="89" t="s">
        <v>495</v>
      </c>
      <c r="J190" s="90" t="s">
        <v>495</v>
      </c>
      <c r="K190" s="88" t="str">
        <f t="shared" si="7"/>
        <v>-</v>
      </c>
      <c r="L190" s="111" t="str">
        <f t="shared" si="8"/>
        <v>-</v>
      </c>
      <c r="M190" s="241" t="str">
        <f>IFERROR(H190/$Q$42,"-")</f>
        <v>-</v>
      </c>
      <c r="N190" s="26"/>
      <c r="O190" s="26"/>
      <c r="P190" s="26"/>
      <c r="Q190" s="26"/>
    </row>
    <row r="191" spans="1:17" ht="39.950000000000003" customHeight="1">
      <c r="A191" s="26"/>
      <c r="B191" s="322"/>
      <c r="C191" s="325"/>
      <c r="D191" s="333"/>
      <c r="E191" s="39" t="str">
        <f>'高額レセ疾病傾向(患者一人当たり医療費順)'!$C$8</f>
        <v>0209</v>
      </c>
      <c r="F191" s="132" t="str">
        <f>'高額レセ疾病傾向(患者一人当たり医療費順)'!$D$8</f>
        <v>白血病</v>
      </c>
      <c r="G191" s="132" t="s">
        <v>595</v>
      </c>
      <c r="H191" s="40">
        <v>7</v>
      </c>
      <c r="I191" s="41">
        <v>99186050</v>
      </c>
      <c r="J191" s="42">
        <v>7693390</v>
      </c>
      <c r="K191" s="40">
        <f t="shared" si="7"/>
        <v>106879440</v>
      </c>
      <c r="L191" s="109">
        <f t="shared" si="8"/>
        <v>15268491.428571429</v>
      </c>
      <c r="M191" s="242">
        <f>IFERROR(H191/$Q$42,"-")</f>
        <v>6.1712069117517414E-4</v>
      </c>
      <c r="N191" s="26"/>
      <c r="O191" s="26"/>
      <c r="P191" s="26"/>
      <c r="Q191" s="26"/>
    </row>
    <row r="192" spans="1:17" ht="39.950000000000003" customHeight="1">
      <c r="A192" s="26"/>
      <c r="B192" s="322"/>
      <c r="C192" s="325"/>
      <c r="D192" s="333"/>
      <c r="E192" s="39" t="str">
        <f>'高額レセ疾病傾向(患者一人当たり医療費順)'!$C$9</f>
        <v>0904</v>
      </c>
      <c r="F192" s="132" t="str">
        <f>'高額レセ疾病傾向(患者一人当たり医療費順)'!$D$9</f>
        <v>くも膜下出血</v>
      </c>
      <c r="G192" s="132" t="s">
        <v>596</v>
      </c>
      <c r="H192" s="40">
        <v>2</v>
      </c>
      <c r="I192" s="41">
        <v>12743100</v>
      </c>
      <c r="J192" s="42">
        <v>243800</v>
      </c>
      <c r="K192" s="40">
        <f t="shared" si="7"/>
        <v>12986900</v>
      </c>
      <c r="L192" s="109">
        <f t="shared" si="8"/>
        <v>6493450</v>
      </c>
      <c r="M192" s="242">
        <f>IFERROR(H192/$Q$42,"-")</f>
        <v>1.7632019747862118E-4</v>
      </c>
      <c r="N192" s="26"/>
      <c r="O192" s="26"/>
      <c r="P192" s="26"/>
      <c r="Q192" s="26"/>
    </row>
    <row r="193" spans="1:17" ht="39.950000000000003" customHeight="1">
      <c r="A193" s="26"/>
      <c r="B193" s="322"/>
      <c r="C193" s="325"/>
      <c r="D193" s="333"/>
      <c r="E193" s="39" t="str">
        <f>'高額レセ疾病傾向(患者一人当たり医療費順)'!$C$10</f>
        <v>1402</v>
      </c>
      <c r="F193" s="132" t="str">
        <f>'高額レセ疾病傾向(患者一人当たり医療費順)'!$D$10</f>
        <v>腎不全</v>
      </c>
      <c r="G193" s="132" t="s">
        <v>498</v>
      </c>
      <c r="H193" s="40">
        <v>44</v>
      </c>
      <c r="I193" s="41">
        <v>151702930</v>
      </c>
      <c r="J193" s="42">
        <v>120931710</v>
      </c>
      <c r="K193" s="40">
        <f t="shared" si="7"/>
        <v>272634640</v>
      </c>
      <c r="L193" s="109">
        <f t="shared" si="8"/>
        <v>6196241.8181818184</v>
      </c>
      <c r="M193" s="242">
        <f>IFERROR(H193/$Q$42,"-")</f>
        <v>3.879044344529666E-3</v>
      </c>
      <c r="N193" s="26"/>
      <c r="O193" s="26"/>
      <c r="P193" s="26"/>
      <c r="Q193" s="26"/>
    </row>
    <row r="194" spans="1:17" ht="39.950000000000003" customHeight="1" thickBot="1">
      <c r="A194" s="26"/>
      <c r="B194" s="323"/>
      <c r="C194" s="326"/>
      <c r="D194" s="334"/>
      <c r="E194" s="43" t="str">
        <f>'高額レセ疾病傾向(患者一人当たり医療費順)'!$C$11</f>
        <v>0208</v>
      </c>
      <c r="F194" s="133" t="str">
        <f>'高額レセ疾病傾向(患者一人当たり医療費順)'!$D$11</f>
        <v>悪性リンパ腫</v>
      </c>
      <c r="G194" s="132" t="s">
        <v>597</v>
      </c>
      <c r="H194" s="40">
        <v>12</v>
      </c>
      <c r="I194" s="41">
        <v>36183570</v>
      </c>
      <c r="J194" s="42">
        <v>23234050</v>
      </c>
      <c r="K194" s="40">
        <f t="shared" si="7"/>
        <v>59417620</v>
      </c>
      <c r="L194" s="109">
        <f t="shared" si="8"/>
        <v>4951468.333333333</v>
      </c>
      <c r="M194" s="242">
        <f>IFERROR(H194/$Q$42,"-")</f>
        <v>1.0579211848717272E-3</v>
      </c>
      <c r="N194" s="26"/>
      <c r="O194" s="26"/>
      <c r="P194" s="26"/>
      <c r="Q194" s="26"/>
    </row>
    <row r="195" spans="1:17" ht="39.950000000000003" customHeight="1">
      <c r="A195" s="26"/>
      <c r="B195" s="321">
        <v>39</v>
      </c>
      <c r="C195" s="324" t="s">
        <v>7</v>
      </c>
      <c r="D195" s="332">
        <f>Q43</f>
        <v>63463</v>
      </c>
      <c r="E195" s="47" t="str">
        <f>'高額レセ疾病傾向(患者一人当たり医療費順)'!$C$7</f>
        <v>2210</v>
      </c>
      <c r="F195" s="131" t="str">
        <f>'高額レセ疾病傾向(患者一人当たり医療費順)'!$D$7</f>
        <v>重症急性呼吸器症候群［SARS］</v>
      </c>
      <c r="G195" s="131" t="s">
        <v>407</v>
      </c>
      <c r="H195" s="88">
        <v>1</v>
      </c>
      <c r="I195" s="89">
        <v>9377520</v>
      </c>
      <c r="J195" s="90">
        <v>133810</v>
      </c>
      <c r="K195" s="88">
        <f t="shared" si="7"/>
        <v>9511330</v>
      </c>
      <c r="L195" s="111">
        <f t="shared" si="8"/>
        <v>9511330</v>
      </c>
      <c r="M195" s="241">
        <f>IFERROR(H195/$Q$43,"-")</f>
        <v>1.5757212864188581E-5</v>
      </c>
      <c r="N195" s="26"/>
      <c r="O195" s="26"/>
      <c r="P195" s="26"/>
      <c r="Q195" s="26"/>
    </row>
    <row r="196" spans="1:17" ht="39.950000000000003" customHeight="1">
      <c r="A196" s="26"/>
      <c r="B196" s="322"/>
      <c r="C196" s="325"/>
      <c r="D196" s="333"/>
      <c r="E196" s="39" t="str">
        <f>'高額レセ疾病傾向(患者一人当たり医療費順)'!$C$8</f>
        <v>0209</v>
      </c>
      <c r="F196" s="132" t="str">
        <f>'高額レセ疾病傾向(患者一人当たり医療費順)'!$D$8</f>
        <v>白血病</v>
      </c>
      <c r="G196" s="132" t="s">
        <v>598</v>
      </c>
      <c r="H196" s="40">
        <v>35</v>
      </c>
      <c r="I196" s="41">
        <v>134213800</v>
      </c>
      <c r="J196" s="42">
        <v>67421840</v>
      </c>
      <c r="K196" s="40">
        <f t="shared" si="7"/>
        <v>201635640</v>
      </c>
      <c r="L196" s="109">
        <f t="shared" si="8"/>
        <v>5761018.2857142854</v>
      </c>
      <c r="M196" s="242">
        <f>IFERROR(H196/$Q$43,"-")</f>
        <v>5.5150245024660036E-4</v>
      </c>
      <c r="N196" s="26"/>
      <c r="O196" s="26"/>
      <c r="P196" s="26"/>
      <c r="Q196" s="26"/>
    </row>
    <row r="197" spans="1:17" ht="39.950000000000003" customHeight="1">
      <c r="A197" s="26"/>
      <c r="B197" s="322"/>
      <c r="C197" s="325"/>
      <c r="D197" s="333"/>
      <c r="E197" s="39" t="str">
        <f>'高額レセ疾病傾向(患者一人当たり医療費順)'!$C$9</f>
        <v>0904</v>
      </c>
      <c r="F197" s="132" t="str">
        <f>'高額レセ疾病傾向(患者一人当たり医療費順)'!$D$9</f>
        <v>くも膜下出血</v>
      </c>
      <c r="G197" s="132" t="s">
        <v>497</v>
      </c>
      <c r="H197" s="40">
        <v>19</v>
      </c>
      <c r="I197" s="41">
        <v>117101920</v>
      </c>
      <c r="J197" s="42">
        <v>3444560</v>
      </c>
      <c r="K197" s="40">
        <f t="shared" si="7"/>
        <v>120546480</v>
      </c>
      <c r="L197" s="109">
        <f t="shared" si="8"/>
        <v>6344551.5789473681</v>
      </c>
      <c r="M197" s="242">
        <f>IFERROR(H197/$Q$43,"-")</f>
        <v>2.9938704441958305E-4</v>
      </c>
      <c r="N197" s="26"/>
      <c r="O197" s="26"/>
      <c r="P197" s="26"/>
      <c r="Q197" s="26"/>
    </row>
    <row r="198" spans="1:17" ht="39.950000000000003" customHeight="1">
      <c r="A198" s="26"/>
      <c r="B198" s="322"/>
      <c r="C198" s="325"/>
      <c r="D198" s="333"/>
      <c r="E198" s="39" t="str">
        <f>'高額レセ疾病傾向(患者一人当たり医療費順)'!$C$10</f>
        <v>1402</v>
      </c>
      <c r="F198" s="132" t="str">
        <f>'高額レセ疾病傾向(患者一人当たり医療費順)'!$D$10</f>
        <v>腎不全</v>
      </c>
      <c r="G198" s="132" t="s">
        <v>504</v>
      </c>
      <c r="H198" s="40">
        <v>227</v>
      </c>
      <c r="I198" s="41">
        <v>631871900</v>
      </c>
      <c r="J198" s="42">
        <v>597096700</v>
      </c>
      <c r="K198" s="40">
        <f t="shared" ref="K198:K261" si="9">IF(SUM(I198:J198)=0,"-",SUM(I198:J198))</f>
        <v>1228968600</v>
      </c>
      <c r="L198" s="109">
        <f t="shared" si="8"/>
        <v>5413958.5903083701</v>
      </c>
      <c r="M198" s="242">
        <f>IFERROR(H198/$Q$43,"-")</f>
        <v>3.5768873201708082E-3</v>
      </c>
      <c r="N198" s="26"/>
      <c r="O198" s="26"/>
      <c r="P198" s="26"/>
      <c r="Q198" s="26"/>
    </row>
    <row r="199" spans="1:17" ht="39.950000000000003" customHeight="1" thickBot="1">
      <c r="A199" s="26"/>
      <c r="B199" s="323"/>
      <c r="C199" s="326"/>
      <c r="D199" s="334"/>
      <c r="E199" s="43" t="str">
        <f>'高額レセ疾病傾向(患者一人当たり医療費順)'!$C$11</f>
        <v>0208</v>
      </c>
      <c r="F199" s="133" t="str">
        <f>'高額レセ疾病傾向(患者一人当たり医療費順)'!$D$11</f>
        <v>悪性リンパ腫</v>
      </c>
      <c r="G199" s="132" t="s">
        <v>564</v>
      </c>
      <c r="H199" s="40">
        <v>84</v>
      </c>
      <c r="I199" s="41">
        <v>373902590</v>
      </c>
      <c r="J199" s="42">
        <v>107081990</v>
      </c>
      <c r="K199" s="40">
        <f t="shared" si="9"/>
        <v>480984580</v>
      </c>
      <c r="L199" s="109">
        <f t="shared" si="8"/>
        <v>5726006.9047619049</v>
      </c>
      <c r="M199" s="242">
        <f>IFERROR(H199/$Q$43,"-")</f>
        <v>1.3236058805918408E-3</v>
      </c>
      <c r="N199" s="26"/>
      <c r="O199" s="26"/>
      <c r="P199" s="26"/>
      <c r="Q199" s="26"/>
    </row>
    <row r="200" spans="1:17" ht="39.950000000000003" customHeight="1">
      <c r="A200" s="26"/>
      <c r="B200" s="321">
        <v>40</v>
      </c>
      <c r="C200" s="324" t="s">
        <v>40</v>
      </c>
      <c r="D200" s="332">
        <f>Q44</f>
        <v>13721</v>
      </c>
      <c r="E200" s="47" t="str">
        <f>'高額レセ疾病傾向(患者一人当たり医療費順)'!$C$7</f>
        <v>2210</v>
      </c>
      <c r="F200" s="131" t="str">
        <f>'高額レセ疾病傾向(患者一人当たり医療費順)'!$D$7</f>
        <v>重症急性呼吸器症候群［SARS］</v>
      </c>
      <c r="G200" s="131" t="s">
        <v>495</v>
      </c>
      <c r="H200" s="88" t="s">
        <v>495</v>
      </c>
      <c r="I200" s="89" t="s">
        <v>495</v>
      </c>
      <c r="J200" s="90" t="s">
        <v>495</v>
      </c>
      <c r="K200" s="88" t="str">
        <f t="shared" si="9"/>
        <v>-</v>
      </c>
      <c r="L200" s="111" t="str">
        <f t="shared" si="8"/>
        <v>-</v>
      </c>
      <c r="M200" s="241" t="str">
        <f>IFERROR(H200/$Q$44,"-")</f>
        <v>-</v>
      </c>
      <c r="N200" s="26"/>
      <c r="O200" s="26"/>
      <c r="P200" s="26"/>
      <c r="Q200" s="26"/>
    </row>
    <row r="201" spans="1:17" ht="39.950000000000003" customHeight="1">
      <c r="A201" s="26"/>
      <c r="B201" s="322"/>
      <c r="C201" s="325"/>
      <c r="D201" s="333"/>
      <c r="E201" s="39" t="str">
        <f>'高額レセ疾病傾向(患者一人当たり医療費順)'!$C$8</f>
        <v>0209</v>
      </c>
      <c r="F201" s="132" t="str">
        <f>'高額レセ疾病傾向(患者一人当たり医療費順)'!$D$8</f>
        <v>白血病</v>
      </c>
      <c r="G201" s="132" t="s">
        <v>496</v>
      </c>
      <c r="H201" s="40">
        <v>5</v>
      </c>
      <c r="I201" s="41">
        <v>15661840</v>
      </c>
      <c r="J201" s="42">
        <v>8005460</v>
      </c>
      <c r="K201" s="40">
        <f t="shared" si="9"/>
        <v>23667300</v>
      </c>
      <c r="L201" s="109">
        <f t="shared" si="8"/>
        <v>4733460</v>
      </c>
      <c r="M201" s="242">
        <f>IFERROR(H201/$Q$44,"-")</f>
        <v>3.6440492675460972E-4</v>
      </c>
      <c r="N201" s="26"/>
      <c r="O201" s="26"/>
      <c r="P201" s="26"/>
      <c r="Q201" s="26"/>
    </row>
    <row r="202" spans="1:17" ht="39.950000000000003" customHeight="1">
      <c r="A202" s="26"/>
      <c r="B202" s="322"/>
      <c r="C202" s="325"/>
      <c r="D202" s="333"/>
      <c r="E202" s="39" t="str">
        <f>'高額レセ疾病傾向(患者一人当たり医療費順)'!$C$9</f>
        <v>0904</v>
      </c>
      <c r="F202" s="132" t="str">
        <f>'高額レセ疾病傾向(患者一人当たり医療費順)'!$D$9</f>
        <v>くも膜下出血</v>
      </c>
      <c r="G202" s="132" t="s">
        <v>599</v>
      </c>
      <c r="H202" s="40">
        <v>6</v>
      </c>
      <c r="I202" s="41">
        <v>23579160</v>
      </c>
      <c r="J202" s="42">
        <v>908550</v>
      </c>
      <c r="K202" s="40">
        <f t="shared" si="9"/>
        <v>24487710</v>
      </c>
      <c r="L202" s="109">
        <f t="shared" ref="L202:L265" si="10">IFERROR(K202/H202,"-")</f>
        <v>4081285</v>
      </c>
      <c r="M202" s="242">
        <f>IFERROR(H202/$Q$44,"-")</f>
        <v>4.3728591210553166E-4</v>
      </c>
      <c r="N202" s="26"/>
      <c r="O202" s="26"/>
      <c r="P202" s="26"/>
      <c r="Q202" s="26"/>
    </row>
    <row r="203" spans="1:17" ht="39.950000000000003" customHeight="1">
      <c r="A203" s="26"/>
      <c r="B203" s="322"/>
      <c r="C203" s="325"/>
      <c r="D203" s="333"/>
      <c r="E203" s="39" t="str">
        <f>'高額レセ疾病傾向(患者一人当たり医療費順)'!$C$10</f>
        <v>1402</v>
      </c>
      <c r="F203" s="132" t="str">
        <f>'高額レセ疾病傾向(患者一人当たり医療費順)'!$D$10</f>
        <v>腎不全</v>
      </c>
      <c r="G203" s="132" t="s">
        <v>504</v>
      </c>
      <c r="H203" s="40">
        <v>82</v>
      </c>
      <c r="I203" s="41">
        <v>202161210</v>
      </c>
      <c r="J203" s="42">
        <v>250428870</v>
      </c>
      <c r="K203" s="40">
        <f t="shared" si="9"/>
        <v>452590080</v>
      </c>
      <c r="L203" s="109">
        <f t="shared" si="10"/>
        <v>5519391.2195121953</v>
      </c>
      <c r="M203" s="242">
        <f>IFERROR(H203/$Q$44,"-")</f>
        <v>5.9762407987755993E-3</v>
      </c>
      <c r="N203" s="26"/>
      <c r="O203" s="26"/>
      <c r="P203" s="26"/>
      <c r="Q203" s="26"/>
    </row>
    <row r="204" spans="1:17" ht="39.950000000000003" customHeight="1" thickBot="1">
      <c r="A204" s="26"/>
      <c r="B204" s="323"/>
      <c r="C204" s="326"/>
      <c r="D204" s="334"/>
      <c r="E204" s="43" t="str">
        <f>'高額レセ疾病傾向(患者一人当たり医療費順)'!$C$11</f>
        <v>0208</v>
      </c>
      <c r="F204" s="133" t="str">
        <f>'高額レセ疾病傾向(患者一人当たり医療費順)'!$D$11</f>
        <v>悪性リンパ腫</v>
      </c>
      <c r="G204" s="133" t="s">
        <v>600</v>
      </c>
      <c r="H204" s="44">
        <v>7</v>
      </c>
      <c r="I204" s="45">
        <v>8153120</v>
      </c>
      <c r="J204" s="46">
        <v>20239330</v>
      </c>
      <c r="K204" s="44">
        <f t="shared" si="9"/>
        <v>28392450</v>
      </c>
      <c r="L204" s="110">
        <f t="shared" si="10"/>
        <v>4056064.2857142859</v>
      </c>
      <c r="M204" s="243">
        <f>IFERROR(H204/$Q$44,"-")</f>
        <v>5.101668974564536E-4</v>
      </c>
      <c r="N204" s="26"/>
      <c r="O204" s="26"/>
      <c r="P204" s="26"/>
      <c r="Q204" s="26"/>
    </row>
    <row r="205" spans="1:17" ht="39.950000000000003" customHeight="1">
      <c r="A205" s="26"/>
      <c r="B205" s="321">
        <v>41</v>
      </c>
      <c r="C205" s="324" t="s">
        <v>11</v>
      </c>
      <c r="D205" s="332">
        <f>Q45</f>
        <v>25327</v>
      </c>
      <c r="E205" s="47" t="str">
        <f>'高額レセ疾病傾向(患者一人当たり医療費順)'!$C$7</f>
        <v>2210</v>
      </c>
      <c r="F205" s="131" t="str">
        <f>'高額レセ疾病傾向(患者一人当たり医療費順)'!$D$7</f>
        <v>重症急性呼吸器症候群［SARS］</v>
      </c>
      <c r="G205" s="131" t="s">
        <v>495</v>
      </c>
      <c r="H205" s="88" t="s">
        <v>495</v>
      </c>
      <c r="I205" s="89" t="s">
        <v>495</v>
      </c>
      <c r="J205" s="90" t="s">
        <v>495</v>
      </c>
      <c r="K205" s="88" t="str">
        <f t="shared" si="9"/>
        <v>-</v>
      </c>
      <c r="L205" s="111" t="str">
        <f t="shared" si="10"/>
        <v>-</v>
      </c>
      <c r="M205" s="241" t="str">
        <f>IFERROR(H205/$Q$45,"-")</f>
        <v>-</v>
      </c>
      <c r="N205" s="26"/>
      <c r="O205" s="26"/>
      <c r="P205" s="26"/>
      <c r="Q205" s="26"/>
    </row>
    <row r="206" spans="1:17" ht="39.950000000000003" customHeight="1">
      <c r="A206" s="26"/>
      <c r="B206" s="322"/>
      <c r="C206" s="325"/>
      <c r="D206" s="333"/>
      <c r="E206" s="39" t="str">
        <f>'高額レセ疾病傾向(患者一人当たり医療費順)'!$C$8</f>
        <v>0209</v>
      </c>
      <c r="F206" s="132" t="str">
        <f>'高額レセ疾病傾向(患者一人当たり医療費順)'!$D$8</f>
        <v>白血病</v>
      </c>
      <c r="G206" s="132" t="s">
        <v>601</v>
      </c>
      <c r="H206" s="40">
        <v>14</v>
      </c>
      <c r="I206" s="41">
        <v>71429080</v>
      </c>
      <c r="J206" s="42">
        <v>38497270</v>
      </c>
      <c r="K206" s="40">
        <f t="shared" si="9"/>
        <v>109926350</v>
      </c>
      <c r="L206" s="109">
        <f t="shared" si="10"/>
        <v>7851882.1428571427</v>
      </c>
      <c r="M206" s="242">
        <f>IFERROR(H206/$Q$45,"-")</f>
        <v>5.5276977139021596E-4</v>
      </c>
      <c r="N206" s="26"/>
      <c r="O206" s="26"/>
      <c r="P206" s="26"/>
      <c r="Q206" s="26"/>
    </row>
    <row r="207" spans="1:17" ht="39.950000000000003" customHeight="1">
      <c r="A207" s="26"/>
      <c r="B207" s="322"/>
      <c r="C207" s="325"/>
      <c r="D207" s="333"/>
      <c r="E207" s="39" t="str">
        <f>'高額レセ疾病傾向(患者一人当たり医療費順)'!$C$9</f>
        <v>0904</v>
      </c>
      <c r="F207" s="132" t="str">
        <f>'高額レセ疾病傾向(患者一人当たり医療費順)'!$D$9</f>
        <v>くも膜下出血</v>
      </c>
      <c r="G207" s="132" t="s">
        <v>503</v>
      </c>
      <c r="H207" s="40">
        <v>3</v>
      </c>
      <c r="I207" s="41">
        <v>23492580</v>
      </c>
      <c r="J207" s="42">
        <v>41400</v>
      </c>
      <c r="K207" s="40">
        <f t="shared" si="9"/>
        <v>23533980</v>
      </c>
      <c r="L207" s="109">
        <f t="shared" si="10"/>
        <v>7844660</v>
      </c>
      <c r="M207" s="242">
        <f>IFERROR(H207/$Q$45,"-")</f>
        <v>1.1845066529790342E-4</v>
      </c>
      <c r="N207" s="26"/>
      <c r="O207" s="26"/>
      <c r="P207" s="26"/>
      <c r="Q207" s="26"/>
    </row>
    <row r="208" spans="1:17" ht="39.950000000000003" customHeight="1">
      <c r="A208" s="26"/>
      <c r="B208" s="322"/>
      <c r="C208" s="325"/>
      <c r="D208" s="333"/>
      <c r="E208" s="39" t="str">
        <f>'高額レセ疾病傾向(患者一人当たり医療費順)'!$C$10</f>
        <v>1402</v>
      </c>
      <c r="F208" s="132" t="str">
        <f>'高額レセ疾病傾向(患者一人当たり医療費順)'!$D$10</f>
        <v>腎不全</v>
      </c>
      <c r="G208" s="132" t="s">
        <v>504</v>
      </c>
      <c r="H208" s="40">
        <v>145</v>
      </c>
      <c r="I208" s="41">
        <v>396100220</v>
      </c>
      <c r="J208" s="42">
        <v>452065900</v>
      </c>
      <c r="K208" s="40">
        <f t="shared" si="9"/>
        <v>848166120</v>
      </c>
      <c r="L208" s="109">
        <f t="shared" si="10"/>
        <v>5849421.5172413792</v>
      </c>
      <c r="M208" s="242">
        <f>IFERROR(H208/$Q$45,"-")</f>
        <v>5.7251154893986651E-3</v>
      </c>
      <c r="N208" s="26"/>
      <c r="O208" s="26"/>
      <c r="P208" s="26"/>
      <c r="Q208" s="26"/>
    </row>
    <row r="209" spans="1:17" ht="39.950000000000003" customHeight="1" thickBot="1">
      <c r="A209" s="26"/>
      <c r="B209" s="323"/>
      <c r="C209" s="326"/>
      <c r="D209" s="334"/>
      <c r="E209" s="43" t="str">
        <f>'高額レセ疾病傾向(患者一人当たり医療費順)'!$C$11</f>
        <v>0208</v>
      </c>
      <c r="F209" s="133" t="str">
        <f>'高額レセ疾病傾向(患者一人当たり医療費順)'!$D$11</f>
        <v>悪性リンパ腫</v>
      </c>
      <c r="G209" s="132" t="s">
        <v>602</v>
      </c>
      <c r="H209" s="40">
        <v>31</v>
      </c>
      <c r="I209" s="41">
        <v>120457150</v>
      </c>
      <c r="J209" s="42">
        <v>81903380</v>
      </c>
      <c r="K209" s="40">
        <f t="shared" si="9"/>
        <v>202360530</v>
      </c>
      <c r="L209" s="109">
        <f t="shared" si="10"/>
        <v>6527759.0322580645</v>
      </c>
      <c r="M209" s="242">
        <f>IFERROR(H209/$Q$45,"-")</f>
        <v>1.2239902080783353E-3</v>
      </c>
      <c r="N209" s="26"/>
      <c r="O209" s="26"/>
      <c r="P209" s="26"/>
      <c r="Q209" s="26"/>
    </row>
    <row r="210" spans="1:17" ht="39.950000000000003" customHeight="1">
      <c r="A210" s="26"/>
      <c r="B210" s="321">
        <v>42</v>
      </c>
      <c r="C210" s="324" t="s">
        <v>12</v>
      </c>
      <c r="D210" s="332">
        <f>Q46</f>
        <v>66900</v>
      </c>
      <c r="E210" s="47" t="str">
        <f>'高額レセ疾病傾向(患者一人当たり医療費順)'!$C$7</f>
        <v>2210</v>
      </c>
      <c r="F210" s="131" t="str">
        <f>'高額レセ疾病傾向(患者一人当たり医療費順)'!$D$7</f>
        <v>重症急性呼吸器症候群［SARS］</v>
      </c>
      <c r="G210" s="131" t="s">
        <v>495</v>
      </c>
      <c r="H210" s="88" t="s">
        <v>495</v>
      </c>
      <c r="I210" s="89" t="s">
        <v>495</v>
      </c>
      <c r="J210" s="90" t="s">
        <v>495</v>
      </c>
      <c r="K210" s="88" t="str">
        <f t="shared" si="9"/>
        <v>-</v>
      </c>
      <c r="L210" s="111" t="str">
        <f t="shared" si="10"/>
        <v>-</v>
      </c>
      <c r="M210" s="241" t="str">
        <f>IFERROR(H210/$Q$46,"-")</f>
        <v>-</v>
      </c>
      <c r="N210" s="26"/>
      <c r="O210" s="26"/>
      <c r="P210" s="26"/>
      <c r="Q210" s="26"/>
    </row>
    <row r="211" spans="1:17" ht="39.950000000000003" customHeight="1">
      <c r="A211" s="26"/>
      <c r="B211" s="322"/>
      <c r="C211" s="325"/>
      <c r="D211" s="333"/>
      <c r="E211" s="39" t="str">
        <f>'高額レセ疾病傾向(患者一人当たり医療費順)'!$C$8</f>
        <v>0209</v>
      </c>
      <c r="F211" s="132" t="str">
        <f>'高額レセ疾病傾向(患者一人当たり医療費順)'!$D$8</f>
        <v>白血病</v>
      </c>
      <c r="G211" s="132" t="s">
        <v>496</v>
      </c>
      <c r="H211" s="40">
        <v>24</v>
      </c>
      <c r="I211" s="41">
        <v>46436210</v>
      </c>
      <c r="J211" s="42">
        <v>86521240</v>
      </c>
      <c r="K211" s="40">
        <f t="shared" si="9"/>
        <v>132957450</v>
      </c>
      <c r="L211" s="109">
        <f t="shared" si="10"/>
        <v>5539893.75</v>
      </c>
      <c r="M211" s="242">
        <f>IFERROR(H211/$Q$46,"-")</f>
        <v>3.5874439461883406E-4</v>
      </c>
      <c r="N211" s="26"/>
      <c r="O211" s="26"/>
      <c r="P211" s="26"/>
      <c r="Q211" s="26"/>
    </row>
    <row r="212" spans="1:17" ht="39.950000000000003" customHeight="1">
      <c r="A212" s="26"/>
      <c r="B212" s="322"/>
      <c r="C212" s="325"/>
      <c r="D212" s="333"/>
      <c r="E212" s="39" t="str">
        <f>'高額レセ疾病傾向(患者一人当たり医療費順)'!$C$9</f>
        <v>0904</v>
      </c>
      <c r="F212" s="132" t="str">
        <f>'高額レセ疾病傾向(患者一人当たり医療費順)'!$D$9</f>
        <v>くも膜下出血</v>
      </c>
      <c r="G212" s="132" t="s">
        <v>603</v>
      </c>
      <c r="H212" s="40">
        <v>19</v>
      </c>
      <c r="I212" s="41">
        <v>103055460</v>
      </c>
      <c r="J212" s="42">
        <v>3003580</v>
      </c>
      <c r="K212" s="40">
        <f t="shared" si="9"/>
        <v>106059040</v>
      </c>
      <c r="L212" s="109">
        <f t="shared" si="10"/>
        <v>5582054.7368421052</v>
      </c>
      <c r="M212" s="242">
        <f>IFERROR(H212/$Q$46,"-")</f>
        <v>2.8400597907324364E-4</v>
      </c>
      <c r="N212" s="26"/>
      <c r="O212" s="26"/>
      <c r="P212" s="26"/>
      <c r="Q212" s="26"/>
    </row>
    <row r="213" spans="1:17" ht="39.950000000000003" customHeight="1">
      <c r="A213" s="26"/>
      <c r="B213" s="322"/>
      <c r="C213" s="325"/>
      <c r="D213" s="333"/>
      <c r="E213" s="39" t="str">
        <f>'高額レセ疾病傾向(患者一人当たり医療費順)'!$C$10</f>
        <v>1402</v>
      </c>
      <c r="F213" s="132" t="str">
        <f>'高額レセ疾病傾向(患者一人当たり医療費順)'!$D$10</f>
        <v>腎不全</v>
      </c>
      <c r="G213" s="132" t="s">
        <v>498</v>
      </c>
      <c r="H213" s="40">
        <v>313</v>
      </c>
      <c r="I213" s="41">
        <v>1010427610</v>
      </c>
      <c r="J213" s="42">
        <v>872450110</v>
      </c>
      <c r="K213" s="40">
        <f t="shared" si="9"/>
        <v>1882877720</v>
      </c>
      <c r="L213" s="109">
        <f t="shared" si="10"/>
        <v>6015583.7699680515</v>
      </c>
      <c r="M213" s="242">
        <f>IFERROR(H213/$Q$46,"-")</f>
        <v>4.678624813153961E-3</v>
      </c>
      <c r="N213" s="26"/>
      <c r="O213" s="26"/>
      <c r="P213" s="26"/>
      <c r="Q213" s="26"/>
    </row>
    <row r="214" spans="1:17" ht="39.950000000000003" customHeight="1" thickBot="1">
      <c r="A214" s="26"/>
      <c r="B214" s="323"/>
      <c r="C214" s="326"/>
      <c r="D214" s="334"/>
      <c r="E214" s="43" t="str">
        <f>'高額レセ疾病傾向(患者一人当たり医療費順)'!$C$11</f>
        <v>0208</v>
      </c>
      <c r="F214" s="133" t="str">
        <f>'高額レセ疾病傾向(患者一人当たり医療費順)'!$D$11</f>
        <v>悪性リンパ腫</v>
      </c>
      <c r="G214" s="133" t="s">
        <v>552</v>
      </c>
      <c r="H214" s="44">
        <v>64</v>
      </c>
      <c r="I214" s="45">
        <v>185049170</v>
      </c>
      <c r="J214" s="46">
        <v>190032700</v>
      </c>
      <c r="K214" s="44">
        <f t="shared" si="9"/>
        <v>375081870</v>
      </c>
      <c r="L214" s="110">
        <f t="shared" si="10"/>
        <v>5860654.21875</v>
      </c>
      <c r="M214" s="243">
        <f>IFERROR(H214/$Q$46,"-")</f>
        <v>9.5665171898355757E-4</v>
      </c>
      <c r="N214" s="26"/>
      <c r="O214" s="26"/>
      <c r="P214" s="26"/>
      <c r="Q214" s="26"/>
    </row>
    <row r="215" spans="1:17" ht="39.950000000000003" customHeight="1">
      <c r="A215" s="26"/>
      <c r="B215" s="321">
        <v>43</v>
      </c>
      <c r="C215" s="324" t="s">
        <v>8</v>
      </c>
      <c r="D215" s="332">
        <f>Q47</f>
        <v>41176</v>
      </c>
      <c r="E215" s="47" t="str">
        <f>'高額レセ疾病傾向(患者一人当たり医療費順)'!$C$7</f>
        <v>2210</v>
      </c>
      <c r="F215" s="131" t="str">
        <f>'高額レセ疾病傾向(患者一人当たり医療費順)'!$D$7</f>
        <v>重症急性呼吸器症候群［SARS］</v>
      </c>
      <c r="G215" s="131" t="s">
        <v>495</v>
      </c>
      <c r="H215" s="88" t="s">
        <v>495</v>
      </c>
      <c r="I215" s="89" t="s">
        <v>495</v>
      </c>
      <c r="J215" s="90" t="s">
        <v>495</v>
      </c>
      <c r="K215" s="88" t="str">
        <f t="shared" si="9"/>
        <v>-</v>
      </c>
      <c r="L215" s="111" t="str">
        <f t="shared" si="10"/>
        <v>-</v>
      </c>
      <c r="M215" s="241" t="str">
        <f>IFERROR(H215/$Q$47,"-")</f>
        <v>-</v>
      </c>
      <c r="N215" s="26"/>
      <c r="O215" s="26"/>
      <c r="P215" s="26"/>
      <c r="Q215" s="26"/>
    </row>
    <row r="216" spans="1:17" ht="39.950000000000003" customHeight="1">
      <c r="A216" s="26"/>
      <c r="B216" s="322"/>
      <c r="C216" s="325"/>
      <c r="D216" s="333"/>
      <c r="E216" s="39" t="str">
        <f>'高額レセ疾病傾向(患者一人当たり医療費順)'!$C$8</f>
        <v>0209</v>
      </c>
      <c r="F216" s="132" t="str">
        <f>'高額レセ疾病傾向(患者一人当たり医療費順)'!$D$8</f>
        <v>白血病</v>
      </c>
      <c r="G216" s="132" t="s">
        <v>496</v>
      </c>
      <c r="H216" s="40">
        <v>25</v>
      </c>
      <c r="I216" s="41">
        <v>86676760</v>
      </c>
      <c r="J216" s="42">
        <v>102572180</v>
      </c>
      <c r="K216" s="40">
        <f t="shared" si="9"/>
        <v>189248940</v>
      </c>
      <c r="L216" s="109">
        <f t="shared" si="10"/>
        <v>7569957.5999999996</v>
      </c>
      <c r="M216" s="242">
        <f>IFERROR(H216/$Q$47,"-")</f>
        <v>6.0714979599766857E-4</v>
      </c>
      <c r="N216" s="26"/>
      <c r="O216" s="26"/>
      <c r="P216" s="26"/>
      <c r="Q216" s="26"/>
    </row>
    <row r="217" spans="1:17" ht="39.950000000000003" customHeight="1">
      <c r="A217" s="26"/>
      <c r="B217" s="322"/>
      <c r="C217" s="325"/>
      <c r="D217" s="333"/>
      <c r="E217" s="39" t="str">
        <f>'高額レセ疾病傾向(患者一人当たり医療費順)'!$C$9</f>
        <v>0904</v>
      </c>
      <c r="F217" s="132" t="str">
        <f>'高額レセ疾病傾向(患者一人当たり医療費順)'!$D$9</f>
        <v>くも膜下出血</v>
      </c>
      <c r="G217" s="132" t="s">
        <v>604</v>
      </c>
      <c r="H217" s="40">
        <v>6</v>
      </c>
      <c r="I217" s="41">
        <v>23717080</v>
      </c>
      <c r="J217" s="42">
        <v>1069180</v>
      </c>
      <c r="K217" s="40">
        <f t="shared" si="9"/>
        <v>24786260</v>
      </c>
      <c r="L217" s="109">
        <f t="shared" si="10"/>
        <v>4131043.3333333335</v>
      </c>
      <c r="M217" s="242">
        <f>IFERROR(H217/$Q$47,"-")</f>
        <v>1.4571595103944046E-4</v>
      </c>
      <c r="N217" s="26"/>
      <c r="O217" s="26"/>
      <c r="P217" s="26"/>
      <c r="Q217" s="26"/>
    </row>
    <row r="218" spans="1:17" ht="39.950000000000003" customHeight="1">
      <c r="A218" s="26"/>
      <c r="B218" s="322"/>
      <c r="C218" s="325"/>
      <c r="D218" s="333"/>
      <c r="E218" s="39" t="str">
        <f>'高額レセ疾病傾向(患者一人当たり医療費順)'!$C$10</f>
        <v>1402</v>
      </c>
      <c r="F218" s="132" t="str">
        <f>'高額レセ疾病傾向(患者一人当たり医療費順)'!$D$10</f>
        <v>腎不全</v>
      </c>
      <c r="G218" s="132" t="s">
        <v>504</v>
      </c>
      <c r="H218" s="40">
        <v>210</v>
      </c>
      <c r="I218" s="41">
        <v>539207180</v>
      </c>
      <c r="J218" s="42">
        <v>635771980</v>
      </c>
      <c r="K218" s="40">
        <f t="shared" si="9"/>
        <v>1174979160</v>
      </c>
      <c r="L218" s="109">
        <f t="shared" si="10"/>
        <v>5595138.8571428573</v>
      </c>
      <c r="M218" s="242">
        <f>IFERROR(H218/$Q$47,"-")</f>
        <v>5.1000582863804161E-3</v>
      </c>
      <c r="N218" s="26"/>
      <c r="O218" s="26"/>
      <c r="P218" s="26"/>
      <c r="Q218" s="26"/>
    </row>
    <row r="219" spans="1:17" ht="39.950000000000003" customHeight="1" thickBot="1">
      <c r="A219" s="26"/>
      <c r="B219" s="323"/>
      <c r="C219" s="326"/>
      <c r="D219" s="334"/>
      <c r="E219" s="43" t="str">
        <f>'高額レセ疾病傾向(患者一人当たり医療費順)'!$C$11</f>
        <v>0208</v>
      </c>
      <c r="F219" s="133" t="str">
        <f>'高額レセ疾病傾向(患者一人当たり医療費順)'!$D$11</f>
        <v>悪性リンパ腫</v>
      </c>
      <c r="G219" s="132" t="s">
        <v>605</v>
      </c>
      <c r="H219" s="40">
        <v>50</v>
      </c>
      <c r="I219" s="41">
        <v>249355510</v>
      </c>
      <c r="J219" s="42">
        <v>86206910</v>
      </c>
      <c r="K219" s="40">
        <f t="shared" si="9"/>
        <v>335562420</v>
      </c>
      <c r="L219" s="109">
        <f t="shared" si="10"/>
        <v>6711248.4000000004</v>
      </c>
      <c r="M219" s="242">
        <f>IFERROR(H219/$Q$47,"-")</f>
        <v>1.2142995919953371E-3</v>
      </c>
      <c r="N219" s="26"/>
      <c r="O219" s="26"/>
      <c r="P219" s="26"/>
      <c r="Q219" s="26"/>
    </row>
    <row r="220" spans="1:17" ht="39.950000000000003" customHeight="1">
      <c r="A220" s="26"/>
      <c r="B220" s="321">
        <v>44</v>
      </c>
      <c r="C220" s="324" t="s">
        <v>18</v>
      </c>
      <c r="D220" s="332">
        <f>Q48</f>
        <v>44796</v>
      </c>
      <c r="E220" s="47" t="str">
        <f>'高額レセ疾病傾向(患者一人当たり医療費順)'!$C$7</f>
        <v>2210</v>
      </c>
      <c r="F220" s="131" t="str">
        <f>'高額レセ疾病傾向(患者一人当たり医療費順)'!$D$7</f>
        <v>重症急性呼吸器症候群［SARS］</v>
      </c>
      <c r="G220" s="131" t="s">
        <v>495</v>
      </c>
      <c r="H220" s="88" t="s">
        <v>495</v>
      </c>
      <c r="I220" s="89" t="s">
        <v>495</v>
      </c>
      <c r="J220" s="90" t="s">
        <v>495</v>
      </c>
      <c r="K220" s="88" t="str">
        <f t="shared" si="9"/>
        <v>-</v>
      </c>
      <c r="L220" s="111" t="str">
        <f t="shared" si="10"/>
        <v>-</v>
      </c>
      <c r="M220" s="241" t="str">
        <f>IFERROR(H220/$Q$48,"-")</f>
        <v>-</v>
      </c>
      <c r="N220" s="26"/>
      <c r="O220" s="26"/>
      <c r="P220" s="26"/>
      <c r="Q220" s="26"/>
    </row>
    <row r="221" spans="1:17" ht="39.950000000000003" customHeight="1">
      <c r="A221" s="26"/>
      <c r="B221" s="322"/>
      <c r="C221" s="325"/>
      <c r="D221" s="333"/>
      <c r="E221" s="39" t="str">
        <f>'高額レセ疾病傾向(患者一人当たり医療費順)'!$C$8</f>
        <v>0209</v>
      </c>
      <c r="F221" s="132" t="str">
        <f>'高額レセ疾病傾向(患者一人当たり医療費順)'!$D$8</f>
        <v>白血病</v>
      </c>
      <c r="G221" s="132" t="s">
        <v>606</v>
      </c>
      <c r="H221" s="40">
        <v>19</v>
      </c>
      <c r="I221" s="41">
        <v>90431040</v>
      </c>
      <c r="J221" s="42">
        <v>34763840</v>
      </c>
      <c r="K221" s="40">
        <f t="shared" si="9"/>
        <v>125194880</v>
      </c>
      <c r="L221" s="109">
        <f t="shared" si="10"/>
        <v>6589204.2105263155</v>
      </c>
      <c r="M221" s="242">
        <f>IFERROR(H221/$Q$48,"-")</f>
        <v>4.2414501294758459E-4</v>
      </c>
      <c r="N221" s="26"/>
      <c r="O221" s="26"/>
      <c r="P221" s="26"/>
      <c r="Q221" s="26"/>
    </row>
    <row r="222" spans="1:17" ht="39.950000000000003" customHeight="1">
      <c r="A222" s="26"/>
      <c r="B222" s="322"/>
      <c r="C222" s="325"/>
      <c r="D222" s="333"/>
      <c r="E222" s="39" t="str">
        <f>'高額レセ疾病傾向(患者一人当たり医療費順)'!$C$9</f>
        <v>0904</v>
      </c>
      <c r="F222" s="132" t="str">
        <f>'高額レセ疾病傾向(患者一人当たり医療費順)'!$D$9</f>
        <v>くも膜下出血</v>
      </c>
      <c r="G222" s="132" t="s">
        <v>607</v>
      </c>
      <c r="H222" s="40">
        <v>12</v>
      </c>
      <c r="I222" s="41">
        <v>49059690</v>
      </c>
      <c r="J222" s="42">
        <v>4261090</v>
      </c>
      <c r="K222" s="40">
        <f t="shared" si="9"/>
        <v>53320780</v>
      </c>
      <c r="L222" s="109">
        <f t="shared" si="10"/>
        <v>4443398.333333333</v>
      </c>
      <c r="M222" s="242">
        <f>IFERROR(H222/$Q$48,"-")</f>
        <v>2.6788106080900083E-4</v>
      </c>
      <c r="N222" s="26"/>
      <c r="O222" s="26"/>
      <c r="P222" s="26"/>
      <c r="Q222" s="26"/>
    </row>
    <row r="223" spans="1:17" ht="39.950000000000003" customHeight="1">
      <c r="A223" s="26"/>
      <c r="B223" s="322"/>
      <c r="C223" s="325"/>
      <c r="D223" s="333"/>
      <c r="E223" s="39" t="str">
        <f>'高額レセ疾病傾向(患者一人当たり医療費順)'!$C$10</f>
        <v>1402</v>
      </c>
      <c r="F223" s="132" t="str">
        <f>'高額レセ疾病傾向(患者一人当たり医療費順)'!$D$10</f>
        <v>腎不全</v>
      </c>
      <c r="G223" s="132" t="s">
        <v>504</v>
      </c>
      <c r="H223" s="40">
        <v>214</v>
      </c>
      <c r="I223" s="41">
        <v>416651710</v>
      </c>
      <c r="J223" s="42">
        <v>775137930</v>
      </c>
      <c r="K223" s="40">
        <f t="shared" si="9"/>
        <v>1191789640</v>
      </c>
      <c r="L223" s="109">
        <f t="shared" si="10"/>
        <v>5569110.4672897197</v>
      </c>
      <c r="M223" s="242">
        <f>IFERROR(H223/$Q$48,"-")</f>
        <v>4.7772122510938474E-3</v>
      </c>
      <c r="N223" s="26"/>
      <c r="O223" s="26"/>
      <c r="P223" s="26"/>
      <c r="Q223" s="26"/>
    </row>
    <row r="224" spans="1:17" ht="39.950000000000003" customHeight="1" thickBot="1">
      <c r="A224" s="26"/>
      <c r="B224" s="323"/>
      <c r="C224" s="326"/>
      <c r="D224" s="334"/>
      <c r="E224" s="43" t="str">
        <f>'高額レセ疾病傾向(患者一人当たり医療費順)'!$C$11</f>
        <v>0208</v>
      </c>
      <c r="F224" s="133" t="str">
        <f>'高額レセ疾病傾向(患者一人当たり医療費順)'!$D$11</f>
        <v>悪性リンパ腫</v>
      </c>
      <c r="G224" s="132" t="s">
        <v>608</v>
      </c>
      <c r="H224" s="40">
        <v>43</v>
      </c>
      <c r="I224" s="41">
        <v>100230980</v>
      </c>
      <c r="J224" s="42">
        <v>93430850</v>
      </c>
      <c r="K224" s="40">
        <f t="shared" si="9"/>
        <v>193661830</v>
      </c>
      <c r="L224" s="109">
        <f t="shared" si="10"/>
        <v>4503763.4883720931</v>
      </c>
      <c r="M224" s="242">
        <f>IFERROR(H224/$Q$48,"-")</f>
        <v>9.5990713456558618E-4</v>
      </c>
      <c r="N224" s="26"/>
      <c r="O224" s="26"/>
      <c r="P224" s="26"/>
      <c r="Q224" s="26"/>
    </row>
    <row r="225" spans="1:17" ht="39.950000000000003" customHeight="1">
      <c r="A225" s="26"/>
      <c r="B225" s="321">
        <v>45</v>
      </c>
      <c r="C225" s="324" t="s">
        <v>41</v>
      </c>
      <c r="D225" s="332">
        <f>Q49</f>
        <v>15681</v>
      </c>
      <c r="E225" s="47" t="str">
        <f>'高額レセ疾病傾向(患者一人当たり医療費順)'!$C$7</f>
        <v>2210</v>
      </c>
      <c r="F225" s="131" t="str">
        <f>'高額レセ疾病傾向(患者一人当たり医療費順)'!$D$7</f>
        <v>重症急性呼吸器症候群［SARS］</v>
      </c>
      <c r="G225" s="131" t="s">
        <v>495</v>
      </c>
      <c r="H225" s="88" t="s">
        <v>495</v>
      </c>
      <c r="I225" s="89" t="s">
        <v>495</v>
      </c>
      <c r="J225" s="90" t="s">
        <v>495</v>
      </c>
      <c r="K225" s="88" t="str">
        <f t="shared" si="9"/>
        <v>-</v>
      </c>
      <c r="L225" s="111" t="str">
        <f t="shared" si="10"/>
        <v>-</v>
      </c>
      <c r="M225" s="241" t="str">
        <f>IFERROR(H225/$Q$49,"-")</f>
        <v>-</v>
      </c>
      <c r="N225" s="26"/>
      <c r="O225" s="26"/>
      <c r="P225" s="26"/>
      <c r="Q225" s="26"/>
    </row>
    <row r="226" spans="1:17" ht="39.950000000000003" customHeight="1">
      <c r="A226" s="26"/>
      <c r="B226" s="322"/>
      <c r="C226" s="325"/>
      <c r="D226" s="333"/>
      <c r="E226" s="39" t="str">
        <f>'高額レセ疾病傾向(患者一人当たり医療費順)'!$C$8</f>
        <v>0209</v>
      </c>
      <c r="F226" s="132" t="str">
        <f>'高額レセ疾病傾向(患者一人当たり医療費順)'!$D$8</f>
        <v>白血病</v>
      </c>
      <c r="G226" s="132" t="s">
        <v>609</v>
      </c>
      <c r="H226" s="40">
        <v>5</v>
      </c>
      <c r="I226" s="41">
        <v>24265610</v>
      </c>
      <c r="J226" s="42">
        <v>7591690</v>
      </c>
      <c r="K226" s="40">
        <f t="shared" si="9"/>
        <v>31857300</v>
      </c>
      <c r="L226" s="109">
        <f t="shared" si="10"/>
        <v>6371460</v>
      </c>
      <c r="M226" s="242">
        <f>IFERROR(H226/$Q$49,"-")</f>
        <v>3.1885721573879215E-4</v>
      </c>
      <c r="N226" s="26"/>
      <c r="O226" s="26"/>
      <c r="P226" s="26"/>
      <c r="Q226" s="26"/>
    </row>
    <row r="227" spans="1:17" ht="39.950000000000003" customHeight="1">
      <c r="A227" s="26"/>
      <c r="B227" s="322"/>
      <c r="C227" s="325"/>
      <c r="D227" s="333"/>
      <c r="E227" s="39" t="str">
        <f>'高額レセ疾病傾向(患者一人当たり医療費順)'!$C$9</f>
        <v>0904</v>
      </c>
      <c r="F227" s="132" t="str">
        <f>'高額レセ疾病傾向(患者一人当たり医療費順)'!$D$9</f>
        <v>くも膜下出血</v>
      </c>
      <c r="G227" s="132" t="s">
        <v>610</v>
      </c>
      <c r="H227" s="40">
        <v>5</v>
      </c>
      <c r="I227" s="41">
        <v>27014640</v>
      </c>
      <c r="J227" s="42">
        <v>940760</v>
      </c>
      <c r="K227" s="40">
        <f t="shared" si="9"/>
        <v>27955400</v>
      </c>
      <c r="L227" s="109">
        <f t="shared" si="10"/>
        <v>5591080</v>
      </c>
      <c r="M227" s="242">
        <f>IFERROR(H227/$Q$49,"-")</f>
        <v>3.1885721573879215E-4</v>
      </c>
      <c r="N227" s="26"/>
      <c r="O227" s="26"/>
      <c r="P227" s="26"/>
      <c r="Q227" s="26"/>
    </row>
    <row r="228" spans="1:17" ht="39.950000000000003" customHeight="1">
      <c r="A228" s="26"/>
      <c r="B228" s="322"/>
      <c r="C228" s="325"/>
      <c r="D228" s="333"/>
      <c r="E228" s="39" t="str">
        <f>'高額レセ疾病傾向(患者一人当たり医療費順)'!$C$10</f>
        <v>1402</v>
      </c>
      <c r="F228" s="132" t="str">
        <f>'高額レセ疾病傾向(患者一人当たり医療費順)'!$D$10</f>
        <v>腎不全</v>
      </c>
      <c r="G228" s="132" t="s">
        <v>504</v>
      </c>
      <c r="H228" s="40">
        <v>76</v>
      </c>
      <c r="I228" s="41">
        <v>286744340</v>
      </c>
      <c r="J228" s="42">
        <v>178366690</v>
      </c>
      <c r="K228" s="40">
        <f t="shared" si="9"/>
        <v>465111030</v>
      </c>
      <c r="L228" s="109">
        <f t="shared" si="10"/>
        <v>6119881.9736842103</v>
      </c>
      <c r="M228" s="242">
        <f>IFERROR(H228/$Q$49,"-")</f>
        <v>4.8466296792296411E-3</v>
      </c>
      <c r="N228" s="26"/>
      <c r="O228" s="26"/>
      <c r="P228" s="26"/>
      <c r="Q228" s="26"/>
    </row>
    <row r="229" spans="1:17" ht="39.950000000000003" customHeight="1" thickBot="1">
      <c r="A229" s="26"/>
      <c r="B229" s="323"/>
      <c r="C229" s="326"/>
      <c r="D229" s="334"/>
      <c r="E229" s="43" t="str">
        <f>'高額レセ疾病傾向(患者一人当たり医療費順)'!$C$11</f>
        <v>0208</v>
      </c>
      <c r="F229" s="133" t="str">
        <f>'高額レセ疾病傾向(患者一人当たり医療費順)'!$D$11</f>
        <v>悪性リンパ腫</v>
      </c>
      <c r="G229" s="132" t="s">
        <v>516</v>
      </c>
      <c r="H229" s="40">
        <v>15</v>
      </c>
      <c r="I229" s="41">
        <v>25589390</v>
      </c>
      <c r="J229" s="42">
        <v>43742940</v>
      </c>
      <c r="K229" s="40">
        <f t="shared" si="9"/>
        <v>69332330</v>
      </c>
      <c r="L229" s="109">
        <f t="shared" si="10"/>
        <v>4622155.333333333</v>
      </c>
      <c r="M229" s="242">
        <f>IFERROR(H229/$Q$49,"-")</f>
        <v>9.5657164721637655E-4</v>
      </c>
      <c r="N229" s="26"/>
      <c r="O229" s="26"/>
      <c r="P229" s="26"/>
      <c r="Q229" s="26"/>
    </row>
    <row r="230" spans="1:17" ht="39.950000000000003" customHeight="1">
      <c r="A230" s="26"/>
      <c r="B230" s="321">
        <v>46</v>
      </c>
      <c r="C230" s="324" t="s">
        <v>21</v>
      </c>
      <c r="D230" s="332">
        <f>Q50</f>
        <v>20155</v>
      </c>
      <c r="E230" s="47" t="str">
        <f>'高額レセ疾病傾向(患者一人当たり医療費順)'!$C$7</f>
        <v>2210</v>
      </c>
      <c r="F230" s="131" t="str">
        <f>'高額レセ疾病傾向(患者一人当たり医療費順)'!$D$7</f>
        <v>重症急性呼吸器症候群［SARS］</v>
      </c>
      <c r="G230" s="131" t="s">
        <v>495</v>
      </c>
      <c r="H230" s="88" t="s">
        <v>495</v>
      </c>
      <c r="I230" s="89" t="s">
        <v>495</v>
      </c>
      <c r="J230" s="90" t="s">
        <v>495</v>
      </c>
      <c r="K230" s="88" t="str">
        <f t="shared" si="9"/>
        <v>-</v>
      </c>
      <c r="L230" s="111" t="str">
        <f t="shared" si="10"/>
        <v>-</v>
      </c>
      <c r="M230" s="241" t="str">
        <f>IFERROR(H230/$Q$50,"-")</f>
        <v>-</v>
      </c>
      <c r="N230" s="26"/>
      <c r="O230" s="26"/>
      <c r="P230" s="26"/>
      <c r="Q230" s="26"/>
    </row>
    <row r="231" spans="1:17" ht="39.950000000000003" customHeight="1">
      <c r="A231" s="26"/>
      <c r="B231" s="322"/>
      <c r="C231" s="325"/>
      <c r="D231" s="333"/>
      <c r="E231" s="39" t="str">
        <f>'高額レセ疾病傾向(患者一人当たり医療費順)'!$C$8</f>
        <v>0209</v>
      </c>
      <c r="F231" s="132" t="str">
        <f>'高額レセ疾病傾向(患者一人当たり医療費順)'!$D$8</f>
        <v>白血病</v>
      </c>
      <c r="G231" s="132" t="s">
        <v>577</v>
      </c>
      <c r="H231" s="40">
        <v>11</v>
      </c>
      <c r="I231" s="41">
        <v>39160710</v>
      </c>
      <c r="J231" s="42">
        <v>23641800</v>
      </c>
      <c r="K231" s="40">
        <f t="shared" si="9"/>
        <v>62802510</v>
      </c>
      <c r="L231" s="109">
        <f t="shared" si="10"/>
        <v>5709319.0909090908</v>
      </c>
      <c r="M231" s="242">
        <f>IFERROR(H231/$Q$50,"-")</f>
        <v>5.457702803274622E-4</v>
      </c>
      <c r="N231" s="26"/>
      <c r="O231" s="26"/>
      <c r="P231" s="26"/>
      <c r="Q231" s="26"/>
    </row>
    <row r="232" spans="1:17" ht="39.950000000000003" customHeight="1">
      <c r="A232" s="26"/>
      <c r="B232" s="322"/>
      <c r="C232" s="325"/>
      <c r="D232" s="333"/>
      <c r="E232" s="39" t="str">
        <f>'高額レセ疾病傾向(患者一人当たり医療費順)'!$C$9</f>
        <v>0904</v>
      </c>
      <c r="F232" s="132" t="str">
        <f>'高額レセ疾病傾向(患者一人当たり医療費順)'!$D$9</f>
        <v>くも膜下出血</v>
      </c>
      <c r="G232" s="132" t="s">
        <v>611</v>
      </c>
      <c r="H232" s="40">
        <v>5</v>
      </c>
      <c r="I232" s="41">
        <v>17164240</v>
      </c>
      <c r="J232" s="42">
        <v>260900</v>
      </c>
      <c r="K232" s="40">
        <f t="shared" si="9"/>
        <v>17425140</v>
      </c>
      <c r="L232" s="109">
        <f t="shared" si="10"/>
        <v>3485028</v>
      </c>
      <c r="M232" s="242">
        <f>IFERROR(H232/$Q$50,"-")</f>
        <v>2.4807740014884643E-4</v>
      </c>
      <c r="N232" s="26"/>
      <c r="O232" s="26"/>
      <c r="P232" s="26"/>
      <c r="Q232" s="26"/>
    </row>
    <row r="233" spans="1:17" ht="39.950000000000003" customHeight="1">
      <c r="A233" s="26"/>
      <c r="B233" s="322"/>
      <c r="C233" s="325"/>
      <c r="D233" s="333"/>
      <c r="E233" s="39" t="str">
        <f>'高額レセ疾病傾向(患者一人当たり医療費順)'!$C$10</f>
        <v>1402</v>
      </c>
      <c r="F233" s="132" t="str">
        <f>'高額レセ疾病傾向(患者一人当たり医療費順)'!$D$10</f>
        <v>腎不全</v>
      </c>
      <c r="G233" s="132" t="s">
        <v>498</v>
      </c>
      <c r="H233" s="40">
        <v>95</v>
      </c>
      <c r="I233" s="41">
        <v>303848950</v>
      </c>
      <c r="J233" s="42">
        <v>288995630</v>
      </c>
      <c r="K233" s="40">
        <f t="shared" si="9"/>
        <v>592844580</v>
      </c>
      <c r="L233" s="109">
        <f t="shared" si="10"/>
        <v>6240469.2631578948</v>
      </c>
      <c r="M233" s="242">
        <f>IFERROR(H233/$Q$50,"-")</f>
        <v>4.7134706028280826E-3</v>
      </c>
      <c r="N233" s="26"/>
      <c r="O233" s="26"/>
      <c r="P233" s="26"/>
      <c r="Q233" s="26"/>
    </row>
    <row r="234" spans="1:17" ht="39.950000000000003" customHeight="1" thickBot="1">
      <c r="A234" s="26"/>
      <c r="B234" s="323"/>
      <c r="C234" s="326"/>
      <c r="D234" s="334"/>
      <c r="E234" s="43" t="str">
        <f>'高額レセ疾病傾向(患者一人当たり医療費順)'!$C$11</f>
        <v>0208</v>
      </c>
      <c r="F234" s="133" t="str">
        <f>'高額レセ疾病傾向(患者一人当たり医療費順)'!$D$11</f>
        <v>悪性リンパ腫</v>
      </c>
      <c r="G234" s="132" t="s">
        <v>556</v>
      </c>
      <c r="H234" s="40">
        <v>18</v>
      </c>
      <c r="I234" s="41">
        <v>90169690</v>
      </c>
      <c r="J234" s="42">
        <v>29966900</v>
      </c>
      <c r="K234" s="40">
        <f t="shared" si="9"/>
        <v>120136590</v>
      </c>
      <c r="L234" s="109">
        <f t="shared" si="10"/>
        <v>6674255</v>
      </c>
      <c r="M234" s="242">
        <f>IFERROR(H234/$Q$50,"-")</f>
        <v>8.9307864053584719E-4</v>
      </c>
      <c r="N234" s="26"/>
      <c r="O234" s="26"/>
      <c r="P234" s="26"/>
      <c r="Q234" s="26"/>
    </row>
    <row r="235" spans="1:17" ht="39.950000000000003" customHeight="1">
      <c r="A235" s="26"/>
      <c r="B235" s="321">
        <v>47</v>
      </c>
      <c r="C235" s="324" t="s">
        <v>13</v>
      </c>
      <c r="D235" s="332">
        <f>Q51</f>
        <v>40830</v>
      </c>
      <c r="E235" s="47" t="str">
        <f>'高額レセ疾病傾向(患者一人当たり医療費順)'!$C$7</f>
        <v>2210</v>
      </c>
      <c r="F235" s="131" t="str">
        <f>'高額レセ疾病傾向(患者一人当たり医療費順)'!$D$7</f>
        <v>重症急性呼吸器症候群［SARS］</v>
      </c>
      <c r="G235" s="131" t="s">
        <v>495</v>
      </c>
      <c r="H235" s="88" t="s">
        <v>495</v>
      </c>
      <c r="I235" s="89" t="s">
        <v>495</v>
      </c>
      <c r="J235" s="90" t="s">
        <v>495</v>
      </c>
      <c r="K235" s="88" t="str">
        <f t="shared" si="9"/>
        <v>-</v>
      </c>
      <c r="L235" s="111" t="str">
        <f t="shared" si="10"/>
        <v>-</v>
      </c>
      <c r="M235" s="241" t="str">
        <f>IFERROR(H235/$Q$51,"-")</f>
        <v>-</v>
      </c>
      <c r="N235" s="26"/>
      <c r="O235" s="26"/>
      <c r="P235" s="26"/>
      <c r="Q235" s="26"/>
    </row>
    <row r="236" spans="1:17" ht="39.950000000000003" customHeight="1">
      <c r="A236" s="26"/>
      <c r="B236" s="322"/>
      <c r="C236" s="325"/>
      <c r="D236" s="333"/>
      <c r="E236" s="39" t="str">
        <f>'高額レセ疾病傾向(患者一人当たり医療費順)'!$C$8</f>
        <v>0209</v>
      </c>
      <c r="F236" s="132" t="str">
        <f>'高額レセ疾病傾向(患者一人当たり医療費順)'!$D$8</f>
        <v>白血病</v>
      </c>
      <c r="G236" s="132" t="s">
        <v>612</v>
      </c>
      <c r="H236" s="40">
        <v>17</v>
      </c>
      <c r="I236" s="41">
        <v>83639380</v>
      </c>
      <c r="J236" s="42">
        <v>31259310</v>
      </c>
      <c r="K236" s="40">
        <f t="shared" si="9"/>
        <v>114898690</v>
      </c>
      <c r="L236" s="109">
        <f t="shared" si="10"/>
        <v>6758746.4705882352</v>
      </c>
      <c r="M236" s="242">
        <f>IFERROR(H236/$Q$51,"-")</f>
        <v>4.1636051922605929E-4</v>
      </c>
      <c r="N236" s="26"/>
      <c r="O236" s="26"/>
      <c r="P236" s="26"/>
      <c r="Q236" s="26"/>
    </row>
    <row r="237" spans="1:17" ht="39.950000000000003" customHeight="1">
      <c r="A237" s="26"/>
      <c r="B237" s="322"/>
      <c r="C237" s="325"/>
      <c r="D237" s="333"/>
      <c r="E237" s="39" t="str">
        <f>'高額レセ疾病傾向(患者一人当たり医療費順)'!$C$9</f>
        <v>0904</v>
      </c>
      <c r="F237" s="132" t="str">
        <f>'高額レセ疾病傾向(患者一人当たり医療費順)'!$D$9</f>
        <v>くも膜下出血</v>
      </c>
      <c r="G237" s="132" t="s">
        <v>501</v>
      </c>
      <c r="H237" s="40">
        <v>16</v>
      </c>
      <c r="I237" s="41">
        <v>92748750</v>
      </c>
      <c r="J237" s="42">
        <v>2280450</v>
      </c>
      <c r="K237" s="40">
        <f t="shared" si="9"/>
        <v>95029200</v>
      </c>
      <c r="L237" s="109">
        <f t="shared" si="10"/>
        <v>5939325</v>
      </c>
      <c r="M237" s="242">
        <f>IFERROR(H237/$Q$51,"-")</f>
        <v>3.9186872397746757E-4</v>
      </c>
      <c r="N237" s="26"/>
      <c r="O237" s="26"/>
      <c r="P237" s="26"/>
      <c r="Q237" s="26"/>
    </row>
    <row r="238" spans="1:17" ht="39.950000000000003" customHeight="1">
      <c r="A238" s="26"/>
      <c r="B238" s="322"/>
      <c r="C238" s="325"/>
      <c r="D238" s="333"/>
      <c r="E238" s="39" t="str">
        <f>'高額レセ疾病傾向(患者一人当たり医療費順)'!$C$10</f>
        <v>1402</v>
      </c>
      <c r="F238" s="132" t="str">
        <f>'高額レセ疾病傾向(患者一人当たり医療費順)'!$D$10</f>
        <v>腎不全</v>
      </c>
      <c r="G238" s="132" t="s">
        <v>498</v>
      </c>
      <c r="H238" s="40">
        <v>226</v>
      </c>
      <c r="I238" s="41">
        <v>624928830</v>
      </c>
      <c r="J238" s="42">
        <v>667969430</v>
      </c>
      <c r="K238" s="40">
        <f t="shared" si="9"/>
        <v>1292898260</v>
      </c>
      <c r="L238" s="109">
        <f t="shared" si="10"/>
        <v>5720788.7610619469</v>
      </c>
      <c r="M238" s="242">
        <f>IFERROR(H238/$Q$51,"-")</f>
        <v>5.5351457261817293E-3</v>
      </c>
      <c r="N238" s="26"/>
      <c r="O238" s="26"/>
      <c r="P238" s="26"/>
      <c r="Q238" s="26"/>
    </row>
    <row r="239" spans="1:17" ht="39.950000000000003" customHeight="1" thickBot="1">
      <c r="A239" s="26"/>
      <c r="B239" s="323"/>
      <c r="C239" s="326"/>
      <c r="D239" s="334"/>
      <c r="E239" s="43" t="str">
        <f>'高額レセ疾病傾向(患者一人当たり医療費順)'!$C$11</f>
        <v>0208</v>
      </c>
      <c r="F239" s="133" t="str">
        <f>'高額レセ疾病傾向(患者一人当たり医療費順)'!$D$11</f>
        <v>悪性リンパ腫</v>
      </c>
      <c r="G239" s="132" t="s">
        <v>613</v>
      </c>
      <c r="H239" s="40">
        <v>39</v>
      </c>
      <c r="I239" s="41">
        <v>101376990</v>
      </c>
      <c r="J239" s="42">
        <v>100299870</v>
      </c>
      <c r="K239" s="40">
        <f t="shared" si="9"/>
        <v>201676860</v>
      </c>
      <c r="L239" s="109">
        <f t="shared" si="10"/>
        <v>5171201.538461538</v>
      </c>
      <c r="M239" s="242">
        <f>IFERROR(H239/$Q$51,"-")</f>
        <v>9.551800146950771E-4</v>
      </c>
      <c r="N239" s="26"/>
      <c r="O239" s="26"/>
      <c r="P239" s="26"/>
      <c r="Q239" s="26"/>
    </row>
    <row r="240" spans="1:17" ht="39.950000000000003" customHeight="1">
      <c r="A240" s="26"/>
      <c r="B240" s="321">
        <v>48</v>
      </c>
      <c r="C240" s="324" t="s">
        <v>22</v>
      </c>
      <c r="D240" s="332">
        <f>Q52</f>
        <v>21923</v>
      </c>
      <c r="E240" s="47" t="str">
        <f>'高額レセ疾病傾向(患者一人当たり医療費順)'!$C$7</f>
        <v>2210</v>
      </c>
      <c r="F240" s="131" t="str">
        <f>'高額レセ疾病傾向(患者一人当たり医療費順)'!$D$7</f>
        <v>重症急性呼吸器症候群［SARS］</v>
      </c>
      <c r="G240" s="131" t="s">
        <v>495</v>
      </c>
      <c r="H240" s="88" t="s">
        <v>495</v>
      </c>
      <c r="I240" s="89" t="s">
        <v>495</v>
      </c>
      <c r="J240" s="90" t="s">
        <v>495</v>
      </c>
      <c r="K240" s="88" t="str">
        <f t="shared" si="9"/>
        <v>-</v>
      </c>
      <c r="L240" s="111" t="str">
        <f t="shared" si="10"/>
        <v>-</v>
      </c>
      <c r="M240" s="241" t="str">
        <f>IFERROR(H240/$Q$52,"-")</f>
        <v>-</v>
      </c>
      <c r="N240" s="26"/>
      <c r="O240" s="26"/>
      <c r="P240" s="26"/>
      <c r="Q240" s="26"/>
    </row>
    <row r="241" spans="1:17" ht="39.950000000000003" customHeight="1">
      <c r="A241" s="26"/>
      <c r="B241" s="322"/>
      <c r="C241" s="325"/>
      <c r="D241" s="333"/>
      <c r="E241" s="39" t="str">
        <f>'高額レセ疾病傾向(患者一人当たり医療費順)'!$C$8</f>
        <v>0209</v>
      </c>
      <c r="F241" s="132" t="str">
        <f>'高額レセ疾病傾向(患者一人当たり医療費順)'!$D$8</f>
        <v>白血病</v>
      </c>
      <c r="G241" s="132" t="s">
        <v>500</v>
      </c>
      <c r="H241" s="40">
        <v>15</v>
      </c>
      <c r="I241" s="41">
        <v>98432050</v>
      </c>
      <c r="J241" s="42">
        <v>36705700</v>
      </c>
      <c r="K241" s="40">
        <f t="shared" si="9"/>
        <v>135137750</v>
      </c>
      <c r="L241" s="109">
        <f t="shared" si="10"/>
        <v>9009183.333333334</v>
      </c>
      <c r="M241" s="242">
        <f>IFERROR(H241/$Q$52,"-")</f>
        <v>6.8421292706290194E-4</v>
      </c>
      <c r="N241" s="26"/>
      <c r="O241" s="26"/>
      <c r="P241" s="26"/>
      <c r="Q241" s="26"/>
    </row>
    <row r="242" spans="1:17" ht="39.950000000000003" customHeight="1">
      <c r="A242" s="26"/>
      <c r="B242" s="322"/>
      <c r="C242" s="325"/>
      <c r="D242" s="333"/>
      <c r="E242" s="39" t="str">
        <f>'高額レセ疾病傾向(患者一人当たり医療費順)'!$C$9</f>
        <v>0904</v>
      </c>
      <c r="F242" s="132" t="str">
        <f>'高額レセ疾病傾向(患者一人当たり医療費順)'!$D$9</f>
        <v>くも膜下出血</v>
      </c>
      <c r="G242" s="132" t="s">
        <v>614</v>
      </c>
      <c r="H242" s="40">
        <v>7</v>
      </c>
      <c r="I242" s="41">
        <v>45037730</v>
      </c>
      <c r="J242" s="42">
        <v>4460110</v>
      </c>
      <c r="K242" s="40">
        <f t="shared" si="9"/>
        <v>49497840</v>
      </c>
      <c r="L242" s="109">
        <f t="shared" si="10"/>
        <v>7071120</v>
      </c>
      <c r="M242" s="242">
        <f>IFERROR(H242/$Q$52,"-")</f>
        <v>3.1929936596268761E-4</v>
      </c>
      <c r="N242" s="26"/>
      <c r="O242" s="26"/>
      <c r="P242" s="26"/>
      <c r="Q242" s="26"/>
    </row>
    <row r="243" spans="1:17" ht="39.950000000000003" customHeight="1">
      <c r="A243" s="26"/>
      <c r="B243" s="322"/>
      <c r="C243" s="325"/>
      <c r="D243" s="333"/>
      <c r="E243" s="39" t="str">
        <f>'高額レセ疾病傾向(患者一人当たり医療費順)'!$C$10</f>
        <v>1402</v>
      </c>
      <c r="F243" s="132" t="str">
        <f>'高額レセ疾病傾向(患者一人当たり医療費順)'!$D$10</f>
        <v>腎不全</v>
      </c>
      <c r="G243" s="132" t="s">
        <v>615</v>
      </c>
      <c r="H243" s="40">
        <v>95</v>
      </c>
      <c r="I243" s="41">
        <v>204910710</v>
      </c>
      <c r="J243" s="42">
        <v>303542910</v>
      </c>
      <c r="K243" s="40">
        <f t="shared" si="9"/>
        <v>508453620</v>
      </c>
      <c r="L243" s="109">
        <f t="shared" si="10"/>
        <v>5352143.3684210526</v>
      </c>
      <c r="M243" s="242">
        <f>IFERROR(H243/$Q$52,"-")</f>
        <v>4.3333485380650455E-3</v>
      </c>
      <c r="N243" s="26"/>
      <c r="O243" s="26"/>
      <c r="P243" s="26"/>
      <c r="Q243" s="26"/>
    </row>
    <row r="244" spans="1:17" ht="39.950000000000003" customHeight="1" thickBot="1">
      <c r="A244" s="26"/>
      <c r="B244" s="323"/>
      <c r="C244" s="326"/>
      <c r="D244" s="334"/>
      <c r="E244" s="43" t="str">
        <f>'高額レセ疾病傾向(患者一人当たり医療費順)'!$C$11</f>
        <v>0208</v>
      </c>
      <c r="F244" s="133" t="str">
        <f>'高額レセ疾病傾向(患者一人当たり医療費順)'!$D$11</f>
        <v>悪性リンパ腫</v>
      </c>
      <c r="G244" s="133" t="s">
        <v>616</v>
      </c>
      <c r="H244" s="44">
        <v>21</v>
      </c>
      <c r="I244" s="45">
        <v>84481760</v>
      </c>
      <c r="J244" s="46">
        <v>24375160</v>
      </c>
      <c r="K244" s="44">
        <f t="shared" si="9"/>
        <v>108856920</v>
      </c>
      <c r="L244" s="110">
        <f t="shared" si="10"/>
        <v>5183662.8571428573</v>
      </c>
      <c r="M244" s="243">
        <f>IFERROR(H244/$Q$52,"-")</f>
        <v>9.5789809788806278E-4</v>
      </c>
      <c r="N244" s="26"/>
      <c r="O244" s="26"/>
      <c r="P244" s="26"/>
      <c r="Q244" s="26"/>
    </row>
    <row r="245" spans="1:17" ht="39.950000000000003" customHeight="1">
      <c r="A245" s="26"/>
      <c r="B245" s="321">
        <v>49</v>
      </c>
      <c r="C245" s="324" t="s">
        <v>23</v>
      </c>
      <c r="D245" s="332">
        <f>Q53</f>
        <v>21943</v>
      </c>
      <c r="E245" s="47" t="str">
        <f>'高額レセ疾病傾向(患者一人当たり医療費順)'!$C$7</f>
        <v>2210</v>
      </c>
      <c r="F245" s="131" t="str">
        <f>'高額レセ疾病傾向(患者一人当たり医療費順)'!$D$7</f>
        <v>重症急性呼吸器症候群［SARS］</v>
      </c>
      <c r="G245" s="131" t="s">
        <v>495</v>
      </c>
      <c r="H245" s="88" t="s">
        <v>495</v>
      </c>
      <c r="I245" s="89" t="s">
        <v>495</v>
      </c>
      <c r="J245" s="90" t="s">
        <v>495</v>
      </c>
      <c r="K245" s="88" t="str">
        <f t="shared" si="9"/>
        <v>-</v>
      </c>
      <c r="L245" s="111" t="str">
        <f t="shared" si="10"/>
        <v>-</v>
      </c>
      <c r="M245" s="241" t="str">
        <f>IFERROR(H245/$Q$53,"-")</f>
        <v>-</v>
      </c>
      <c r="N245" s="26"/>
      <c r="O245" s="26"/>
      <c r="P245" s="26"/>
      <c r="Q245" s="26"/>
    </row>
    <row r="246" spans="1:17" ht="39.950000000000003" customHeight="1">
      <c r="A246" s="26"/>
      <c r="B246" s="322"/>
      <c r="C246" s="325"/>
      <c r="D246" s="333"/>
      <c r="E246" s="39" t="str">
        <f>'高額レセ疾病傾向(患者一人当たり医療費順)'!$C$8</f>
        <v>0209</v>
      </c>
      <c r="F246" s="132" t="str">
        <f>'高額レセ疾病傾向(患者一人当たり医療費順)'!$D$8</f>
        <v>白血病</v>
      </c>
      <c r="G246" s="132" t="s">
        <v>617</v>
      </c>
      <c r="H246" s="40">
        <v>3</v>
      </c>
      <c r="I246" s="41">
        <v>11421710</v>
      </c>
      <c r="J246" s="42">
        <v>3103220</v>
      </c>
      <c r="K246" s="40">
        <f t="shared" si="9"/>
        <v>14524930</v>
      </c>
      <c r="L246" s="109">
        <f t="shared" si="10"/>
        <v>4841643.333333333</v>
      </c>
      <c r="M246" s="242">
        <f>IFERROR(H246/$Q$53,"-")</f>
        <v>1.3671785990976621E-4</v>
      </c>
      <c r="N246" s="26"/>
      <c r="O246" s="26"/>
      <c r="P246" s="26"/>
      <c r="Q246" s="26"/>
    </row>
    <row r="247" spans="1:17" ht="39.950000000000003" customHeight="1">
      <c r="A247" s="26"/>
      <c r="B247" s="322"/>
      <c r="C247" s="325"/>
      <c r="D247" s="333"/>
      <c r="E247" s="39" t="str">
        <f>'高額レセ疾病傾向(患者一人当たり医療費順)'!$C$9</f>
        <v>0904</v>
      </c>
      <c r="F247" s="132" t="str">
        <f>'高額レセ疾病傾向(患者一人当たり医療費順)'!$D$9</f>
        <v>くも膜下出血</v>
      </c>
      <c r="G247" s="132" t="s">
        <v>618</v>
      </c>
      <c r="H247" s="40">
        <v>5</v>
      </c>
      <c r="I247" s="41">
        <v>32006730</v>
      </c>
      <c r="J247" s="42">
        <v>123240</v>
      </c>
      <c r="K247" s="40">
        <f t="shared" si="9"/>
        <v>32129970</v>
      </c>
      <c r="L247" s="109">
        <f t="shared" si="10"/>
        <v>6425994</v>
      </c>
      <c r="M247" s="242">
        <f>IFERROR(H247/$Q$53,"-")</f>
        <v>2.2786309984961035E-4</v>
      </c>
      <c r="N247" s="26"/>
      <c r="O247" s="26"/>
      <c r="P247" s="26"/>
      <c r="Q247" s="26"/>
    </row>
    <row r="248" spans="1:17" ht="39.950000000000003" customHeight="1">
      <c r="A248" s="26"/>
      <c r="B248" s="322"/>
      <c r="C248" s="325"/>
      <c r="D248" s="333"/>
      <c r="E248" s="39" t="str">
        <f>'高額レセ疾病傾向(患者一人当たり医療費順)'!$C$10</f>
        <v>1402</v>
      </c>
      <c r="F248" s="132" t="str">
        <f>'高額レセ疾病傾向(患者一人当たり医療費順)'!$D$10</f>
        <v>腎不全</v>
      </c>
      <c r="G248" s="132" t="s">
        <v>525</v>
      </c>
      <c r="H248" s="40">
        <v>120</v>
      </c>
      <c r="I248" s="41">
        <v>269858890</v>
      </c>
      <c r="J248" s="42">
        <v>363888560</v>
      </c>
      <c r="K248" s="40">
        <f t="shared" si="9"/>
        <v>633747450</v>
      </c>
      <c r="L248" s="109">
        <f t="shared" si="10"/>
        <v>5281228.75</v>
      </c>
      <c r="M248" s="242">
        <f>IFERROR(H248/$Q$53,"-")</f>
        <v>5.4687143963906481E-3</v>
      </c>
      <c r="N248" s="26"/>
      <c r="O248" s="26"/>
      <c r="P248" s="26"/>
      <c r="Q248" s="26"/>
    </row>
    <row r="249" spans="1:17" ht="39.950000000000003" customHeight="1" thickBot="1">
      <c r="A249" s="26"/>
      <c r="B249" s="323"/>
      <c r="C249" s="326"/>
      <c r="D249" s="334"/>
      <c r="E249" s="43" t="str">
        <f>'高額レセ疾病傾向(患者一人当たり医療費順)'!$C$11</f>
        <v>0208</v>
      </c>
      <c r="F249" s="133" t="str">
        <f>'高額レセ疾病傾向(患者一人当たり医療費順)'!$D$11</f>
        <v>悪性リンパ腫</v>
      </c>
      <c r="G249" s="133" t="s">
        <v>556</v>
      </c>
      <c r="H249" s="44">
        <v>22</v>
      </c>
      <c r="I249" s="45">
        <v>77623170</v>
      </c>
      <c r="J249" s="46">
        <v>27556830</v>
      </c>
      <c r="K249" s="44">
        <f t="shared" si="9"/>
        <v>105180000</v>
      </c>
      <c r="L249" s="110">
        <f t="shared" si="10"/>
        <v>4780909.0909090908</v>
      </c>
      <c r="M249" s="243">
        <f>IFERROR(H249/$Q$53,"-")</f>
        <v>1.0025976393382855E-3</v>
      </c>
      <c r="N249" s="26"/>
      <c r="O249" s="26"/>
      <c r="P249" s="26"/>
      <c r="Q249" s="26"/>
    </row>
    <row r="250" spans="1:17" ht="39.950000000000003" customHeight="1">
      <c r="A250" s="26"/>
      <c r="B250" s="321">
        <v>50</v>
      </c>
      <c r="C250" s="324" t="s">
        <v>14</v>
      </c>
      <c r="D250" s="332">
        <f>Q54</f>
        <v>19908</v>
      </c>
      <c r="E250" s="47" t="str">
        <f>'高額レセ疾病傾向(患者一人当たり医療費順)'!$C$7</f>
        <v>2210</v>
      </c>
      <c r="F250" s="131" t="str">
        <f>'高額レセ疾病傾向(患者一人当たり医療費順)'!$D$7</f>
        <v>重症急性呼吸器症候群［SARS］</v>
      </c>
      <c r="G250" s="131" t="s">
        <v>495</v>
      </c>
      <c r="H250" s="88" t="s">
        <v>495</v>
      </c>
      <c r="I250" s="89" t="s">
        <v>495</v>
      </c>
      <c r="J250" s="90" t="s">
        <v>495</v>
      </c>
      <c r="K250" s="88" t="str">
        <f t="shared" si="9"/>
        <v>-</v>
      </c>
      <c r="L250" s="111" t="str">
        <f t="shared" si="10"/>
        <v>-</v>
      </c>
      <c r="M250" s="241" t="str">
        <f>IFERROR(H250/$Q$54,"-")</f>
        <v>-</v>
      </c>
      <c r="N250" s="26"/>
      <c r="O250" s="26"/>
      <c r="P250" s="26"/>
      <c r="Q250" s="26"/>
    </row>
    <row r="251" spans="1:17" ht="39.950000000000003" customHeight="1">
      <c r="A251" s="26"/>
      <c r="B251" s="322"/>
      <c r="C251" s="325"/>
      <c r="D251" s="333"/>
      <c r="E251" s="39" t="str">
        <f>'高額レセ疾病傾向(患者一人当たり医療費順)'!$C$8</f>
        <v>0209</v>
      </c>
      <c r="F251" s="132" t="str">
        <f>'高額レセ疾病傾向(患者一人当たり医療費順)'!$D$8</f>
        <v>白血病</v>
      </c>
      <c r="G251" s="132" t="s">
        <v>496</v>
      </c>
      <c r="H251" s="40">
        <v>10</v>
      </c>
      <c r="I251" s="41">
        <v>57292700</v>
      </c>
      <c r="J251" s="42">
        <v>14911630</v>
      </c>
      <c r="K251" s="40">
        <f t="shared" si="9"/>
        <v>72204330</v>
      </c>
      <c r="L251" s="244">
        <f t="shared" si="10"/>
        <v>7220433</v>
      </c>
      <c r="M251" s="245">
        <f>IFERROR(H251/$Q$54,"-")</f>
        <v>5.0231062889290732E-4</v>
      </c>
      <c r="N251" s="26"/>
      <c r="O251" s="26"/>
      <c r="P251" s="26"/>
      <c r="Q251" s="26"/>
    </row>
    <row r="252" spans="1:17" ht="39.950000000000003" customHeight="1">
      <c r="A252" s="26"/>
      <c r="B252" s="322"/>
      <c r="C252" s="325"/>
      <c r="D252" s="333"/>
      <c r="E252" s="39" t="str">
        <f>'高額レセ疾病傾向(患者一人当たり医療費順)'!$C$9</f>
        <v>0904</v>
      </c>
      <c r="F252" s="132" t="str">
        <f>'高額レセ疾病傾向(患者一人当たり医療費順)'!$D$9</f>
        <v>くも膜下出血</v>
      </c>
      <c r="G252" s="132" t="s">
        <v>578</v>
      </c>
      <c r="H252" s="40">
        <v>9</v>
      </c>
      <c r="I252" s="41">
        <v>54217930</v>
      </c>
      <c r="J252" s="42">
        <v>1473750</v>
      </c>
      <c r="K252" s="40">
        <f t="shared" si="9"/>
        <v>55691680</v>
      </c>
      <c r="L252" s="109">
        <f t="shared" si="10"/>
        <v>6187964.444444444</v>
      </c>
      <c r="M252" s="242">
        <f>IFERROR(H252/$Q$54,"-")</f>
        <v>4.5207956600361662E-4</v>
      </c>
      <c r="N252" s="26"/>
      <c r="O252" s="26"/>
      <c r="P252" s="26"/>
      <c r="Q252" s="26"/>
    </row>
    <row r="253" spans="1:17" ht="39.950000000000003" customHeight="1">
      <c r="A253" s="26"/>
      <c r="B253" s="322"/>
      <c r="C253" s="325"/>
      <c r="D253" s="333"/>
      <c r="E253" s="39" t="str">
        <f>'高額レセ疾病傾向(患者一人当たり医療費順)'!$C$10</f>
        <v>1402</v>
      </c>
      <c r="F253" s="132" t="str">
        <f>'高額レセ疾病傾向(患者一人当たり医療費順)'!$D$10</f>
        <v>腎不全</v>
      </c>
      <c r="G253" s="132" t="s">
        <v>498</v>
      </c>
      <c r="H253" s="40">
        <v>101</v>
      </c>
      <c r="I253" s="41">
        <v>319526950</v>
      </c>
      <c r="J253" s="42">
        <v>296124540</v>
      </c>
      <c r="K253" s="40">
        <f t="shared" si="9"/>
        <v>615651490</v>
      </c>
      <c r="L253" s="109">
        <f t="shared" si="10"/>
        <v>6095559.3069306929</v>
      </c>
      <c r="M253" s="242">
        <f>IFERROR(H253/$Q$54,"-")</f>
        <v>5.0733373518183642E-3</v>
      </c>
      <c r="N253" s="26"/>
      <c r="O253" s="26"/>
      <c r="P253" s="26"/>
      <c r="Q253" s="26"/>
    </row>
    <row r="254" spans="1:17" ht="39.950000000000003" customHeight="1" thickBot="1">
      <c r="A254" s="26"/>
      <c r="B254" s="323"/>
      <c r="C254" s="326"/>
      <c r="D254" s="334"/>
      <c r="E254" s="43" t="str">
        <f>'高額レセ疾病傾向(患者一人当たり医療費順)'!$C$11</f>
        <v>0208</v>
      </c>
      <c r="F254" s="133" t="str">
        <f>'高額レセ疾病傾向(患者一人当たり医療費順)'!$D$11</f>
        <v>悪性リンパ腫</v>
      </c>
      <c r="G254" s="133" t="s">
        <v>619</v>
      </c>
      <c r="H254" s="44">
        <v>14</v>
      </c>
      <c r="I254" s="45">
        <v>59738760</v>
      </c>
      <c r="J254" s="46">
        <v>28148880</v>
      </c>
      <c r="K254" s="44">
        <f t="shared" si="9"/>
        <v>87887640</v>
      </c>
      <c r="L254" s="110">
        <f t="shared" si="10"/>
        <v>6277688.5714285718</v>
      </c>
      <c r="M254" s="243">
        <f>IFERROR(H254/$Q$54,"-")</f>
        <v>7.0323488045007034E-4</v>
      </c>
      <c r="N254" s="26"/>
      <c r="O254" s="26"/>
      <c r="P254" s="26"/>
      <c r="Q254" s="26"/>
    </row>
    <row r="255" spans="1:17" ht="39.950000000000003" customHeight="1">
      <c r="A255" s="26"/>
      <c r="B255" s="321">
        <v>51</v>
      </c>
      <c r="C255" s="324" t="s">
        <v>42</v>
      </c>
      <c r="D255" s="332">
        <f>Q55</f>
        <v>26891</v>
      </c>
      <c r="E255" s="47" t="str">
        <f>'高額レセ疾病傾向(患者一人当たり医療費順)'!$C$7</f>
        <v>2210</v>
      </c>
      <c r="F255" s="131" t="str">
        <f>'高額レセ疾病傾向(患者一人当たり医療費順)'!$D$7</f>
        <v>重症急性呼吸器症候群［SARS］</v>
      </c>
      <c r="G255" s="131" t="s">
        <v>495</v>
      </c>
      <c r="H255" s="88" t="s">
        <v>495</v>
      </c>
      <c r="I255" s="89" t="s">
        <v>495</v>
      </c>
      <c r="J255" s="90" t="s">
        <v>495</v>
      </c>
      <c r="K255" s="88" t="str">
        <f t="shared" si="9"/>
        <v>-</v>
      </c>
      <c r="L255" s="111" t="str">
        <f t="shared" si="10"/>
        <v>-</v>
      </c>
      <c r="M255" s="241" t="str">
        <f>IFERROR(H255/$Q$55,"-")</f>
        <v>-</v>
      </c>
      <c r="N255" s="26"/>
      <c r="O255" s="26"/>
      <c r="P255" s="26"/>
      <c r="Q255" s="26"/>
    </row>
    <row r="256" spans="1:17" ht="39.950000000000003" customHeight="1">
      <c r="A256" s="26"/>
      <c r="B256" s="322"/>
      <c r="C256" s="325"/>
      <c r="D256" s="333"/>
      <c r="E256" s="39" t="str">
        <f>'高額レセ疾病傾向(患者一人当たり医療費順)'!$C$8</f>
        <v>0209</v>
      </c>
      <c r="F256" s="132" t="str">
        <f>'高額レセ疾病傾向(患者一人当たり医療費順)'!$D$8</f>
        <v>白血病</v>
      </c>
      <c r="G256" s="132" t="s">
        <v>496</v>
      </c>
      <c r="H256" s="40">
        <v>17</v>
      </c>
      <c r="I256" s="41">
        <v>36240380</v>
      </c>
      <c r="J256" s="42">
        <v>69712590</v>
      </c>
      <c r="K256" s="40">
        <f t="shared" si="9"/>
        <v>105952970</v>
      </c>
      <c r="L256" s="109">
        <f t="shared" si="10"/>
        <v>6232527.6470588231</v>
      </c>
      <c r="M256" s="242">
        <f>IFERROR(H256/$Q$55,"-")</f>
        <v>6.3218177085270165E-4</v>
      </c>
      <c r="N256" s="26"/>
      <c r="O256" s="26"/>
      <c r="P256" s="26"/>
      <c r="Q256" s="26"/>
    </row>
    <row r="257" spans="1:17" ht="39.950000000000003" customHeight="1">
      <c r="A257" s="26"/>
      <c r="B257" s="322"/>
      <c r="C257" s="325"/>
      <c r="D257" s="333"/>
      <c r="E257" s="39" t="str">
        <f>'高額レセ疾病傾向(患者一人当たり医療費順)'!$C$9</f>
        <v>0904</v>
      </c>
      <c r="F257" s="132" t="str">
        <f>'高額レセ疾病傾向(患者一人当たり医療費順)'!$D$9</f>
        <v>くも膜下出血</v>
      </c>
      <c r="G257" s="132" t="s">
        <v>620</v>
      </c>
      <c r="H257" s="40">
        <v>3</v>
      </c>
      <c r="I257" s="41">
        <v>19247120</v>
      </c>
      <c r="J257" s="42">
        <v>913220</v>
      </c>
      <c r="K257" s="40">
        <f t="shared" si="9"/>
        <v>20160340</v>
      </c>
      <c r="L257" s="109">
        <f t="shared" si="10"/>
        <v>6720113.333333333</v>
      </c>
      <c r="M257" s="242">
        <f>IFERROR(H257/$Q$55,"-")</f>
        <v>1.1156148897400617E-4</v>
      </c>
      <c r="N257" s="26"/>
      <c r="O257" s="26"/>
      <c r="P257" s="26"/>
      <c r="Q257" s="26"/>
    </row>
    <row r="258" spans="1:17" ht="39.950000000000003" customHeight="1">
      <c r="A258" s="26"/>
      <c r="B258" s="322"/>
      <c r="C258" s="325"/>
      <c r="D258" s="333"/>
      <c r="E258" s="39" t="str">
        <f>'高額レセ疾病傾向(患者一人当たり医療費順)'!$C$10</f>
        <v>1402</v>
      </c>
      <c r="F258" s="132" t="str">
        <f>'高額レセ疾病傾向(患者一人当たり医療費順)'!$D$10</f>
        <v>腎不全</v>
      </c>
      <c r="G258" s="132" t="s">
        <v>498</v>
      </c>
      <c r="H258" s="40">
        <v>130</v>
      </c>
      <c r="I258" s="41">
        <v>445646540</v>
      </c>
      <c r="J258" s="42">
        <v>355959060</v>
      </c>
      <c r="K258" s="40">
        <f t="shared" si="9"/>
        <v>801605600</v>
      </c>
      <c r="L258" s="109">
        <f t="shared" si="10"/>
        <v>6166196.923076923</v>
      </c>
      <c r="M258" s="242">
        <f>IFERROR(H258/$Q$55,"-")</f>
        <v>4.8343311888736007E-3</v>
      </c>
      <c r="N258" s="26"/>
      <c r="O258" s="26"/>
      <c r="P258" s="26"/>
      <c r="Q258" s="26"/>
    </row>
    <row r="259" spans="1:17" ht="39.950000000000003" customHeight="1" thickBot="1">
      <c r="A259" s="26"/>
      <c r="B259" s="323"/>
      <c r="C259" s="326"/>
      <c r="D259" s="334"/>
      <c r="E259" s="43" t="str">
        <f>'高額レセ疾病傾向(患者一人当たり医療費順)'!$C$11</f>
        <v>0208</v>
      </c>
      <c r="F259" s="133" t="str">
        <f>'高額レセ疾病傾向(患者一人当たり医療費順)'!$D$11</f>
        <v>悪性リンパ腫</v>
      </c>
      <c r="G259" s="132" t="s">
        <v>534</v>
      </c>
      <c r="H259" s="40">
        <v>40</v>
      </c>
      <c r="I259" s="41">
        <v>212443480</v>
      </c>
      <c r="J259" s="42">
        <v>62610320</v>
      </c>
      <c r="K259" s="40">
        <f t="shared" si="9"/>
        <v>275053800</v>
      </c>
      <c r="L259" s="109">
        <f t="shared" si="10"/>
        <v>6876345</v>
      </c>
      <c r="M259" s="242">
        <f>IFERROR(H259/$Q$55,"-")</f>
        <v>1.4874865196534157E-3</v>
      </c>
      <c r="N259" s="26"/>
      <c r="O259" s="26"/>
      <c r="P259" s="26"/>
      <c r="Q259" s="26"/>
    </row>
    <row r="260" spans="1:17" ht="39.950000000000003" customHeight="1">
      <c r="A260" s="26"/>
      <c r="B260" s="321">
        <v>52</v>
      </c>
      <c r="C260" s="324" t="s">
        <v>4</v>
      </c>
      <c r="D260" s="332">
        <f>Q56</f>
        <v>21754</v>
      </c>
      <c r="E260" s="47" t="str">
        <f>'高額レセ疾病傾向(患者一人当たり医療費順)'!$C$7</f>
        <v>2210</v>
      </c>
      <c r="F260" s="131" t="str">
        <f>'高額レセ疾病傾向(患者一人当たり医療費順)'!$D$7</f>
        <v>重症急性呼吸器症候群［SARS］</v>
      </c>
      <c r="G260" s="131" t="s">
        <v>495</v>
      </c>
      <c r="H260" s="88" t="s">
        <v>495</v>
      </c>
      <c r="I260" s="89" t="s">
        <v>495</v>
      </c>
      <c r="J260" s="90" t="s">
        <v>495</v>
      </c>
      <c r="K260" s="88" t="str">
        <f t="shared" si="9"/>
        <v>-</v>
      </c>
      <c r="L260" s="111" t="str">
        <f t="shared" si="10"/>
        <v>-</v>
      </c>
      <c r="M260" s="241" t="str">
        <f>IFERROR(H260/$Q$56,"-")</f>
        <v>-</v>
      </c>
      <c r="N260" s="26"/>
      <c r="O260" s="26"/>
      <c r="P260" s="26"/>
      <c r="Q260" s="26"/>
    </row>
    <row r="261" spans="1:17" ht="39.950000000000003" customHeight="1">
      <c r="A261" s="26"/>
      <c r="B261" s="322"/>
      <c r="C261" s="325"/>
      <c r="D261" s="333"/>
      <c r="E261" s="39" t="str">
        <f>'高額レセ疾病傾向(患者一人当たり医療費順)'!$C$8</f>
        <v>0209</v>
      </c>
      <c r="F261" s="132" t="str">
        <f>'高額レセ疾病傾向(患者一人当たり医療費順)'!$D$8</f>
        <v>白血病</v>
      </c>
      <c r="G261" s="132" t="s">
        <v>621</v>
      </c>
      <c r="H261" s="40">
        <v>8</v>
      </c>
      <c r="I261" s="41">
        <v>37878240</v>
      </c>
      <c r="J261" s="42">
        <v>17048870</v>
      </c>
      <c r="K261" s="40">
        <f t="shared" si="9"/>
        <v>54927110</v>
      </c>
      <c r="L261" s="109">
        <f t="shared" si="10"/>
        <v>6865888.75</v>
      </c>
      <c r="M261" s="242">
        <f>IFERROR(H261/$Q$56,"-")</f>
        <v>3.6774846005332355E-4</v>
      </c>
      <c r="N261" s="26"/>
      <c r="O261" s="26"/>
      <c r="P261" s="26"/>
      <c r="Q261" s="26"/>
    </row>
    <row r="262" spans="1:17" ht="39.950000000000003" customHeight="1">
      <c r="A262" s="26"/>
      <c r="B262" s="322"/>
      <c r="C262" s="325"/>
      <c r="D262" s="333"/>
      <c r="E262" s="39" t="str">
        <f>'高額レセ疾病傾向(患者一人当たり医療費順)'!$C$9</f>
        <v>0904</v>
      </c>
      <c r="F262" s="132" t="str">
        <f>'高額レセ疾病傾向(患者一人当たり医療費順)'!$D$9</f>
        <v>くも膜下出血</v>
      </c>
      <c r="G262" s="132" t="s">
        <v>622</v>
      </c>
      <c r="H262" s="40">
        <v>11</v>
      </c>
      <c r="I262" s="41">
        <v>71855030</v>
      </c>
      <c r="J262" s="42">
        <v>2519240</v>
      </c>
      <c r="K262" s="40">
        <f t="shared" ref="K262:K325" si="11">IF(SUM(I262:J262)=0,"-",SUM(I262:J262))</f>
        <v>74374270</v>
      </c>
      <c r="L262" s="109">
        <f t="shared" si="10"/>
        <v>6761297.2727272725</v>
      </c>
      <c r="M262" s="242">
        <f>IFERROR(H262/$Q$56,"-")</f>
        <v>5.0565413257331986E-4</v>
      </c>
      <c r="N262" s="26"/>
      <c r="O262" s="26"/>
      <c r="P262" s="26"/>
      <c r="Q262" s="26"/>
    </row>
    <row r="263" spans="1:17" ht="39.950000000000003" customHeight="1">
      <c r="A263" s="26"/>
      <c r="B263" s="322"/>
      <c r="C263" s="325"/>
      <c r="D263" s="333"/>
      <c r="E263" s="39" t="str">
        <f>'高額レセ疾病傾向(患者一人当たり医療費順)'!$C$10</f>
        <v>1402</v>
      </c>
      <c r="F263" s="132" t="str">
        <f>'高額レセ疾病傾向(患者一人当たり医療費順)'!$D$10</f>
        <v>腎不全</v>
      </c>
      <c r="G263" s="132" t="s">
        <v>498</v>
      </c>
      <c r="H263" s="40">
        <v>78</v>
      </c>
      <c r="I263" s="41">
        <v>179489480</v>
      </c>
      <c r="J263" s="42">
        <v>259199110</v>
      </c>
      <c r="K263" s="40">
        <f t="shared" si="11"/>
        <v>438688590</v>
      </c>
      <c r="L263" s="109">
        <f t="shared" si="10"/>
        <v>5624212.692307692</v>
      </c>
      <c r="M263" s="242">
        <f>IFERROR(H263/$Q$56,"-")</f>
        <v>3.5855474855199044E-3</v>
      </c>
      <c r="N263" s="26"/>
      <c r="O263" s="26"/>
      <c r="P263" s="26"/>
      <c r="Q263" s="26"/>
    </row>
    <row r="264" spans="1:17" ht="39.950000000000003" customHeight="1" thickBot="1">
      <c r="A264" s="26"/>
      <c r="B264" s="323"/>
      <c r="C264" s="326"/>
      <c r="D264" s="334"/>
      <c r="E264" s="43" t="str">
        <f>'高額レセ疾病傾向(患者一人当たり医療費順)'!$C$11</f>
        <v>0208</v>
      </c>
      <c r="F264" s="133" t="str">
        <f>'高額レセ疾病傾向(患者一人当たり医療費順)'!$D$11</f>
        <v>悪性リンパ腫</v>
      </c>
      <c r="G264" s="132" t="s">
        <v>602</v>
      </c>
      <c r="H264" s="40">
        <v>30</v>
      </c>
      <c r="I264" s="41">
        <v>140967570</v>
      </c>
      <c r="J264" s="42">
        <v>44511190</v>
      </c>
      <c r="K264" s="40">
        <f t="shared" si="11"/>
        <v>185478760</v>
      </c>
      <c r="L264" s="109">
        <f t="shared" si="10"/>
        <v>6182625.333333333</v>
      </c>
      <c r="M264" s="242">
        <f>IFERROR(H264/$Q$56,"-")</f>
        <v>1.3790567251999633E-3</v>
      </c>
      <c r="N264" s="26"/>
      <c r="O264" s="26"/>
      <c r="P264" s="26"/>
      <c r="Q264" s="26"/>
    </row>
    <row r="265" spans="1:17" ht="39.950000000000003" customHeight="1">
      <c r="A265" s="26"/>
      <c r="B265" s="321">
        <v>53</v>
      </c>
      <c r="C265" s="324" t="s">
        <v>19</v>
      </c>
      <c r="D265" s="332">
        <f>Q57</f>
        <v>12051</v>
      </c>
      <c r="E265" s="47" t="str">
        <f>'高額レセ疾病傾向(患者一人当たり医療費順)'!$C$7</f>
        <v>2210</v>
      </c>
      <c r="F265" s="131" t="str">
        <f>'高額レセ疾病傾向(患者一人当たり医療費順)'!$D$7</f>
        <v>重症急性呼吸器症候群［SARS］</v>
      </c>
      <c r="G265" s="131" t="s">
        <v>495</v>
      </c>
      <c r="H265" s="88" t="s">
        <v>495</v>
      </c>
      <c r="I265" s="89" t="s">
        <v>495</v>
      </c>
      <c r="J265" s="90" t="s">
        <v>495</v>
      </c>
      <c r="K265" s="88" t="str">
        <f t="shared" si="11"/>
        <v>-</v>
      </c>
      <c r="L265" s="111" t="str">
        <f t="shared" si="10"/>
        <v>-</v>
      </c>
      <c r="M265" s="241" t="str">
        <f>IFERROR(H265/$Q$57,"-")</f>
        <v>-</v>
      </c>
      <c r="N265" s="26"/>
      <c r="O265" s="26"/>
      <c r="P265" s="26"/>
      <c r="Q265" s="26"/>
    </row>
    <row r="266" spans="1:17" ht="39.950000000000003" customHeight="1">
      <c r="A266" s="26"/>
      <c r="B266" s="322"/>
      <c r="C266" s="325"/>
      <c r="D266" s="333"/>
      <c r="E266" s="39" t="str">
        <f>'高額レセ疾病傾向(患者一人当たり医療費順)'!$C$8</f>
        <v>0209</v>
      </c>
      <c r="F266" s="132" t="str">
        <f>'高額レセ疾病傾向(患者一人当たり医療費順)'!$D$8</f>
        <v>白血病</v>
      </c>
      <c r="G266" s="132" t="s">
        <v>571</v>
      </c>
      <c r="H266" s="40">
        <v>10</v>
      </c>
      <c r="I266" s="41">
        <v>75074560</v>
      </c>
      <c r="J266" s="42">
        <v>15842100</v>
      </c>
      <c r="K266" s="40">
        <f t="shared" si="11"/>
        <v>90916660</v>
      </c>
      <c r="L266" s="109">
        <f t="shared" ref="L266:L329" si="12">IFERROR(K266/H266,"-")</f>
        <v>9091666</v>
      </c>
      <c r="M266" s="242">
        <f>IFERROR(H266/$Q$57,"-")</f>
        <v>8.2980665504937346E-4</v>
      </c>
      <c r="N266" s="26"/>
      <c r="O266" s="26"/>
      <c r="P266" s="26"/>
      <c r="Q266" s="26"/>
    </row>
    <row r="267" spans="1:17" ht="39.950000000000003" customHeight="1">
      <c r="A267" s="26"/>
      <c r="B267" s="322"/>
      <c r="C267" s="325"/>
      <c r="D267" s="333"/>
      <c r="E267" s="39" t="str">
        <f>'高額レセ疾病傾向(患者一人当たり医療費順)'!$C$9</f>
        <v>0904</v>
      </c>
      <c r="F267" s="132" t="str">
        <f>'高額レセ疾病傾向(患者一人当たり医療費順)'!$D$9</f>
        <v>くも膜下出血</v>
      </c>
      <c r="G267" s="132" t="s">
        <v>623</v>
      </c>
      <c r="H267" s="40">
        <v>2</v>
      </c>
      <c r="I267" s="41">
        <v>13280190</v>
      </c>
      <c r="J267" s="42">
        <v>1460780</v>
      </c>
      <c r="K267" s="40">
        <f t="shared" si="11"/>
        <v>14740970</v>
      </c>
      <c r="L267" s="109">
        <f t="shared" si="12"/>
        <v>7370485</v>
      </c>
      <c r="M267" s="242">
        <f>IFERROR(H267/$Q$57,"-")</f>
        <v>1.6596133100987471E-4</v>
      </c>
      <c r="N267" s="26"/>
      <c r="O267" s="26"/>
      <c r="P267" s="26"/>
      <c r="Q267" s="26"/>
    </row>
    <row r="268" spans="1:17" ht="39.950000000000003" customHeight="1">
      <c r="A268" s="26"/>
      <c r="B268" s="322"/>
      <c r="C268" s="325"/>
      <c r="D268" s="333"/>
      <c r="E268" s="39" t="str">
        <f>'高額レセ疾病傾向(患者一人当たり医療費順)'!$C$10</f>
        <v>1402</v>
      </c>
      <c r="F268" s="132" t="str">
        <f>'高額レセ疾病傾向(患者一人当たり医療費順)'!$D$10</f>
        <v>腎不全</v>
      </c>
      <c r="G268" s="132" t="s">
        <v>498</v>
      </c>
      <c r="H268" s="40">
        <v>45</v>
      </c>
      <c r="I268" s="41">
        <v>112703520</v>
      </c>
      <c r="J268" s="42">
        <v>132112850</v>
      </c>
      <c r="K268" s="40">
        <f t="shared" si="11"/>
        <v>244816370</v>
      </c>
      <c r="L268" s="109">
        <f t="shared" si="12"/>
        <v>5440363.777777778</v>
      </c>
      <c r="M268" s="242">
        <f>IFERROR(H268/$Q$57,"-")</f>
        <v>3.7341299477221808E-3</v>
      </c>
      <c r="N268" s="26"/>
      <c r="O268" s="26"/>
      <c r="P268" s="26"/>
      <c r="Q268" s="26"/>
    </row>
    <row r="269" spans="1:17" ht="39.950000000000003" customHeight="1" thickBot="1">
      <c r="A269" s="26"/>
      <c r="B269" s="323"/>
      <c r="C269" s="326"/>
      <c r="D269" s="334"/>
      <c r="E269" s="43" t="str">
        <f>'高額レセ疾病傾向(患者一人当たり医療費順)'!$C$11</f>
        <v>0208</v>
      </c>
      <c r="F269" s="133" t="str">
        <f>'高額レセ疾病傾向(患者一人当たり医療費順)'!$D$11</f>
        <v>悪性リンパ腫</v>
      </c>
      <c r="G269" s="132" t="s">
        <v>502</v>
      </c>
      <c r="H269" s="40">
        <v>11</v>
      </c>
      <c r="I269" s="41">
        <v>27203560</v>
      </c>
      <c r="J269" s="42">
        <v>17647190</v>
      </c>
      <c r="K269" s="40">
        <f t="shared" si="11"/>
        <v>44850750</v>
      </c>
      <c r="L269" s="109">
        <f t="shared" si="12"/>
        <v>4077340.9090909092</v>
      </c>
      <c r="M269" s="242">
        <f>IFERROR(H269/$Q$57,"-")</f>
        <v>9.1278732055431082E-4</v>
      </c>
      <c r="N269" s="26"/>
      <c r="O269" s="26"/>
      <c r="P269" s="26"/>
      <c r="Q269" s="26"/>
    </row>
    <row r="270" spans="1:17" ht="39.950000000000003" customHeight="1">
      <c r="A270" s="26"/>
      <c r="B270" s="321">
        <v>54</v>
      </c>
      <c r="C270" s="324" t="s">
        <v>24</v>
      </c>
      <c r="D270" s="332">
        <f>Q58</f>
        <v>20276</v>
      </c>
      <c r="E270" s="47" t="str">
        <f>'高額レセ疾病傾向(患者一人当たり医療費順)'!$C$7</f>
        <v>2210</v>
      </c>
      <c r="F270" s="131" t="str">
        <f>'高額レセ疾病傾向(患者一人当たり医療費順)'!$D$7</f>
        <v>重症急性呼吸器症候群［SARS］</v>
      </c>
      <c r="G270" s="131" t="s">
        <v>495</v>
      </c>
      <c r="H270" s="88" t="s">
        <v>495</v>
      </c>
      <c r="I270" s="89" t="s">
        <v>495</v>
      </c>
      <c r="J270" s="90" t="s">
        <v>495</v>
      </c>
      <c r="K270" s="88" t="str">
        <f t="shared" si="11"/>
        <v>-</v>
      </c>
      <c r="L270" s="111" t="str">
        <f t="shared" si="12"/>
        <v>-</v>
      </c>
      <c r="M270" s="241" t="str">
        <f>IFERROR(H270/$Q$58,"-")</f>
        <v>-</v>
      </c>
      <c r="N270" s="26"/>
      <c r="O270" s="26"/>
      <c r="P270" s="26"/>
      <c r="Q270" s="26"/>
    </row>
    <row r="271" spans="1:17" ht="39.950000000000003" customHeight="1">
      <c r="A271" s="26"/>
      <c r="B271" s="322"/>
      <c r="C271" s="325"/>
      <c r="D271" s="333"/>
      <c r="E271" s="39" t="str">
        <f>'高額レセ疾病傾向(患者一人当たり医療費順)'!$C$8</f>
        <v>0209</v>
      </c>
      <c r="F271" s="132" t="str">
        <f>'高額レセ疾病傾向(患者一人当たり医療費順)'!$D$8</f>
        <v>白血病</v>
      </c>
      <c r="G271" s="132" t="s">
        <v>624</v>
      </c>
      <c r="H271" s="40">
        <v>11</v>
      </c>
      <c r="I271" s="41">
        <v>33835110</v>
      </c>
      <c r="J271" s="42">
        <v>31334680</v>
      </c>
      <c r="K271" s="40">
        <f t="shared" si="11"/>
        <v>65169790</v>
      </c>
      <c r="L271" s="109">
        <f t="shared" si="12"/>
        <v>5924526.3636363633</v>
      </c>
      <c r="M271" s="242">
        <f>IFERROR(H271/$Q$58,"-")</f>
        <v>5.4251331623594401E-4</v>
      </c>
      <c r="N271" s="26"/>
      <c r="O271" s="26"/>
      <c r="P271" s="26"/>
      <c r="Q271" s="26"/>
    </row>
    <row r="272" spans="1:17" ht="39.950000000000003" customHeight="1">
      <c r="A272" s="26"/>
      <c r="B272" s="322"/>
      <c r="C272" s="325"/>
      <c r="D272" s="333"/>
      <c r="E272" s="39" t="str">
        <f>'高額レセ疾病傾向(患者一人当たり医療費順)'!$C$9</f>
        <v>0904</v>
      </c>
      <c r="F272" s="132" t="str">
        <f>'高額レセ疾病傾向(患者一人当たり医療費順)'!$D$9</f>
        <v>くも膜下出血</v>
      </c>
      <c r="G272" s="132" t="s">
        <v>625</v>
      </c>
      <c r="H272" s="40">
        <v>9</v>
      </c>
      <c r="I272" s="41">
        <v>53736300</v>
      </c>
      <c r="J272" s="42">
        <v>2618440</v>
      </c>
      <c r="K272" s="40">
        <f t="shared" si="11"/>
        <v>56354740</v>
      </c>
      <c r="L272" s="109">
        <f t="shared" si="12"/>
        <v>6261637.777777778</v>
      </c>
      <c r="M272" s="242">
        <f>IFERROR(H272/$Q$58,"-")</f>
        <v>4.4387453146577235E-4</v>
      </c>
      <c r="N272" s="26"/>
      <c r="O272" s="26"/>
      <c r="P272" s="26"/>
      <c r="Q272" s="26"/>
    </row>
    <row r="273" spans="1:17" ht="39.950000000000003" customHeight="1">
      <c r="A273" s="26"/>
      <c r="B273" s="322"/>
      <c r="C273" s="325"/>
      <c r="D273" s="333"/>
      <c r="E273" s="39" t="str">
        <f>'高額レセ疾病傾向(患者一人当たり医療費順)'!$C$10</f>
        <v>1402</v>
      </c>
      <c r="F273" s="132" t="str">
        <f>'高額レセ疾病傾向(患者一人当たり医療費順)'!$D$10</f>
        <v>腎不全</v>
      </c>
      <c r="G273" s="132" t="s">
        <v>498</v>
      </c>
      <c r="H273" s="40">
        <v>95</v>
      </c>
      <c r="I273" s="41">
        <v>230302180</v>
      </c>
      <c r="J273" s="42">
        <v>310971630</v>
      </c>
      <c r="K273" s="40">
        <f t="shared" si="11"/>
        <v>541273810</v>
      </c>
      <c r="L273" s="109">
        <f t="shared" si="12"/>
        <v>5697619.0526315793</v>
      </c>
      <c r="M273" s="242">
        <f>IFERROR(H273/$Q$58,"-")</f>
        <v>4.6853422765831525E-3</v>
      </c>
      <c r="N273" s="26"/>
      <c r="O273" s="26"/>
      <c r="P273" s="26"/>
      <c r="Q273" s="26"/>
    </row>
    <row r="274" spans="1:17" ht="39.950000000000003" customHeight="1" thickBot="1">
      <c r="A274" s="26"/>
      <c r="B274" s="323"/>
      <c r="C274" s="326"/>
      <c r="D274" s="334"/>
      <c r="E274" s="43" t="str">
        <f>'高額レセ疾病傾向(患者一人当たり医療費順)'!$C$11</f>
        <v>0208</v>
      </c>
      <c r="F274" s="133" t="str">
        <f>'高額レセ疾病傾向(患者一人当たり医療費順)'!$D$11</f>
        <v>悪性リンパ腫</v>
      </c>
      <c r="G274" s="133" t="s">
        <v>626</v>
      </c>
      <c r="H274" s="44">
        <v>26</v>
      </c>
      <c r="I274" s="45">
        <v>58469600</v>
      </c>
      <c r="J274" s="46">
        <v>46520800</v>
      </c>
      <c r="K274" s="44">
        <f t="shared" si="11"/>
        <v>104990400</v>
      </c>
      <c r="L274" s="110">
        <f t="shared" si="12"/>
        <v>4038092.3076923075</v>
      </c>
      <c r="M274" s="243">
        <f>IFERROR(H274/$Q$58,"-")</f>
        <v>1.2823042020122311E-3</v>
      </c>
      <c r="N274" s="26"/>
      <c r="O274" s="26"/>
      <c r="P274" s="26"/>
      <c r="Q274" s="26"/>
    </row>
    <row r="275" spans="1:17" ht="39.950000000000003" customHeight="1">
      <c r="A275" s="26"/>
      <c r="B275" s="321">
        <v>55</v>
      </c>
      <c r="C275" s="324" t="s">
        <v>15</v>
      </c>
      <c r="D275" s="332">
        <f>Q59</f>
        <v>21086</v>
      </c>
      <c r="E275" s="47" t="str">
        <f>'高額レセ疾病傾向(患者一人当たり医療費順)'!$C$7</f>
        <v>2210</v>
      </c>
      <c r="F275" s="131" t="str">
        <f>'高額レセ疾病傾向(患者一人当たり医療費順)'!$D$7</f>
        <v>重症急性呼吸器症候群［SARS］</v>
      </c>
      <c r="G275" s="131" t="s">
        <v>495</v>
      </c>
      <c r="H275" s="88" t="s">
        <v>495</v>
      </c>
      <c r="I275" s="89" t="s">
        <v>495</v>
      </c>
      <c r="J275" s="90" t="s">
        <v>495</v>
      </c>
      <c r="K275" s="88" t="str">
        <f t="shared" si="11"/>
        <v>-</v>
      </c>
      <c r="L275" s="111" t="str">
        <f t="shared" si="12"/>
        <v>-</v>
      </c>
      <c r="M275" s="241" t="str">
        <f>IFERROR(H275/$Q$59,"-")</f>
        <v>-</v>
      </c>
      <c r="N275" s="26"/>
      <c r="O275" s="26"/>
      <c r="P275" s="26"/>
      <c r="Q275" s="26"/>
    </row>
    <row r="276" spans="1:17" ht="39.950000000000003" customHeight="1">
      <c r="A276" s="26"/>
      <c r="B276" s="322"/>
      <c r="C276" s="325"/>
      <c r="D276" s="333"/>
      <c r="E276" s="39" t="str">
        <f>'高額レセ疾病傾向(患者一人当たり医療費順)'!$C$8</f>
        <v>0209</v>
      </c>
      <c r="F276" s="132" t="str">
        <f>'高額レセ疾病傾向(患者一人当たり医療費順)'!$D$8</f>
        <v>白血病</v>
      </c>
      <c r="G276" s="132" t="s">
        <v>571</v>
      </c>
      <c r="H276" s="40">
        <v>9</v>
      </c>
      <c r="I276" s="41">
        <v>42727250</v>
      </c>
      <c r="J276" s="42">
        <v>17203770</v>
      </c>
      <c r="K276" s="40">
        <f t="shared" si="11"/>
        <v>59931020</v>
      </c>
      <c r="L276" s="109">
        <f t="shared" si="12"/>
        <v>6659002.222222222</v>
      </c>
      <c r="M276" s="242">
        <f>IFERROR(H276/$Q$59,"-")</f>
        <v>4.2682348477662905E-4</v>
      </c>
      <c r="N276" s="26"/>
      <c r="O276" s="26"/>
      <c r="P276" s="26"/>
      <c r="Q276" s="26"/>
    </row>
    <row r="277" spans="1:17" ht="39.950000000000003" customHeight="1">
      <c r="A277" s="26"/>
      <c r="B277" s="322"/>
      <c r="C277" s="325"/>
      <c r="D277" s="333"/>
      <c r="E277" s="39" t="str">
        <f>'高額レセ疾病傾向(患者一人当たり医療費順)'!$C$9</f>
        <v>0904</v>
      </c>
      <c r="F277" s="132" t="str">
        <f>'高額レセ疾病傾向(患者一人当たり医療費順)'!$D$9</f>
        <v>くも膜下出血</v>
      </c>
      <c r="G277" s="132" t="s">
        <v>603</v>
      </c>
      <c r="H277" s="40">
        <v>10</v>
      </c>
      <c r="I277" s="41">
        <v>68970520</v>
      </c>
      <c r="J277" s="42">
        <v>1071920</v>
      </c>
      <c r="K277" s="40">
        <f t="shared" si="11"/>
        <v>70042440</v>
      </c>
      <c r="L277" s="109">
        <f t="shared" si="12"/>
        <v>7004244</v>
      </c>
      <c r="M277" s="242">
        <f>IFERROR(H277/$Q$59,"-")</f>
        <v>4.7424831641847674E-4</v>
      </c>
      <c r="N277" s="26"/>
      <c r="O277" s="26"/>
      <c r="P277" s="26"/>
      <c r="Q277" s="26"/>
    </row>
    <row r="278" spans="1:17" ht="39.950000000000003" customHeight="1">
      <c r="A278" s="26"/>
      <c r="B278" s="322"/>
      <c r="C278" s="325"/>
      <c r="D278" s="333"/>
      <c r="E278" s="39" t="str">
        <f>'高額レセ疾病傾向(患者一人当たり医療費順)'!$C$10</f>
        <v>1402</v>
      </c>
      <c r="F278" s="132" t="str">
        <f>'高額レセ疾病傾向(患者一人当たり医療費順)'!$D$10</f>
        <v>腎不全</v>
      </c>
      <c r="G278" s="132" t="s">
        <v>504</v>
      </c>
      <c r="H278" s="40">
        <v>135</v>
      </c>
      <c r="I278" s="41">
        <v>269506260</v>
      </c>
      <c r="J278" s="42">
        <v>490077880</v>
      </c>
      <c r="K278" s="40">
        <f t="shared" si="11"/>
        <v>759584140</v>
      </c>
      <c r="L278" s="109">
        <f t="shared" si="12"/>
        <v>5626549.1851851856</v>
      </c>
      <c r="M278" s="242">
        <f>IFERROR(H278/$Q$59,"-")</f>
        <v>6.4023522716494356E-3</v>
      </c>
      <c r="N278" s="26"/>
      <c r="O278" s="26"/>
      <c r="P278" s="26"/>
      <c r="Q278" s="26"/>
    </row>
    <row r="279" spans="1:17" ht="39.950000000000003" customHeight="1" thickBot="1">
      <c r="A279" s="26"/>
      <c r="B279" s="323"/>
      <c r="C279" s="326"/>
      <c r="D279" s="334"/>
      <c r="E279" s="43" t="str">
        <f>'高額レセ疾病傾向(患者一人当たり医療費順)'!$C$11</f>
        <v>0208</v>
      </c>
      <c r="F279" s="133" t="str">
        <f>'高額レセ疾病傾向(患者一人当たり医療費順)'!$D$11</f>
        <v>悪性リンパ腫</v>
      </c>
      <c r="G279" s="132" t="s">
        <v>627</v>
      </c>
      <c r="H279" s="40">
        <v>15</v>
      </c>
      <c r="I279" s="41">
        <v>67095210</v>
      </c>
      <c r="J279" s="42">
        <v>17453180</v>
      </c>
      <c r="K279" s="40">
        <f t="shared" si="11"/>
        <v>84548390</v>
      </c>
      <c r="L279" s="109">
        <f t="shared" si="12"/>
        <v>5636559.333333333</v>
      </c>
      <c r="M279" s="242">
        <f>IFERROR(H279/$Q$59,"-")</f>
        <v>7.1137247462771511E-4</v>
      </c>
      <c r="N279" s="26"/>
      <c r="O279" s="26"/>
      <c r="P279" s="26"/>
      <c r="Q279" s="26"/>
    </row>
    <row r="280" spans="1:17" ht="39.950000000000003" customHeight="1">
      <c r="A280" s="26"/>
      <c r="B280" s="321">
        <v>56</v>
      </c>
      <c r="C280" s="324" t="s">
        <v>9</v>
      </c>
      <c r="D280" s="332">
        <f>Q60</f>
        <v>13466</v>
      </c>
      <c r="E280" s="47" t="str">
        <f>'高額レセ疾病傾向(患者一人当たり医療費順)'!$C$7</f>
        <v>2210</v>
      </c>
      <c r="F280" s="131" t="str">
        <f>'高額レセ疾病傾向(患者一人当たり医療費順)'!$D$7</f>
        <v>重症急性呼吸器症候群［SARS］</v>
      </c>
      <c r="G280" s="131" t="s">
        <v>495</v>
      </c>
      <c r="H280" s="88" t="s">
        <v>495</v>
      </c>
      <c r="I280" s="89" t="s">
        <v>495</v>
      </c>
      <c r="J280" s="90" t="s">
        <v>495</v>
      </c>
      <c r="K280" s="88" t="str">
        <f t="shared" si="11"/>
        <v>-</v>
      </c>
      <c r="L280" s="111" t="str">
        <f t="shared" si="12"/>
        <v>-</v>
      </c>
      <c r="M280" s="241" t="str">
        <f>IFERROR(H280/$Q$60,"-")</f>
        <v>-</v>
      </c>
      <c r="N280" s="26"/>
      <c r="O280" s="26"/>
      <c r="P280" s="26"/>
      <c r="Q280" s="26"/>
    </row>
    <row r="281" spans="1:17" ht="39.950000000000003" customHeight="1">
      <c r="A281" s="26"/>
      <c r="B281" s="322"/>
      <c r="C281" s="325"/>
      <c r="D281" s="333"/>
      <c r="E281" s="39" t="str">
        <f>'高額レセ疾病傾向(患者一人当たり医療費順)'!$C$8</f>
        <v>0209</v>
      </c>
      <c r="F281" s="132" t="str">
        <f>'高額レセ疾病傾向(患者一人当たり医療費順)'!$D$8</f>
        <v>白血病</v>
      </c>
      <c r="G281" s="132" t="s">
        <v>628</v>
      </c>
      <c r="H281" s="40">
        <v>6</v>
      </c>
      <c r="I281" s="41">
        <v>48335320</v>
      </c>
      <c r="J281" s="42">
        <v>10208320</v>
      </c>
      <c r="K281" s="40">
        <f t="shared" si="11"/>
        <v>58543640</v>
      </c>
      <c r="L281" s="109">
        <f t="shared" si="12"/>
        <v>9757273.333333334</v>
      </c>
      <c r="M281" s="242">
        <f>IFERROR(H281/$Q$60,"-")</f>
        <v>4.4556661220852519E-4</v>
      </c>
      <c r="N281" s="26"/>
      <c r="O281" s="26"/>
      <c r="P281" s="26"/>
      <c r="Q281" s="26"/>
    </row>
    <row r="282" spans="1:17" ht="39.950000000000003" customHeight="1">
      <c r="A282" s="26"/>
      <c r="B282" s="322"/>
      <c r="C282" s="325"/>
      <c r="D282" s="333"/>
      <c r="E282" s="39" t="str">
        <f>'高額レセ疾病傾向(患者一人当たり医療費順)'!$C$9</f>
        <v>0904</v>
      </c>
      <c r="F282" s="132" t="str">
        <f>'高額レセ疾病傾向(患者一人当たり医療費順)'!$D$9</f>
        <v>くも膜下出血</v>
      </c>
      <c r="G282" s="132" t="s">
        <v>501</v>
      </c>
      <c r="H282" s="40">
        <v>6</v>
      </c>
      <c r="I282" s="41">
        <v>38947210</v>
      </c>
      <c r="J282" s="42">
        <v>1038700</v>
      </c>
      <c r="K282" s="40">
        <f t="shared" si="11"/>
        <v>39985910</v>
      </c>
      <c r="L282" s="109">
        <f t="shared" si="12"/>
        <v>6664318.333333333</v>
      </c>
      <c r="M282" s="242">
        <f>IFERROR(H282/$Q$60,"-")</f>
        <v>4.4556661220852519E-4</v>
      </c>
      <c r="N282" s="26"/>
      <c r="O282" s="26"/>
      <c r="P282" s="26"/>
      <c r="Q282" s="26"/>
    </row>
    <row r="283" spans="1:17" ht="39.950000000000003" customHeight="1">
      <c r="A283" s="26"/>
      <c r="B283" s="322"/>
      <c r="C283" s="325"/>
      <c r="D283" s="333"/>
      <c r="E283" s="39" t="str">
        <f>'高額レセ疾病傾向(患者一人当たり医療費順)'!$C$10</f>
        <v>1402</v>
      </c>
      <c r="F283" s="132" t="str">
        <f>'高額レセ疾病傾向(患者一人当たり医療費順)'!$D$10</f>
        <v>腎不全</v>
      </c>
      <c r="G283" s="132" t="s">
        <v>504</v>
      </c>
      <c r="H283" s="40">
        <v>60</v>
      </c>
      <c r="I283" s="41">
        <v>151898750</v>
      </c>
      <c r="J283" s="42">
        <v>189230540</v>
      </c>
      <c r="K283" s="40">
        <f t="shared" si="11"/>
        <v>341129290</v>
      </c>
      <c r="L283" s="109">
        <f t="shared" si="12"/>
        <v>5685488.166666667</v>
      </c>
      <c r="M283" s="242">
        <f>IFERROR(H283/$Q$60,"-")</f>
        <v>4.4556661220852521E-3</v>
      </c>
      <c r="N283" s="26"/>
      <c r="O283" s="26"/>
      <c r="P283" s="26"/>
      <c r="Q283" s="26"/>
    </row>
    <row r="284" spans="1:17" ht="39.950000000000003" customHeight="1" thickBot="1">
      <c r="A284" s="26"/>
      <c r="B284" s="323"/>
      <c r="C284" s="326"/>
      <c r="D284" s="334"/>
      <c r="E284" s="43" t="str">
        <f>'高額レセ疾病傾向(患者一人当たり医療費順)'!$C$11</f>
        <v>0208</v>
      </c>
      <c r="F284" s="133" t="str">
        <f>'高額レセ疾病傾向(患者一人当たり医療費順)'!$D$11</f>
        <v>悪性リンパ腫</v>
      </c>
      <c r="G284" s="133" t="s">
        <v>629</v>
      </c>
      <c r="H284" s="44">
        <v>15</v>
      </c>
      <c r="I284" s="45">
        <v>55701980</v>
      </c>
      <c r="J284" s="46">
        <v>17810280</v>
      </c>
      <c r="K284" s="44">
        <f t="shared" si="11"/>
        <v>73512260</v>
      </c>
      <c r="L284" s="110">
        <f t="shared" si="12"/>
        <v>4900817.333333333</v>
      </c>
      <c r="M284" s="243">
        <f>IFERROR(H284/$Q$60,"-")</f>
        <v>1.113916530521313E-3</v>
      </c>
      <c r="N284" s="26"/>
      <c r="O284" s="26"/>
      <c r="P284" s="26"/>
      <c r="Q284" s="26"/>
    </row>
    <row r="285" spans="1:17" ht="39.950000000000003" customHeight="1">
      <c r="A285" s="26"/>
      <c r="B285" s="321">
        <v>57</v>
      </c>
      <c r="C285" s="324" t="s">
        <v>43</v>
      </c>
      <c r="D285" s="332">
        <f>Q61</f>
        <v>9612</v>
      </c>
      <c r="E285" s="47" t="str">
        <f>'高額レセ疾病傾向(患者一人当たり医療費順)'!$C$7</f>
        <v>2210</v>
      </c>
      <c r="F285" s="131" t="str">
        <f>'高額レセ疾病傾向(患者一人当たり医療費順)'!$D$7</f>
        <v>重症急性呼吸器症候群［SARS］</v>
      </c>
      <c r="G285" s="131" t="s">
        <v>495</v>
      </c>
      <c r="H285" s="88" t="s">
        <v>495</v>
      </c>
      <c r="I285" s="89" t="s">
        <v>495</v>
      </c>
      <c r="J285" s="90" t="s">
        <v>495</v>
      </c>
      <c r="K285" s="88" t="str">
        <f t="shared" si="11"/>
        <v>-</v>
      </c>
      <c r="L285" s="111" t="str">
        <f t="shared" si="12"/>
        <v>-</v>
      </c>
      <c r="M285" s="241" t="str">
        <f>IFERROR(H285/$Q$61,"-")</f>
        <v>-</v>
      </c>
      <c r="N285" s="26"/>
      <c r="O285" s="26"/>
      <c r="P285" s="26"/>
      <c r="Q285" s="26"/>
    </row>
    <row r="286" spans="1:17" ht="39.950000000000003" customHeight="1">
      <c r="A286" s="26"/>
      <c r="B286" s="322"/>
      <c r="C286" s="325"/>
      <c r="D286" s="333"/>
      <c r="E286" s="39" t="str">
        <f>'高額レセ疾病傾向(患者一人当たり医療費順)'!$C$8</f>
        <v>0209</v>
      </c>
      <c r="F286" s="132" t="str">
        <f>'高額レセ疾病傾向(患者一人当たり医療費順)'!$D$8</f>
        <v>白血病</v>
      </c>
      <c r="G286" s="132" t="s">
        <v>568</v>
      </c>
      <c r="H286" s="40">
        <v>4</v>
      </c>
      <c r="I286" s="41">
        <v>19468170</v>
      </c>
      <c r="J286" s="42">
        <v>14300080</v>
      </c>
      <c r="K286" s="40">
        <f t="shared" si="11"/>
        <v>33768250</v>
      </c>
      <c r="L286" s="109">
        <f t="shared" si="12"/>
        <v>8442062.5</v>
      </c>
      <c r="M286" s="242">
        <f>IFERROR(H286/$Q$61,"-")</f>
        <v>4.1614648356221392E-4</v>
      </c>
      <c r="N286" s="26"/>
      <c r="O286" s="26"/>
      <c r="P286" s="26"/>
      <c r="Q286" s="26"/>
    </row>
    <row r="287" spans="1:17" ht="39.950000000000003" customHeight="1">
      <c r="A287" s="26"/>
      <c r="B287" s="322"/>
      <c r="C287" s="325"/>
      <c r="D287" s="333"/>
      <c r="E287" s="39" t="str">
        <f>'高額レセ疾病傾向(患者一人当たり医療費順)'!$C$9</f>
        <v>0904</v>
      </c>
      <c r="F287" s="132" t="str">
        <f>'高額レセ疾病傾向(患者一人当たり医療費順)'!$D$9</f>
        <v>くも膜下出血</v>
      </c>
      <c r="G287" s="132" t="s">
        <v>630</v>
      </c>
      <c r="H287" s="40">
        <v>1</v>
      </c>
      <c r="I287" s="41">
        <v>3478570</v>
      </c>
      <c r="J287" s="42">
        <v>8770</v>
      </c>
      <c r="K287" s="40">
        <f t="shared" si="11"/>
        <v>3487340</v>
      </c>
      <c r="L287" s="109">
        <f t="shared" si="12"/>
        <v>3487340</v>
      </c>
      <c r="M287" s="242">
        <f>IFERROR(H287/$Q$61,"-")</f>
        <v>1.0403662089055348E-4</v>
      </c>
      <c r="N287" s="26"/>
      <c r="O287" s="26"/>
      <c r="P287" s="26"/>
      <c r="Q287" s="26"/>
    </row>
    <row r="288" spans="1:17" ht="39.950000000000003" customHeight="1">
      <c r="A288" s="26"/>
      <c r="B288" s="322"/>
      <c r="C288" s="325"/>
      <c r="D288" s="333"/>
      <c r="E288" s="39" t="str">
        <f>'高額レセ疾病傾向(患者一人当たり医療費順)'!$C$10</f>
        <v>1402</v>
      </c>
      <c r="F288" s="132" t="str">
        <f>'高額レセ疾病傾向(患者一人当たり医療費順)'!$D$10</f>
        <v>腎不全</v>
      </c>
      <c r="G288" s="132" t="s">
        <v>498</v>
      </c>
      <c r="H288" s="40">
        <v>47</v>
      </c>
      <c r="I288" s="41">
        <v>121956940</v>
      </c>
      <c r="J288" s="42">
        <v>141388380</v>
      </c>
      <c r="K288" s="40">
        <f t="shared" si="11"/>
        <v>263345320</v>
      </c>
      <c r="L288" s="109">
        <f t="shared" si="12"/>
        <v>5603091.9148936169</v>
      </c>
      <c r="M288" s="242">
        <f>IFERROR(H288/$Q$61,"-")</f>
        <v>4.8897211818560134E-3</v>
      </c>
      <c r="N288" s="26"/>
      <c r="O288" s="26"/>
      <c r="P288" s="26"/>
      <c r="Q288" s="26"/>
    </row>
    <row r="289" spans="1:17" ht="39.950000000000003" customHeight="1" thickBot="1">
      <c r="A289" s="26"/>
      <c r="B289" s="323"/>
      <c r="C289" s="326"/>
      <c r="D289" s="334"/>
      <c r="E289" s="43" t="str">
        <f>'高額レセ疾病傾向(患者一人当たり医療費順)'!$C$11</f>
        <v>0208</v>
      </c>
      <c r="F289" s="133" t="str">
        <f>'高額レセ疾病傾向(患者一人当たり医療費順)'!$D$11</f>
        <v>悪性リンパ腫</v>
      </c>
      <c r="G289" s="132" t="s">
        <v>631</v>
      </c>
      <c r="H289" s="40">
        <v>12</v>
      </c>
      <c r="I289" s="41">
        <v>23599030</v>
      </c>
      <c r="J289" s="42">
        <v>29668090</v>
      </c>
      <c r="K289" s="40">
        <f t="shared" si="11"/>
        <v>53267120</v>
      </c>
      <c r="L289" s="109">
        <f t="shared" si="12"/>
        <v>4438926.666666667</v>
      </c>
      <c r="M289" s="242">
        <f>IFERROR(H289/$Q$61,"-")</f>
        <v>1.2484394506866417E-3</v>
      </c>
      <c r="N289" s="26"/>
      <c r="O289" s="26"/>
      <c r="P289" s="26"/>
      <c r="Q289" s="26"/>
    </row>
    <row r="290" spans="1:17" ht="39.950000000000003" customHeight="1">
      <c r="A290" s="26"/>
      <c r="B290" s="321">
        <v>58</v>
      </c>
      <c r="C290" s="324" t="s">
        <v>25</v>
      </c>
      <c r="D290" s="332">
        <f>Q62</f>
        <v>11221</v>
      </c>
      <c r="E290" s="47" t="str">
        <f>'高額レセ疾病傾向(患者一人当たり医療費順)'!$C$7</f>
        <v>2210</v>
      </c>
      <c r="F290" s="131" t="str">
        <f>'高額レセ疾病傾向(患者一人当たり医療費順)'!$D$7</f>
        <v>重症急性呼吸器症候群［SARS］</v>
      </c>
      <c r="G290" s="131" t="s">
        <v>495</v>
      </c>
      <c r="H290" s="88" t="s">
        <v>495</v>
      </c>
      <c r="I290" s="89" t="s">
        <v>495</v>
      </c>
      <c r="J290" s="90" t="s">
        <v>495</v>
      </c>
      <c r="K290" s="88" t="str">
        <f t="shared" si="11"/>
        <v>-</v>
      </c>
      <c r="L290" s="111" t="str">
        <f t="shared" si="12"/>
        <v>-</v>
      </c>
      <c r="M290" s="241" t="str">
        <f>IFERROR(H290/$Q$62,"-")</f>
        <v>-</v>
      </c>
      <c r="N290" s="26"/>
      <c r="O290" s="26"/>
      <c r="P290" s="26"/>
      <c r="Q290" s="26"/>
    </row>
    <row r="291" spans="1:17" ht="39.950000000000003" customHeight="1">
      <c r="A291" s="26"/>
      <c r="B291" s="322"/>
      <c r="C291" s="325"/>
      <c r="D291" s="333"/>
      <c r="E291" s="39" t="str">
        <f>'高額レセ疾病傾向(患者一人当たり医療費順)'!$C$8</f>
        <v>0209</v>
      </c>
      <c r="F291" s="132" t="str">
        <f>'高額レセ疾病傾向(患者一人当たり医療費順)'!$D$8</f>
        <v>白血病</v>
      </c>
      <c r="G291" s="132" t="s">
        <v>545</v>
      </c>
      <c r="H291" s="40">
        <v>12</v>
      </c>
      <c r="I291" s="41">
        <v>33827470</v>
      </c>
      <c r="J291" s="42">
        <v>25016890</v>
      </c>
      <c r="K291" s="40">
        <f t="shared" si="11"/>
        <v>58844360</v>
      </c>
      <c r="L291" s="109">
        <f t="shared" si="12"/>
        <v>4903696.666666667</v>
      </c>
      <c r="M291" s="242">
        <f>IFERROR(H291/$Q$62,"-")</f>
        <v>1.0694234025487924E-3</v>
      </c>
      <c r="N291" s="26"/>
      <c r="O291" s="26"/>
      <c r="P291" s="26"/>
      <c r="Q291" s="26"/>
    </row>
    <row r="292" spans="1:17" ht="39.950000000000003" customHeight="1">
      <c r="A292" s="26"/>
      <c r="B292" s="322"/>
      <c r="C292" s="325"/>
      <c r="D292" s="333"/>
      <c r="E292" s="39" t="str">
        <f>'高額レセ疾病傾向(患者一人当たり医療費順)'!$C$9</f>
        <v>0904</v>
      </c>
      <c r="F292" s="132" t="str">
        <f>'高額レセ疾病傾向(患者一人当たり医療費順)'!$D$9</f>
        <v>くも膜下出血</v>
      </c>
      <c r="G292" s="132" t="s">
        <v>632</v>
      </c>
      <c r="H292" s="40">
        <v>3</v>
      </c>
      <c r="I292" s="41">
        <v>20137540</v>
      </c>
      <c r="J292" s="42">
        <v>852640</v>
      </c>
      <c r="K292" s="40">
        <f t="shared" si="11"/>
        <v>20990180</v>
      </c>
      <c r="L292" s="109">
        <f t="shared" si="12"/>
        <v>6996726.666666667</v>
      </c>
      <c r="M292" s="242">
        <f>IFERROR(H292/$Q$62,"-")</f>
        <v>2.6735585063719809E-4</v>
      </c>
      <c r="N292" s="26"/>
      <c r="O292" s="26"/>
      <c r="P292" s="26"/>
      <c r="Q292" s="26"/>
    </row>
    <row r="293" spans="1:17" ht="39.950000000000003" customHeight="1">
      <c r="A293" s="26"/>
      <c r="B293" s="322"/>
      <c r="C293" s="325"/>
      <c r="D293" s="333"/>
      <c r="E293" s="39" t="str">
        <f>'高額レセ疾病傾向(患者一人当たり医療費順)'!$C$10</f>
        <v>1402</v>
      </c>
      <c r="F293" s="132" t="str">
        <f>'高額レセ疾病傾向(患者一人当たり医療費順)'!$D$10</f>
        <v>腎不全</v>
      </c>
      <c r="G293" s="132" t="s">
        <v>504</v>
      </c>
      <c r="H293" s="40">
        <v>44</v>
      </c>
      <c r="I293" s="41">
        <v>135000230</v>
      </c>
      <c r="J293" s="42">
        <v>134958170</v>
      </c>
      <c r="K293" s="40">
        <f t="shared" si="11"/>
        <v>269958400</v>
      </c>
      <c r="L293" s="109">
        <f t="shared" si="12"/>
        <v>6135418.1818181816</v>
      </c>
      <c r="M293" s="242">
        <f>IFERROR(H293/$Q$62,"-")</f>
        <v>3.9212191426789052E-3</v>
      </c>
      <c r="N293" s="26"/>
      <c r="O293" s="26"/>
      <c r="P293" s="26"/>
      <c r="Q293" s="26"/>
    </row>
    <row r="294" spans="1:17" ht="39.950000000000003" customHeight="1" thickBot="1">
      <c r="A294" s="26"/>
      <c r="B294" s="323"/>
      <c r="C294" s="326"/>
      <c r="D294" s="334"/>
      <c r="E294" s="43" t="str">
        <f>'高額レセ疾病傾向(患者一人当たり医療費順)'!$C$11</f>
        <v>0208</v>
      </c>
      <c r="F294" s="133" t="str">
        <f>'高額レセ疾病傾向(患者一人当たり医療費順)'!$D$11</f>
        <v>悪性リンパ腫</v>
      </c>
      <c r="G294" s="132" t="s">
        <v>633</v>
      </c>
      <c r="H294" s="40">
        <v>12</v>
      </c>
      <c r="I294" s="41">
        <v>75477690</v>
      </c>
      <c r="J294" s="42">
        <v>14732520</v>
      </c>
      <c r="K294" s="40">
        <f t="shared" si="11"/>
        <v>90210210</v>
      </c>
      <c r="L294" s="109">
        <f t="shared" si="12"/>
        <v>7517517.5</v>
      </c>
      <c r="M294" s="242">
        <f>IFERROR(H294/$Q$62,"-")</f>
        <v>1.0694234025487924E-3</v>
      </c>
      <c r="N294" s="26"/>
      <c r="O294" s="26"/>
      <c r="P294" s="26"/>
      <c r="Q294" s="26"/>
    </row>
    <row r="295" spans="1:17" ht="39.950000000000003" customHeight="1">
      <c r="A295" s="26"/>
      <c r="B295" s="321">
        <v>59</v>
      </c>
      <c r="C295" s="324" t="s">
        <v>20</v>
      </c>
      <c r="D295" s="332">
        <f>Q63</f>
        <v>80159</v>
      </c>
      <c r="E295" s="47" t="str">
        <f>'高額レセ疾病傾向(患者一人当たり医療費順)'!$C$7</f>
        <v>2210</v>
      </c>
      <c r="F295" s="131" t="str">
        <f>'高額レセ疾病傾向(患者一人当たり医療費順)'!$D$7</f>
        <v>重症急性呼吸器症候群［SARS］</v>
      </c>
      <c r="G295" s="131" t="s">
        <v>495</v>
      </c>
      <c r="H295" s="88" t="s">
        <v>495</v>
      </c>
      <c r="I295" s="89" t="s">
        <v>495</v>
      </c>
      <c r="J295" s="90" t="s">
        <v>495</v>
      </c>
      <c r="K295" s="88" t="str">
        <f t="shared" si="11"/>
        <v>-</v>
      </c>
      <c r="L295" s="111" t="str">
        <f t="shared" si="12"/>
        <v>-</v>
      </c>
      <c r="M295" s="241" t="str">
        <f>IFERROR(H295/$Q$63,"-")</f>
        <v>-</v>
      </c>
      <c r="N295" s="26"/>
      <c r="O295" s="26"/>
      <c r="P295" s="26"/>
      <c r="Q295" s="26"/>
    </row>
    <row r="296" spans="1:17" ht="39.950000000000003" customHeight="1">
      <c r="A296" s="26"/>
      <c r="B296" s="322"/>
      <c r="C296" s="325"/>
      <c r="D296" s="333"/>
      <c r="E296" s="39" t="str">
        <f>'高額レセ疾病傾向(患者一人当たり医療費順)'!$C$8</f>
        <v>0209</v>
      </c>
      <c r="F296" s="132" t="str">
        <f>'高額レセ疾病傾向(患者一人当たり医療費順)'!$D$8</f>
        <v>白血病</v>
      </c>
      <c r="G296" s="132" t="s">
        <v>496</v>
      </c>
      <c r="H296" s="40">
        <v>26</v>
      </c>
      <c r="I296" s="41">
        <v>114907440</v>
      </c>
      <c r="J296" s="42">
        <v>45853120</v>
      </c>
      <c r="K296" s="40">
        <f t="shared" si="11"/>
        <v>160760560</v>
      </c>
      <c r="L296" s="109">
        <f t="shared" si="12"/>
        <v>6183098.461538462</v>
      </c>
      <c r="M296" s="242">
        <f>IFERROR(H296/$Q$63,"-")</f>
        <v>3.2435534375428835E-4</v>
      </c>
      <c r="N296" s="26"/>
      <c r="O296" s="26"/>
      <c r="P296" s="26"/>
      <c r="Q296" s="26"/>
    </row>
    <row r="297" spans="1:17" ht="39.950000000000003" customHeight="1">
      <c r="A297" s="26"/>
      <c r="B297" s="322"/>
      <c r="C297" s="325"/>
      <c r="D297" s="333"/>
      <c r="E297" s="39" t="str">
        <f>'高額レセ疾病傾向(患者一人当たり医療費順)'!$C$9</f>
        <v>0904</v>
      </c>
      <c r="F297" s="132" t="str">
        <f>'高額レセ疾病傾向(患者一人当たり医療費順)'!$D$9</f>
        <v>くも膜下出血</v>
      </c>
      <c r="G297" s="132" t="s">
        <v>509</v>
      </c>
      <c r="H297" s="40">
        <v>33</v>
      </c>
      <c r="I297" s="41">
        <v>226808270</v>
      </c>
      <c r="J297" s="42">
        <v>4813400</v>
      </c>
      <c r="K297" s="40">
        <f t="shared" si="11"/>
        <v>231621670</v>
      </c>
      <c r="L297" s="109">
        <f t="shared" si="12"/>
        <v>7018838.4848484844</v>
      </c>
      <c r="M297" s="242">
        <f>IFERROR(H297/$Q$63,"-")</f>
        <v>4.1168178245736599E-4</v>
      </c>
      <c r="N297" s="26"/>
      <c r="O297" s="26"/>
      <c r="P297" s="26"/>
      <c r="Q297" s="26"/>
    </row>
    <row r="298" spans="1:17" ht="39.950000000000003" customHeight="1">
      <c r="A298" s="26"/>
      <c r="B298" s="322"/>
      <c r="C298" s="325"/>
      <c r="D298" s="333"/>
      <c r="E298" s="39" t="str">
        <f>'高額レセ疾病傾向(患者一人当たり医療費順)'!$C$10</f>
        <v>1402</v>
      </c>
      <c r="F298" s="132" t="str">
        <f>'高額レセ疾病傾向(患者一人当たり医療費順)'!$D$10</f>
        <v>腎不全</v>
      </c>
      <c r="G298" s="132" t="s">
        <v>504</v>
      </c>
      <c r="H298" s="40">
        <v>383</v>
      </c>
      <c r="I298" s="41">
        <v>1084413000</v>
      </c>
      <c r="J298" s="42">
        <v>1119542800</v>
      </c>
      <c r="K298" s="40">
        <f t="shared" si="11"/>
        <v>2203955800</v>
      </c>
      <c r="L298" s="109">
        <f t="shared" si="12"/>
        <v>5754453.7859007837</v>
      </c>
      <c r="M298" s="242">
        <f>IFERROR(H298/$Q$63,"-")</f>
        <v>4.7780037176112476E-3</v>
      </c>
      <c r="N298" s="26"/>
      <c r="O298" s="26"/>
      <c r="P298" s="26"/>
      <c r="Q298" s="26"/>
    </row>
    <row r="299" spans="1:17" ht="39.950000000000003" customHeight="1" thickBot="1">
      <c r="A299" s="26"/>
      <c r="B299" s="323"/>
      <c r="C299" s="326"/>
      <c r="D299" s="334"/>
      <c r="E299" s="43" t="str">
        <f>'高額レセ疾病傾向(患者一人当たり医療費順)'!$C$11</f>
        <v>0208</v>
      </c>
      <c r="F299" s="133" t="str">
        <f>'高額レセ疾病傾向(患者一人当たり医療費順)'!$D$11</f>
        <v>悪性リンパ腫</v>
      </c>
      <c r="G299" s="132" t="s">
        <v>572</v>
      </c>
      <c r="H299" s="40">
        <v>74</v>
      </c>
      <c r="I299" s="41">
        <v>253447450</v>
      </c>
      <c r="J299" s="42">
        <v>177929850</v>
      </c>
      <c r="K299" s="40">
        <f t="shared" si="11"/>
        <v>431377300</v>
      </c>
      <c r="L299" s="109">
        <f t="shared" si="12"/>
        <v>5829422.9729729732</v>
      </c>
      <c r="M299" s="242">
        <f>IFERROR(H299/$Q$63,"-")</f>
        <v>9.2316520914682073E-4</v>
      </c>
      <c r="N299" s="26"/>
      <c r="O299" s="26"/>
      <c r="P299" s="26"/>
      <c r="Q299" s="26"/>
    </row>
    <row r="300" spans="1:17" ht="39.950000000000003" customHeight="1">
      <c r="A300" s="26"/>
      <c r="B300" s="321">
        <v>60</v>
      </c>
      <c r="C300" s="324" t="s">
        <v>44</v>
      </c>
      <c r="D300" s="332">
        <f>Q64</f>
        <v>10569</v>
      </c>
      <c r="E300" s="47" t="str">
        <f>'高額レセ疾病傾向(患者一人当たり医療費順)'!$C$7</f>
        <v>2210</v>
      </c>
      <c r="F300" s="131" t="str">
        <f>'高額レセ疾病傾向(患者一人当たり医療費順)'!$D$7</f>
        <v>重症急性呼吸器症候群［SARS］</v>
      </c>
      <c r="G300" s="131" t="s">
        <v>495</v>
      </c>
      <c r="H300" s="88" t="s">
        <v>495</v>
      </c>
      <c r="I300" s="89" t="s">
        <v>495</v>
      </c>
      <c r="J300" s="90" t="s">
        <v>495</v>
      </c>
      <c r="K300" s="88" t="str">
        <f t="shared" si="11"/>
        <v>-</v>
      </c>
      <c r="L300" s="111" t="str">
        <f t="shared" si="12"/>
        <v>-</v>
      </c>
      <c r="M300" s="241" t="str">
        <f>IFERROR(H300/$Q$64,"-")</f>
        <v>-</v>
      </c>
      <c r="N300" s="26"/>
      <c r="O300" s="26"/>
      <c r="P300" s="26"/>
      <c r="Q300" s="26"/>
    </row>
    <row r="301" spans="1:17" ht="39.950000000000003" customHeight="1">
      <c r="A301" s="26"/>
      <c r="B301" s="322"/>
      <c r="C301" s="325"/>
      <c r="D301" s="333"/>
      <c r="E301" s="39" t="str">
        <f>'高額レセ疾病傾向(患者一人当たり医療費順)'!$C$8</f>
        <v>0209</v>
      </c>
      <c r="F301" s="132" t="str">
        <f>'高額レセ疾病傾向(患者一人当たり医療費順)'!$D$8</f>
        <v>白血病</v>
      </c>
      <c r="G301" s="132" t="s">
        <v>634</v>
      </c>
      <c r="H301" s="40">
        <v>5</v>
      </c>
      <c r="I301" s="41">
        <v>23965590</v>
      </c>
      <c r="J301" s="42">
        <v>5229180</v>
      </c>
      <c r="K301" s="40">
        <f t="shared" si="11"/>
        <v>29194770</v>
      </c>
      <c r="L301" s="109">
        <f t="shared" si="12"/>
        <v>5838954</v>
      </c>
      <c r="M301" s="242">
        <f>IFERROR(H301/$Q$64,"-")</f>
        <v>4.7308165389346203E-4</v>
      </c>
      <c r="N301" s="26"/>
      <c r="O301" s="26"/>
      <c r="P301" s="26"/>
      <c r="Q301" s="26"/>
    </row>
    <row r="302" spans="1:17" ht="39.950000000000003" customHeight="1">
      <c r="A302" s="26"/>
      <c r="B302" s="322"/>
      <c r="C302" s="325"/>
      <c r="D302" s="333"/>
      <c r="E302" s="39" t="str">
        <f>'高額レセ疾病傾向(患者一人当たり医療費順)'!$C$9</f>
        <v>0904</v>
      </c>
      <c r="F302" s="132" t="str">
        <f>'高額レセ疾病傾向(患者一人当たり医療費順)'!$D$9</f>
        <v>くも膜下出血</v>
      </c>
      <c r="G302" s="132" t="s">
        <v>635</v>
      </c>
      <c r="H302" s="40">
        <v>8</v>
      </c>
      <c r="I302" s="41">
        <v>42742700</v>
      </c>
      <c r="J302" s="42">
        <v>2574350</v>
      </c>
      <c r="K302" s="40">
        <f t="shared" si="11"/>
        <v>45317050</v>
      </c>
      <c r="L302" s="109">
        <f t="shared" si="12"/>
        <v>5664631.25</v>
      </c>
      <c r="M302" s="242">
        <f>IFERROR(H302/$Q$64,"-")</f>
        <v>7.5693064622953923E-4</v>
      </c>
      <c r="N302" s="26"/>
      <c r="O302" s="26"/>
      <c r="P302" s="26"/>
      <c r="Q302" s="26"/>
    </row>
    <row r="303" spans="1:17" ht="39.950000000000003" customHeight="1">
      <c r="A303" s="26"/>
      <c r="B303" s="322"/>
      <c r="C303" s="325"/>
      <c r="D303" s="333"/>
      <c r="E303" s="39" t="str">
        <f>'高額レセ疾病傾向(患者一人当たり医療費順)'!$C$10</f>
        <v>1402</v>
      </c>
      <c r="F303" s="132" t="str">
        <f>'高額レセ疾病傾向(患者一人当たり医療費順)'!$D$10</f>
        <v>腎不全</v>
      </c>
      <c r="G303" s="132" t="s">
        <v>504</v>
      </c>
      <c r="H303" s="40">
        <v>67</v>
      </c>
      <c r="I303" s="41">
        <v>184362940</v>
      </c>
      <c r="J303" s="42">
        <v>189554870</v>
      </c>
      <c r="K303" s="40">
        <f t="shared" si="11"/>
        <v>373917810</v>
      </c>
      <c r="L303" s="109">
        <f t="shared" si="12"/>
        <v>5580862.8358208956</v>
      </c>
      <c r="M303" s="242">
        <f>IFERROR(H303/$Q$64,"-")</f>
        <v>6.3392941621723906E-3</v>
      </c>
      <c r="N303" s="26"/>
      <c r="O303" s="26"/>
      <c r="P303" s="26"/>
      <c r="Q303" s="26"/>
    </row>
    <row r="304" spans="1:17" ht="39.950000000000003" customHeight="1" thickBot="1">
      <c r="A304" s="26"/>
      <c r="B304" s="323"/>
      <c r="C304" s="326"/>
      <c r="D304" s="334"/>
      <c r="E304" s="43" t="str">
        <f>'高額レセ疾病傾向(患者一人当たり医療費順)'!$C$11</f>
        <v>0208</v>
      </c>
      <c r="F304" s="133" t="str">
        <f>'高額レセ疾病傾向(患者一人当たり医療費順)'!$D$11</f>
        <v>悪性リンパ腫</v>
      </c>
      <c r="G304" s="133" t="s">
        <v>636</v>
      </c>
      <c r="H304" s="44">
        <v>8</v>
      </c>
      <c r="I304" s="45">
        <v>19234100</v>
      </c>
      <c r="J304" s="46">
        <v>24220700</v>
      </c>
      <c r="K304" s="44">
        <f t="shared" si="11"/>
        <v>43454800</v>
      </c>
      <c r="L304" s="110">
        <f t="shared" si="12"/>
        <v>5431850</v>
      </c>
      <c r="M304" s="243">
        <f>IFERROR(H304/$Q$64,"-")</f>
        <v>7.5693064622953923E-4</v>
      </c>
      <c r="N304" s="26"/>
      <c r="O304" s="26"/>
      <c r="P304" s="26"/>
      <c r="Q304" s="26"/>
    </row>
    <row r="305" spans="1:17" ht="39.950000000000003" customHeight="1">
      <c r="A305" s="26"/>
      <c r="B305" s="321">
        <v>61</v>
      </c>
      <c r="C305" s="324" t="s">
        <v>16</v>
      </c>
      <c r="D305" s="332">
        <f>Q65</f>
        <v>9287</v>
      </c>
      <c r="E305" s="47" t="str">
        <f>'高額レセ疾病傾向(患者一人当たり医療費順)'!$C$7</f>
        <v>2210</v>
      </c>
      <c r="F305" s="131" t="str">
        <f>'高額レセ疾病傾向(患者一人当たり医療費順)'!$D$7</f>
        <v>重症急性呼吸器症候群［SARS］</v>
      </c>
      <c r="G305" s="131" t="s">
        <v>495</v>
      </c>
      <c r="H305" s="88" t="s">
        <v>495</v>
      </c>
      <c r="I305" s="89" t="s">
        <v>495</v>
      </c>
      <c r="J305" s="90" t="s">
        <v>495</v>
      </c>
      <c r="K305" s="88" t="str">
        <f t="shared" si="11"/>
        <v>-</v>
      </c>
      <c r="L305" s="111" t="str">
        <f t="shared" si="12"/>
        <v>-</v>
      </c>
      <c r="M305" s="241" t="str">
        <f>IFERROR(H305/$Q$65,"-")</f>
        <v>-</v>
      </c>
      <c r="N305" s="26"/>
      <c r="O305" s="26"/>
      <c r="P305" s="26"/>
      <c r="Q305" s="26"/>
    </row>
    <row r="306" spans="1:17" ht="39.950000000000003" customHeight="1">
      <c r="A306" s="26"/>
      <c r="B306" s="322"/>
      <c r="C306" s="325"/>
      <c r="D306" s="333"/>
      <c r="E306" s="39" t="str">
        <f>'高額レセ疾病傾向(患者一人当たり医療費順)'!$C$8</f>
        <v>0209</v>
      </c>
      <c r="F306" s="132" t="str">
        <f>'高額レセ疾病傾向(患者一人当たり医療費順)'!$D$8</f>
        <v>白血病</v>
      </c>
      <c r="G306" s="132" t="s">
        <v>637</v>
      </c>
      <c r="H306" s="40">
        <v>2</v>
      </c>
      <c r="I306" s="41">
        <v>3538900</v>
      </c>
      <c r="J306" s="42">
        <v>933040</v>
      </c>
      <c r="K306" s="40">
        <f t="shared" si="11"/>
        <v>4471940</v>
      </c>
      <c r="L306" s="109">
        <f t="shared" si="12"/>
        <v>2235970</v>
      </c>
      <c r="M306" s="242">
        <f>IFERROR(H306/$Q$65,"-")</f>
        <v>2.1535479702810379E-4</v>
      </c>
      <c r="N306" s="26"/>
      <c r="O306" s="26"/>
      <c r="P306" s="26"/>
      <c r="Q306" s="26"/>
    </row>
    <row r="307" spans="1:17" ht="39.950000000000003" customHeight="1">
      <c r="A307" s="26"/>
      <c r="B307" s="322"/>
      <c r="C307" s="325"/>
      <c r="D307" s="333"/>
      <c r="E307" s="39" t="str">
        <f>'高額レセ疾病傾向(患者一人当たり医療費順)'!$C$9</f>
        <v>0904</v>
      </c>
      <c r="F307" s="132" t="str">
        <f>'高額レセ疾病傾向(患者一人当たり医療費順)'!$D$9</f>
        <v>くも膜下出血</v>
      </c>
      <c r="G307" s="132" t="s">
        <v>638</v>
      </c>
      <c r="H307" s="40">
        <v>2</v>
      </c>
      <c r="I307" s="41">
        <v>9856770</v>
      </c>
      <c r="J307" s="42">
        <v>572170</v>
      </c>
      <c r="K307" s="40">
        <f t="shared" si="11"/>
        <v>10428940</v>
      </c>
      <c r="L307" s="109">
        <f t="shared" si="12"/>
        <v>5214470</v>
      </c>
      <c r="M307" s="242">
        <f>IFERROR(H307/$Q$65,"-")</f>
        <v>2.1535479702810379E-4</v>
      </c>
      <c r="N307" s="26"/>
      <c r="O307" s="26"/>
      <c r="P307" s="26"/>
      <c r="Q307" s="26"/>
    </row>
    <row r="308" spans="1:17" ht="39.950000000000003" customHeight="1">
      <c r="A308" s="26"/>
      <c r="B308" s="322"/>
      <c r="C308" s="325"/>
      <c r="D308" s="333"/>
      <c r="E308" s="39" t="str">
        <f>'高額レセ疾病傾向(患者一人当たり医療費順)'!$C$10</f>
        <v>1402</v>
      </c>
      <c r="F308" s="132" t="str">
        <f>'高額レセ疾病傾向(患者一人当たり医療費順)'!$D$10</f>
        <v>腎不全</v>
      </c>
      <c r="G308" s="132" t="s">
        <v>498</v>
      </c>
      <c r="H308" s="40">
        <v>51</v>
      </c>
      <c r="I308" s="41">
        <v>152356640</v>
      </c>
      <c r="J308" s="42">
        <v>160129650</v>
      </c>
      <c r="K308" s="40">
        <f t="shared" si="11"/>
        <v>312486290</v>
      </c>
      <c r="L308" s="109">
        <f t="shared" si="12"/>
        <v>6127182.1568627451</v>
      </c>
      <c r="M308" s="242">
        <f>IFERROR(H308/$Q$65,"-")</f>
        <v>5.4915473242166469E-3</v>
      </c>
      <c r="N308" s="26"/>
      <c r="O308" s="26"/>
      <c r="P308" s="26"/>
      <c r="Q308" s="26"/>
    </row>
    <row r="309" spans="1:17" ht="39.950000000000003" customHeight="1" thickBot="1">
      <c r="A309" s="26"/>
      <c r="B309" s="323"/>
      <c r="C309" s="326"/>
      <c r="D309" s="334"/>
      <c r="E309" s="43" t="str">
        <f>'高額レセ疾病傾向(患者一人当たり医療費順)'!$C$11</f>
        <v>0208</v>
      </c>
      <c r="F309" s="133" t="str">
        <f>'高額レセ疾病傾向(患者一人当たり医療費順)'!$D$11</f>
        <v>悪性リンパ腫</v>
      </c>
      <c r="G309" s="132" t="s">
        <v>639</v>
      </c>
      <c r="H309" s="40">
        <v>12</v>
      </c>
      <c r="I309" s="41">
        <v>52150230</v>
      </c>
      <c r="J309" s="42">
        <v>14543030</v>
      </c>
      <c r="K309" s="40">
        <f t="shared" si="11"/>
        <v>66693260</v>
      </c>
      <c r="L309" s="109">
        <f t="shared" si="12"/>
        <v>5557771.666666667</v>
      </c>
      <c r="M309" s="242">
        <f>IFERROR(H309/$Q$65,"-")</f>
        <v>1.2921287821686229E-3</v>
      </c>
      <c r="N309" s="26"/>
      <c r="O309" s="26"/>
      <c r="P309" s="26"/>
      <c r="Q309" s="26"/>
    </row>
    <row r="310" spans="1:17" ht="39.950000000000003" customHeight="1">
      <c r="A310" s="26"/>
      <c r="B310" s="321">
        <v>62</v>
      </c>
      <c r="C310" s="324" t="s">
        <v>17</v>
      </c>
      <c r="D310" s="332">
        <f>Q66</f>
        <v>13662</v>
      </c>
      <c r="E310" s="47" t="str">
        <f>'高額レセ疾病傾向(患者一人当たり医療費順)'!$C$7</f>
        <v>2210</v>
      </c>
      <c r="F310" s="131" t="str">
        <f>'高額レセ疾病傾向(患者一人当たり医療費順)'!$D$7</f>
        <v>重症急性呼吸器症候群［SARS］</v>
      </c>
      <c r="G310" s="131" t="s">
        <v>495</v>
      </c>
      <c r="H310" s="88" t="s">
        <v>495</v>
      </c>
      <c r="I310" s="89" t="s">
        <v>495</v>
      </c>
      <c r="J310" s="90" t="s">
        <v>495</v>
      </c>
      <c r="K310" s="88" t="str">
        <f t="shared" si="11"/>
        <v>-</v>
      </c>
      <c r="L310" s="111" t="str">
        <f t="shared" si="12"/>
        <v>-</v>
      </c>
      <c r="M310" s="241" t="str">
        <f>IFERROR(H310/$Q$66,"-")</f>
        <v>-</v>
      </c>
      <c r="N310" s="26"/>
      <c r="O310" s="26"/>
      <c r="P310" s="26"/>
      <c r="Q310" s="26"/>
    </row>
    <row r="311" spans="1:17" ht="39.950000000000003" customHeight="1">
      <c r="A311" s="26"/>
      <c r="B311" s="322"/>
      <c r="C311" s="325"/>
      <c r="D311" s="333"/>
      <c r="E311" s="39" t="str">
        <f>'高額レセ疾病傾向(患者一人当たり医療費順)'!$C$8</f>
        <v>0209</v>
      </c>
      <c r="F311" s="132" t="str">
        <f>'高額レセ疾病傾向(患者一人当たり医療費順)'!$D$8</f>
        <v>白血病</v>
      </c>
      <c r="G311" s="132" t="s">
        <v>640</v>
      </c>
      <c r="H311" s="40">
        <v>8</v>
      </c>
      <c r="I311" s="41">
        <v>24154930</v>
      </c>
      <c r="J311" s="42">
        <v>30003040</v>
      </c>
      <c r="K311" s="40">
        <f t="shared" si="11"/>
        <v>54157970</v>
      </c>
      <c r="L311" s="109">
        <f t="shared" si="12"/>
        <v>6769746.25</v>
      </c>
      <c r="M311" s="242">
        <f>IFERROR(H311/$Q$66,"-")</f>
        <v>5.8556580295710729E-4</v>
      </c>
      <c r="N311" s="26"/>
      <c r="O311" s="26"/>
      <c r="P311" s="26"/>
      <c r="Q311" s="26"/>
    </row>
    <row r="312" spans="1:17" ht="39.950000000000003" customHeight="1">
      <c r="A312" s="26"/>
      <c r="B312" s="322"/>
      <c r="C312" s="325"/>
      <c r="D312" s="333"/>
      <c r="E312" s="39" t="str">
        <f>'高額レセ疾病傾向(患者一人当たり医療費順)'!$C$9</f>
        <v>0904</v>
      </c>
      <c r="F312" s="132" t="str">
        <f>'高額レセ疾病傾向(患者一人当たり医療費順)'!$D$9</f>
        <v>くも膜下出血</v>
      </c>
      <c r="G312" s="132" t="s">
        <v>641</v>
      </c>
      <c r="H312" s="40">
        <v>4</v>
      </c>
      <c r="I312" s="41">
        <v>10410240</v>
      </c>
      <c r="J312" s="42">
        <v>790520</v>
      </c>
      <c r="K312" s="40">
        <f t="shared" si="11"/>
        <v>11200760</v>
      </c>
      <c r="L312" s="109">
        <f t="shared" si="12"/>
        <v>2800190</v>
      </c>
      <c r="M312" s="242">
        <f>IFERROR(H312/$Q$66,"-")</f>
        <v>2.9278290147855365E-4</v>
      </c>
      <c r="N312" s="26"/>
      <c r="O312" s="26"/>
      <c r="P312" s="26"/>
      <c r="Q312" s="26"/>
    </row>
    <row r="313" spans="1:17" ht="39.950000000000003" customHeight="1">
      <c r="A313" s="26"/>
      <c r="B313" s="322"/>
      <c r="C313" s="325"/>
      <c r="D313" s="333"/>
      <c r="E313" s="39" t="str">
        <f>'高額レセ疾病傾向(患者一人当たり医療費順)'!$C$10</f>
        <v>1402</v>
      </c>
      <c r="F313" s="132" t="str">
        <f>'高額レセ疾病傾向(患者一人当たり医療費順)'!$D$10</f>
        <v>腎不全</v>
      </c>
      <c r="G313" s="132" t="s">
        <v>498</v>
      </c>
      <c r="H313" s="40">
        <v>64</v>
      </c>
      <c r="I313" s="41">
        <v>216119590</v>
      </c>
      <c r="J313" s="42">
        <v>153232690</v>
      </c>
      <c r="K313" s="40">
        <f t="shared" si="11"/>
        <v>369352280</v>
      </c>
      <c r="L313" s="109">
        <f t="shared" si="12"/>
        <v>5771129.375</v>
      </c>
      <c r="M313" s="242">
        <f>IFERROR(H313/$Q$66,"-")</f>
        <v>4.6845264236568583E-3</v>
      </c>
      <c r="N313" s="26"/>
      <c r="O313" s="26"/>
      <c r="P313" s="26"/>
      <c r="Q313" s="26"/>
    </row>
    <row r="314" spans="1:17" ht="39.950000000000003" customHeight="1" thickBot="1">
      <c r="A314" s="26"/>
      <c r="B314" s="323"/>
      <c r="C314" s="326"/>
      <c r="D314" s="334"/>
      <c r="E314" s="43" t="str">
        <f>'高額レセ疾病傾向(患者一人当たり医療費順)'!$C$11</f>
        <v>0208</v>
      </c>
      <c r="F314" s="133" t="str">
        <f>'高額レセ疾病傾向(患者一人当たり医療費順)'!$D$11</f>
        <v>悪性リンパ腫</v>
      </c>
      <c r="G314" s="132" t="s">
        <v>642</v>
      </c>
      <c r="H314" s="40">
        <v>10</v>
      </c>
      <c r="I314" s="41">
        <v>27604600</v>
      </c>
      <c r="J314" s="42">
        <v>27536720</v>
      </c>
      <c r="K314" s="40">
        <f t="shared" si="11"/>
        <v>55141320</v>
      </c>
      <c r="L314" s="109">
        <f t="shared" si="12"/>
        <v>5514132</v>
      </c>
      <c r="M314" s="242">
        <f>IFERROR(H314/$Q$66,"-")</f>
        <v>7.3195725369638409E-4</v>
      </c>
      <c r="N314" s="26"/>
      <c r="O314" s="26"/>
      <c r="P314" s="26"/>
      <c r="Q314" s="26"/>
    </row>
    <row r="315" spans="1:17" ht="39.950000000000003" customHeight="1">
      <c r="A315" s="26"/>
      <c r="B315" s="321">
        <v>63</v>
      </c>
      <c r="C315" s="324" t="s">
        <v>26</v>
      </c>
      <c r="D315" s="332">
        <f>Q67</f>
        <v>9933</v>
      </c>
      <c r="E315" s="47" t="str">
        <f>'高額レセ疾病傾向(患者一人当たり医療費順)'!$C$7</f>
        <v>2210</v>
      </c>
      <c r="F315" s="131" t="str">
        <f>'高額レセ疾病傾向(患者一人当たり医療費順)'!$D$7</f>
        <v>重症急性呼吸器症候群［SARS］</v>
      </c>
      <c r="G315" s="131" t="s">
        <v>495</v>
      </c>
      <c r="H315" s="88" t="s">
        <v>495</v>
      </c>
      <c r="I315" s="89" t="s">
        <v>495</v>
      </c>
      <c r="J315" s="90" t="s">
        <v>495</v>
      </c>
      <c r="K315" s="88" t="str">
        <f t="shared" si="11"/>
        <v>-</v>
      </c>
      <c r="L315" s="111" t="str">
        <f t="shared" si="12"/>
        <v>-</v>
      </c>
      <c r="M315" s="241" t="str">
        <f>IFERROR(H315/$Q$67,"-")</f>
        <v>-</v>
      </c>
      <c r="N315" s="26"/>
      <c r="O315" s="26"/>
      <c r="P315" s="26"/>
      <c r="Q315" s="26"/>
    </row>
    <row r="316" spans="1:17" ht="39.950000000000003" customHeight="1">
      <c r="A316" s="26"/>
      <c r="B316" s="322"/>
      <c r="C316" s="325"/>
      <c r="D316" s="333"/>
      <c r="E316" s="39" t="str">
        <f>'高額レセ疾病傾向(患者一人当たり医療費順)'!$C$8</f>
        <v>0209</v>
      </c>
      <c r="F316" s="132" t="str">
        <f>'高額レセ疾病傾向(患者一人当たり医療費順)'!$D$8</f>
        <v>白血病</v>
      </c>
      <c r="G316" s="132" t="s">
        <v>643</v>
      </c>
      <c r="H316" s="40">
        <v>2</v>
      </c>
      <c r="I316" s="41">
        <v>13975560</v>
      </c>
      <c r="J316" s="42">
        <v>5818550</v>
      </c>
      <c r="K316" s="40">
        <f t="shared" si="11"/>
        <v>19794110</v>
      </c>
      <c r="L316" s="109">
        <f t="shared" si="12"/>
        <v>9897055</v>
      </c>
      <c r="M316" s="242">
        <f>IFERROR(H316/$Q$67,"-")</f>
        <v>2.0134903855834087E-4</v>
      </c>
      <c r="N316" s="26"/>
      <c r="O316" s="26"/>
      <c r="P316" s="26"/>
      <c r="Q316" s="26"/>
    </row>
    <row r="317" spans="1:17" ht="39.950000000000003" customHeight="1">
      <c r="A317" s="26"/>
      <c r="B317" s="322"/>
      <c r="C317" s="325"/>
      <c r="D317" s="333"/>
      <c r="E317" s="39" t="str">
        <f>'高額レセ疾病傾向(患者一人当たり医療費順)'!$C$9</f>
        <v>0904</v>
      </c>
      <c r="F317" s="132" t="str">
        <f>'高額レセ疾病傾向(患者一人当たり医療費順)'!$D$9</f>
        <v>くも膜下出血</v>
      </c>
      <c r="G317" s="132" t="s">
        <v>506</v>
      </c>
      <c r="H317" s="40">
        <v>2</v>
      </c>
      <c r="I317" s="41">
        <v>14287490</v>
      </c>
      <c r="J317" s="42">
        <v>2880</v>
      </c>
      <c r="K317" s="40">
        <f t="shared" si="11"/>
        <v>14290370</v>
      </c>
      <c r="L317" s="109">
        <f t="shared" si="12"/>
        <v>7145185</v>
      </c>
      <c r="M317" s="242">
        <f>IFERROR(H317/$Q$67,"-")</f>
        <v>2.0134903855834087E-4</v>
      </c>
      <c r="N317" s="26"/>
      <c r="O317" s="26"/>
      <c r="P317" s="26"/>
      <c r="Q317" s="26"/>
    </row>
    <row r="318" spans="1:17" ht="39.950000000000003" customHeight="1">
      <c r="A318" s="26"/>
      <c r="B318" s="322"/>
      <c r="C318" s="325"/>
      <c r="D318" s="333"/>
      <c r="E318" s="39" t="str">
        <f>'高額レセ疾病傾向(患者一人当たり医療費順)'!$C$10</f>
        <v>1402</v>
      </c>
      <c r="F318" s="132" t="str">
        <f>'高額レセ疾病傾向(患者一人当たり医療費順)'!$D$10</f>
        <v>腎不全</v>
      </c>
      <c r="G318" s="132" t="s">
        <v>504</v>
      </c>
      <c r="H318" s="40">
        <v>43</v>
      </c>
      <c r="I318" s="41">
        <v>159103010</v>
      </c>
      <c r="J318" s="42">
        <v>111607640</v>
      </c>
      <c r="K318" s="40">
        <f t="shared" si="11"/>
        <v>270710650</v>
      </c>
      <c r="L318" s="109">
        <f t="shared" si="12"/>
        <v>6295596.5116279069</v>
      </c>
      <c r="M318" s="242">
        <f>IFERROR(H318/$Q$67,"-")</f>
        <v>4.329004329004329E-3</v>
      </c>
      <c r="N318" s="26"/>
      <c r="O318" s="26"/>
      <c r="P318" s="26"/>
      <c r="Q318" s="26"/>
    </row>
    <row r="319" spans="1:17" ht="39.950000000000003" customHeight="1" thickBot="1">
      <c r="A319" s="26"/>
      <c r="B319" s="323"/>
      <c r="C319" s="326"/>
      <c r="D319" s="334"/>
      <c r="E319" s="43" t="str">
        <f>'高額レセ疾病傾向(患者一人当たり医療費順)'!$C$11</f>
        <v>0208</v>
      </c>
      <c r="F319" s="133" t="str">
        <f>'高額レセ疾病傾向(患者一人当たり医療費順)'!$D$11</f>
        <v>悪性リンパ腫</v>
      </c>
      <c r="G319" s="133" t="s">
        <v>644</v>
      </c>
      <c r="H319" s="44">
        <v>8</v>
      </c>
      <c r="I319" s="45">
        <v>27826130</v>
      </c>
      <c r="J319" s="46">
        <v>9232350</v>
      </c>
      <c r="K319" s="44">
        <f t="shared" si="11"/>
        <v>37058480</v>
      </c>
      <c r="L319" s="110">
        <f t="shared" si="12"/>
        <v>4632310</v>
      </c>
      <c r="M319" s="243">
        <f>IFERROR(H319/$Q$67,"-")</f>
        <v>8.0539615423336349E-4</v>
      </c>
      <c r="N319" s="26"/>
      <c r="O319" s="26"/>
      <c r="P319" s="26"/>
      <c r="Q319" s="26"/>
    </row>
    <row r="320" spans="1:17" ht="39.950000000000003" customHeight="1">
      <c r="A320" s="26"/>
      <c r="B320" s="321">
        <v>64</v>
      </c>
      <c r="C320" s="324" t="s">
        <v>45</v>
      </c>
      <c r="D320" s="332">
        <f>Q68</f>
        <v>10465</v>
      </c>
      <c r="E320" s="47" t="str">
        <f>'高額レセ疾病傾向(患者一人当たり医療費順)'!$C$7</f>
        <v>2210</v>
      </c>
      <c r="F320" s="131" t="str">
        <f>'高額レセ疾病傾向(患者一人当たり医療費順)'!$D$7</f>
        <v>重症急性呼吸器症候群［SARS］</v>
      </c>
      <c r="G320" s="131" t="s">
        <v>495</v>
      </c>
      <c r="H320" s="88" t="s">
        <v>495</v>
      </c>
      <c r="I320" s="89" t="s">
        <v>495</v>
      </c>
      <c r="J320" s="90" t="s">
        <v>495</v>
      </c>
      <c r="K320" s="88" t="str">
        <f t="shared" si="11"/>
        <v>-</v>
      </c>
      <c r="L320" s="111" t="str">
        <f t="shared" si="12"/>
        <v>-</v>
      </c>
      <c r="M320" s="241" t="str">
        <f>IFERROR(H320/$Q$68,"-")</f>
        <v>-</v>
      </c>
      <c r="N320" s="26"/>
      <c r="O320" s="26"/>
      <c r="P320" s="26"/>
      <c r="Q320" s="26"/>
    </row>
    <row r="321" spans="1:17" ht="39.950000000000003" customHeight="1">
      <c r="A321" s="26"/>
      <c r="B321" s="322"/>
      <c r="C321" s="325"/>
      <c r="D321" s="333"/>
      <c r="E321" s="39" t="str">
        <f>'高額レセ疾病傾向(患者一人当たり医療費順)'!$C$8</f>
        <v>0209</v>
      </c>
      <c r="F321" s="132" t="str">
        <f>'高額レセ疾病傾向(患者一人当たり医療費順)'!$D$8</f>
        <v>白血病</v>
      </c>
      <c r="G321" s="132" t="s">
        <v>645</v>
      </c>
      <c r="H321" s="40">
        <v>8</v>
      </c>
      <c r="I321" s="41">
        <v>48161520</v>
      </c>
      <c r="J321" s="42">
        <v>12852440</v>
      </c>
      <c r="K321" s="40">
        <f t="shared" si="11"/>
        <v>61013960</v>
      </c>
      <c r="L321" s="109">
        <f t="shared" si="12"/>
        <v>7626745</v>
      </c>
      <c r="M321" s="242">
        <f>IFERROR(H321/$Q$68,"-")</f>
        <v>7.6445293836598181E-4</v>
      </c>
      <c r="N321" s="26"/>
      <c r="O321" s="26"/>
      <c r="P321" s="26"/>
      <c r="Q321" s="26"/>
    </row>
    <row r="322" spans="1:17" ht="39.950000000000003" customHeight="1">
      <c r="A322" s="26"/>
      <c r="B322" s="322"/>
      <c r="C322" s="325"/>
      <c r="D322" s="333"/>
      <c r="E322" s="39" t="str">
        <f>'高額レセ疾病傾向(患者一人当たり医療費順)'!$C$9</f>
        <v>0904</v>
      </c>
      <c r="F322" s="132" t="str">
        <f>'高額レセ疾病傾向(患者一人当たり医療費順)'!$D$9</f>
        <v>くも膜下出血</v>
      </c>
      <c r="G322" s="132" t="s">
        <v>495</v>
      </c>
      <c r="H322" s="40" t="s">
        <v>495</v>
      </c>
      <c r="I322" s="41" t="s">
        <v>495</v>
      </c>
      <c r="J322" s="42" t="s">
        <v>495</v>
      </c>
      <c r="K322" s="40" t="str">
        <f t="shared" si="11"/>
        <v>-</v>
      </c>
      <c r="L322" s="109" t="str">
        <f t="shared" si="12"/>
        <v>-</v>
      </c>
      <c r="M322" s="242" t="str">
        <f>IFERROR(H322/$Q$68,"-")</f>
        <v>-</v>
      </c>
      <c r="N322" s="26"/>
      <c r="O322" s="26"/>
      <c r="P322" s="26"/>
      <c r="Q322" s="26"/>
    </row>
    <row r="323" spans="1:17" ht="39.950000000000003" customHeight="1">
      <c r="A323" s="26"/>
      <c r="B323" s="322"/>
      <c r="C323" s="325"/>
      <c r="D323" s="333"/>
      <c r="E323" s="39" t="str">
        <f>'高額レセ疾病傾向(患者一人当たり医療費順)'!$C$10</f>
        <v>1402</v>
      </c>
      <c r="F323" s="132" t="str">
        <f>'高額レセ疾病傾向(患者一人当たり医療費順)'!$D$10</f>
        <v>腎不全</v>
      </c>
      <c r="G323" s="132" t="s">
        <v>504</v>
      </c>
      <c r="H323" s="40">
        <v>65</v>
      </c>
      <c r="I323" s="41">
        <v>168450320</v>
      </c>
      <c r="J323" s="42">
        <v>164296860</v>
      </c>
      <c r="K323" s="40">
        <f t="shared" si="11"/>
        <v>332747180</v>
      </c>
      <c r="L323" s="109">
        <f t="shared" si="12"/>
        <v>5119187.384615385</v>
      </c>
      <c r="M323" s="242">
        <f>IFERROR(H323/$Q$68,"-")</f>
        <v>6.2111801242236021E-3</v>
      </c>
      <c r="N323" s="26"/>
      <c r="O323" s="26"/>
      <c r="P323" s="26"/>
      <c r="Q323" s="26"/>
    </row>
    <row r="324" spans="1:17" ht="39.950000000000003" customHeight="1" thickBot="1">
      <c r="A324" s="26"/>
      <c r="B324" s="323"/>
      <c r="C324" s="326"/>
      <c r="D324" s="334"/>
      <c r="E324" s="43" t="str">
        <f>'高額レセ疾病傾向(患者一人当たり医療費順)'!$C$11</f>
        <v>0208</v>
      </c>
      <c r="F324" s="133" t="str">
        <f>'高額レセ疾病傾向(患者一人当たり医療費順)'!$D$11</f>
        <v>悪性リンパ腫</v>
      </c>
      <c r="G324" s="133" t="s">
        <v>646</v>
      </c>
      <c r="H324" s="44">
        <v>10</v>
      </c>
      <c r="I324" s="45">
        <v>54547220</v>
      </c>
      <c r="J324" s="46">
        <v>8248300</v>
      </c>
      <c r="K324" s="44">
        <f t="shared" si="11"/>
        <v>62795520</v>
      </c>
      <c r="L324" s="110">
        <f t="shared" si="12"/>
        <v>6279552</v>
      </c>
      <c r="M324" s="243">
        <f>IFERROR(H324/$Q$68,"-")</f>
        <v>9.5556617295747726E-4</v>
      </c>
      <c r="N324" s="26"/>
      <c r="O324" s="26"/>
      <c r="P324" s="26"/>
      <c r="Q324" s="26"/>
    </row>
    <row r="325" spans="1:17" ht="39.950000000000003" customHeight="1">
      <c r="A325" s="26"/>
      <c r="B325" s="321">
        <v>65</v>
      </c>
      <c r="C325" s="324" t="s">
        <v>10</v>
      </c>
      <c r="D325" s="332">
        <f>Q69</f>
        <v>5213</v>
      </c>
      <c r="E325" s="47" t="str">
        <f>'高額レセ疾病傾向(患者一人当たり医療費順)'!$C$7</f>
        <v>2210</v>
      </c>
      <c r="F325" s="131" t="str">
        <f>'高額レセ疾病傾向(患者一人当たり医療費順)'!$D$7</f>
        <v>重症急性呼吸器症候群［SARS］</v>
      </c>
      <c r="G325" s="131" t="s">
        <v>495</v>
      </c>
      <c r="H325" s="88" t="s">
        <v>495</v>
      </c>
      <c r="I325" s="89" t="s">
        <v>495</v>
      </c>
      <c r="J325" s="90" t="s">
        <v>495</v>
      </c>
      <c r="K325" s="88" t="str">
        <f t="shared" si="11"/>
        <v>-</v>
      </c>
      <c r="L325" s="111" t="str">
        <f t="shared" si="12"/>
        <v>-</v>
      </c>
      <c r="M325" s="241" t="str">
        <f>IFERROR(H325/$Q$69,"-")</f>
        <v>-</v>
      </c>
      <c r="N325" s="26"/>
      <c r="O325" s="26"/>
      <c r="P325" s="26"/>
      <c r="Q325" s="26"/>
    </row>
    <row r="326" spans="1:17" ht="39.950000000000003" customHeight="1">
      <c r="A326" s="26"/>
      <c r="B326" s="322"/>
      <c r="C326" s="325"/>
      <c r="D326" s="333"/>
      <c r="E326" s="39" t="str">
        <f>'高額レセ疾病傾向(患者一人当たり医療費順)'!$C$8</f>
        <v>0209</v>
      </c>
      <c r="F326" s="132" t="str">
        <f>'高額レセ疾病傾向(患者一人当たり医療費順)'!$D$8</f>
        <v>白血病</v>
      </c>
      <c r="G326" s="132" t="s">
        <v>609</v>
      </c>
      <c r="H326" s="40">
        <v>3</v>
      </c>
      <c r="I326" s="41">
        <v>9494120</v>
      </c>
      <c r="J326" s="42">
        <v>2850620</v>
      </c>
      <c r="K326" s="40">
        <f t="shared" ref="K326:K374" si="13">IF(SUM(I326:J326)=0,"-",SUM(I326:J326))</f>
        <v>12344740</v>
      </c>
      <c r="L326" s="109">
        <f t="shared" si="12"/>
        <v>4114913.3333333335</v>
      </c>
      <c r="M326" s="242">
        <f>IFERROR(H326/$Q$69,"-")</f>
        <v>5.7548436600805678E-4</v>
      </c>
      <c r="N326" s="26"/>
      <c r="O326" s="26"/>
      <c r="P326" s="26"/>
      <c r="Q326" s="26"/>
    </row>
    <row r="327" spans="1:17" ht="39.950000000000003" customHeight="1">
      <c r="A327" s="26"/>
      <c r="B327" s="322"/>
      <c r="C327" s="325"/>
      <c r="D327" s="333"/>
      <c r="E327" s="39" t="str">
        <f>'高額レセ疾病傾向(患者一人当たり医療費順)'!$C$9</f>
        <v>0904</v>
      </c>
      <c r="F327" s="132" t="str">
        <f>'高額レセ疾病傾向(患者一人当たり医療費順)'!$D$9</f>
        <v>くも膜下出血</v>
      </c>
      <c r="G327" s="132" t="s">
        <v>131</v>
      </c>
      <c r="H327" s="40">
        <v>1</v>
      </c>
      <c r="I327" s="41">
        <v>7243550</v>
      </c>
      <c r="J327" s="42">
        <v>0</v>
      </c>
      <c r="K327" s="40">
        <f t="shared" si="13"/>
        <v>7243550</v>
      </c>
      <c r="L327" s="109">
        <f t="shared" si="12"/>
        <v>7243550</v>
      </c>
      <c r="M327" s="242">
        <f>IFERROR(H327/$Q$69,"-")</f>
        <v>1.918281220026856E-4</v>
      </c>
      <c r="N327" s="26"/>
      <c r="O327" s="26"/>
      <c r="P327" s="26"/>
      <c r="Q327" s="26"/>
    </row>
    <row r="328" spans="1:17" ht="39.950000000000003" customHeight="1">
      <c r="A328" s="26"/>
      <c r="B328" s="322"/>
      <c r="C328" s="325"/>
      <c r="D328" s="333"/>
      <c r="E328" s="39" t="str">
        <f>'高額レセ疾病傾向(患者一人当たり医療費順)'!$C$10</f>
        <v>1402</v>
      </c>
      <c r="F328" s="132" t="str">
        <f>'高額レセ疾病傾向(患者一人当たり医療費順)'!$D$10</f>
        <v>腎不全</v>
      </c>
      <c r="G328" s="132" t="s">
        <v>504</v>
      </c>
      <c r="H328" s="40">
        <v>19</v>
      </c>
      <c r="I328" s="41">
        <v>44862770</v>
      </c>
      <c r="J328" s="42">
        <v>55750500</v>
      </c>
      <c r="K328" s="40">
        <f t="shared" si="13"/>
        <v>100613270</v>
      </c>
      <c r="L328" s="109">
        <f t="shared" si="12"/>
        <v>5295435.2631578948</v>
      </c>
      <c r="M328" s="242">
        <f>IFERROR(H328/$Q$69,"-")</f>
        <v>3.6447343180510262E-3</v>
      </c>
      <c r="N328" s="26"/>
      <c r="O328" s="26"/>
      <c r="P328" s="26"/>
      <c r="Q328" s="26"/>
    </row>
    <row r="329" spans="1:17" ht="39.950000000000003" customHeight="1" thickBot="1">
      <c r="A329" s="26"/>
      <c r="B329" s="323"/>
      <c r="C329" s="326"/>
      <c r="D329" s="334"/>
      <c r="E329" s="43" t="str">
        <f>'高額レセ疾病傾向(患者一人当たり医療費順)'!$C$11</f>
        <v>0208</v>
      </c>
      <c r="F329" s="133" t="str">
        <f>'高額レセ疾病傾向(患者一人当たり医療費順)'!$D$11</f>
        <v>悪性リンパ腫</v>
      </c>
      <c r="G329" s="132" t="s">
        <v>647</v>
      </c>
      <c r="H329" s="40">
        <v>6</v>
      </c>
      <c r="I329" s="41">
        <v>29600400</v>
      </c>
      <c r="J329" s="42">
        <v>17461390</v>
      </c>
      <c r="K329" s="40">
        <f t="shared" si="13"/>
        <v>47061790</v>
      </c>
      <c r="L329" s="109">
        <f t="shared" si="12"/>
        <v>7843631.666666667</v>
      </c>
      <c r="M329" s="242">
        <f>IFERROR(H329/$Q$69,"-")</f>
        <v>1.1509687320161136E-3</v>
      </c>
      <c r="N329" s="26"/>
      <c r="O329" s="26"/>
      <c r="P329" s="26"/>
      <c r="Q329" s="26"/>
    </row>
    <row r="330" spans="1:17" ht="39.950000000000003" customHeight="1">
      <c r="A330" s="26"/>
      <c r="B330" s="321">
        <v>66</v>
      </c>
      <c r="C330" s="324" t="s">
        <v>5</v>
      </c>
      <c r="D330" s="332">
        <f>Q70</f>
        <v>5354</v>
      </c>
      <c r="E330" s="47" t="str">
        <f>'高額レセ疾病傾向(患者一人当たり医療費順)'!$C$7</f>
        <v>2210</v>
      </c>
      <c r="F330" s="131" t="str">
        <f>'高額レセ疾病傾向(患者一人当たり医療費順)'!$D$7</f>
        <v>重症急性呼吸器症候群［SARS］</v>
      </c>
      <c r="G330" s="131" t="s">
        <v>495</v>
      </c>
      <c r="H330" s="88" t="s">
        <v>495</v>
      </c>
      <c r="I330" s="89" t="s">
        <v>495</v>
      </c>
      <c r="J330" s="90" t="s">
        <v>495</v>
      </c>
      <c r="K330" s="88" t="str">
        <f t="shared" si="13"/>
        <v>-</v>
      </c>
      <c r="L330" s="111" t="str">
        <f t="shared" ref="L330:L374" si="14">IFERROR(K330/H330,"-")</f>
        <v>-</v>
      </c>
      <c r="M330" s="241" t="str">
        <f>IFERROR(H330/$Q$70,"-")</f>
        <v>-</v>
      </c>
      <c r="N330" s="26"/>
      <c r="O330" s="26"/>
      <c r="P330" s="26"/>
      <c r="Q330" s="26"/>
    </row>
    <row r="331" spans="1:17" ht="39.950000000000003" customHeight="1">
      <c r="A331" s="26"/>
      <c r="B331" s="322"/>
      <c r="C331" s="325"/>
      <c r="D331" s="333"/>
      <c r="E331" s="39" t="str">
        <f>'高額レセ疾病傾向(患者一人当たり医療費順)'!$C$8</f>
        <v>0209</v>
      </c>
      <c r="F331" s="132" t="str">
        <f>'高額レセ疾病傾向(患者一人当たり医療費順)'!$D$8</f>
        <v>白血病</v>
      </c>
      <c r="G331" s="132" t="s">
        <v>648</v>
      </c>
      <c r="H331" s="40">
        <v>2</v>
      </c>
      <c r="I331" s="41">
        <v>15886030</v>
      </c>
      <c r="J331" s="42">
        <v>5180220</v>
      </c>
      <c r="K331" s="40">
        <f t="shared" si="13"/>
        <v>21066250</v>
      </c>
      <c r="L331" s="109">
        <f t="shared" si="14"/>
        <v>10533125</v>
      </c>
      <c r="M331" s="242">
        <f>IFERROR(H331/$Q$70,"-")</f>
        <v>3.7355248412401944E-4</v>
      </c>
      <c r="N331" s="26"/>
      <c r="O331" s="26"/>
      <c r="P331" s="26"/>
      <c r="Q331" s="26"/>
    </row>
    <row r="332" spans="1:17" ht="39.950000000000003" customHeight="1">
      <c r="A332" s="26"/>
      <c r="B332" s="322"/>
      <c r="C332" s="325"/>
      <c r="D332" s="333"/>
      <c r="E332" s="39" t="str">
        <f>'高額レセ疾病傾向(患者一人当たり医療費順)'!$C$9</f>
        <v>0904</v>
      </c>
      <c r="F332" s="132" t="str">
        <f>'高額レセ疾病傾向(患者一人当たり医療費順)'!$D$9</f>
        <v>くも膜下出血</v>
      </c>
      <c r="G332" s="132" t="s">
        <v>630</v>
      </c>
      <c r="H332" s="40">
        <v>1</v>
      </c>
      <c r="I332" s="41">
        <v>7654680</v>
      </c>
      <c r="J332" s="42">
        <v>198780</v>
      </c>
      <c r="K332" s="40">
        <f t="shared" si="13"/>
        <v>7853460</v>
      </c>
      <c r="L332" s="109">
        <f t="shared" si="14"/>
        <v>7853460</v>
      </c>
      <c r="M332" s="242">
        <f>IFERROR(H332/$Q$70,"-")</f>
        <v>1.8677624206200972E-4</v>
      </c>
      <c r="N332" s="26"/>
      <c r="O332" s="26"/>
      <c r="P332" s="26"/>
      <c r="Q332" s="26"/>
    </row>
    <row r="333" spans="1:17" ht="39.950000000000003" customHeight="1">
      <c r="A333" s="26"/>
      <c r="B333" s="322"/>
      <c r="C333" s="325"/>
      <c r="D333" s="333"/>
      <c r="E333" s="39" t="str">
        <f>'高額レセ疾病傾向(患者一人当たり医療費順)'!$C$10</f>
        <v>1402</v>
      </c>
      <c r="F333" s="132" t="str">
        <f>'高額レセ疾病傾向(患者一人当たり医療費順)'!$D$10</f>
        <v>腎不全</v>
      </c>
      <c r="G333" s="132" t="s">
        <v>504</v>
      </c>
      <c r="H333" s="40">
        <v>14</v>
      </c>
      <c r="I333" s="41">
        <v>49652030</v>
      </c>
      <c r="J333" s="42">
        <v>46771620</v>
      </c>
      <c r="K333" s="40">
        <f t="shared" si="13"/>
        <v>96423650</v>
      </c>
      <c r="L333" s="109">
        <f t="shared" si="14"/>
        <v>6887403.5714285718</v>
      </c>
      <c r="M333" s="242">
        <f>IFERROR(H333/$Q$70,"-")</f>
        <v>2.6148673888681359E-3</v>
      </c>
      <c r="N333" s="26"/>
      <c r="O333" s="26"/>
      <c r="P333" s="26"/>
      <c r="Q333" s="26"/>
    </row>
    <row r="334" spans="1:17" ht="39.950000000000003" customHeight="1" thickBot="1">
      <c r="A334" s="26"/>
      <c r="B334" s="323"/>
      <c r="C334" s="326"/>
      <c r="D334" s="334"/>
      <c r="E334" s="43" t="str">
        <f>'高額レセ疾病傾向(患者一人当たり医療費順)'!$C$11</f>
        <v>0208</v>
      </c>
      <c r="F334" s="133" t="str">
        <f>'高額レセ疾病傾向(患者一人当たり医療費順)'!$D$11</f>
        <v>悪性リンパ腫</v>
      </c>
      <c r="G334" s="133" t="s">
        <v>649</v>
      </c>
      <c r="H334" s="44">
        <v>6</v>
      </c>
      <c r="I334" s="45">
        <v>27833290</v>
      </c>
      <c r="J334" s="46">
        <v>3781930</v>
      </c>
      <c r="K334" s="44">
        <f t="shared" si="13"/>
        <v>31615220</v>
      </c>
      <c r="L334" s="110">
        <f t="shared" si="14"/>
        <v>5269203.333333333</v>
      </c>
      <c r="M334" s="243">
        <f>IFERROR(H334/$Q$70,"-")</f>
        <v>1.1206574523720584E-3</v>
      </c>
      <c r="N334" s="26"/>
      <c r="O334" s="26"/>
      <c r="P334" s="26"/>
      <c r="Q334" s="26"/>
    </row>
    <row r="335" spans="1:17" ht="39.950000000000003" customHeight="1">
      <c r="A335" s="26"/>
      <c r="B335" s="321">
        <v>67</v>
      </c>
      <c r="C335" s="324" t="s">
        <v>6</v>
      </c>
      <c r="D335" s="332">
        <f>Q71</f>
        <v>2281</v>
      </c>
      <c r="E335" s="47" t="str">
        <f>'高額レセ疾病傾向(患者一人当たり医療費順)'!$C$7</f>
        <v>2210</v>
      </c>
      <c r="F335" s="131" t="str">
        <f>'高額レセ疾病傾向(患者一人当たり医療費順)'!$D$7</f>
        <v>重症急性呼吸器症候群［SARS］</v>
      </c>
      <c r="G335" s="131" t="s">
        <v>495</v>
      </c>
      <c r="H335" s="88" t="s">
        <v>495</v>
      </c>
      <c r="I335" s="89" t="s">
        <v>495</v>
      </c>
      <c r="J335" s="90" t="s">
        <v>495</v>
      </c>
      <c r="K335" s="88" t="str">
        <f t="shared" si="13"/>
        <v>-</v>
      </c>
      <c r="L335" s="111" t="str">
        <f t="shared" si="14"/>
        <v>-</v>
      </c>
      <c r="M335" s="241" t="str">
        <f>IFERROR(H335/$Q$71,"-")</f>
        <v>-</v>
      </c>
      <c r="N335" s="26"/>
      <c r="O335" s="26"/>
      <c r="P335" s="26"/>
      <c r="Q335" s="26"/>
    </row>
    <row r="336" spans="1:17" ht="39.950000000000003" customHeight="1">
      <c r="A336" s="26"/>
      <c r="B336" s="322"/>
      <c r="C336" s="325"/>
      <c r="D336" s="333"/>
      <c r="E336" s="39" t="str">
        <f>'高額レセ疾病傾向(患者一人当たり医療費順)'!$C$8</f>
        <v>0209</v>
      </c>
      <c r="F336" s="132" t="str">
        <f>'高額レセ疾病傾向(患者一人当たり医療費順)'!$D$8</f>
        <v>白血病</v>
      </c>
      <c r="G336" s="132" t="s">
        <v>650</v>
      </c>
      <c r="H336" s="40">
        <v>1</v>
      </c>
      <c r="I336" s="41">
        <v>0</v>
      </c>
      <c r="J336" s="42">
        <v>3159280</v>
      </c>
      <c r="K336" s="40">
        <f t="shared" si="13"/>
        <v>3159280</v>
      </c>
      <c r="L336" s="109">
        <f t="shared" si="14"/>
        <v>3159280</v>
      </c>
      <c r="M336" s="242">
        <f>IFERROR(H336/$Q$71,"-")</f>
        <v>4.3840420868040335E-4</v>
      </c>
      <c r="N336" s="26"/>
      <c r="O336" s="26"/>
      <c r="P336" s="26"/>
      <c r="Q336" s="26"/>
    </row>
    <row r="337" spans="1:17" ht="39.950000000000003" customHeight="1">
      <c r="A337" s="26"/>
      <c r="B337" s="322"/>
      <c r="C337" s="325"/>
      <c r="D337" s="333"/>
      <c r="E337" s="39" t="str">
        <f>'高額レセ疾病傾向(患者一人当たり医療費順)'!$C$9</f>
        <v>0904</v>
      </c>
      <c r="F337" s="132" t="str">
        <f>'高額レセ疾病傾向(患者一人当たり医療費順)'!$D$9</f>
        <v>くも膜下出血</v>
      </c>
      <c r="G337" s="132" t="s">
        <v>506</v>
      </c>
      <c r="H337" s="40">
        <v>1</v>
      </c>
      <c r="I337" s="41">
        <v>5911940</v>
      </c>
      <c r="J337" s="42">
        <v>0</v>
      </c>
      <c r="K337" s="40">
        <f t="shared" si="13"/>
        <v>5911940</v>
      </c>
      <c r="L337" s="109">
        <f t="shared" si="14"/>
        <v>5911940</v>
      </c>
      <c r="M337" s="242">
        <f>IFERROR(H337/$Q$71,"-")</f>
        <v>4.3840420868040335E-4</v>
      </c>
      <c r="N337" s="26"/>
      <c r="O337" s="26"/>
      <c r="P337" s="26"/>
      <c r="Q337" s="26"/>
    </row>
    <row r="338" spans="1:17" ht="39.950000000000003" customHeight="1">
      <c r="A338" s="26"/>
      <c r="B338" s="322"/>
      <c r="C338" s="325"/>
      <c r="D338" s="333"/>
      <c r="E338" s="39" t="str">
        <f>'高額レセ疾病傾向(患者一人当たり医療費順)'!$C$10</f>
        <v>1402</v>
      </c>
      <c r="F338" s="132" t="str">
        <f>'高額レセ疾病傾向(患者一人当たり医療費順)'!$D$10</f>
        <v>腎不全</v>
      </c>
      <c r="G338" s="132" t="s">
        <v>498</v>
      </c>
      <c r="H338" s="40">
        <v>8</v>
      </c>
      <c r="I338" s="41">
        <v>22485210</v>
      </c>
      <c r="J338" s="42">
        <v>26570150</v>
      </c>
      <c r="K338" s="40">
        <f t="shared" si="13"/>
        <v>49055360</v>
      </c>
      <c r="L338" s="109">
        <f t="shared" si="14"/>
        <v>6131920</v>
      </c>
      <c r="M338" s="242">
        <f>IFERROR(H338/$Q$71,"-")</f>
        <v>3.5072336694432268E-3</v>
      </c>
      <c r="N338" s="26"/>
      <c r="O338" s="26"/>
      <c r="P338" s="26"/>
      <c r="Q338" s="26"/>
    </row>
    <row r="339" spans="1:17" ht="39.950000000000003" customHeight="1" thickBot="1">
      <c r="A339" s="26"/>
      <c r="B339" s="323"/>
      <c r="C339" s="326"/>
      <c r="D339" s="334"/>
      <c r="E339" s="43" t="str">
        <f>'高額レセ疾病傾向(患者一人当たり医療費順)'!$C$11</f>
        <v>0208</v>
      </c>
      <c r="F339" s="133" t="str">
        <f>'高額レセ疾病傾向(患者一人当たり医療費順)'!$D$11</f>
        <v>悪性リンパ腫</v>
      </c>
      <c r="G339" s="132" t="s">
        <v>495</v>
      </c>
      <c r="H339" s="40" t="s">
        <v>495</v>
      </c>
      <c r="I339" s="41" t="s">
        <v>495</v>
      </c>
      <c r="J339" s="42" t="s">
        <v>495</v>
      </c>
      <c r="K339" s="40" t="str">
        <f t="shared" si="13"/>
        <v>-</v>
      </c>
      <c r="L339" s="109" t="str">
        <f t="shared" si="14"/>
        <v>-</v>
      </c>
      <c r="M339" s="242" t="str">
        <f>IFERROR(H339/$Q$71,"-")</f>
        <v>-</v>
      </c>
      <c r="N339" s="26"/>
      <c r="O339" s="26"/>
      <c r="P339" s="26"/>
      <c r="Q339" s="26"/>
    </row>
    <row r="340" spans="1:17" ht="39.950000000000003" customHeight="1">
      <c r="A340" s="26"/>
      <c r="B340" s="321">
        <v>68</v>
      </c>
      <c r="C340" s="324" t="s">
        <v>46</v>
      </c>
      <c r="D340" s="332">
        <f>Q72</f>
        <v>3064</v>
      </c>
      <c r="E340" s="47" t="str">
        <f>'高額レセ疾病傾向(患者一人当たり医療費順)'!$C$7</f>
        <v>2210</v>
      </c>
      <c r="F340" s="131" t="str">
        <f>'高額レセ疾病傾向(患者一人当たり医療費順)'!$D$7</f>
        <v>重症急性呼吸器症候群［SARS］</v>
      </c>
      <c r="G340" s="131" t="s">
        <v>495</v>
      </c>
      <c r="H340" s="88" t="s">
        <v>495</v>
      </c>
      <c r="I340" s="89" t="s">
        <v>495</v>
      </c>
      <c r="J340" s="90" t="s">
        <v>495</v>
      </c>
      <c r="K340" s="88" t="str">
        <f t="shared" si="13"/>
        <v>-</v>
      </c>
      <c r="L340" s="111" t="str">
        <f t="shared" si="14"/>
        <v>-</v>
      </c>
      <c r="M340" s="241" t="str">
        <f>IFERROR(H340/$Q$72,"-")</f>
        <v>-</v>
      </c>
      <c r="N340" s="26"/>
      <c r="O340" s="26"/>
      <c r="P340" s="26"/>
      <c r="Q340" s="26"/>
    </row>
    <row r="341" spans="1:17" ht="39.950000000000003" customHeight="1">
      <c r="A341" s="26"/>
      <c r="B341" s="322"/>
      <c r="C341" s="325"/>
      <c r="D341" s="333"/>
      <c r="E341" s="39" t="str">
        <f>'高額レセ疾病傾向(患者一人当たり医療費順)'!$C$8</f>
        <v>0209</v>
      </c>
      <c r="F341" s="132" t="str">
        <f>'高額レセ疾病傾向(患者一人当たり医療費順)'!$D$8</f>
        <v>白血病</v>
      </c>
      <c r="G341" s="132" t="s">
        <v>178</v>
      </c>
      <c r="H341" s="40">
        <v>1</v>
      </c>
      <c r="I341" s="41">
        <v>14736470</v>
      </c>
      <c r="J341" s="42">
        <v>1728600</v>
      </c>
      <c r="K341" s="40">
        <f t="shared" si="13"/>
        <v>16465070</v>
      </c>
      <c r="L341" s="109">
        <f t="shared" si="14"/>
        <v>16465070</v>
      </c>
      <c r="M341" s="242">
        <f>IFERROR(H341/$Q$72,"-")</f>
        <v>3.2637075718015666E-4</v>
      </c>
      <c r="N341" s="26"/>
      <c r="O341" s="26"/>
      <c r="P341" s="26"/>
      <c r="Q341" s="26"/>
    </row>
    <row r="342" spans="1:17" ht="39.950000000000003" customHeight="1">
      <c r="A342" s="26"/>
      <c r="B342" s="322"/>
      <c r="C342" s="325"/>
      <c r="D342" s="333"/>
      <c r="E342" s="39" t="str">
        <f>'高額レセ疾病傾向(患者一人当たり医療費順)'!$C$9</f>
        <v>0904</v>
      </c>
      <c r="F342" s="132" t="str">
        <f>'高額レセ疾病傾向(患者一人当たり医療費順)'!$D$9</f>
        <v>くも膜下出血</v>
      </c>
      <c r="G342" s="132" t="s">
        <v>630</v>
      </c>
      <c r="H342" s="40">
        <v>1</v>
      </c>
      <c r="I342" s="41">
        <v>11048820</v>
      </c>
      <c r="J342" s="42">
        <v>135460</v>
      </c>
      <c r="K342" s="40">
        <f t="shared" si="13"/>
        <v>11184280</v>
      </c>
      <c r="L342" s="109">
        <f t="shared" si="14"/>
        <v>11184280</v>
      </c>
      <c r="M342" s="242">
        <f>IFERROR(H342/$Q$72,"-")</f>
        <v>3.2637075718015666E-4</v>
      </c>
      <c r="N342" s="26"/>
      <c r="O342" s="26"/>
      <c r="P342" s="26"/>
      <c r="Q342" s="26"/>
    </row>
    <row r="343" spans="1:17" ht="39.950000000000003" customHeight="1">
      <c r="A343" s="26"/>
      <c r="B343" s="322"/>
      <c r="C343" s="325"/>
      <c r="D343" s="333"/>
      <c r="E343" s="39" t="str">
        <f>'高額レセ疾病傾向(患者一人当たり医療費順)'!$C$10</f>
        <v>1402</v>
      </c>
      <c r="F343" s="132" t="str">
        <f>'高額レセ疾病傾向(患者一人当たり医療費順)'!$D$10</f>
        <v>腎不全</v>
      </c>
      <c r="G343" s="132" t="s">
        <v>498</v>
      </c>
      <c r="H343" s="40">
        <v>15</v>
      </c>
      <c r="I343" s="41">
        <v>67097660</v>
      </c>
      <c r="J343" s="42">
        <v>38793870</v>
      </c>
      <c r="K343" s="40">
        <f t="shared" si="13"/>
        <v>105891530</v>
      </c>
      <c r="L343" s="109">
        <f t="shared" si="14"/>
        <v>7059435.333333333</v>
      </c>
      <c r="M343" s="242">
        <f>IFERROR(H343/$Q$72,"-")</f>
        <v>4.89556135770235E-3</v>
      </c>
      <c r="N343" s="26"/>
      <c r="O343" s="26"/>
      <c r="P343" s="26"/>
      <c r="Q343" s="26"/>
    </row>
    <row r="344" spans="1:17" ht="39.950000000000003" customHeight="1" thickBot="1">
      <c r="A344" s="26"/>
      <c r="B344" s="323"/>
      <c r="C344" s="326"/>
      <c r="D344" s="334"/>
      <c r="E344" s="43" t="str">
        <f>'高額レセ疾病傾向(患者一人当たり医療費順)'!$C$11</f>
        <v>0208</v>
      </c>
      <c r="F344" s="133" t="str">
        <f>'高額レセ疾病傾向(患者一人当たり医療費順)'!$D$11</f>
        <v>悪性リンパ腫</v>
      </c>
      <c r="G344" s="132" t="s">
        <v>495</v>
      </c>
      <c r="H344" s="40" t="s">
        <v>495</v>
      </c>
      <c r="I344" s="41" t="s">
        <v>495</v>
      </c>
      <c r="J344" s="42" t="s">
        <v>495</v>
      </c>
      <c r="K344" s="40" t="str">
        <f t="shared" si="13"/>
        <v>-</v>
      </c>
      <c r="L344" s="109" t="str">
        <f t="shared" si="14"/>
        <v>-</v>
      </c>
      <c r="M344" s="242" t="str">
        <f>IFERROR(H344/$Q$72,"-")</f>
        <v>-</v>
      </c>
      <c r="N344" s="26"/>
      <c r="O344" s="26"/>
      <c r="P344" s="26"/>
      <c r="Q344" s="26"/>
    </row>
    <row r="345" spans="1:17" ht="39.950000000000003" customHeight="1">
      <c r="A345" s="26"/>
      <c r="B345" s="321">
        <v>69</v>
      </c>
      <c r="C345" s="324" t="s">
        <v>47</v>
      </c>
      <c r="D345" s="332">
        <f>Q73</f>
        <v>7345</v>
      </c>
      <c r="E345" s="47" t="str">
        <f>'高額レセ疾病傾向(患者一人当たり医療費順)'!$C$7</f>
        <v>2210</v>
      </c>
      <c r="F345" s="131" t="str">
        <f>'高額レセ疾病傾向(患者一人当たり医療費順)'!$D$7</f>
        <v>重症急性呼吸器症候群［SARS］</v>
      </c>
      <c r="G345" s="131" t="s">
        <v>495</v>
      </c>
      <c r="H345" s="88" t="s">
        <v>495</v>
      </c>
      <c r="I345" s="89" t="s">
        <v>495</v>
      </c>
      <c r="J345" s="90" t="s">
        <v>495</v>
      </c>
      <c r="K345" s="88" t="str">
        <f t="shared" si="13"/>
        <v>-</v>
      </c>
      <c r="L345" s="111" t="str">
        <f t="shared" si="14"/>
        <v>-</v>
      </c>
      <c r="M345" s="241" t="str">
        <f>IFERROR(H345/$Q$73,"-")</f>
        <v>-</v>
      </c>
      <c r="N345" s="26"/>
      <c r="O345" s="26"/>
      <c r="P345" s="26"/>
      <c r="Q345" s="26"/>
    </row>
    <row r="346" spans="1:17" ht="39.950000000000003" customHeight="1">
      <c r="A346" s="26"/>
      <c r="B346" s="322"/>
      <c r="C346" s="325"/>
      <c r="D346" s="333"/>
      <c r="E346" s="39" t="str">
        <f>'高額レセ疾病傾向(患者一人当たり医療費順)'!$C$8</f>
        <v>0209</v>
      </c>
      <c r="F346" s="132" t="str">
        <f>'高額レセ疾病傾向(患者一人当たり医療費順)'!$D$8</f>
        <v>白血病</v>
      </c>
      <c r="G346" s="132" t="s">
        <v>651</v>
      </c>
      <c r="H346" s="40">
        <v>1</v>
      </c>
      <c r="I346" s="41">
        <v>277530</v>
      </c>
      <c r="J346" s="42">
        <v>8156340</v>
      </c>
      <c r="K346" s="40">
        <f t="shared" si="13"/>
        <v>8433870</v>
      </c>
      <c r="L346" s="109">
        <f t="shared" si="14"/>
        <v>8433870</v>
      </c>
      <c r="M346" s="242">
        <f>IFERROR(H346/$Q$73,"-")</f>
        <v>1.3614703880190606E-4</v>
      </c>
      <c r="N346" s="26"/>
      <c r="O346" s="26"/>
      <c r="P346" s="26"/>
      <c r="Q346" s="26"/>
    </row>
    <row r="347" spans="1:17" ht="39.950000000000003" customHeight="1">
      <c r="A347" s="26"/>
      <c r="B347" s="322"/>
      <c r="C347" s="325"/>
      <c r="D347" s="333"/>
      <c r="E347" s="39" t="str">
        <f>'高額レセ疾病傾向(患者一人当たり医療費順)'!$C$9</f>
        <v>0904</v>
      </c>
      <c r="F347" s="132" t="str">
        <f>'高額レセ疾病傾向(患者一人当たり医療費順)'!$D$9</f>
        <v>くも膜下出血</v>
      </c>
      <c r="G347" s="132" t="s">
        <v>652</v>
      </c>
      <c r="H347" s="40">
        <v>1</v>
      </c>
      <c r="I347" s="41">
        <v>3786090</v>
      </c>
      <c r="J347" s="42">
        <v>0</v>
      </c>
      <c r="K347" s="40">
        <f t="shared" si="13"/>
        <v>3786090</v>
      </c>
      <c r="L347" s="109">
        <f t="shared" si="14"/>
        <v>3786090</v>
      </c>
      <c r="M347" s="242">
        <f>IFERROR(H347/$Q$73,"-")</f>
        <v>1.3614703880190606E-4</v>
      </c>
      <c r="N347" s="26"/>
      <c r="O347" s="26"/>
      <c r="P347" s="26"/>
      <c r="Q347" s="26"/>
    </row>
    <row r="348" spans="1:17" ht="39.950000000000003" customHeight="1">
      <c r="A348" s="26"/>
      <c r="B348" s="322"/>
      <c r="C348" s="325"/>
      <c r="D348" s="333"/>
      <c r="E348" s="39" t="str">
        <f>'高額レセ疾病傾向(患者一人当たり医療費順)'!$C$10</f>
        <v>1402</v>
      </c>
      <c r="F348" s="132" t="str">
        <f>'高額レセ疾病傾向(患者一人当たり医療費順)'!$D$10</f>
        <v>腎不全</v>
      </c>
      <c r="G348" s="132" t="s">
        <v>653</v>
      </c>
      <c r="H348" s="40">
        <v>31</v>
      </c>
      <c r="I348" s="41">
        <v>107826040</v>
      </c>
      <c r="J348" s="42">
        <v>75829560</v>
      </c>
      <c r="K348" s="40">
        <f t="shared" si="13"/>
        <v>183655600</v>
      </c>
      <c r="L348" s="109">
        <f t="shared" si="14"/>
        <v>5924374.1935483869</v>
      </c>
      <c r="M348" s="242">
        <f>IFERROR(H348/$Q$73,"-")</f>
        <v>4.2205582028590882E-3</v>
      </c>
      <c r="N348" s="26"/>
      <c r="O348" s="26"/>
      <c r="P348" s="26"/>
      <c r="Q348" s="26"/>
    </row>
    <row r="349" spans="1:17" ht="39.950000000000003" customHeight="1" thickBot="1">
      <c r="A349" s="26"/>
      <c r="B349" s="323"/>
      <c r="C349" s="326"/>
      <c r="D349" s="334"/>
      <c r="E349" s="43" t="str">
        <f>'高額レセ疾病傾向(患者一人当たり医療費順)'!$C$11</f>
        <v>0208</v>
      </c>
      <c r="F349" s="133" t="str">
        <f>'高額レセ疾病傾向(患者一人当たり医療費順)'!$D$11</f>
        <v>悪性リンパ腫</v>
      </c>
      <c r="G349" s="132" t="s">
        <v>644</v>
      </c>
      <c r="H349" s="40">
        <v>1</v>
      </c>
      <c r="I349" s="41">
        <v>6066860</v>
      </c>
      <c r="J349" s="42">
        <v>733480</v>
      </c>
      <c r="K349" s="40">
        <f t="shared" si="13"/>
        <v>6800340</v>
      </c>
      <c r="L349" s="109">
        <f t="shared" si="14"/>
        <v>6800340</v>
      </c>
      <c r="M349" s="242">
        <f>IFERROR(H349/$Q$73,"-")</f>
        <v>1.3614703880190606E-4</v>
      </c>
      <c r="N349" s="26"/>
      <c r="O349" s="26"/>
      <c r="P349" s="26"/>
      <c r="Q349" s="26"/>
    </row>
    <row r="350" spans="1:17" ht="39.950000000000003" customHeight="1">
      <c r="A350" s="26"/>
      <c r="B350" s="321">
        <v>70</v>
      </c>
      <c r="C350" s="324" t="s">
        <v>48</v>
      </c>
      <c r="D350" s="332">
        <f>Q74</f>
        <v>1234</v>
      </c>
      <c r="E350" s="47" t="str">
        <f>'高額レセ疾病傾向(患者一人当たり医療費順)'!$C$7</f>
        <v>2210</v>
      </c>
      <c r="F350" s="131" t="str">
        <f>'高額レセ疾病傾向(患者一人当たり医療費順)'!$D$7</f>
        <v>重症急性呼吸器症候群［SARS］</v>
      </c>
      <c r="G350" s="131" t="s">
        <v>495</v>
      </c>
      <c r="H350" s="88" t="s">
        <v>495</v>
      </c>
      <c r="I350" s="89" t="s">
        <v>495</v>
      </c>
      <c r="J350" s="90" t="s">
        <v>495</v>
      </c>
      <c r="K350" s="88" t="str">
        <f t="shared" si="13"/>
        <v>-</v>
      </c>
      <c r="L350" s="111" t="str">
        <f t="shared" si="14"/>
        <v>-</v>
      </c>
      <c r="M350" s="241" t="str">
        <f>IFERROR(H350/$Q$74,"-")</f>
        <v>-</v>
      </c>
      <c r="N350" s="26"/>
      <c r="O350" s="26"/>
      <c r="P350" s="26"/>
      <c r="Q350" s="26"/>
    </row>
    <row r="351" spans="1:17" ht="39.950000000000003" customHeight="1">
      <c r="A351" s="26"/>
      <c r="B351" s="322"/>
      <c r="C351" s="325"/>
      <c r="D351" s="333"/>
      <c r="E351" s="39" t="str">
        <f>'高額レセ疾病傾向(患者一人当たり医療費順)'!$C$8</f>
        <v>0209</v>
      </c>
      <c r="F351" s="132" t="str">
        <f>'高額レセ疾病傾向(患者一人当たり医療費順)'!$D$8</f>
        <v>白血病</v>
      </c>
      <c r="G351" s="132" t="s">
        <v>643</v>
      </c>
      <c r="H351" s="40">
        <v>2</v>
      </c>
      <c r="I351" s="41">
        <v>10333890</v>
      </c>
      <c r="J351" s="42">
        <v>6152890</v>
      </c>
      <c r="K351" s="40">
        <f t="shared" si="13"/>
        <v>16486780</v>
      </c>
      <c r="L351" s="109">
        <f t="shared" si="14"/>
        <v>8243390</v>
      </c>
      <c r="M351" s="242">
        <f>IFERROR(H351/$Q$74,"-")</f>
        <v>1.6207455429497568E-3</v>
      </c>
      <c r="N351" s="26"/>
      <c r="O351" s="26"/>
      <c r="P351" s="26"/>
      <c r="Q351" s="26"/>
    </row>
    <row r="352" spans="1:17" ht="39.950000000000003" customHeight="1">
      <c r="A352" s="26"/>
      <c r="B352" s="322"/>
      <c r="C352" s="325"/>
      <c r="D352" s="333"/>
      <c r="E352" s="39" t="str">
        <f>'高額レセ疾病傾向(患者一人当たり医療費順)'!$C$9</f>
        <v>0904</v>
      </c>
      <c r="F352" s="132" t="str">
        <f>'高額レセ疾病傾向(患者一人当たり医療費順)'!$D$9</f>
        <v>くも膜下出血</v>
      </c>
      <c r="G352" s="132" t="s">
        <v>630</v>
      </c>
      <c r="H352" s="40">
        <v>1</v>
      </c>
      <c r="I352" s="41">
        <v>10047600</v>
      </c>
      <c r="J352" s="42">
        <v>349860</v>
      </c>
      <c r="K352" s="40">
        <f t="shared" si="13"/>
        <v>10397460</v>
      </c>
      <c r="L352" s="109">
        <f t="shared" si="14"/>
        <v>10397460</v>
      </c>
      <c r="M352" s="242">
        <f>IFERROR(H352/$Q$74,"-")</f>
        <v>8.1037277147487841E-4</v>
      </c>
      <c r="N352" s="26"/>
      <c r="O352" s="26"/>
      <c r="P352" s="26"/>
      <c r="Q352" s="26"/>
    </row>
    <row r="353" spans="1:17" ht="39.950000000000003" customHeight="1">
      <c r="A353" s="26"/>
      <c r="B353" s="322"/>
      <c r="C353" s="325"/>
      <c r="D353" s="333"/>
      <c r="E353" s="39" t="str">
        <f>'高額レセ疾病傾向(患者一人当たり医療費順)'!$C$10</f>
        <v>1402</v>
      </c>
      <c r="F353" s="132" t="str">
        <f>'高額レセ疾病傾向(患者一人当たり医療費順)'!$D$10</f>
        <v>腎不全</v>
      </c>
      <c r="G353" s="132" t="s">
        <v>525</v>
      </c>
      <c r="H353" s="40">
        <v>6</v>
      </c>
      <c r="I353" s="41">
        <v>10119360</v>
      </c>
      <c r="J353" s="42">
        <v>14683860</v>
      </c>
      <c r="K353" s="40">
        <f t="shared" si="13"/>
        <v>24803220</v>
      </c>
      <c r="L353" s="109">
        <f t="shared" si="14"/>
        <v>4133870</v>
      </c>
      <c r="M353" s="242">
        <f>IFERROR(H353/$Q$74,"-")</f>
        <v>4.8622366288492711E-3</v>
      </c>
      <c r="N353" s="26"/>
      <c r="O353" s="26"/>
      <c r="P353" s="26"/>
      <c r="Q353" s="26"/>
    </row>
    <row r="354" spans="1:17" ht="39.950000000000003" customHeight="1" thickBot="1">
      <c r="A354" s="26"/>
      <c r="B354" s="323"/>
      <c r="C354" s="326"/>
      <c r="D354" s="334"/>
      <c r="E354" s="43" t="str">
        <f>'高額レセ疾病傾向(患者一人当たり医療費順)'!$C$11</f>
        <v>0208</v>
      </c>
      <c r="F354" s="133" t="str">
        <f>'高額レセ疾病傾向(患者一人当たり医療費順)'!$D$11</f>
        <v>悪性リンパ腫</v>
      </c>
      <c r="G354" s="133" t="s">
        <v>654</v>
      </c>
      <c r="H354" s="44">
        <v>1</v>
      </c>
      <c r="I354" s="45">
        <v>4836960</v>
      </c>
      <c r="J354" s="46">
        <v>287690</v>
      </c>
      <c r="K354" s="44">
        <f t="shared" si="13"/>
        <v>5124650</v>
      </c>
      <c r="L354" s="110">
        <f t="shared" si="14"/>
        <v>5124650</v>
      </c>
      <c r="M354" s="243">
        <f>IFERROR(H354/$Q$74,"-")</f>
        <v>8.1037277147487841E-4</v>
      </c>
      <c r="N354" s="26"/>
      <c r="O354" s="26"/>
      <c r="P354" s="26"/>
      <c r="Q354" s="26"/>
    </row>
    <row r="355" spans="1:17" ht="39.950000000000003" customHeight="1">
      <c r="A355" s="26"/>
      <c r="B355" s="321">
        <v>71</v>
      </c>
      <c r="C355" s="324" t="s">
        <v>49</v>
      </c>
      <c r="D355" s="332">
        <f>Q75</f>
        <v>3744</v>
      </c>
      <c r="E355" s="47" t="str">
        <f>'高額レセ疾病傾向(患者一人当たり医療費順)'!$C$7</f>
        <v>2210</v>
      </c>
      <c r="F355" s="131" t="str">
        <f>'高額レセ疾病傾向(患者一人当たり医療費順)'!$D$7</f>
        <v>重症急性呼吸器症候群［SARS］</v>
      </c>
      <c r="G355" s="131" t="s">
        <v>495</v>
      </c>
      <c r="H355" s="88" t="s">
        <v>495</v>
      </c>
      <c r="I355" s="89" t="s">
        <v>495</v>
      </c>
      <c r="J355" s="90" t="s">
        <v>495</v>
      </c>
      <c r="K355" s="88" t="str">
        <f t="shared" si="13"/>
        <v>-</v>
      </c>
      <c r="L355" s="111" t="str">
        <f t="shared" si="14"/>
        <v>-</v>
      </c>
      <c r="M355" s="241" t="str">
        <f>IFERROR(H355/$Q$75,"-")</f>
        <v>-</v>
      </c>
      <c r="N355" s="26"/>
      <c r="O355" s="26"/>
      <c r="P355" s="26"/>
      <c r="Q355" s="26"/>
    </row>
    <row r="356" spans="1:17" ht="39.950000000000003" customHeight="1">
      <c r="A356" s="26"/>
      <c r="B356" s="322"/>
      <c r="C356" s="325"/>
      <c r="D356" s="333"/>
      <c r="E356" s="39" t="str">
        <f>'高額レセ疾病傾向(患者一人当たり医療費順)'!$C$8</f>
        <v>0209</v>
      </c>
      <c r="F356" s="132" t="str">
        <f>'高額レセ疾病傾向(患者一人当たり医療費順)'!$D$8</f>
        <v>白血病</v>
      </c>
      <c r="G356" s="132" t="s">
        <v>650</v>
      </c>
      <c r="H356" s="40">
        <v>1</v>
      </c>
      <c r="I356" s="41">
        <v>0</v>
      </c>
      <c r="J356" s="42">
        <v>2843710</v>
      </c>
      <c r="K356" s="40">
        <f t="shared" si="13"/>
        <v>2843710</v>
      </c>
      <c r="L356" s="109">
        <f t="shared" si="14"/>
        <v>2843710</v>
      </c>
      <c r="M356" s="242">
        <f>IFERROR(H356/$Q$75,"-")</f>
        <v>2.6709401709401712E-4</v>
      </c>
      <c r="N356" s="26"/>
      <c r="O356" s="26"/>
      <c r="P356" s="26"/>
      <c r="Q356" s="26"/>
    </row>
    <row r="357" spans="1:17" ht="39.950000000000003" customHeight="1">
      <c r="A357" s="26"/>
      <c r="B357" s="322"/>
      <c r="C357" s="325"/>
      <c r="D357" s="333"/>
      <c r="E357" s="39" t="str">
        <f>'高額レセ疾病傾向(患者一人当たり医療費順)'!$C$9</f>
        <v>0904</v>
      </c>
      <c r="F357" s="132" t="str">
        <f>'高額レセ疾病傾向(患者一人当たり医療費順)'!$D$9</f>
        <v>くも膜下出血</v>
      </c>
      <c r="G357" s="132" t="s">
        <v>405</v>
      </c>
      <c r="H357" s="40">
        <v>1</v>
      </c>
      <c r="I357" s="41">
        <v>7588300</v>
      </c>
      <c r="J357" s="42">
        <v>298490</v>
      </c>
      <c r="K357" s="40">
        <f t="shared" si="13"/>
        <v>7886790</v>
      </c>
      <c r="L357" s="109">
        <f t="shared" si="14"/>
        <v>7886790</v>
      </c>
      <c r="M357" s="242">
        <f>IFERROR(H357/$Q$75,"-")</f>
        <v>2.6709401709401712E-4</v>
      </c>
      <c r="N357" s="26"/>
      <c r="O357" s="26"/>
      <c r="P357" s="26"/>
      <c r="Q357" s="26"/>
    </row>
    <row r="358" spans="1:17" ht="39.950000000000003" customHeight="1">
      <c r="A358" s="26"/>
      <c r="B358" s="322"/>
      <c r="C358" s="325"/>
      <c r="D358" s="333"/>
      <c r="E358" s="39" t="str">
        <f>'高額レセ疾病傾向(患者一人当たり医療費順)'!$C$10</f>
        <v>1402</v>
      </c>
      <c r="F358" s="132" t="str">
        <f>'高額レセ疾病傾向(患者一人当たり医療費順)'!$D$10</f>
        <v>腎不全</v>
      </c>
      <c r="G358" s="132" t="s">
        <v>655</v>
      </c>
      <c r="H358" s="40">
        <v>14</v>
      </c>
      <c r="I358" s="41">
        <v>48257320</v>
      </c>
      <c r="J358" s="42">
        <v>46201610</v>
      </c>
      <c r="K358" s="40">
        <f t="shared" si="13"/>
        <v>94458930</v>
      </c>
      <c r="L358" s="109">
        <f t="shared" si="14"/>
        <v>6747066.4285714282</v>
      </c>
      <c r="M358" s="242">
        <f>IFERROR(H358/$Q$75,"-")</f>
        <v>3.7393162393162395E-3</v>
      </c>
      <c r="N358" s="26"/>
      <c r="O358" s="26"/>
      <c r="P358" s="26"/>
      <c r="Q358" s="26"/>
    </row>
    <row r="359" spans="1:17" ht="39.950000000000003" customHeight="1" thickBot="1">
      <c r="A359" s="26"/>
      <c r="B359" s="323"/>
      <c r="C359" s="326"/>
      <c r="D359" s="334"/>
      <c r="E359" s="43" t="str">
        <f>'高額レセ疾病傾向(患者一人当たり医療費順)'!$C$11</f>
        <v>0208</v>
      </c>
      <c r="F359" s="133" t="str">
        <f>'高額レセ疾病傾向(患者一人当たり医療費順)'!$D$11</f>
        <v>悪性リンパ腫</v>
      </c>
      <c r="G359" s="132" t="s">
        <v>534</v>
      </c>
      <c r="H359" s="40">
        <v>5</v>
      </c>
      <c r="I359" s="41">
        <v>20306570</v>
      </c>
      <c r="J359" s="42">
        <v>3825810</v>
      </c>
      <c r="K359" s="40">
        <f t="shared" si="13"/>
        <v>24132380</v>
      </c>
      <c r="L359" s="109">
        <f t="shared" si="14"/>
        <v>4826476</v>
      </c>
      <c r="M359" s="242">
        <f>IFERROR(H359/$Q$75,"-")</f>
        <v>1.3354700854700855E-3</v>
      </c>
      <c r="N359" s="26"/>
      <c r="O359" s="26"/>
      <c r="P359" s="26"/>
      <c r="Q359" s="26"/>
    </row>
    <row r="360" spans="1:17" ht="39.950000000000003" customHeight="1">
      <c r="A360" s="26"/>
      <c r="B360" s="321">
        <v>72</v>
      </c>
      <c r="C360" s="324" t="s">
        <v>27</v>
      </c>
      <c r="D360" s="332">
        <f>Q76</f>
        <v>2331</v>
      </c>
      <c r="E360" s="47" t="str">
        <f>'高額レセ疾病傾向(患者一人当たり医療費順)'!$C$7</f>
        <v>2210</v>
      </c>
      <c r="F360" s="131" t="str">
        <f>'高額レセ疾病傾向(患者一人当たり医療費順)'!$D$7</f>
        <v>重症急性呼吸器症候群［SARS］</v>
      </c>
      <c r="G360" s="131" t="s">
        <v>495</v>
      </c>
      <c r="H360" s="88" t="s">
        <v>495</v>
      </c>
      <c r="I360" s="89" t="s">
        <v>495</v>
      </c>
      <c r="J360" s="90" t="s">
        <v>495</v>
      </c>
      <c r="K360" s="88" t="str">
        <f t="shared" si="13"/>
        <v>-</v>
      </c>
      <c r="L360" s="111" t="str">
        <f t="shared" si="14"/>
        <v>-</v>
      </c>
      <c r="M360" s="241" t="str">
        <f>IFERROR(H360/$Q$76,"-")</f>
        <v>-</v>
      </c>
      <c r="N360" s="26"/>
      <c r="O360" s="26"/>
      <c r="P360" s="26"/>
      <c r="Q360" s="26"/>
    </row>
    <row r="361" spans="1:17" ht="39.950000000000003" customHeight="1">
      <c r="A361" s="26"/>
      <c r="B361" s="322"/>
      <c r="C361" s="325"/>
      <c r="D361" s="333"/>
      <c r="E361" s="39" t="str">
        <f>'高額レセ疾病傾向(患者一人当たり医療費順)'!$C$8</f>
        <v>0209</v>
      </c>
      <c r="F361" s="132" t="str">
        <f>'高額レセ疾病傾向(患者一人当たり医療費順)'!$D$8</f>
        <v>白血病</v>
      </c>
      <c r="G361" s="132" t="s">
        <v>656</v>
      </c>
      <c r="H361" s="40">
        <v>3</v>
      </c>
      <c r="I361" s="41">
        <v>1471960</v>
      </c>
      <c r="J361" s="42">
        <v>12286290</v>
      </c>
      <c r="K361" s="40">
        <f t="shared" si="13"/>
        <v>13758250</v>
      </c>
      <c r="L361" s="109">
        <f t="shared" si="14"/>
        <v>4586083.333333333</v>
      </c>
      <c r="M361" s="242">
        <f>IFERROR(H361/$Q$76,"-")</f>
        <v>1.287001287001287E-3</v>
      </c>
      <c r="N361" s="26"/>
      <c r="O361" s="26"/>
      <c r="P361" s="26"/>
      <c r="Q361" s="26"/>
    </row>
    <row r="362" spans="1:17" ht="39.950000000000003" customHeight="1">
      <c r="A362" s="26"/>
      <c r="B362" s="322"/>
      <c r="C362" s="325"/>
      <c r="D362" s="333"/>
      <c r="E362" s="39" t="str">
        <f>'高額レセ疾病傾向(患者一人当たり医療費順)'!$C$9</f>
        <v>0904</v>
      </c>
      <c r="F362" s="132" t="str">
        <f>'高額レセ疾病傾向(患者一人当たり医療費順)'!$D$9</f>
        <v>くも膜下出血</v>
      </c>
      <c r="G362" s="132" t="s">
        <v>495</v>
      </c>
      <c r="H362" s="40" t="s">
        <v>495</v>
      </c>
      <c r="I362" s="41" t="s">
        <v>495</v>
      </c>
      <c r="J362" s="42" t="s">
        <v>495</v>
      </c>
      <c r="K362" s="40" t="str">
        <f t="shared" si="13"/>
        <v>-</v>
      </c>
      <c r="L362" s="109" t="str">
        <f t="shared" si="14"/>
        <v>-</v>
      </c>
      <c r="M362" s="242" t="str">
        <f>IFERROR(H362/$Q$76,"-")</f>
        <v>-</v>
      </c>
      <c r="N362" s="26"/>
      <c r="O362" s="26"/>
      <c r="P362" s="26"/>
      <c r="Q362" s="26"/>
    </row>
    <row r="363" spans="1:17" ht="39.950000000000003" customHeight="1">
      <c r="A363" s="26"/>
      <c r="B363" s="322"/>
      <c r="C363" s="325"/>
      <c r="D363" s="333"/>
      <c r="E363" s="39" t="str">
        <f>'高額レセ疾病傾向(患者一人当たり医療費順)'!$C$10</f>
        <v>1402</v>
      </c>
      <c r="F363" s="132" t="str">
        <f>'高額レセ疾病傾向(患者一人当たり医療費順)'!$D$10</f>
        <v>腎不全</v>
      </c>
      <c r="G363" s="132" t="s">
        <v>657</v>
      </c>
      <c r="H363" s="40">
        <v>5</v>
      </c>
      <c r="I363" s="41">
        <v>16864440</v>
      </c>
      <c r="J363" s="42">
        <v>4950790</v>
      </c>
      <c r="K363" s="40">
        <f t="shared" si="13"/>
        <v>21815230</v>
      </c>
      <c r="L363" s="109">
        <f t="shared" si="14"/>
        <v>4363046</v>
      </c>
      <c r="M363" s="242">
        <f>IFERROR(H363/$Q$76,"-")</f>
        <v>2.1450021450021449E-3</v>
      </c>
      <c r="N363" s="26"/>
      <c r="O363" s="26"/>
      <c r="P363" s="26"/>
      <c r="Q363" s="26"/>
    </row>
    <row r="364" spans="1:17" ht="39.950000000000003" customHeight="1" thickBot="1">
      <c r="A364" s="26"/>
      <c r="B364" s="323"/>
      <c r="C364" s="326"/>
      <c r="D364" s="334"/>
      <c r="E364" s="43" t="str">
        <f>'高額レセ疾病傾向(患者一人当たり医療費順)'!$C$11</f>
        <v>0208</v>
      </c>
      <c r="F364" s="133" t="str">
        <f>'高額レセ疾病傾向(患者一人当たり医療費順)'!$D$11</f>
        <v>悪性リンパ腫</v>
      </c>
      <c r="G364" s="133" t="s">
        <v>658</v>
      </c>
      <c r="H364" s="44">
        <v>2</v>
      </c>
      <c r="I364" s="45">
        <v>6270170</v>
      </c>
      <c r="J364" s="46">
        <v>462770</v>
      </c>
      <c r="K364" s="44">
        <f t="shared" si="13"/>
        <v>6732940</v>
      </c>
      <c r="L364" s="110">
        <f t="shared" si="14"/>
        <v>3366470</v>
      </c>
      <c r="M364" s="243">
        <f>IFERROR(H364/$Q$76,"-")</f>
        <v>8.5800085800085801E-4</v>
      </c>
      <c r="N364" s="26"/>
      <c r="O364" s="26"/>
      <c r="P364" s="26"/>
      <c r="Q364" s="26"/>
    </row>
    <row r="365" spans="1:17" ht="39.950000000000003" customHeight="1">
      <c r="A365" s="26"/>
      <c r="B365" s="321">
        <v>73</v>
      </c>
      <c r="C365" s="324" t="s">
        <v>28</v>
      </c>
      <c r="D365" s="332">
        <f>Q77</f>
        <v>3173</v>
      </c>
      <c r="E365" s="47" t="str">
        <f>'高額レセ疾病傾向(患者一人当たり医療費順)'!$C$7</f>
        <v>2210</v>
      </c>
      <c r="F365" s="131" t="str">
        <f>'高額レセ疾病傾向(患者一人当たり医療費順)'!$D$7</f>
        <v>重症急性呼吸器症候群［SARS］</v>
      </c>
      <c r="G365" s="131" t="s">
        <v>495</v>
      </c>
      <c r="H365" s="88" t="s">
        <v>495</v>
      </c>
      <c r="I365" s="89" t="s">
        <v>495</v>
      </c>
      <c r="J365" s="90" t="s">
        <v>495</v>
      </c>
      <c r="K365" s="88" t="str">
        <f t="shared" si="13"/>
        <v>-</v>
      </c>
      <c r="L365" s="111" t="str">
        <f t="shared" si="14"/>
        <v>-</v>
      </c>
      <c r="M365" s="241" t="str">
        <f>IFERROR(H365/$Q$77,"-")</f>
        <v>-</v>
      </c>
      <c r="N365" s="26"/>
      <c r="O365" s="26"/>
      <c r="P365" s="26"/>
      <c r="Q365" s="26"/>
    </row>
    <row r="366" spans="1:17" ht="39.950000000000003" customHeight="1">
      <c r="A366" s="26"/>
      <c r="B366" s="322"/>
      <c r="C366" s="325"/>
      <c r="D366" s="333"/>
      <c r="E366" s="39" t="str">
        <f>'高額レセ疾病傾向(患者一人当たり医療費順)'!$C$8</f>
        <v>0209</v>
      </c>
      <c r="F366" s="132" t="str">
        <f>'高額レセ疾病傾向(患者一人当たり医療費順)'!$D$8</f>
        <v>白血病</v>
      </c>
      <c r="G366" s="132" t="s">
        <v>659</v>
      </c>
      <c r="H366" s="40">
        <v>3</v>
      </c>
      <c r="I366" s="41">
        <v>11604610</v>
      </c>
      <c r="J366" s="42">
        <v>7057250</v>
      </c>
      <c r="K366" s="40">
        <f t="shared" si="13"/>
        <v>18661860</v>
      </c>
      <c r="L366" s="109">
        <f t="shared" si="14"/>
        <v>6220620</v>
      </c>
      <c r="M366" s="242">
        <f>IFERROR(H366/$Q$77,"-")</f>
        <v>9.4547746612039078E-4</v>
      </c>
      <c r="N366" s="26"/>
      <c r="O366" s="26"/>
      <c r="P366" s="26"/>
      <c r="Q366" s="26"/>
    </row>
    <row r="367" spans="1:17" ht="39.950000000000003" customHeight="1">
      <c r="A367" s="26"/>
      <c r="B367" s="322"/>
      <c r="C367" s="325"/>
      <c r="D367" s="333"/>
      <c r="E367" s="39" t="str">
        <f>'高額レセ疾病傾向(患者一人当たり医療費順)'!$C$9</f>
        <v>0904</v>
      </c>
      <c r="F367" s="132" t="str">
        <f>'高額レセ疾病傾向(患者一人当たり医療費順)'!$D$9</f>
        <v>くも膜下出血</v>
      </c>
      <c r="G367" s="132" t="s">
        <v>131</v>
      </c>
      <c r="H367" s="40">
        <v>1</v>
      </c>
      <c r="I367" s="41">
        <v>8063320</v>
      </c>
      <c r="J367" s="42">
        <v>19750</v>
      </c>
      <c r="K367" s="40">
        <f t="shared" si="13"/>
        <v>8083070</v>
      </c>
      <c r="L367" s="109">
        <f t="shared" si="14"/>
        <v>8083070</v>
      </c>
      <c r="M367" s="242">
        <f>IFERROR(H367/$Q$77,"-")</f>
        <v>3.1515915537346358E-4</v>
      </c>
      <c r="N367" s="26"/>
      <c r="O367" s="26"/>
      <c r="P367" s="26"/>
      <c r="Q367" s="26"/>
    </row>
    <row r="368" spans="1:17" ht="39.950000000000003" customHeight="1">
      <c r="A368" s="26"/>
      <c r="B368" s="322"/>
      <c r="C368" s="325"/>
      <c r="D368" s="333"/>
      <c r="E368" s="39" t="str">
        <f>'高額レセ疾病傾向(患者一人当たり医療費順)'!$C$10</f>
        <v>1402</v>
      </c>
      <c r="F368" s="132" t="str">
        <f>'高額レセ疾病傾向(患者一人当たり医療費順)'!$D$10</f>
        <v>腎不全</v>
      </c>
      <c r="G368" s="132" t="s">
        <v>525</v>
      </c>
      <c r="H368" s="40">
        <v>15</v>
      </c>
      <c r="I368" s="41">
        <v>60888520</v>
      </c>
      <c r="J368" s="42">
        <v>51600970</v>
      </c>
      <c r="K368" s="40">
        <f t="shared" si="13"/>
        <v>112489490</v>
      </c>
      <c r="L368" s="109">
        <f t="shared" si="14"/>
        <v>7499299.333333333</v>
      </c>
      <c r="M368" s="242">
        <f>IFERROR(H368/$Q$77,"-")</f>
        <v>4.7273873306019542E-3</v>
      </c>
      <c r="N368" s="26"/>
      <c r="O368" s="26"/>
      <c r="P368" s="26"/>
      <c r="Q368" s="26"/>
    </row>
    <row r="369" spans="1:17" ht="39.950000000000003" customHeight="1" thickBot="1">
      <c r="A369" s="26"/>
      <c r="B369" s="323"/>
      <c r="C369" s="326"/>
      <c r="D369" s="334"/>
      <c r="E369" s="43" t="str">
        <f>'高額レセ疾病傾向(患者一人当たり医療費順)'!$C$11</f>
        <v>0208</v>
      </c>
      <c r="F369" s="133" t="str">
        <f>'高額レセ疾病傾向(患者一人当たり医療費順)'!$D$11</f>
        <v>悪性リンパ腫</v>
      </c>
      <c r="G369" s="132" t="s">
        <v>660</v>
      </c>
      <c r="H369" s="40">
        <v>3</v>
      </c>
      <c r="I369" s="41">
        <v>21435930</v>
      </c>
      <c r="J369" s="42">
        <v>13311880</v>
      </c>
      <c r="K369" s="40">
        <f t="shared" si="13"/>
        <v>34747810</v>
      </c>
      <c r="L369" s="109">
        <f t="shared" si="14"/>
        <v>11582603.333333334</v>
      </c>
      <c r="M369" s="242">
        <f>IFERROR(H369/$Q$77,"-")</f>
        <v>9.4547746612039078E-4</v>
      </c>
      <c r="N369" s="26"/>
      <c r="O369" s="26"/>
      <c r="P369" s="26"/>
      <c r="Q369" s="26"/>
    </row>
    <row r="370" spans="1:17" ht="39.950000000000003" customHeight="1">
      <c r="A370" s="26"/>
      <c r="B370" s="321">
        <v>74</v>
      </c>
      <c r="C370" s="324" t="s">
        <v>29</v>
      </c>
      <c r="D370" s="332">
        <f>Q78</f>
        <v>1448</v>
      </c>
      <c r="E370" s="47" t="str">
        <f>'高額レセ疾病傾向(患者一人当たり医療費順)'!$C$7</f>
        <v>2210</v>
      </c>
      <c r="F370" s="131" t="str">
        <f>'高額レセ疾病傾向(患者一人当たり医療費順)'!$D$7</f>
        <v>重症急性呼吸器症候群［SARS］</v>
      </c>
      <c r="G370" s="131" t="s">
        <v>495</v>
      </c>
      <c r="H370" s="88" t="s">
        <v>495</v>
      </c>
      <c r="I370" s="89" t="s">
        <v>495</v>
      </c>
      <c r="J370" s="90" t="s">
        <v>495</v>
      </c>
      <c r="K370" s="88" t="str">
        <f t="shared" si="13"/>
        <v>-</v>
      </c>
      <c r="L370" s="111" t="str">
        <f t="shared" si="14"/>
        <v>-</v>
      </c>
      <c r="M370" s="241" t="str">
        <f>IFERROR(H370/$Q$78,"-")</f>
        <v>-</v>
      </c>
      <c r="N370" s="26"/>
      <c r="O370" s="26"/>
      <c r="P370" s="26"/>
      <c r="Q370" s="26"/>
    </row>
    <row r="371" spans="1:17" ht="39.950000000000003" customHeight="1">
      <c r="A371" s="26"/>
      <c r="B371" s="322"/>
      <c r="C371" s="325"/>
      <c r="D371" s="333"/>
      <c r="E371" s="39" t="str">
        <f>'高額レセ疾病傾向(患者一人当たり医療費順)'!$C$8</f>
        <v>0209</v>
      </c>
      <c r="F371" s="132" t="str">
        <f>'高額レセ疾病傾向(患者一人当たり医療費順)'!$D$8</f>
        <v>白血病</v>
      </c>
      <c r="G371" s="132" t="s">
        <v>178</v>
      </c>
      <c r="H371" s="40">
        <v>1</v>
      </c>
      <c r="I371" s="41">
        <v>6577040</v>
      </c>
      <c r="J371" s="42">
        <v>149250</v>
      </c>
      <c r="K371" s="40">
        <f t="shared" si="13"/>
        <v>6726290</v>
      </c>
      <c r="L371" s="109">
        <f t="shared" si="14"/>
        <v>6726290</v>
      </c>
      <c r="M371" s="242">
        <f>IFERROR(H371/$Q$78,"-")</f>
        <v>6.9060773480662981E-4</v>
      </c>
      <c r="N371" s="26"/>
      <c r="O371" s="26"/>
      <c r="P371" s="26"/>
      <c r="Q371" s="26"/>
    </row>
    <row r="372" spans="1:17" ht="39.950000000000003" customHeight="1">
      <c r="A372" s="26"/>
      <c r="B372" s="322"/>
      <c r="C372" s="325"/>
      <c r="D372" s="333"/>
      <c r="E372" s="39" t="str">
        <f>'高額レセ疾病傾向(患者一人当たり医療費順)'!$C$9</f>
        <v>0904</v>
      </c>
      <c r="F372" s="132" t="str">
        <f>'高額レセ疾病傾向(患者一人当たり医療費順)'!$D$9</f>
        <v>くも膜下出血</v>
      </c>
      <c r="G372" s="132" t="s">
        <v>495</v>
      </c>
      <c r="H372" s="40" t="s">
        <v>495</v>
      </c>
      <c r="I372" s="41" t="s">
        <v>495</v>
      </c>
      <c r="J372" s="42" t="s">
        <v>495</v>
      </c>
      <c r="K372" s="40" t="str">
        <f t="shared" si="13"/>
        <v>-</v>
      </c>
      <c r="L372" s="109" t="str">
        <f t="shared" si="14"/>
        <v>-</v>
      </c>
      <c r="M372" s="242" t="str">
        <f>IFERROR(H372/$Q$78,"-")</f>
        <v>-</v>
      </c>
      <c r="N372" s="26"/>
      <c r="O372" s="26"/>
      <c r="P372" s="26"/>
      <c r="Q372" s="26"/>
    </row>
    <row r="373" spans="1:17" ht="39.950000000000003" customHeight="1">
      <c r="A373" s="26"/>
      <c r="B373" s="322"/>
      <c r="C373" s="325"/>
      <c r="D373" s="333"/>
      <c r="E373" s="39" t="str">
        <f>'高額レセ疾病傾向(患者一人当たり医療費順)'!$C$10</f>
        <v>1402</v>
      </c>
      <c r="F373" s="132" t="str">
        <f>'高額レセ疾病傾向(患者一人当たり医療費順)'!$D$10</f>
        <v>腎不全</v>
      </c>
      <c r="G373" s="132" t="s">
        <v>533</v>
      </c>
      <c r="H373" s="40">
        <v>9</v>
      </c>
      <c r="I373" s="41">
        <v>28198270</v>
      </c>
      <c r="J373" s="42">
        <v>35018070</v>
      </c>
      <c r="K373" s="40">
        <f t="shared" si="13"/>
        <v>63216340</v>
      </c>
      <c r="L373" s="109">
        <f t="shared" si="14"/>
        <v>7024037.777777778</v>
      </c>
      <c r="M373" s="242">
        <f>IFERROR(H373/$Q$78,"-")</f>
        <v>6.2154696132596682E-3</v>
      </c>
      <c r="N373" s="26"/>
      <c r="O373" s="26"/>
      <c r="P373" s="26"/>
      <c r="Q373" s="26"/>
    </row>
    <row r="374" spans="1:17" ht="39.950000000000003" customHeight="1" thickBot="1">
      <c r="A374" s="26"/>
      <c r="B374" s="322"/>
      <c r="C374" s="325"/>
      <c r="D374" s="333"/>
      <c r="E374" s="48" t="str">
        <f>'高額レセ疾病傾向(患者一人当たり医療費順)'!$C$11</f>
        <v>0208</v>
      </c>
      <c r="F374" s="134" t="str">
        <f>'高額レセ疾病傾向(患者一人当たり医療費順)'!$D$11</f>
        <v>悪性リンパ腫</v>
      </c>
      <c r="G374" s="134" t="s">
        <v>661</v>
      </c>
      <c r="H374" s="91">
        <v>4</v>
      </c>
      <c r="I374" s="92">
        <v>13188000</v>
      </c>
      <c r="J374" s="93">
        <v>3122890</v>
      </c>
      <c r="K374" s="91">
        <f t="shared" si="13"/>
        <v>16310890</v>
      </c>
      <c r="L374" s="244">
        <f t="shared" si="14"/>
        <v>4077722.5</v>
      </c>
      <c r="M374" s="245">
        <f>IFERROR(H374/$Q$78,"-")</f>
        <v>2.7624309392265192E-3</v>
      </c>
      <c r="N374" s="26"/>
      <c r="O374" s="26"/>
      <c r="P374" s="26"/>
      <c r="Q374" s="26"/>
    </row>
    <row r="375" spans="1:17" ht="39.950000000000003" customHeight="1" thickTop="1">
      <c r="A375" s="26"/>
      <c r="B375" s="335" t="s">
        <v>236</v>
      </c>
      <c r="C375" s="336"/>
      <c r="D375" s="339">
        <v>1366377</v>
      </c>
      <c r="E375" s="35" t="str">
        <f>'高額レセ疾病傾向(患者一人当たり医療費順)'!$C$7</f>
        <v>2210</v>
      </c>
      <c r="F375" s="135" t="str">
        <f>'高額レセ疾病傾向(患者一人当たり医療費順)'!$D$7</f>
        <v>重症急性呼吸器症候群［SARS］</v>
      </c>
      <c r="G375" s="135" t="str">
        <f>'高額レセ疾病傾向(患者一人当たり医療費順)'!$E$7</f>
        <v>重症急性呼吸器症候群</v>
      </c>
      <c r="H375" s="36">
        <f>'高額レセ疾病傾向(患者一人当たり医療費順)'!$F$7</f>
        <v>1</v>
      </c>
      <c r="I375" s="37">
        <f>'高額レセ疾病傾向(患者一人当たり医療費順)'!$G$7</f>
        <v>9377520</v>
      </c>
      <c r="J375" s="38">
        <f>'高額レセ疾病傾向(患者一人当たり医療費順)'!$H$7</f>
        <v>133810</v>
      </c>
      <c r="K375" s="36">
        <f>'高額レセ疾病傾向(患者一人当たり医療費順)'!I7</f>
        <v>9511330</v>
      </c>
      <c r="L375" s="246">
        <f>'高額レセ疾病傾向(患者一人当たり医療費順)'!J7</f>
        <v>9511330</v>
      </c>
      <c r="M375" s="247">
        <f>'高額レセ疾病傾向(患者一人当たり医療費順)'!K7</f>
        <v>7.3186243620904036E-7</v>
      </c>
      <c r="N375" s="26"/>
      <c r="O375" s="26"/>
      <c r="P375" s="26"/>
      <c r="Q375" s="26"/>
    </row>
    <row r="376" spans="1:17" ht="39.950000000000003" customHeight="1">
      <c r="A376" s="26"/>
      <c r="B376" s="337"/>
      <c r="C376" s="325"/>
      <c r="D376" s="333"/>
      <c r="E376" s="39" t="str">
        <f>'高額レセ疾病傾向(患者一人当たり医療費順)'!$C$8</f>
        <v>0209</v>
      </c>
      <c r="F376" s="132" t="str">
        <f>'高額レセ疾病傾向(患者一人当たり医療費順)'!$D$8</f>
        <v>白血病</v>
      </c>
      <c r="G376" s="132" t="str">
        <f>'高額レセ疾病傾向(患者一人当たり医療費順)'!$E$8</f>
        <v>急性骨髄性白血病，慢性骨髄性白血病，慢性リンパ性白血病</v>
      </c>
      <c r="H376" s="40">
        <f>'高額レセ疾病傾向(患者一人当たり医療費順)'!$F$8</f>
        <v>687</v>
      </c>
      <c r="I376" s="41">
        <f>'高額レセ疾病傾向(患者一人当たり医療費順)'!$G$8</f>
        <v>2871169220</v>
      </c>
      <c r="J376" s="42">
        <f>'高額レセ疾病傾向(患者一人当たり医療費順)'!$H$8</f>
        <v>1803536840</v>
      </c>
      <c r="K376" s="40">
        <f>'高額レセ疾病傾向(患者一人当たり医療費順)'!I8</f>
        <v>4674706060</v>
      </c>
      <c r="L376" s="109">
        <f>'高額レセ疾病傾向(患者一人当たり医療費順)'!J8</f>
        <v>6804521.1935953395</v>
      </c>
      <c r="M376" s="242">
        <f>'高額レセ疾病傾向(患者一人当たり医療費順)'!K8</f>
        <v>5.0278949367561071E-4</v>
      </c>
      <c r="N376" s="26"/>
      <c r="O376" s="26"/>
      <c r="P376" s="26"/>
      <c r="Q376" s="26"/>
    </row>
    <row r="377" spans="1:17" ht="39.950000000000003" customHeight="1">
      <c r="A377" s="26"/>
      <c r="B377" s="337"/>
      <c r="C377" s="325"/>
      <c r="D377" s="333"/>
      <c r="E377" s="39" t="str">
        <f>'高額レセ疾病傾向(患者一人当たり医療費順)'!$C$9</f>
        <v>0904</v>
      </c>
      <c r="F377" s="132" t="str">
        <f>'高額レセ疾病傾向(患者一人当たり医療費順)'!$D$9</f>
        <v>くも膜下出血</v>
      </c>
      <c r="G377" s="132" t="str">
        <f>'高額レセ疾病傾向(患者一人当たり医療費順)'!$E$9</f>
        <v>くも膜下出血，くも膜下出血後遺症，中大脳動脈瘤破裂によるくも膜下出血</v>
      </c>
      <c r="H377" s="40">
        <f>'高額レセ疾病傾向(患者一人当たり医療費順)'!$F$9</f>
        <v>467</v>
      </c>
      <c r="I377" s="41">
        <f>'高額レセ疾病傾向(患者一人当たり医療費順)'!$G$9</f>
        <v>2838583950</v>
      </c>
      <c r="J377" s="42">
        <f>'高額レセ疾病傾向(患者一人当たり医療費順)'!$H$9</f>
        <v>85896140</v>
      </c>
      <c r="K377" s="40">
        <f>'高額レセ疾病傾向(患者一人当たり医療費順)'!I9</f>
        <v>2924480090</v>
      </c>
      <c r="L377" s="109">
        <f>'高額レセ疾病傾向(患者一人当たり医療費順)'!J9</f>
        <v>6262270</v>
      </c>
      <c r="M377" s="242">
        <f>'高額レセ疾病傾向(患者一人当たり医療費順)'!K9</f>
        <v>3.4177975770962189E-4</v>
      </c>
      <c r="N377" s="26"/>
      <c r="O377" s="26"/>
      <c r="P377" s="26"/>
      <c r="Q377" s="26"/>
    </row>
    <row r="378" spans="1:17" ht="39.950000000000003" customHeight="1">
      <c r="A378" s="26"/>
      <c r="B378" s="337"/>
      <c r="C378" s="325"/>
      <c r="D378" s="333"/>
      <c r="E378" s="39" t="str">
        <f>'高額レセ疾病傾向(患者一人当たり医療費順)'!$C$10</f>
        <v>1402</v>
      </c>
      <c r="F378" s="132" t="str">
        <f>'高額レセ疾病傾向(患者一人当たり医療費順)'!$D$10</f>
        <v>腎不全</v>
      </c>
      <c r="G378" s="132" t="str">
        <f>'高額レセ疾病傾向(患者一人当たり医療費順)'!$E$10</f>
        <v>慢性腎不全，末期腎不全，腎性貧血</v>
      </c>
      <c r="H378" s="40">
        <f>'高額レセ疾病傾向(患者一人当たり医療費順)'!$F$10</f>
        <v>6715</v>
      </c>
      <c r="I378" s="41">
        <f>'高額レセ疾病傾向(患者一人当たり医療費順)'!$G$10</f>
        <v>19003824680</v>
      </c>
      <c r="J378" s="42">
        <f>'高額レセ疾病傾向(患者一人当たり医療費順)'!$H$10</f>
        <v>20029008620</v>
      </c>
      <c r="K378" s="40">
        <f>'高額レセ疾病傾向(患者一人当たり医療費順)'!I10</f>
        <v>39032833300</v>
      </c>
      <c r="L378" s="109">
        <f>'高額レセ疾病傾向(患者一人当たり医療費順)'!J10</f>
        <v>5812782.3231571103</v>
      </c>
      <c r="M378" s="242">
        <f>'高額レセ疾病傾向(患者一人当たり医療費順)'!K10</f>
        <v>4.9144562591437067E-3</v>
      </c>
      <c r="N378" s="26"/>
      <c r="O378" s="26"/>
      <c r="P378" s="26"/>
      <c r="Q378" s="26"/>
    </row>
    <row r="379" spans="1:17" ht="39.950000000000003" customHeight="1" thickBot="1">
      <c r="A379" s="26"/>
      <c r="B379" s="338"/>
      <c r="C379" s="326"/>
      <c r="D379" s="334"/>
      <c r="E379" s="43" t="str">
        <f>'高額レセ疾病傾向(患者一人当たり医療費順)'!$C$11</f>
        <v>0208</v>
      </c>
      <c r="F379" s="133" t="str">
        <f>'高額レセ疾病傾向(患者一人当たり医療費順)'!$D$11</f>
        <v>悪性リンパ腫</v>
      </c>
      <c r="G379" s="133" t="str">
        <f>'高額レセ疾病傾向(患者一人当たり医療費順)'!$E$11</f>
        <v>びまん性大細胞型Ｂ細胞性リンパ腫，悪性リンパ腫，ＣＤ２０陽性Ｂ細胞性非ホジキンリンパ腫</v>
      </c>
      <c r="H379" s="44">
        <f>'高額レセ疾病傾向(患者一人当たり医療費順)'!$F$11</f>
        <v>1450</v>
      </c>
      <c r="I379" s="45">
        <f>'高額レセ疾病傾向(患者一人当たり医療費順)'!$G$11</f>
        <v>5603891100</v>
      </c>
      <c r="J379" s="46">
        <f>'高額レセ疾病傾向(患者一人当たり医療費順)'!$H$11</f>
        <v>2759544910</v>
      </c>
      <c r="K379" s="44">
        <f>'高額レセ疾病傾向(患者一人当たり医療費順)'!I11</f>
        <v>8363436010</v>
      </c>
      <c r="L379" s="110">
        <f>'高額レセ疾病傾向(患者一人当たり医療費順)'!J11</f>
        <v>5767886.9034482799</v>
      </c>
      <c r="M379" s="243">
        <f>'高額レセ疾病傾向(患者一人当たり医療費順)'!K11</f>
        <v>1.0612005325031087E-3</v>
      </c>
      <c r="N379" s="26"/>
      <c r="O379" s="26"/>
      <c r="P379" s="26"/>
      <c r="Q379" s="26"/>
    </row>
    <row r="380" spans="1:17" ht="13.5" customHeight="1">
      <c r="A380" s="26"/>
      <c r="B380" s="14" t="s">
        <v>492</v>
      </c>
      <c r="C380" s="26"/>
      <c r="D380" s="14"/>
      <c r="E380" s="238"/>
      <c r="F380" s="238"/>
      <c r="G380" s="238"/>
      <c r="H380" s="238"/>
      <c r="I380" s="238"/>
      <c r="J380" s="26"/>
      <c r="K380" s="26"/>
      <c r="L380" s="26"/>
      <c r="M380" s="26"/>
      <c r="N380" s="26"/>
      <c r="O380" s="26"/>
      <c r="P380" s="26"/>
      <c r="Q380" s="26"/>
    </row>
    <row r="381" spans="1:17" ht="13.5" customHeight="1">
      <c r="A381" s="26"/>
      <c r="B381" s="200" t="s">
        <v>193</v>
      </c>
      <c r="C381" s="26"/>
      <c r="D381" s="200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3.5" customHeight="1">
      <c r="A382" s="26"/>
      <c r="B382" s="239" t="s">
        <v>119</v>
      </c>
      <c r="C382" s="26"/>
      <c r="D382" s="239"/>
      <c r="E382" s="26"/>
      <c r="F382" s="26"/>
      <c r="G382" s="137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3.5" customHeight="1">
      <c r="A383" s="26"/>
      <c r="B383" s="239" t="s">
        <v>210</v>
      </c>
      <c r="C383" s="26"/>
      <c r="D383" s="239"/>
      <c r="E383" s="26"/>
      <c r="F383" s="26"/>
      <c r="G383" s="137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3.5" customHeight="1">
      <c r="A384" s="26"/>
      <c r="B384" s="239" t="s">
        <v>233</v>
      </c>
      <c r="C384" s="26"/>
      <c r="D384" s="239"/>
      <c r="E384" s="26"/>
      <c r="F384" s="26"/>
      <c r="G384" s="137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3.5" customHeight="1">
      <c r="A385" s="26"/>
      <c r="B385" s="239" t="s">
        <v>120</v>
      </c>
      <c r="C385" s="26"/>
      <c r="D385" s="239"/>
      <c r="E385" s="26"/>
      <c r="F385" s="26"/>
      <c r="G385" s="137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</sheetData>
  <mergeCells count="233">
    <mergeCell ref="B375:C379"/>
    <mergeCell ref="D375:D379"/>
    <mergeCell ref="D350:D354"/>
    <mergeCell ref="D355:D359"/>
    <mergeCell ref="D360:D364"/>
    <mergeCell ref="D365:D369"/>
    <mergeCell ref="D370:D374"/>
    <mergeCell ref="D325:D329"/>
    <mergeCell ref="D330:D334"/>
    <mergeCell ref="D335:D339"/>
    <mergeCell ref="D340:D344"/>
    <mergeCell ref="D345:D349"/>
    <mergeCell ref="C365:C369"/>
    <mergeCell ref="C370:C374"/>
    <mergeCell ref="B365:B369"/>
    <mergeCell ref="B370:B374"/>
    <mergeCell ref="B360:B364"/>
    <mergeCell ref="D300:D304"/>
    <mergeCell ref="D305:D309"/>
    <mergeCell ref="D310:D314"/>
    <mergeCell ref="D315:D319"/>
    <mergeCell ref="D320:D324"/>
    <mergeCell ref="D275:D279"/>
    <mergeCell ref="D280:D284"/>
    <mergeCell ref="D285:D289"/>
    <mergeCell ref="D290:D294"/>
    <mergeCell ref="D295:D299"/>
    <mergeCell ref="D250:D254"/>
    <mergeCell ref="D255:D259"/>
    <mergeCell ref="D260:D264"/>
    <mergeCell ref="D265:D269"/>
    <mergeCell ref="D270:D274"/>
    <mergeCell ref="D225:D229"/>
    <mergeCell ref="D230:D234"/>
    <mergeCell ref="D235:D239"/>
    <mergeCell ref="D240:D244"/>
    <mergeCell ref="D245:D249"/>
    <mergeCell ref="D200:D204"/>
    <mergeCell ref="D205:D209"/>
    <mergeCell ref="D210:D214"/>
    <mergeCell ref="D215:D219"/>
    <mergeCell ref="D220:D224"/>
    <mergeCell ref="D175:D179"/>
    <mergeCell ref="D180:D184"/>
    <mergeCell ref="D185:D189"/>
    <mergeCell ref="D190:D194"/>
    <mergeCell ref="D195:D199"/>
    <mergeCell ref="D150:D154"/>
    <mergeCell ref="D155:D159"/>
    <mergeCell ref="D160:D164"/>
    <mergeCell ref="D165:D169"/>
    <mergeCell ref="D170:D174"/>
    <mergeCell ref="D125:D129"/>
    <mergeCell ref="D130:D134"/>
    <mergeCell ref="D135:D139"/>
    <mergeCell ref="D140:D144"/>
    <mergeCell ref="D145:D149"/>
    <mergeCell ref="D100:D104"/>
    <mergeCell ref="D105:D109"/>
    <mergeCell ref="D110:D114"/>
    <mergeCell ref="D115:D119"/>
    <mergeCell ref="D120:D124"/>
    <mergeCell ref="D75:D79"/>
    <mergeCell ref="D80:D84"/>
    <mergeCell ref="D85:D89"/>
    <mergeCell ref="D90:D94"/>
    <mergeCell ref="D95:D99"/>
    <mergeCell ref="D50:D54"/>
    <mergeCell ref="D55:D59"/>
    <mergeCell ref="D60:D64"/>
    <mergeCell ref="D65:D69"/>
    <mergeCell ref="D70:D74"/>
    <mergeCell ref="D25:D29"/>
    <mergeCell ref="D30:D34"/>
    <mergeCell ref="D35:D39"/>
    <mergeCell ref="D40:D44"/>
    <mergeCell ref="D45:D49"/>
    <mergeCell ref="M3:M4"/>
    <mergeCell ref="D5:D9"/>
    <mergeCell ref="D10:D14"/>
    <mergeCell ref="D15:D19"/>
    <mergeCell ref="D20:D24"/>
    <mergeCell ref="C310:C314"/>
    <mergeCell ref="C350:C354"/>
    <mergeCell ref="C355:C359"/>
    <mergeCell ref="C360:C364"/>
    <mergeCell ref="C345:C349"/>
    <mergeCell ref="C340:C344"/>
    <mergeCell ref="C230:C234"/>
    <mergeCell ref="C235:C239"/>
    <mergeCell ref="C240:C244"/>
    <mergeCell ref="C245:C249"/>
    <mergeCell ref="C250:C254"/>
    <mergeCell ref="C255:C259"/>
    <mergeCell ref="C320:C324"/>
    <mergeCell ref="C325:C329"/>
    <mergeCell ref="C330:C334"/>
    <mergeCell ref="C335:C339"/>
    <mergeCell ref="C315:C319"/>
    <mergeCell ref="C260:C264"/>
    <mergeCell ref="C265:C269"/>
    <mergeCell ref="C270:C274"/>
    <mergeCell ref="C275:C279"/>
    <mergeCell ref="C280:C284"/>
    <mergeCell ref="C290:C294"/>
    <mergeCell ref="C295:C299"/>
    <mergeCell ref="C285:C289"/>
    <mergeCell ref="C300:C304"/>
    <mergeCell ref="C305:C309"/>
    <mergeCell ref="C225:C229"/>
    <mergeCell ref="C215:C219"/>
    <mergeCell ref="C220:C224"/>
    <mergeCell ref="C165:C16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150:C154"/>
    <mergeCell ref="C155:C159"/>
    <mergeCell ref="C160:C164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10:C214"/>
    <mergeCell ref="C105:C109"/>
    <mergeCell ref="C50:C54"/>
    <mergeCell ref="C55:C59"/>
    <mergeCell ref="C60:C64"/>
    <mergeCell ref="C65:C69"/>
    <mergeCell ref="C70:C74"/>
    <mergeCell ref="C75:C79"/>
    <mergeCell ref="C80:C84"/>
    <mergeCell ref="C85:C89"/>
    <mergeCell ref="C90:C94"/>
    <mergeCell ref="C95:C99"/>
    <mergeCell ref="C100:C104"/>
    <mergeCell ref="C45:C49"/>
    <mergeCell ref="I3:K3"/>
    <mergeCell ref="L3:L4"/>
    <mergeCell ref="E3:F4"/>
    <mergeCell ref="C3:C4"/>
    <mergeCell ref="C5:C9"/>
    <mergeCell ref="G3:G4"/>
    <mergeCell ref="H3:H4"/>
    <mergeCell ref="C10:C14"/>
    <mergeCell ref="C15:C19"/>
    <mergeCell ref="C20:C24"/>
    <mergeCell ref="C25:C29"/>
    <mergeCell ref="C30:C34"/>
    <mergeCell ref="C35:C39"/>
    <mergeCell ref="C40:C44"/>
    <mergeCell ref="D3:D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260:B264"/>
    <mergeCell ref="B265:B269"/>
    <mergeCell ref="B270:B27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3:B4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230:B234"/>
    <mergeCell ref="B235:B239"/>
    <mergeCell ref="B240:B244"/>
    <mergeCell ref="B245:B249"/>
    <mergeCell ref="B250:B254"/>
    <mergeCell ref="B255:B259"/>
  </mergeCells>
  <phoneticPr fontId="4"/>
  <pageMargins left="0.59055118110236227" right="0.43307086614173229" top="0.74803149606299213" bottom="0.74803149606299213" header="0.31496062992125984" footer="0.31496062992125984"/>
  <pageSetup paperSize="8" scale="62" orientation="landscape" r:id="rId1"/>
  <headerFooter>
    <oddHeader>&amp;R&amp;"ＭＳ 明朝,標準"&amp;12 2-2.高額レセプトの件数及び医療費</oddHeader>
  </headerFooter>
  <ignoredErrors>
    <ignoredError sqref="K5:K9 K11:K12 K13:K14 K16:K17 K18:K19 K21:K22 K23:K24 K26:K27 K28:K29 K31:K32 K33:K34 K36:K39 K41:K42 K43:K44 K46 K48:K49 K51:K52 K53:K54 K56:K57 K58:K59 K61:K62 K63:K64 K66:K67 K68:K69 K71:K72 K73:K74 K76:K77 K78:K79 K81:K82 K83:K84 K86:K87 K88:K89 K91:K92 K93:K94 K96:K97 K98:K99 K101:K102 K103:K104 K106:K107 K108:K109 K111:K117 K118:K119 K121:K122 K123:K124 K126:K127 K128:K129 K131:K132 K133:K134 K136:K137 K138:K139 K141:K142 K143:K144 K146:K147 K148:K149 K151:K152 K153:K154 K156:K157 K158:K159 K161:K162 K163:K164 K166:K167 K168:K169 K171:K172 K173:K174 K176:K177 K178:K179 K181:K182 K183:K184 K186:K187 K188:K189 K191:K197 K198:K199 K201:K202 K203:K204 K206:K207 K208:K209 K211:K212 K213:K214 K216:K222 K223:K224 K226:K227 K228:K229 K231:K232 K233:K234 K236:K237 K238:K239 K241:K242 K243:K244 K246:K247 K248:K249 K251:K252 K253:K254 K256:K257 K258:K259 K261:K262 K263:K264 K266:K267 K268:K269 K271:K272 K273:K274 K276:K277 K278:K279 K281:K288 K289 K291:K293 K294 K296:K297 K298:K299 K301:K302 K303:K304 K306:K307 K308:K309 K311:K312 K313:K314 K316:K317 K318:K319 K321 K323:K324 K327:K329 K331:K332 K333:K334 K336:K337 K338:K339 K341:K342 K343:K344 K346:K347 K348:K349 K353:K354 K356:K357 K358:K359 K361 K363:K364 K366:K367 K368:K369 K371 K373:K374 K326 K351:K3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036B-F30C-4699-8FAC-6492557C4AF3}">
  <sheetPr codeName="Sheet34"/>
  <dimension ref="B1:J19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12.25" style="3" customWidth="1"/>
    <col min="3" max="4" width="12.625" style="3" customWidth="1"/>
    <col min="5" max="5" width="11.625" style="3" customWidth="1"/>
    <col min="6" max="8" width="17.625" style="3" customWidth="1"/>
    <col min="9" max="10" width="11.625" style="3" customWidth="1"/>
    <col min="11" max="16384" width="9" style="3"/>
  </cols>
  <sheetData>
    <row r="1" spans="2:10" ht="16.5" customHeight="1">
      <c r="B1" s="137" t="s">
        <v>404</v>
      </c>
      <c r="C1" s="26"/>
      <c r="D1" s="26"/>
      <c r="E1" s="26"/>
      <c r="F1" s="26"/>
      <c r="G1" s="26"/>
      <c r="H1" s="26"/>
      <c r="I1" s="26"/>
      <c r="J1" s="26"/>
    </row>
    <row r="2" spans="2:10" ht="16.5" customHeight="1">
      <c r="B2" s="137" t="s">
        <v>389</v>
      </c>
      <c r="C2" s="26"/>
      <c r="D2" s="26"/>
      <c r="E2" s="26"/>
      <c r="F2" s="26"/>
      <c r="G2" s="26"/>
      <c r="H2" s="26"/>
      <c r="I2" s="26"/>
      <c r="J2" s="26"/>
    </row>
    <row r="3" spans="2:10" ht="16.5" customHeight="1">
      <c r="B3" s="262" t="s">
        <v>371</v>
      </c>
      <c r="C3" s="112" t="s">
        <v>72</v>
      </c>
      <c r="D3" s="112" t="s">
        <v>70</v>
      </c>
      <c r="E3" s="112" t="s">
        <v>68</v>
      </c>
      <c r="F3" s="112" t="s">
        <v>67</v>
      </c>
      <c r="G3" s="112" t="s">
        <v>66</v>
      </c>
      <c r="H3" s="112" t="s">
        <v>65</v>
      </c>
      <c r="I3" s="112" t="s">
        <v>64</v>
      </c>
      <c r="J3" s="60"/>
    </row>
    <row r="4" spans="2:10" ht="16.5" customHeight="1">
      <c r="B4" s="263"/>
      <c r="C4" s="260" t="s">
        <v>82</v>
      </c>
      <c r="D4" s="260" t="s">
        <v>83</v>
      </c>
      <c r="E4" s="260" t="s">
        <v>215</v>
      </c>
      <c r="F4" s="265" t="s">
        <v>486</v>
      </c>
      <c r="G4" s="171"/>
      <c r="H4" s="20"/>
      <c r="I4" s="260" t="s">
        <v>219</v>
      </c>
      <c r="J4" s="61"/>
    </row>
    <row r="5" spans="2:10" ht="60" customHeight="1">
      <c r="B5" s="264"/>
      <c r="C5" s="261"/>
      <c r="D5" s="261"/>
      <c r="E5" s="261"/>
      <c r="F5" s="261"/>
      <c r="G5" s="170" t="s">
        <v>487</v>
      </c>
      <c r="H5" s="22" t="s">
        <v>488</v>
      </c>
      <c r="I5" s="261"/>
      <c r="J5" s="61"/>
    </row>
    <row r="6" spans="2:10" ht="19.5" customHeight="1">
      <c r="B6" s="172" t="s">
        <v>203</v>
      </c>
      <c r="C6" s="85">
        <v>46571</v>
      </c>
      <c r="D6" s="122">
        <v>1317</v>
      </c>
      <c r="E6" s="152">
        <f>IFERROR(D6/C6,"-")</f>
        <v>2.8279401344184149E-2</v>
      </c>
      <c r="F6" s="122">
        <v>3161307130</v>
      </c>
      <c r="G6" s="122">
        <v>1350231100</v>
      </c>
      <c r="H6" s="122">
        <f>F6-G6</f>
        <v>1811076030</v>
      </c>
      <c r="I6" s="76">
        <f>IFERROR(G6/F6,"-")</f>
        <v>0.42711164859201767</v>
      </c>
      <c r="J6" s="198"/>
    </row>
    <row r="7" spans="2:10" ht="19.5" customHeight="1">
      <c r="B7" s="172" t="s">
        <v>204</v>
      </c>
      <c r="C7" s="85">
        <v>186533</v>
      </c>
      <c r="D7" s="122">
        <v>5429</v>
      </c>
      <c r="E7" s="152">
        <f t="shared" ref="E7:E12" si="0">IFERROR(D7/C7,"-")</f>
        <v>2.910476966542113E-2</v>
      </c>
      <c r="F7" s="122">
        <v>12874626400</v>
      </c>
      <c r="G7" s="122">
        <v>5141358420</v>
      </c>
      <c r="H7" s="122">
        <f t="shared" ref="H7:H13" si="1">F7-G7</f>
        <v>7733267980</v>
      </c>
      <c r="I7" s="76">
        <f t="shared" ref="I7:I13" si="2">IFERROR(G7/F7,"-")</f>
        <v>0.39934039717067055</v>
      </c>
      <c r="J7" s="198"/>
    </row>
    <row r="8" spans="2:10" ht="19.5" customHeight="1">
      <c r="B8" s="172" t="s">
        <v>205</v>
      </c>
      <c r="C8" s="85">
        <v>10967965</v>
      </c>
      <c r="D8" s="122">
        <v>123092</v>
      </c>
      <c r="E8" s="152">
        <f t="shared" si="0"/>
        <v>1.1222865864360436E-2</v>
      </c>
      <c r="F8" s="122">
        <v>315168978320</v>
      </c>
      <c r="G8" s="122">
        <v>130072625870</v>
      </c>
      <c r="H8" s="122">
        <f t="shared" si="1"/>
        <v>185096352450</v>
      </c>
      <c r="I8" s="76">
        <f t="shared" si="2"/>
        <v>0.41270757852929796</v>
      </c>
      <c r="J8" s="198"/>
    </row>
    <row r="9" spans="2:10" ht="19.5" customHeight="1">
      <c r="B9" s="172" t="s">
        <v>206</v>
      </c>
      <c r="C9" s="85">
        <v>11613101</v>
      </c>
      <c r="D9" s="122">
        <v>155429</v>
      </c>
      <c r="E9" s="152">
        <f t="shared" si="0"/>
        <v>1.338393595302409E-2</v>
      </c>
      <c r="F9" s="122">
        <v>363725458450</v>
      </c>
      <c r="G9" s="122">
        <v>158487746560</v>
      </c>
      <c r="H9" s="122">
        <f t="shared" si="1"/>
        <v>205237711890</v>
      </c>
      <c r="I9" s="76">
        <f t="shared" si="2"/>
        <v>0.43573454339816781</v>
      </c>
      <c r="J9" s="198"/>
    </row>
    <row r="10" spans="2:10" ht="19.5" customHeight="1">
      <c r="B10" s="172" t="s">
        <v>207</v>
      </c>
      <c r="C10" s="85">
        <v>7500962</v>
      </c>
      <c r="D10" s="122">
        <v>140001</v>
      </c>
      <c r="E10" s="152">
        <f t="shared" si="0"/>
        <v>1.866440597885978E-2</v>
      </c>
      <c r="F10" s="122">
        <v>279745645030</v>
      </c>
      <c r="G10" s="122">
        <v>133405332910</v>
      </c>
      <c r="H10" s="122">
        <f t="shared" si="1"/>
        <v>146340312120</v>
      </c>
      <c r="I10" s="76">
        <f t="shared" si="2"/>
        <v>0.47688082113197355</v>
      </c>
      <c r="J10" s="198"/>
    </row>
    <row r="11" spans="2:10" ht="19.5" customHeight="1">
      <c r="B11" s="172" t="s">
        <v>208</v>
      </c>
      <c r="C11" s="85">
        <v>3203506</v>
      </c>
      <c r="D11" s="122">
        <v>82495</v>
      </c>
      <c r="E11" s="152">
        <f t="shared" si="0"/>
        <v>2.5751473541800764E-2</v>
      </c>
      <c r="F11" s="122">
        <v>143525442970</v>
      </c>
      <c r="G11" s="122">
        <v>72900818590</v>
      </c>
      <c r="H11" s="122">
        <f t="shared" si="1"/>
        <v>70624624380</v>
      </c>
      <c r="I11" s="76">
        <f t="shared" si="2"/>
        <v>0.50792958434023361</v>
      </c>
      <c r="J11" s="198"/>
    </row>
    <row r="12" spans="2:10" ht="19.5" customHeight="1" thickBot="1">
      <c r="B12" s="172" t="s">
        <v>209</v>
      </c>
      <c r="C12" s="85">
        <v>963037</v>
      </c>
      <c r="D12" s="122">
        <v>32829</v>
      </c>
      <c r="E12" s="152">
        <f t="shared" si="0"/>
        <v>3.408903292396865E-2</v>
      </c>
      <c r="F12" s="122">
        <v>51166215140</v>
      </c>
      <c r="G12" s="122">
        <v>27025116360</v>
      </c>
      <c r="H12" s="122">
        <f t="shared" si="1"/>
        <v>24141098780</v>
      </c>
      <c r="I12" s="76">
        <f t="shared" si="2"/>
        <v>0.52818283091790952</v>
      </c>
      <c r="J12" s="198"/>
    </row>
    <row r="13" spans="2:10" ht="19.5" customHeight="1" thickTop="1">
      <c r="B13" s="199" t="s">
        <v>372</v>
      </c>
      <c r="C13" s="114">
        <f>SUM(C6:C12)</f>
        <v>34481675</v>
      </c>
      <c r="D13" s="114">
        <f>SUM(D6:D12)</f>
        <v>540592</v>
      </c>
      <c r="E13" s="153">
        <f>IFERROR(D13/C13,"-")</f>
        <v>1.5677660670486569E-2</v>
      </c>
      <c r="F13" s="121">
        <f>SUM(F6:F12)</f>
        <v>1169367673440</v>
      </c>
      <c r="G13" s="121">
        <f>SUM(G6:G12)</f>
        <v>528383229810</v>
      </c>
      <c r="H13" s="121">
        <f t="shared" si="1"/>
        <v>640984443630</v>
      </c>
      <c r="I13" s="23">
        <f t="shared" si="2"/>
        <v>0.45185380253895929</v>
      </c>
      <c r="J13" s="198"/>
    </row>
    <row r="14" spans="2:10">
      <c r="B14" s="173" t="s">
        <v>492</v>
      </c>
      <c r="C14" s="26"/>
      <c r="D14" s="26"/>
      <c r="E14" s="26"/>
      <c r="F14" s="26"/>
      <c r="G14" s="26"/>
      <c r="H14" s="26"/>
      <c r="I14" s="26"/>
      <c r="J14" s="26"/>
    </row>
    <row r="15" spans="2:10">
      <c r="B15" s="200" t="s">
        <v>373</v>
      </c>
      <c r="C15" s="26"/>
      <c r="D15" s="26"/>
      <c r="E15" s="26"/>
      <c r="F15" s="26"/>
      <c r="G15" s="26"/>
      <c r="H15" s="26"/>
      <c r="I15" s="26"/>
      <c r="J15" s="26"/>
    </row>
    <row r="16" spans="2:10">
      <c r="B16" s="173" t="s">
        <v>493</v>
      </c>
      <c r="C16" s="26"/>
      <c r="D16" s="26"/>
      <c r="E16" s="26"/>
      <c r="F16" s="26"/>
      <c r="G16" s="26"/>
      <c r="H16" s="26"/>
      <c r="I16" s="26"/>
      <c r="J16" s="26"/>
    </row>
    <row r="17" spans="2:10">
      <c r="B17" s="201" t="s">
        <v>378</v>
      </c>
      <c r="C17" s="26"/>
      <c r="D17" s="26"/>
      <c r="E17" s="26"/>
      <c r="F17" s="26"/>
      <c r="G17" s="26"/>
      <c r="H17" s="26"/>
      <c r="I17" s="26"/>
      <c r="J17" s="26"/>
    </row>
    <row r="18" spans="2:10">
      <c r="B18" s="201" t="s">
        <v>379</v>
      </c>
      <c r="C18" s="26"/>
      <c r="D18" s="26"/>
      <c r="E18" s="26"/>
      <c r="F18" s="26"/>
      <c r="G18" s="26"/>
      <c r="H18" s="26"/>
      <c r="I18" s="26"/>
      <c r="J18" s="26"/>
    </row>
    <row r="19" spans="2:10">
      <c r="B19" s="201" t="s">
        <v>237</v>
      </c>
      <c r="C19" s="26"/>
      <c r="D19" s="26"/>
      <c r="E19" s="26"/>
      <c r="F19" s="26"/>
      <c r="G19" s="26"/>
      <c r="H19" s="26"/>
      <c r="I19" s="26"/>
      <c r="J19" s="26"/>
    </row>
  </sheetData>
  <mergeCells count="6">
    <mergeCell ref="I4:I5"/>
    <mergeCell ref="B3:B5"/>
    <mergeCell ref="C4:C5"/>
    <mergeCell ref="D4:D5"/>
    <mergeCell ref="E4:E5"/>
    <mergeCell ref="F4:F5"/>
  </mergeCells>
  <phoneticPr fontId="4"/>
  <pageMargins left="0.70866141732283472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2-2.高額レセプトの件数及び医療費</oddHeader>
  </headerFooter>
  <ignoredErrors>
    <ignoredError sqref="H7:H12 H6" emptyCellReference="1"/>
    <ignoredError sqref="E13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M3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6" style="3" customWidth="1"/>
    <col min="3" max="3" width="5.625" style="3" customWidth="1"/>
    <col min="4" max="4" width="22" style="3" customWidth="1"/>
    <col min="5" max="5" width="28.5" style="3" customWidth="1"/>
    <col min="6" max="6" width="8.25" style="16" bestFit="1" customWidth="1"/>
    <col min="7" max="9" width="9.75" style="3" customWidth="1"/>
    <col min="10" max="10" width="10.625" style="3" customWidth="1"/>
    <col min="11" max="11" width="10.75" style="3" customWidth="1"/>
    <col min="12" max="12" width="9.75" style="3" customWidth="1"/>
    <col min="13" max="16384" width="9" style="3"/>
  </cols>
  <sheetData>
    <row r="1" spans="1:13" ht="16.5" customHeight="1">
      <c r="A1" s="26"/>
      <c r="B1" s="233" t="s">
        <v>384</v>
      </c>
      <c r="C1" s="234"/>
      <c r="D1" s="234"/>
      <c r="E1" s="234"/>
      <c r="F1" s="234"/>
      <c r="G1" s="234"/>
      <c r="H1" s="234"/>
      <c r="I1" s="234"/>
      <c r="J1" s="234"/>
      <c r="K1" s="26"/>
      <c r="L1" s="26"/>
      <c r="M1" s="26"/>
    </row>
    <row r="2" spans="1:13" ht="16.5" customHeight="1">
      <c r="A2" s="26"/>
      <c r="B2" s="233" t="s">
        <v>385</v>
      </c>
      <c r="C2" s="189"/>
      <c r="D2" s="189"/>
      <c r="E2" s="189"/>
      <c r="F2" s="189"/>
      <c r="G2" s="189"/>
      <c r="H2" s="189"/>
      <c r="I2" s="189"/>
      <c r="J2" s="189"/>
      <c r="K2" s="26"/>
      <c r="L2" s="26"/>
      <c r="M2" s="26"/>
    </row>
    <row r="3" spans="1:13" ht="21" customHeight="1">
      <c r="A3" s="233"/>
      <c r="B3" s="305" t="s">
        <v>225</v>
      </c>
      <c r="C3" s="305"/>
      <c r="D3" s="305"/>
      <c r="E3" s="204">
        <v>1366377</v>
      </c>
      <c r="F3" s="189"/>
      <c r="G3" s="189"/>
      <c r="H3" s="189"/>
      <c r="I3" s="189"/>
      <c r="J3" s="189"/>
      <c r="K3" s="26"/>
      <c r="L3" s="26"/>
      <c r="M3" s="26"/>
    </row>
    <row r="4" spans="1:13" ht="16.5" customHeight="1">
      <c r="A4" s="233"/>
      <c r="B4" s="233"/>
      <c r="C4" s="189"/>
      <c r="D4" s="189"/>
      <c r="E4" s="189"/>
      <c r="F4" s="189"/>
      <c r="G4" s="189"/>
      <c r="H4" s="189"/>
      <c r="I4" s="189"/>
      <c r="J4" s="189"/>
      <c r="K4" s="26"/>
      <c r="L4" s="26"/>
      <c r="M4" s="26"/>
    </row>
    <row r="5" spans="1:13" s="33" customFormat="1" ht="22.5" customHeight="1">
      <c r="A5" s="235"/>
      <c r="B5" s="319" t="s">
        <v>90</v>
      </c>
      <c r="C5" s="311" t="s">
        <v>367</v>
      </c>
      <c r="D5" s="312"/>
      <c r="E5" s="315" t="s">
        <v>235</v>
      </c>
      <c r="F5" s="315" t="s">
        <v>234</v>
      </c>
      <c r="G5" s="316" t="s">
        <v>229</v>
      </c>
      <c r="H5" s="317"/>
      <c r="I5" s="318"/>
      <c r="J5" s="308" t="s">
        <v>238</v>
      </c>
      <c r="K5" s="306" t="s">
        <v>478</v>
      </c>
      <c r="L5" s="248"/>
      <c r="M5" s="248"/>
    </row>
    <row r="6" spans="1:13" s="33" customFormat="1" ht="22.5" customHeight="1">
      <c r="A6" s="235"/>
      <c r="B6" s="340"/>
      <c r="C6" s="313"/>
      <c r="D6" s="314"/>
      <c r="E6" s="310"/>
      <c r="F6" s="310"/>
      <c r="G6" s="54" t="s">
        <v>91</v>
      </c>
      <c r="H6" s="55" t="s">
        <v>92</v>
      </c>
      <c r="I6" s="56" t="s">
        <v>93</v>
      </c>
      <c r="J6" s="309"/>
      <c r="K6" s="307"/>
      <c r="L6" s="248"/>
      <c r="M6" s="248"/>
    </row>
    <row r="7" spans="1:13" s="34" customFormat="1" ht="37.5" customHeight="1">
      <c r="A7" s="236"/>
      <c r="B7" s="180">
        <v>1</v>
      </c>
      <c r="C7" s="84" t="s">
        <v>125</v>
      </c>
      <c r="D7" s="130" t="s">
        <v>146</v>
      </c>
      <c r="E7" s="130" t="s">
        <v>259</v>
      </c>
      <c r="F7" s="85">
        <v>22648</v>
      </c>
      <c r="G7" s="86">
        <v>59679397350</v>
      </c>
      <c r="H7" s="87">
        <v>8988642730</v>
      </c>
      <c r="I7" s="85">
        <v>68668040080</v>
      </c>
      <c r="J7" s="85">
        <v>3031969.2723419298</v>
      </c>
      <c r="K7" s="237">
        <f>IFERROR(F7/$E$3,"-")</f>
        <v>1.6575220455262347E-2</v>
      </c>
      <c r="L7" s="236"/>
      <c r="M7" s="249"/>
    </row>
    <row r="8" spans="1:13" s="34" customFormat="1" ht="37.5" customHeight="1">
      <c r="A8" s="236"/>
      <c r="B8" s="180">
        <v>2</v>
      </c>
      <c r="C8" s="84" t="s">
        <v>126</v>
      </c>
      <c r="D8" s="130" t="s">
        <v>147</v>
      </c>
      <c r="E8" s="130" t="s">
        <v>260</v>
      </c>
      <c r="F8" s="85">
        <v>16344</v>
      </c>
      <c r="G8" s="86">
        <v>45155390140</v>
      </c>
      <c r="H8" s="87">
        <v>10372942550</v>
      </c>
      <c r="I8" s="85">
        <v>55528332690</v>
      </c>
      <c r="J8" s="85">
        <v>3397475.0789280501</v>
      </c>
      <c r="K8" s="237">
        <f t="shared" ref="K8:K26" si="0">IFERROR(F8/$E$3,"-")</f>
        <v>1.1961559657400556E-2</v>
      </c>
      <c r="L8" s="236"/>
      <c r="M8" s="236"/>
    </row>
    <row r="9" spans="1:13" s="34" customFormat="1" ht="37.5" customHeight="1">
      <c r="A9" s="236"/>
      <c r="B9" s="180">
        <v>3</v>
      </c>
      <c r="C9" s="84" t="s">
        <v>246</v>
      </c>
      <c r="D9" s="130" t="s">
        <v>247</v>
      </c>
      <c r="E9" s="130" t="s">
        <v>408</v>
      </c>
      <c r="F9" s="85">
        <v>13288</v>
      </c>
      <c r="G9" s="86">
        <v>32800149970</v>
      </c>
      <c r="H9" s="87">
        <v>5913336040</v>
      </c>
      <c r="I9" s="85">
        <v>38713486010</v>
      </c>
      <c r="J9" s="85">
        <v>2913417.06878387</v>
      </c>
      <c r="K9" s="237">
        <f t="shared" si="0"/>
        <v>9.7249880523457288E-3</v>
      </c>
      <c r="L9" s="236"/>
      <c r="M9" s="236"/>
    </row>
    <row r="10" spans="1:13" s="34" customFormat="1" ht="37.5" customHeight="1">
      <c r="A10" s="236"/>
      <c r="B10" s="180">
        <v>4</v>
      </c>
      <c r="C10" s="84" t="s">
        <v>127</v>
      </c>
      <c r="D10" s="130" t="s">
        <v>249</v>
      </c>
      <c r="E10" s="130" t="s">
        <v>261</v>
      </c>
      <c r="F10" s="85">
        <v>12911</v>
      </c>
      <c r="G10" s="86">
        <v>25639972490</v>
      </c>
      <c r="H10" s="87">
        <v>22975278920</v>
      </c>
      <c r="I10" s="85">
        <v>48615251410</v>
      </c>
      <c r="J10" s="85">
        <v>3765413.3227480398</v>
      </c>
      <c r="K10" s="237">
        <f t="shared" si="0"/>
        <v>9.449075913894921E-3</v>
      </c>
      <c r="L10" s="236"/>
      <c r="M10" s="236"/>
    </row>
    <row r="11" spans="1:13" s="34" customFormat="1" ht="37.5" customHeight="1">
      <c r="A11" s="236"/>
      <c r="B11" s="180">
        <v>5</v>
      </c>
      <c r="C11" s="84" t="s">
        <v>128</v>
      </c>
      <c r="D11" s="130" t="s">
        <v>148</v>
      </c>
      <c r="E11" s="130" t="s">
        <v>302</v>
      </c>
      <c r="F11" s="85">
        <v>11558</v>
      </c>
      <c r="G11" s="86">
        <v>27335496490</v>
      </c>
      <c r="H11" s="87">
        <v>5928124330</v>
      </c>
      <c r="I11" s="85">
        <v>33263620820</v>
      </c>
      <c r="J11" s="85">
        <v>2877973.7688181298</v>
      </c>
      <c r="K11" s="237">
        <f t="shared" si="0"/>
        <v>8.4588660377040888E-3</v>
      </c>
      <c r="L11" s="236"/>
      <c r="M11" s="236"/>
    </row>
    <row r="12" spans="1:13" s="34" customFormat="1" ht="37.5" customHeight="1">
      <c r="A12" s="236"/>
      <c r="B12" s="180">
        <v>6</v>
      </c>
      <c r="C12" s="84" t="s">
        <v>150</v>
      </c>
      <c r="D12" s="130" t="s">
        <v>151</v>
      </c>
      <c r="E12" s="130" t="s">
        <v>781</v>
      </c>
      <c r="F12" s="85">
        <v>11047</v>
      </c>
      <c r="G12" s="86">
        <v>39521654300</v>
      </c>
      <c r="H12" s="87">
        <v>3481366020</v>
      </c>
      <c r="I12" s="85">
        <v>43003020320</v>
      </c>
      <c r="J12" s="85">
        <v>3892732.89761926</v>
      </c>
      <c r="K12" s="237">
        <f t="shared" si="0"/>
        <v>8.0848843328012697E-3</v>
      </c>
      <c r="L12" s="236"/>
      <c r="M12" s="236"/>
    </row>
    <row r="13" spans="1:13" s="34" customFormat="1" ht="37.5" customHeight="1">
      <c r="A13" s="236"/>
      <c r="B13" s="180">
        <v>7</v>
      </c>
      <c r="C13" s="84" t="s">
        <v>129</v>
      </c>
      <c r="D13" s="130" t="s">
        <v>149</v>
      </c>
      <c r="E13" s="130" t="s">
        <v>286</v>
      </c>
      <c r="F13" s="85">
        <v>10135</v>
      </c>
      <c r="G13" s="86">
        <v>35765594480</v>
      </c>
      <c r="H13" s="87">
        <v>3041392620</v>
      </c>
      <c r="I13" s="85">
        <v>38806987100</v>
      </c>
      <c r="J13" s="85">
        <v>3829007.1139615201</v>
      </c>
      <c r="K13" s="237">
        <f t="shared" si="0"/>
        <v>7.4174257909786247E-3</v>
      </c>
      <c r="L13" s="236"/>
      <c r="M13" s="236"/>
    </row>
    <row r="14" spans="1:13" s="34" customFormat="1" ht="37.5" customHeight="1">
      <c r="A14" s="236"/>
      <c r="B14" s="180">
        <v>8</v>
      </c>
      <c r="C14" s="84" t="s">
        <v>186</v>
      </c>
      <c r="D14" s="130" t="s">
        <v>187</v>
      </c>
      <c r="E14" s="130" t="s">
        <v>263</v>
      </c>
      <c r="F14" s="85">
        <v>8295</v>
      </c>
      <c r="G14" s="86">
        <v>13808492180</v>
      </c>
      <c r="H14" s="87">
        <v>4131344590</v>
      </c>
      <c r="I14" s="85">
        <v>17939836770</v>
      </c>
      <c r="J14" s="85">
        <v>2162728.9656419498</v>
      </c>
      <c r="K14" s="237">
        <f t="shared" si="0"/>
        <v>6.0707989083539898E-3</v>
      </c>
      <c r="L14" s="236"/>
      <c r="M14" s="236"/>
    </row>
    <row r="15" spans="1:13" s="34" customFormat="1" ht="37.5" customHeight="1">
      <c r="A15" s="236"/>
      <c r="B15" s="180">
        <v>9</v>
      </c>
      <c r="C15" s="84" t="s">
        <v>122</v>
      </c>
      <c r="D15" s="130" t="s">
        <v>138</v>
      </c>
      <c r="E15" s="130" t="s">
        <v>250</v>
      </c>
      <c r="F15" s="85">
        <v>6715</v>
      </c>
      <c r="G15" s="86">
        <v>19003824680</v>
      </c>
      <c r="H15" s="87">
        <v>20029008620</v>
      </c>
      <c r="I15" s="85">
        <v>39032833300</v>
      </c>
      <c r="J15" s="85">
        <v>5812782.3231571103</v>
      </c>
      <c r="K15" s="237">
        <f t="shared" si="0"/>
        <v>4.9144562591437067E-3</v>
      </c>
      <c r="L15" s="236"/>
      <c r="M15" s="236"/>
    </row>
    <row r="16" spans="1:13" s="34" customFormat="1" ht="37.5" customHeight="1">
      <c r="A16" s="236"/>
      <c r="B16" s="180">
        <v>10</v>
      </c>
      <c r="C16" s="84" t="s">
        <v>184</v>
      </c>
      <c r="D16" s="130" t="s">
        <v>185</v>
      </c>
      <c r="E16" s="130" t="s">
        <v>264</v>
      </c>
      <c r="F16" s="85">
        <v>6595</v>
      </c>
      <c r="G16" s="86">
        <v>17120441350</v>
      </c>
      <c r="H16" s="87">
        <v>3194757320</v>
      </c>
      <c r="I16" s="85">
        <v>20315198670</v>
      </c>
      <c r="J16" s="85">
        <v>3080394.0363912098</v>
      </c>
      <c r="K16" s="237">
        <f t="shared" si="0"/>
        <v>4.8266327667986211E-3</v>
      </c>
      <c r="L16" s="236"/>
      <c r="M16" s="236"/>
    </row>
    <row r="17" spans="1:13" s="34" customFormat="1" ht="37.5" customHeight="1">
      <c r="A17" s="236"/>
      <c r="B17" s="180">
        <v>11</v>
      </c>
      <c r="C17" s="84" t="s">
        <v>179</v>
      </c>
      <c r="D17" s="130" t="s">
        <v>180</v>
      </c>
      <c r="E17" s="130" t="s">
        <v>348</v>
      </c>
      <c r="F17" s="85">
        <v>6043</v>
      </c>
      <c r="G17" s="86">
        <v>11548362070</v>
      </c>
      <c r="H17" s="87">
        <v>2538551770</v>
      </c>
      <c r="I17" s="85">
        <v>14086913840</v>
      </c>
      <c r="J17" s="85">
        <v>2331112.6658944199</v>
      </c>
      <c r="K17" s="237">
        <f t="shared" si="0"/>
        <v>4.4226447020112311E-3</v>
      </c>
      <c r="L17" s="236"/>
      <c r="M17" s="236"/>
    </row>
    <row r="18" spans="1:13" s="34" customFormat="1" ht="37.5" customHeight="1">
      <c r="A18" s="236"/>
      <c r="B18" s="180">
        <v>12</v>
      </c>
      <c r="C18" s="84" t="s">
        <v>182</v>
      </c>
      <c r="D18" s="130" t="s">
        <v>183</v>
      </c>
      <c r="E18" s="130" t="s">
        <v>352</v>
      </c>
      <c r="F18" s="85">
        <v>5843</v>
      </c>
      <c r="G18" s="86">
        <v>13256893210</v>
      </c>
      <c r="H18" s="87">
        <v>3355018360</v>
      </c>
      <c r="I18" s="85">
        <v>16611911570</v>
      </c>
      <c r="J18" s="85">
        <v>2843044.9375320901</v>
      </c>
      <c r="K18" s="237">
        <f t="shared" si="0"/>
        <v>4.276272214769423E-3</v>
      </c>
      <c r="L18" s="236"/>
      <c r="M18" s="236"/>
    </row>
    <row r="19" spans="1:13" s="34" customFormat="1" ht="37.5" customHeight="1">
      <c r="A19" s="236"/>
      <c r="B19" s="180">
        <v>13</v>
      </c>
      <c r="C19" s="84" t="s">
        <v>172</v>
      </c>
      <c r="D19" s="130" t="s">
        <v>255</v>
      </c>
      <c r="E19" s="130" t="s">
        <v>256</v>
      </c>
      <c r="F19" s="85">
        <v>5489</v>
      </c>
      <c r="G19" s="86">
        <v>10151009140</v>
      </c>
      <c r="H19" s="87">
        <v>12908967690</v>
      </c>
      <c r="I19" s="85">
        <v>23059976830</v>
      </c>
      <c r="J19" s="85">
        <v>4201125.3106212402</v>
      </c>
      <c r="K19" s="237">
        <f t="shared" si="0"/>
        <v>4.0171929123514229E-3</v>
      </c>
      <c r="L19" s="236"/>
      <c r="M19" s="236"/>
    </row>
    <row r="20" spans="1:13" s="34" customFormat="1" ht="37.5" customHeight="1">
      <c r="A20" s="236"/>
      <c r="B20" s="180">
        <v>14</v>
      </c>
      <c r="C20" s="84" t="s">
        <v>181</v>
      </c>
      <c r="D20" s="130" t="s">
        <v>265</v>
      </c>
      <c r="E20" s="130" t="s">
        <v>782</v>
      </c>
      <c r="F20" s="85">
        <v>5198</v>
      </c>
      <c r="G20" s="86">
        <v>14928859440</v>
      </c>
      <c r="H20" s="87">
        <v>2553863870</v>
      </c>
      <c r="I20" s="85">
        <v>17482723310</v>
      </c>
      <c r="J20" s="85">
        <v>3363355.7733743698</v>
      </c>
      <c r="K20" s="237">
        <f t="shared" si="0"/>
        <v>3.8042209434145922E-3</v>
      </c>
      <c r="L20" s="236"/>
      <c r="M20" s="236"/>
    </row>
    <row r="21" spans="1:13" s="34" customFormat="1" ht="37.5" customHeight="1">
      <c r="A21" s="236"/>
      <c r="B21" s="180">
        <v>15</v>
      </c>
      <c r="C21" s="84" t="s">
        <v>188</v>
      </c>
      <c r="D21" s="130" t="s">
        <v>189</v>
      </c>
      <c r="E21" s="130" t="s">
        <v>266</v>
      </c>
      <c r="F21" s="85">
        <v>4211</v>
      </c>
      <c r="G21" s="86">
        <v>6446851170</v>
      </c>
      <c r="H21" s="87">
        <v>1886454030</v>
      </c>
      <c r="I21" s="85">
        <v>8333305200</v>
      </c>
      <c r="J21" s="85">
        <v>1978937.35454761</v>
      </c>
      <c r="K21" s="237">
        <f t="shared" si="0"/>
        <v>3.0818727188762691E-3</v>
      </c>
      <c r="L21" s="236"/>
      <c r="M21" s="236"/>
    </row>
    <row r="22" spans="1:13" s="34" customFormat="1" ht="37.5" customHeight="1">
      <c r="A22" s="236"/>
      <c r="B22" s="180">
        <v>16</v>
      </c>
      <c r="C22" s="84" t="s">
        <v>177</v>
      </c>
      <c r="D22" s="130" t="s">
        <v>267</v>
      </c>
      <c r="E22" s="130" t="s">
        <v>268</v>
      </c>
      <c r="F22" s="85">
        <v>3342</v>
      </c>
      <c r="G22" s="86">
        <v>6254557220</v>
      </c>
      <c r="H22" s="87">
        <v>3905400840</v>
      </c>
      <c r="I22" s="85">
        <v>10159958060</v>
      </c>
      <c r="J22" s="85">
        <v>3040083.20167564</v>
      </c>
      <c r="K22" s="237">
        <f t="shared" si="0"/>
        <v>2.4458842618106129E-3</v>
      </c>
      <c r="L22" s="236"/>
      <c r="M22" s="236"/>
    </row>
    <row r="23" spans="1:13" s="34" customFormat="1" ht="37.5" customHeight="1">
      <c r="A23" s="236"/>
      <c r="B23" s="180">
        <v>17</v>
      </c>
      <c r="C23" s="84" t="s">
        <v>190</v>
      </c>
      <c r="D23" s="130" t="s">
        <v>269</v>
      </c>
      <c r="E23" s="130" t="s">
        <v>783</v>
      </c>
      <c r="F23" s="85">
        <v>3289</v>
      </c>
      <c r="G23" s="86">
        <v>7038213220</v>
      </c>
      <c r="H23" s="87">
        <v>2842719960</v>
      </c>
      <c r="I23" s="85">
        <v>9880933180</v>
      </c>
      <c r="J23" s="85">
        <v>3004236.2967467299</v>
      </c>
      <c r="K23" s="237">
        <f t="shared" si="0"/>
        <v>2.4070955526915338E-3</v>
      </c>
      <c r="L23" s="236"/>
      <c r="M23" s="236"/>
    </row>
    <row r="24" spans="1:13" s="34" customFormat="1" ht="37.5" customHeight="1">
      <c r="A24" s="236"/>
      <c r="B24" s="180">
        <v>18</v>
      </c>
      <c r="C24" s="84" t="s">
        <v>191</v>
      </c>
      <c r="D24" s="130" t="s">
        <v>192</v>
      </c>
      <c r="E24" s="130" t="s">
        <v>270</v>
      </c>
      <c r="F24" s="85">
        <v>2954</v>
      </c>
      <c r="G24" s="86">
        <v>1976939320</v>
      </c>
      <c r="H24" s="87">
        <v>2061547230</v>
      </c>
      <c r="I24" s="85">
        <v>4038486550</v>
      </c>
      <c r="J24" s="85">
        <v>1367124.76303318</v>
      </c>
      <c r="K24" s="237">
        <f t="shared" si="0"/>
        <v>2.1619216365615051E-3</v>
      </c>
      <c r="L24" s="236"/>
      <c r="M24" s="236"/>
    </row>
    <row r="25" spans="1:13" s="34" customFormat="1" ht="37.5" customHeight="1">
      <c r="A25" s="236"/>
      <c r="B25" s="180">
        <v>19</v>
      </c>
      <c r="C25" s="84" t="s">
        <v>158</v>
      </c>
      <c r="D25" s="130" t="s">
        <v>159</v>
      </c>
      <c r="E25" s="130" t="s">
        <v>253</v>
      </c>
      <c r="F25" s="85">
        <v>2919</v>
      </c>
      <c r="G25" s="86">
        <v>11517118950</v>
      </c>
      <c r="H25" s="87">
        <v>1607748040</v>
      </c>
      <c r="I25" s="85">
        <v>13124866990</v>
      </c>
      <c r="J25" s="85">
        <v>4496357.3107228503</v>
      </c>
      <c r="K25" s="237">
        <f t="shared" si="0"/>
        <v>2.1363064512941888E-3</v>
      </c>
      <c r="L25" s="236"/>
      <c r="M25" s="236"/>
    </row>
    <row r="26" spans="1:13" s="34" customFormat="1" ht="37.5" customHeight="1">
      <c r="A26" s="236"/>
      <c r="B26" s="180">
        <v>20</v>
      </c>
      <c r="C26" s="84" t="s">
        <v>166</v>
      </c>
      <c r="D26" s="130" t="s">
        <v>167</v>
      </c>
      <c r="E26" s="130" t="s">
        <v>773</v>
      </c>
      <c r="F26" s="85">
        <v>2542</v>
      </c>
      <c r="G26" s="86">
        <v>11163363000</v>
      </c>
      <c r="H26" s="87">
        <v>590526920</v>
      </c>
      <c r="I26" s="85">
        <v>11753889920</v>
      </c>
      <c r="J26" s="85">
        <v>4623874.8701809598</v>
      </c>
      <c r="K26" s="237">
        <f t="shared" si="0"/>
        <v>1.8603943128433808E-3</v>
      </c>
      <c r="L26" s="236"/>
      <c r="M26" s="236"/>
    </row>
    <row r="27" spans="1:13" ht="13.5" customHeight="1">
      <c r="A27" s="26"/>
      <c r="B27" s="14" t="s">
        <v>492</v>
      </c>
      <c r="C27" s="238"/>
      <c r="D27" s="238"/>
      <c r="E27" s="238"/>
      <c r="F27" s="238"/>
      <c r="G27" s="238"/>
      <c r="H27" s="26"/>
      <c r="I27" s="26"/>
      <c r="J27" s="26"/>
      <c r="K27" s="26"/>
      <c r="L27" s="26"/>
      <c r="M27" s="26"/>
    </row>
    <row r="28" spans="1:13" ht="13.5" customHeight="1">
      <c r="A28" s="26"/>
      <c r="B28" s="200" t="s">
        <v>193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3.5" customHeight="1">
      <c r="A29" s="26"/>
      <c r="B29" s="239" t="s">
        <v>119</v>
      </c>
      <c r="C29" s="26"/>
      <c r="D29" s="26"/>
      <c r="E29" s="137"/>
      <c r="F29" s="26"/>
      <c r="G29" s="26"/>
      <c r="H29" s="26"/>
      <c r="I29" s="26"/>
      <c r="J29" s="26"/>
      <c r="K29" s="26"/>
      <c r="L29" s="26"/>
      <c r="M29" s="26"/>
    </row>
    <row r="30" spans="1:13" ht="13.5" customHeight="1">
      <c r="A30" s="26"/>
      <c r="B30" s="239" t="s">
        <v>210</v>
      </c>
      <c r="C30" s="26"/>
      <c r="D30" s="26"/>
      <c r="E30" s="137"/>
      <c r="F30" s="26"/>
      <c r="G30" s="26"/>
      <c r="H30" s="26"/>
      <c r="I30" s="26"/>
      <c r="J30" s="26"/>
      <c r="K30" s="26"/>
      <c r="L30" s="26"/>
      <c r="M30" s="26"/>
    </row>
    <row r="31" spans="1:13" ht="13.5" customHeight="1">
      <c r="A31" s="26"/>
      <c r="B31" s="239" t="s">
        <v>233</v>
      </c>
      <c r="C31" s="26"/>
      <c r="D31" s="26"/>
      <c r="E31" s="137"/>
      <c r="F31" s="26"/>
      <c r="G31" s="26"/>
      <c r="H31" s="26"/>
      <c r="I31" s="26"/>
      <c r="J31" s="26"/>
      <c r="K31" s="26"/>
      <c r="L31" s="26"/>
      <c r="M31" s="26"/>
    </row>
    <row r="32" spans="1:13">
      <c r="A32" s="26"/>
      <c r="B32" s="239" t="s">
        <v>120</v>
      </c>
      <c r="C32" s="26"/>
      <c r="D32" s="26"/>
      <c r="E32" s="137"/>
      <c r="F32" s="26"/>
      <c r="G32" s="26"/>
      <c r="H32" s="26"/>
      <c r="I32" s="26"/>
      <c r="J32" s="26"/>
      <c r="K32" s="26"/>
      <c r="L32" s="26"/>
      <c r="M32" s="26"/>
    </row>
  </sheetData>
  <mergeCells count="8">
    <mergeCell ref="B3:D3"/>
    <mergeCell ref="K5:K6"/>
    <mergeCell ref="J5:J6"/>
    <mergeCell ref="B5:B6"/>
    <mergeCell ref="C5:D6"/>
    <mergeCell ref="E5:E6"/>
    <mergeCell ref="F5:F6"/>
    <mergeCell ref="G5:I5"/>
  </mergeCells>
  <phoneticPr fontId="4"/>
  <pageMargins left="0.59055118110236227" right="0.43307086614173229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  <ignoredErrors>
    <ignoredError sqref="C7:C2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Q385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375" style="3" customWidth="1"/>
    <col min="3" max="3" width="11.625" style="3" customWidth="1"/>
    <col min="4" max="4" width="9.75" style="3" customWidth="1"/>
    <col min="5" max="5" width="6" style="3" customWidth="1"/>
    <col min="6" max="6" width="22.75" style="3" customWidth="1"/>
    <col min="7" max="7" width="33.125" style="3" customWidth="1"/>
    <col min="8" max="8" width="8.25" style="3" customWidth="1"/>
    <col min="9" max="12" width="9.75" style="3" customWidth="1"/>
    <col min="13" max="13" width="10.25" style="3" customWidth="1"/>
    <col min="14" max="15" width="9" style="3"/>
    <col min="16" max="17" width="15.625" style="3" customWidth="1"/>
    <col min="18" max="16384" width="9" style="3"/>
  </cols>
  <sheetData>
    <row r="1" spans="1:17" ht="16.5" customHeight="1">
      <c r="A1" s="26"/>
      <c r="B1" s="233" t="s">
        <v>386</v>
      </c>
      <c r="C1" s="240"/>
      <c r="D1" s="240"/>
      <c r="E1" s="234"/>
      <c r="F1" s="234"/>
      <c r="G1" s="234"/>
      <c r="H1" s="234"/>
      <c r="I1" s="234"/>
      <c r="J1" s="234"/>
      <c r="K1" s="234"/>
      <c r="L1" s="193"/>
      <c r="M1" s="26"/>
      <c r="N1" s="26"/>
      <c r="O1" s="26"/>
      <c r="P1" s="26"/>
      <c r="Q1" s="26"/>
    </row>
    <row r="2" spans="1:17" ht="16.5" customHeight="1">
      <c r="A2" s="26"/>
      <c r="B2" s="193" t="s">
        <v>383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6"/>
      <c r="N2" s="26"/>
      <c r="O2" s="26"/>
      <c r="P2" s="26"/>
      <c r="Q2" s="26"/>
    </row>
    <row r="3" spans="1:17" ht="25.5" customHeight="1">
      <c r="A3" s="193"/>
      <c r="B3" s="319"/>
      <c r="C3" s="310" t="s">
        <v>121</v>
      </c>
      <c r="D3" s="329" t="s">
        <v>223</v>
      </c>
      <c r="E3" s="310" t="s">
        <v>94</v>
      </c>
      <c r="F3" s="310"/>
      <c r="G3" s="315" t="s">
        <v>230</v>
      </c>
      <c r="H3" s="315" t="s">
        <v>231</v>
      </c>
      <c r="I3" s="315" t="s">
        <v>229</v>
      </c>
      <c r="J3" s="310"/>
      <c r="K3" s="310"/>
      <c r="L3" s="315" t="s">
        <v>232</v>
      </c>
      <c r="M3" s="306" t="s">
        <v>224</v>
      </c>
      <c r="N3" s="26"/>
      <c r="O3" s="26"/>
      <c r="P3" s="50" t="s">
        <v>220</v>
      </c>
      <c r="Q3" s="26"/>
    </row>
    <row r="4" spans="1:17" ht="25.5" customHeight="1" thickBot="1">
      <c r="A4" s="193"/>
      <c r="B4" s="320"/>
      <c r="C4" s="319"/>
      <c r="D4" s="330"/>
      <c r="E4" s="319"/>
      <c r="F4" s="319"/>
      <c r="G4" s="319"/>
      <c r="H4" s="319"/>
      <c r="I4" s="57" t="s">
        <v>91</v>
      </c>
      <c r="J4" s="58" t="s">
        <v>92</v>
      </c>
      <c r="K4" s="59" t="s">
        <v>93</v>
      </c>
      <c r="L4" s="327"/>
      <c r="M4" s="331"/>
      <c r="N4" s="26"/>
      <c r="O4" s="26"/>
      <c r="P4" s="180" t="s">
        <v>117</v>
      </c>
      <c r="Q4" s="188" t="s">
        <v>222</v>
      </c>
    </row>
    <row r="5" spans="1:17" ht="39.950000000000003" customHeight="1">
      <c r="A5" s="26"/>
      <c r="B5" s="321">
        <v>1</v>
      </c>
      <c r="C5" s="324" t="s">
        <v>50</v>
      </c>
      <c r="D5" s="332">
        <f>Q5</f>
        <v>382481</v>
      </c>
      <c r="E5" s="47" t="str">
        <f>'高額レセ疾病傾向(患者数順)'!$C$7</f>
        <v>1901</v>
      </c>
      <c r="F5" s="131" t="str">
        <f>'高額レセ疾病傾向(患者数順)'!$D$7</f>
        <v>骨折</v>
      </c>
      <c r="G5" s="131" t="s">
        <v>662</v>
      </c>
      <c r="H5" s="88">
        <v>6325</v>
      </c>
      <c r="I5" s="89">
        <v>16928481370</v>
      </c>
      <c r="J5" s="90">
        <v>2669540040</v>
      </c>
      <c r="K5" s="88">
        <f>IF(SUM(I5:J5)=0,"-",SUM(I5:J5))</f>
        <v>19598021410</v>
      </c>
      <c r="L5" s="111">
        <f t="shared" ref="L5:L68" si="0">IFERROR(K5/H5,"-")</f>
        <v>3098501.4086956521</v>
      </c>
      <c r="M5" s="241">
        <f>IFERROR(H5/$Q$5,"-")</f>
        <v>1.6536769146702712E-2</v>
      </c>
      <c r="N5" s="26"/>
      <c r="O5" s="26"/>
      <c r="P5" s="165" t="s">
        <v>226</v>
      </c>
      <c r="Q5" s="120">
        <f>市区町村別_患者数!AM6</f>
        <v>382481</v>
      </c>
    </row>
    <row r="6" spans="1:17" ht="39.950000000000003" customHeight="1">
      <c r="A6" s="26"/>
      <c r="B6" s="322"/>
      <c r="C6" s="325"/>
      <c r="D6" s="333"/>
      <c r="E6" s="39" t="str">
        <f>'高額レセ疾病傾向(患者数順)'!$C$8</f>
        <v>0903</v>
      </c>
      <c r="F6" s="132" t="str">
        <f>'高額レセ疾病傾向(患者数順)'!$D$8</f>
        <v>その他の心疾患</v>
      </c>
      <c r="G6" s="132" t="s">
        <v>663</v>
      </c>
      <c r="H6" s="40">
        <v>4745</v>
      </c>
      <c r="I6" s="41">
        <v>13293231820</v>
      </c>
      <c r="J6" s="42">
        <v>3003338020</v>
      </c>
      <c r="K6" s="40">
        <f t="shared" ref="K6:K69" si="1">IF(SUM(I6:J6)=0,"-",SUM(I6:J6))</f>
        <v>16296569840</v>
      </c>
      <c r="L6" s="109">
        <f t="shared" si="0"/>
        <v>3434472.0421496313</v>
      </c>
      <c r="M6" s="242">
        <f t="shared" ref="M6:M9" si="2">IFERROR(H6/$Q$5,"-")</f>
        <v>1.2405844996222035E-2</v>
      </c>
      <c r="N6" s="26"/>
      <c r="O6" s="26"/>
      <c r="P6" s="165" t="s">
        <v>95</v>
      </c>
      <c r="Q6" s="120">
        <f>市区町村別_患者数!AM7</f>
        <v>14656</v>
      </c>
    </row>
    <row r="7" spans="1:17" ht="39.950000000000003" customHeight="1">
      <c r="A7" s="26"/>
      <c r="B7" s="322"/>
      <c r="C7" s="325"/>
      <c r="D7" s="333"/>
      <c r="E7" s="39" t="str">
        <f>'高額レセ疾病傾向(患者数順)'!$C$9</f>
        <v>2220</v>
      </c>
      <c r="F7" s="132" t="str">
        <f>'高額レセ疾病傾向(患者数順)'!$D$9</f>
        <v>その他の特殊目的用コード</v>
      </c>
      <c r="G7" s="132" t="s">
        <v>664</v>
      </c>
      <c r="H7" s="40">
        <v>3812</v>
      </c>
      <c r="I7" s="41">
        <v>9252401830</v>
      </c>
      <c r="J7" s="42">
        <v>1729070450</v>
      </c>
      <c r="K7" s="40">
        <f t="shared" si="1"/>
        <v>10981472280</v>
      </c>
      <c r="L7" s="109">
        <f t="shared" si="0"/>
        <v>2880763.9769150051</v>
      </c>
      <c r="M7" s="242">
        <f t="shared" si="2"/>
        <v>9.9665081402736336E-3</v>
      </c>
      <c r="N7" s="26"/>
      <c r="O7" s="26"/>
      <c r="P7" s="165" t="s">
        <v>96</v>
      </c>
      <c r="Q7" s="120">
        <f>市区町村別_患者数!AM8</f>
        <v>9306</v>
      </c>
    </row>
    <row r="8" spans="1:17" ht="39.950000000000003" customHeight="1">
      <c r="A8" s="26"/>
      <c r="B8" s="322"/>
      <c r="C8" s="325"/>
      <c r="D8" s="333"/>
      <c r="E8" s="39" t="str">
        <f>'高額レセ疾病傾向(患者数順)'!$C$10</f>
        <v>0210</v>
      </c>
      <c r="F8" s="132" t="str">
        <f>'高額レセ疾病傾向(患者数順)'!$D$10</f>
        <v>その他の悪性新生物＜腫瘍＞</v>
      </c>
      <c r="G8" s="132" t="s">
        <v>665</v>
      </c>
      <c r="H8" s="40">
        <v>3391</v>
      </c>
      <c r="I8" s="41">
        <v>6796498830</v>
      </c>
      <c r="J8" s="42">
        <v>5892969270</v>
      </c>
      <c r="K8" s="40">
        <f t="shared" si="1"/>
        <v>12689468100</v>
      </c>
      <c r="L8" s="109">
        <f t="shared" si="0"/>
        <v>3742102.0642878208</v>
      </c>
      <c r="M8" s="242">
        <f t="shared" si="2"/>
        <v>8.8657998697974534E-3</v>
      </c>
      <c r="N8" s="26"/>
      <c r="O8" s="26"/>
      <c r="P8" s="165" t="s">
        <v>97</v>
      </c>
      <c r="Q8" s="120">
        <f>市区町村別_患者数!AM9</f>
        <v>10425</v>
      </c>
    </row>
    <row r="9" spans="1:17" ht="39.950000000000003" customHeight="1" thickBot="1">
      <c r="A9" s="26"/>
      <c r="B9" s="323"/>
      <c r="C9" s="326"/>
      <c r="D9" s="334"/>
      <c r="E9" s="43" t="str">
        <f>'高額レセ疾病傾向(患者数順)'!$C$11</f>
        <v>1011</v>
      </c>
      <c r="F9" s="133" t="str">
        <f>'高額レセ疾病傾向(患者数順)'!$D$11</f>
        <v>その他の呼吸器系の疾患</v>
      </c>
      <c r="G9" s="133" t="s">
        <v>666</v>
      </c>
      <c r="H9" s="44">
        <v>3396</v>
      </c>
      <c r="I9" s="45">
        <v>7956380320</v>
      </c>
      <c r="J9" s="46">
        <v>1727390300</v>
      </c>
      <c r="K9" s="44">
        <f t="shared" si="1"/>
        <v>9683770620</v>
      </c>
      <c r="L9" s="110">
        <f t="shared" si="0"/>
        <v>2851522.5618374557</v>
      </c>
      <c r="M9" s="243">
        <f t="shared" si="2"/>
        <v>8.8788724145774569E-3</v>
      </c>
      <c r="N9" s="26"/>
      <c r="O9" s="26"/>
      <c r="P9" s="165" t="s">
        <v>98</v>
      </c>
      <c r="Q9" s="120">
        <f>市区町村別_患者数!AM10</f>
        <v>9340</v>
      </c>
    </row>
    <row r="10" spans="1:17" ht="39.950000000000003" customHeight="1">
      <c r="A10" s="26"/>
      <c r="B10" s="321">
        <v>2</v>
      </c>
      <c r="C10" s="324" t="s">
        <v>95</v>
      </c>
      <c r="D10" s="332">
        <f>Q6</f>
        <v>14656</v>
      </c>
      <c r="E10" s="47" t="str">
        <f>'高額レセ疾病傾向(患者数順)'!$C$7</f>
        <v>1901</v>
      </c>
      <c r="F10" s="131" t="str">
        <f>'高額レセ疾病傾向(患者数順)'!$D$7</f>
        <v>骨折</v>
      </c>
      <c r="G10" s="131" t="s">
        <v>662</v>
      </c>
      <c r="H10" s="88">
        <v>230</v>
      </c>
      <c r="I10" s="89">
        <v>605169940</v>
      </c>
      <c r="J10" s="90">
        <v>103459600</v>
      </c>
      <c r="K10" s="88">
        <f t="shared" si="1"/>
        <v>708629540</v>
      </c>
      <c r="L10" s="111">
        <f t="shared" si="0"/>
        <v>3080998</v>
      </c>
      <c r="M10" s="241">
        <f>IFERROR(H10/$Q$6,"-")</f>
        <v>1.5693231441048033E-2</v>
      </c>
      <c r="N10" s="26"/>
      <c r="O10" s="26"/>
      <c r="P10" s="165" t="s">
        <v>99</v>
      </c>
      <c r="Q10" s="120">
        <f>市区町村別_患者数!AM11</f>
        <v>12774</v>
      </c>
    </row>
    <row r="11" spans="1:17" ht="39.950000000000003" customHeight="1">
      <c r="A11" s="26"/>
      <c r="B11" s="322"/>
      <c r="C11" s="325"/>
      <c r="D11" s="333"/>
      <c r="E11" s="39" t="str">
        <f>'高額レセ疾病傾向(患者数順)'!$C$8</f>
        <v>0903</v>
      </c>
      <c r="F11" s="132" t="str">
        <f>'高額レセ疾病傾向(患者数順)'!$D$8</f>
        <v>その他の心疾患</v>
      </c>
      <c r="G11" s="132" t="s">
        <v>667</v>
      </c>
      <c r="H11" s="40">
        <v>171</v>
      </c>
      <c r="I11" s="41">
        <v>544920450</v>
      </c>
      <c r="J11" s="42">
        <v>112580150</v>
      </c>
      <c r="K11" s="40">
        <f t="shared" si="1"/>
        <v>657500600</v>
      </c>
      <c r="L11" s="109">
        <f t="shared" si="0"/>
        <v>3845032.7485380117</v>
      </c>
      <c r="M11" s="242">
        <f t="shared" ref="M11:M14" si="3">IFERROR(H11/$Q$6,"-")</f>
        <v>1.1667576419213973E-2</v>
      </c>
      <c r="N11" s="26"/>
      <c r="O11" s="26"/>
      <c r="P11" s="165" t="s">
        <v>100</v>
      </c>
      <c r="Q11" s="120">
        <f>市区町村別_患者数!AM12</f>
        <v>11462</v>
      </c>
    </row>
    <row r="12" spans="1:17" ht="39.950000000000003" customHeight="1">
      <c r="A12" s="26"/>
      <c r="B12" s="322"/>
      <c r="C12" s="325"/>
      <c r="D12" s="333"/>
      <c r="E12" s="39" t="str">
        <f>'高額レセ疾病傾向(患者数順)'!$C$9</f>
        <v>2220</v>
      </c>
      <c r="F12" s="132" t="str">
        <f>'高額レセ疾病傾向(患者数順)'!$D$9</f>
        <v>その他の特殊目的用コード</v>
      </c>
      <c r="G12" s="132" t="s">
        <v>664</v>
      </c>
      <c r="H12" s="40">
        <v>122</v>
      </c>
      <c r="I12" s="41">
        <v>286677240</v>
      </c>
      <c r="J12" s="42">
        <v>57930320</v>
      </c>
      <c r="K12" s="40">
        <f t="shared" si="1"/>
        <v>344607560</v>
      </c>
      <c r="L12" s="109">
        <f t="shared" si="0"/>
        <v>2824652.1311475411</v>
      </c>
      <c r="M12" s="242">
        <f t="shared" si="3"/>
        <v>8.3242358078602623E-3</v>
      </c>
      <c r="N12" s="26"/>
      <c r="O12" s="26"/>
      <c r="P12" s="165" t="s">
        <v>51</v>
      </c>
      <c r="Q12" s="120">
        <f>市区町村別_患者数!AM13</f>
        <v>9525</v>
      </c>
    </row>
    <row r="13" spans="1:17" ht="39.950000000000003" customHeight="1">
      <c r="A13" s="26"/>
      <c r="B13" s="322"/>
      <c r="C13" s="325"/>
      <c r="D13" s="333"/>
      <c r="E13" s="39" t="str">
        <f>'高額レセ疾病傾向(患者数順)'!$C$10</f>
        <v>0210</v>
      </c>
      <c r="F13" s="132" t="str">
        <f>'高額レセ疾病傾向(患者数順)'!$D$10</f>
        <v>その他の悪性新生物＜腫瘍＞</v>
      </c>
      <c r="G13" s="132" t="s">
        <v>668</v>
      </c>
      <c r="H13" s="40">
        <v>104</v>
      </c>
      <c r="I13" s="41">
        <v>212224930</v>
      </c>
      <c r="J13" s="42">
        <v>151581210</v>
      </c>
      <c r="K13" s="40">
        <f t="shared" si="1"/>
        <v>363806140</v>
      </c>
      <c r="L13" s="109">
        <f t="shared" si="0"/>
        <v>3498135.9615384615</v>
      </c>
      <c r="M13" s="242">
        <f t="shared" si="3"/>
        <v>7.0960698689956333E-3</v>
      </c>
      <c r="N13" s="26"/>
      <c r="O13" s="26"/>
      <c r="P13" s="165" t="s">
        <v>101</v>
      </c>
      <c r="Q13" s="120">
        <f>市区町村別_患者数!AM14</f>
        <v>6207</v>
      </c>
    </row>
    <row r="14" spans="1:17" ht="39.950000000000003" customHeight="1" thickBot="1">
      <c r="A14" s="26"/>
      <c r="B14" s="323"/>
      <c r="C14" s="326"/>
      <c r="D14" s="334"/>
      <c r="E14" s="43" t="str">
        <f>'高額レセ疾病傾向(患者数順)'!$C$11</f>
        <v>1011</v>
      </c>
      <c r="F14" s="133" t="str">
        <f>'高額レセ疾病傾向(患者数順)'!$D$11</f>
        <v>その他の呼吸器系の疾患</v>
      </c>
      <c r="G14" s="133" t="s">
        <v>669</v>
      </c>
      <c r="H14" s="44">
        <v>142</v>
      </c>
      <c r="I14" s="45">
        <v>370224130</v>
      </c>
      <c r="J14" s="46">
        <v>70268130</v>
      </c>
      <c r="K14" s="44">
        <f t="shared" si="1"/>
        <v>440492260</v>
      </c>
      <c r="L14" s="110">
        <f t="shared" si="0"/>
        <v>3102058.1690140846</v>
      </c>
      <c r="M14" s="243">
        <f t="shared" si="3"/>
        <v>9.6888646288209607E-3</v>
      </c>
      <c r="N14" s="26"/>
      <c r="O14" s="26"/>
      <c r="P14" s="165" t="s">
        <v>52</v>
      </c>
      <c r="Q14" s="120">
        <f>市区町村別_患者数!AM15</f>
        <v>14097</v>
      </c>
    </row>
    <row r="15" spans="1:17" ht="39.950000000000003" customHeight="1">
      <c r="A15" s="26"/>
      <c r="B15" s="321">
        <v>3</v>
      </c>
      <c r="C15" s="324" t="s">
        <v>96</v>
      </c>
      <c r="D15" s="332">
        <f>Q7</f>
        <v>9306</v>
      </c>
      <c r="E15" s="47" t="str">
        <f>'高額レセ疾病傾向(患者数順)'!$C$7</f>
        <v>1901</v>
      </c>
      <c r="F15" s="131" t="str">
        <f>'高額レセ疾病傾向(患者数順)'!$D$7</f>
        <v>骨折</v>
      </c>
      <c r="G15" s="131" t="s">
        <v>662</v>
      </c>
      <c r="H15" s="88">
        <v>182</v>
      </c>
      <c r="I15" s="89">
        <v>457713400</v>
      </c>
      <c r="J15" s="90">
        <v>71720140</v>
      </c>
      <c r="K15" s="88">
        <f t="shared" si="1"/>
        <v>529433540</v>
      </c>
      <c r="L15" s="111">
        <f t="shared" si="0"/>
        <v>2908975.4945054944</v>
      </c>
      <c r="M15" s="241">
        <f>IFERROR(H15/$Q$7,"-")</f>
        <v>1.9557274876423811E-2</v>
      </c>
      <c r="N15" s="26"/>
      <c r="O15" s="26"/>
      <c r="P15" s="165" t="s">
        <v>53</v>
      </c>
      <c r="Q15" s="120">
        <f>市区町村別_患者数!AM16</f>
        <v>24081</v>
      </c>
    </row>
    <row r="16" spans="1:17" ht="39.950000000000003" customHeight="1">
      <c r="A16" s="26"/>
      <c r="B16" s="322"/>
      <c r="C16" s="325"/>
      <c r="D16" s="333"/>
      <c r="E16" s="39" t="str">
        <f>'高額レセ疾病傾向(患者数順)'!$C$8</f>
        <v>0903</v>
      </c>
      <c r="F16" s="132" t="str">
        <f>'高額レセ疾病傾向(患者数順)'!$D$8</f>
        <v>その他の心疾患</v>
      </c>
      <c r="G16" s="132" t="s">
        <v>670</v>
      </c>
      <c r="H16" s="40">
        <v>119</v>
      </c>
      <c r="I16" s="41">
        <v>341710960</v>
      </c>
      <c r="J16" s="42">
        <v>73243920</v>
      </c>
      <c r="K16" s="40">
        <f t="shared" si="1"/>
        <v>414954880</v>
      </c>
      <c r="L16" s="109">
        <f t="shared" si="0"/>
        <v>3487015.7983193276</v>
      </c>
      <c r="M16" s="242">
        <f t="shared" ref="M16:M19" si="4">IFERROR(H16/$Q$7,"-")</f>
        <v>1.2787448957661724E-2</v>
      </c>
      <c r="N16" s="26"/>
      <c r="O16" s="26"/>
      <c r="P16" s="165" t="s">
        <v>102</v>
      </c>
      <c r="Q16" s="120">
        <f>市区町村別_患者数!AM17</f>
        <v>12454</v>
      </c>
    </row>
    <row r="17" spans="1:17" ht="39.950000000000003" customHeight="1">
      <c r="A17" s="26"/>
      <c r="B17" s="322"/>
      <c r="C17" s="325"/>
      <c r="D17" s="333"/>
      <c r="E17" s="39" t="str">
        <f>'高額レセ疾病傾向(患者数順)'!$C$9</f>
        <v>2220</v>
      </c>
      <c r="F17" s="132" t="str">
        <f>'高額レセ疾病傾向(患者数順)'!$D$9</f>
        <v>その他の特殊目的用コード</v>
      </c>
      <c r="G17" s="132" t="s">
        <v>664</v>
      </c>
      <c r="H17" s="40">
        <v>125</v>
      </c>
      <c r="I17" s="41">
        <v>299529180</v>
      </c>
      <c r="J17" s="42">
        <v>54097950</v>
      </c>
      <c r="K17" s="40">
        <f t="shared" si="1"/>
        <v>353627130</v>
      </c>
      <c r="L17" s="109">
        <f t="shared" si="0"/>
        <v>2829017.04</v>
      </c>
      <c r="M17" s="242">
        <f t="shared" si="4"/>
        <v>1.3432194283258113E-2</v>
      </c>
      <c r="N17" s="26"/>
      <c r="O17" s="26"/>
      <c r="P17" s="165" t="s">
        <v>103</v>
      </c>
      <c r="Q17" s="120">
        <f>市区町村別_患者数!AM18</f>
        <v>21368</v>
      </c>
    </row>
    <row r="18" spans="1:17" ht="39.950000000000003" customHeight="1">
      <c r="A18" s="26"/>
      <c r="B18" s="322"/>
      <c r="C18" s="325"/>
      <c r="D18" s="333"/>
      <c r="E18" s="39" t="str">
        <f>'高額レセ疾病傾向(患者数順)'!$C$10</f>
        <v>0210</v>
      </c>
      <c r="F18" s="132" t="str">
        <f>'高額レセ疾病傾向(患者数順)'!$D$10</f>
        <v>その他の悪性新生物＜腫瘍＞</v>
      </c>
      <c r="G18" s="132" t="s">
        <v>671</v>
      </c>
      <c r="H18" s="40">
        <v>86</v>
      </c>
      <c r="I18" s="41">
        <v>183923800</v>
      </c>
      <c r="J18" s="42">
        <v>116699480</v>
      </c>
      <c r="K18" s="40">
        <f t="shared" si="1"/>
        <v>300623280</v>
      </c>
      <c r="L18" s="109">
        <f t="shared" si="0"/>
        <v>3495619.5348837208</v>
      </c>
      <c r="M18" s="242">
        <f t="shared" si="4"/>
        <v>9.2413496668815823E-3</v>
      </c>
      <c r="N18" s="26"/>
      <c r="O18" s="26"/>
      <c r="P18" s="165" t="s">
        <v>104</v>
      </c>
      <c r="Q18" s="120">
        <f>市区町村別_患者数!AM19</f>
        <v>16265</v>
      </c>
    </row>
    <row r="19" spans="1:17" ht="39.950000000000003" customHeight="1" thickBot="1">
      <c r="A19" s="26"/>
      <c r="B19" s="323"/>
      <c r="C19" s="326"/>
      <c r="D19" s="334"/>
      <c r="E19" s="43" t="str">
        <f>'高額レセ疾病傾向(患者数順)'!$C$11</f>
        <v>1011</v>
      </c>
      <c r="F19" s="133" t="str">
        <f>'高額レセ疾病傾向(患者数順)'!$D$11</f>
        <v>その他の呼吸器系の疾患</v>
      </c>
      <c r="G19" s="133" t="s">
        <v>672</v>
      </c>
      <c r="H19" s="44">
        <v>91</v>
      </c>
      <c r="I19" s="45">
        <v>201516970</v>
      </c>
      <c r="J19" s="46">
        <v>51496990</v>
      </c>
      <c r="K19" s="44">
        <f t="shared" si="1"/>
        <v>253013960</v>
      </c>
      <c r="L19" s="110">
        <f t="shared" si="0"/>
        <v>2780373.1868131869</v>
      </c>
      <c r="M19" s="243">
        <f t="shared" si="4"/>
        <v>9.7786374382119057E-3</v>
      </c>
      <c r="N19" s="26"/>
      <c r="O19" s="26"/>
      <c r="P19" s="165" t="s">
        <v>105</v>
      </c>
      <c r="Q19" s="120">
        <f>市区町村別_患者数!AM20</f>
        <v>26539</v>
      </c>
    </row>
    <row r="20" spans="1:17" ht="39.950000000000003" customHeight="1">
      <c r="A20" s="26"/>
      <c r="B20" s="321">
        <v>4</v>
      </c>
      <c r="C20" s="324" t="s">
        <v>97</v>
      </c>
      <c r="D20" s="332">
        <f>Q8</f>
        <v>10425</v>
      </c>
      <c r="E20" s="47" t="str">
        <f>'高額レセ疾病傾向(患者数順)'!$C$7</f>
        <v>1901</v>
      </c>
      <c r="F20" s="131" t="str">
        <f>'高額レセ疾病傾向(患者数順)'!$D$7</f>
        <v>骨折</v>
      </c>
      <c r="G20" s="131" t="s">
        <v>673</v>
      </c>
      <c r="H20" s="88">
        <v>209</v>
      </c>
      <c r="I20" s="89">
        <v>613648130</v>
      </c>
      <c r="J20" s="90">
        <v>88717900</v>
      </c>
      <c r="K20" s="88">
        <f t="shared" si="1"/>
        <v>702366030</v>
      </c>
      <c r="L20" s="111">
        <f t="shared" si="0"/>
        <v>3360603.0143540669</v>
      </c>
      <c r="M20" s="241">
        <f>IFERROR(H20/$Q$8,"-")</f>
        <v>2.0047961630695443E-2</v>
      </c>
      <c r="N20" s="26"/>
      <c r="O20" s="26"/>
      <c r="P20" s="165" t="s">
        <v>54</v>
      </c>
      <c r="Q20" s="120">
        <f>市区町村別_患者数!AM21</f>
        <v>17584</v>
      </c>
    </row>
    <row r="21" spans="1:17" ht="39.950000000000003" customHeight="1">
      <c r="A21" s="26"/>
      <c r="B21" s="322"/>
      <c r="C21" s="325"/>
      <c r="D21" s="333"/>
      <c r="E21" s="39" t="str">
        <f>'高額レセ疾病傾向(患者数順)'!$C$8</f>
        <v>0903</v>
      </c>
      <c r="F21" s="132" t="str">
        <f>'高額レセ疾病傾向(患者数順)'!$D$8</f>
        <v>その他の心疾患</v>
      </c>
      <c r="G21" s="132" t="s">
        <v>674</v>
      </c>
      <c r="H21" s="40">
        <v>160</v>
      </c>
      <c r="I21" s="41">
        <v>477019130</v>
      </c>
      <c r="J21" s="42">
        <v>91249000</v>
      </c>
      <c r="K21" s="40">
        <f t="shared" si="1"/>
        <v>568268130</v>
      </c>
      <c r="L21" s="109">
        <f t="shared" si="0"/>
        <v>3551675.8125</v>
      </c>
      <c r="M21" s="242">
        <f t="shared" ref="M21:M24" si="5">IFERROR(H21/$Q$8,"-")</f>
        <v>1.5347721822541967E-2</v>
      </c>
      <c r="N21" s="26"/>
      <c r="O21" s="26"/>
      <c r="P21" s="165" t="s">
        <v>106</v>
      </c>
      <c r="Q21" s="120">
        <f>市区町村別_患者数!AM22</f>
        <v>24918</v>
      </c>
    </row>
    <row r="22" spans="1:17" ht="39.950000000000003" customHeight="1">
      <c r="A22" s="26"/>
      <c r="B22" s="322"/>
      <c r="C22" s="325"/>
      <c r="D22" s="333"/>
      <c r="E22" s="39" t="str">
        <f>'高額レセ疾病傾向(患者数順)'!$C$9</f>
        <v>2220</v>
      </c>
      <c r="F22" s="132" t="str">
        <f>'高額レセ疾病傾向(患者数順)'!$D$9</f>
        <v>その他の特殊目的用コード</v>
      </c>
      <c r="G22" s="132" t="s">
        <v>664</v>
      </c>
      <c r="H22" s="40">
        <v>72</v>
      </c>
      <c r="I22" s="41">
        <v>145658700</v>
      </c>
      <c r="J22" s="42">
        <v>31710220</v>
      </c>
      <c r="K22" s="40">
        <f t="shared" si="1"/>
        <v>177368920</v>
      </c>
      <c r="L22" s="109">
        <f t="shared" si="0"/>
        <v>2463457.222222222</v>
      </c>
      <c r="M22" s="242">
        <f t="shared" si="5"/>
        <v>6.9064748201438852E-3</v>
      </c>
      <c r="N22" s="26"/>
      <c r="O22" s="26"/>
      <c r="P22" s="165" t="s">
        <v>55</v>
      </c>
      <c r="Q22" s="120">
        <f>市区町村別_患者数!AM23</f>
        <v>22386</v>
      </c>
    </row>
    <row r="23" spans="1:17" ht="39.950000000000003" customHeight="1">
      <c r="A23" s="26"/>
      <c r="B23" s="322"/>
      <c r="C23" s="325"/>
      <c r="D23" s="333"/>
      <c r="E23" s="39" t="str">
        <f>'高額レセ疾病傾向(患者数順)'!$C$10</f>
        <v>0210</v>
      </c>
      <c r="F23" s="132" t="str">
        <f>'高額レセ疾病傾向(患者数順)'!$D$10</f>
        <v>その他の悪性新生物＜腫瘍＞</v>
      </c>
      <c r="G23" s="132" t="s">
        <v>665</v>
      </c>
      <c r="H23" s="40">
        <v>106</v>
      </c>
      <c r="I23" s="41">
        <v>217938310</v>
      </c>
      <c r="J23" s="42">
        <v>197485680</v>
      </c>
      <c r="K23" s="40">
        <f t="shared" si="1"/>
        <v>415423990</v>
      </c>
      <c r="L23" s="109">
        <f t="shared" si="0"/>
        <v>3919094.2452830188</v>
      </c>
      <c r="M23" s="242">
        <f t="shared" si="5"/>
        <v>1.0167865707434052E-2</v>
      </c>
      <c r="N23" s="26"/>
      <c r="O23" s="26"/>
      <c r="P23" s="165" t="s">
        <v>107</v>
      </c>
      <c r="Q23" s="120">
        <f>市区町村別_患者数!AM24</f>
        <v>15563</v>
      </c>
    </row>
    <row r="24" spans="1:17" ht="39.950000000000003" customHeight="1" thickBot="1">
      <c r="A24" s="26"/>
      <c r="B24" s="323"/>
      <c r="C24" s="326"/>
      <c r="D24" s="334"/>
      <c r="E24" s="43" t="str">
        <f>'高額レセ疾病傾向(患者数順)'!$C$11</f>
        <v>1011</v>
      </c>
      <c r="F24" s="133" t="str">
        <f>'高額レセ疾病傾向(患者数順)'!$D$11</f>
        <v>その他の呼吸器系の疾患</v>
      </c>
      <c r="G24" s="133" t="s">
        <v>675</v>
      </c>
      <c r="H24" s="44">
        <v>90</v>
      </c>
      <c r="I24" s="45">
        <v>214196210</v>
      </c>
      <c r="J24" s="46">
        <v>42759680</v>
      </c>
      <c r="K24" s="44">
        <f t="shared" si="1"/>
        <v>256955890</v>
      </c>
      <c r="L24" s="110">
        <f t="shared" si="0"/>
        <v>2855065.4444444445</v>
      </c>
      <c r="M24" s="243">
        <f t="shared" si="5"/>
        <v>8.6330935251798559E-3</v>
      </c>
      <c r="N24" s="26"/>
      <c r="O24" s="26"/>
      <c r="P24" s="165" t="s">
        <v>108</v>
      </c>
      <c r="Q24" s="120">
        <f>市区町村別_患者数!AM25</f>
        <v>23794</v>
      </c>
    </row>
    <row r="25" spans="1:17" ht="39.950000000000003" customHeight="1">
      <c r="A25" s="26"/>
      <c r="B25" s="321">
        <v>5</v>
      </c>
      <c r="C25" s="324" t="s">
        <v>98</v>
      </c>
      <c r="D25" s="332">
        <f>Q9</f>
        <v>9340</v>
      </c>
      <c r="E25" s="47" t="str">
        <f>'高額レセ疾病傾向(患者数順)'!$C$7</f>
        <v>1901</v>
      </c>
      <c r="F25" s="131" t="str">
        <f>'高額レセ疾病傾向(患者数順)'!$D$7</f>
        <v>骨折</v>
      </c>
      <c r="G25" s="131" t="s">
        <v>662</v>
      </c>
      <c r="H25" s="88">
        <v>140</v>
      </c>
      <c r="I25" s="89">
        <v>345352810</v>
      </c>
      <c r="J25" s="90">
        <v>55656690</v>
      </c>
      <c r="K25" s="88">
        <f t="shared" si="1"/>
        <v>401009500</v>
      </c>
      <c r="L25" s="111">
        <f t="shared" si="0"/>
        <v>2864353.5714285714</v>
      </c>
      <c r="M25" s="241">
        <f>IFERROR(H25/$Q$9,"-")</f>
        <v>1.4989293361884369E-2</v>
      </c>
      <c r="N25" s="26"/>
      <c r="O25" s="26"/>
      <c r="P25" s="165" t="s">
        <v>109</v>
      </c>
      <c r="Q25" s="120">
        <f>市区町村別_患者数!AM26</f>
        <v>15666</v>
      </c>
    </row>
    <row r="26" spans="1:17" ht="39.950000000000003" customHeight="1">
      <c r="A26" s="26"/>
      <c r="B26" s="322"/>
      <c r="C26" s="325"/>
      <c r="D26" s="333"/>
      <c r="E26" s="39" t="str">
        <f>'高額レセ疾病傾向(患者数順)'!$C$8</f>
        <v>0903</v>
      </c>
      <c r="F26" s="132" t="str">
        <f>'高額レセ疾病傾向(患者数順)'!$D$8</f>
        <v>その他の心疾患</v>
      </c>
      <c r="G26" s="132" t="s">
        <v>676</v>
      </c>
      <c r="H26" s="40">
        <v>114</v>
      </c>
      <c r="I26" s="41">
        <v>296030470</v>
      </c>
      <c r="J26" s="42">
        <v>72970430</v>
      </c>
      <c r="K26" s="40">
        <f t="shared" si="1"/>
        <v>369000900</v>
      </c>
      <c r="L26" s="109">
        <f t="shared" si="0"/>
        <v>3236850</v>
      </c>
      <c r="M26" s="242">
        <f t="shared" ref="M26:M29" si="6">IFERROR(H26/$Q$9,"-")</f>
        <v>1.2205567451820129E-2</v>
      </c>
      <c r="N26" s="26"/>
      <c r="O26" s="26"/>
      <c r="P26" s="165" t="s">
        <v>56</v>
      </c>
      <c r="Q26" s="120">
        <f>市区町村別_患者数!AM27</f>
        <v>20473</v>
      </c>
    </row>
    <row r="27" spans="1:17" ht="39.950000000000003" customHeight="1">
      <c r="A27" s="26"/>
      <c r="B27" s="322"/>
      <c r="C27" s="325"/>
      <c r="D27" s="333"/>
      <c r="E27" s="39" t="str">
        <f>'高額レセ疾病傾向(患者数順)'!$C$9</f>
        <v>2220</v>
      </c>
      <c r="F27" s="132" t="str">
        <f>'高額レセ疾病傾向(患者数順)'!$D$9</f>
        <v>その他の特殊目的用コード</v>
      </c>
      <c r="G27" s="132" t="s">
        <v>664</v>
      </c>
      <c r="H27" s="40">
        <v>80</v>
      </c>
      <c r="I27" s="41">
        <v>178802520</v>
      </c>
      <c r="J27" s="42">
        <v>36351060</v>
      </c>
      <c r="K27" s="40">
        <f t="shared" si="1"/>
        <v>215153580</v>
      </c>
      <c r="L27" s="109">
        <f t="shared" si="0"/>
        <v>2689419.75</v>
      </c>
      <c r="M27" s="242">
        <f t="shared" si="6"/>
        <v>8.5653104925053538E-3</v>
      </c>
      <c r="N27" s="26"/>
      <c r="O27" s="26"/>
      <c r="P27" s="165" t="s">
        <v>110</v>
      </c>
      <c r="Q27" s="120">
        <f>市区町村別_患者数!AM28</f>
        <v>32694</v>
      </c>
    </row>
    <row r="28" spans="1:17" ht="39.950000000000003" customHeight="1">
      <c r="A28" s="26"/>
      <c r="B28" s="322"/>
      <c r="C28" s="325"/>
      <c r="D28" s="333"/>
      <c r="E28" s="39" t="str">
        <f>'高額レセ疾病傾向(患者数順)'!$C$10</f>
        <v>0210</v>
      </c>
      <c r="F28" s="132" t="str">
        <f>'高額レセ疾病傾向(患者数順)'!$D$10</f>
        <v>その他の悪性新生物＜腫瘍＞</v>
      </c>
      <c r="G28" s="132" t="s">
        <v>677</v>
      </c>
      <c r="H28" s="40">
        <v>65</v>
      </c>
      <c r="I28" s="41">
        <v>122127030</v>
      </c>
      <c r="J28" s="42">
        <v>115671070</v>
      </c>
      <c r="K28" s="40">
        <f t="shared" si="1"/>
        <v>237798100</v>
      </c>
      <c r="L28" s="109">
        <f t="shared" si="0"/>
        <v>3658432.3076923075</v>
      </c>
      <c r="M28" s="242">
        <f t="shared" si="6"/>
        <v>6.9593147751605992E-3</v>
      </c>
      <c r="N28" s="26"/>
      <c r="O28" s="26"/>
      <c r="P28" s="165" t="s">
        <v>111</v>
      </c>
      <c r="Q28" s="120">
        <f>市区町村別_患者数!AM29</f>
        <v>14573</v>
      </c>
    </row>
    <row r="29" spans="1:17" ht="39.950000000000003" customHeight="1" thickBot="1">
      <c r="A29" s="26"/>
      <c r="B29" s="323"/>
      <c r="C29" s="326"/>
      <c r="D29" s="334"/>
      <c r="E29" s="43" t="str">
        <f>'高額レセ疾病傾向(患者数順)'!$C$11</f>
        <v>1011</v>
      </c>
      <c r="F29" s="133" t="str">
        <f>'高額レセ疾病傾向(患者数順)'!$D$11</f>
        <v>その他の呼吸器系の疾患</v>
      </c>
      <c r="G29" s="133" t="s">
        <v>678</v>
      </c>
      <c r="H29" s="44">
        <v>70</v>
      </c>
      <c r="I29" s="45">
        <v>152252960</v>
      </c>
      <c r="J29" s="46">
        <v>32287320</v>
      </c>
      <c r="K29" s="44">
        <f t="shared" si="1"/>
        <v>184540280</v>
      </c>
      <c r="L29" s="110">
        <f t="shared" si="0"/>
        <v>2636289.7142857141</v>
      </c>
      <c r="M29" s="243">
        <f t="shared" si="6"/>
        <v>7.4946466809421844E-3</v>
      </c>
      <c r="N29" s="26"/>
      <c r="O29" s="26"/>
      <c r="P29" s="165" t="s">
        <v>112</v>
      </c>
      <c r="Q29" s="120">
        <f>市区町村別_患者数!AM30</f>
        <v>10044</v>
      </c>
    </row>
    <row r="30" spans="1:17" ht="39.950000000000003" customHeight="1">
      <c r="A30" s="26"/>
      <c r="B30" s="321">
        <v>6</v>
      </c>
      <c r="C30" s="324" t="s">
        <v>99</v>
      </c>
      <c r="D30" s="332">
        <f>Q10</f>
        <v>12774</v>
      </c>
      <c r="E30" s="47" t="str">
        <f>'高額レセ疾病傾向(患者数順)'!$C$7</f>
        <v>1901</v>
      </c>
      <c r="F30" s="131" t="str">
        <f>'高額レセ疾病傾向(患者数順)'!$D$7</f>
        <v>骨折</v>
      </c>
      <c r="G30" s="131" t="s">
        <v>662</v>
      </c>
      <c r="H30" s="88">
        <v>200</v>
      </c>
      <c r="I30" s="89">
        <v>536883710</v>
      </c>
      <c r="J30" s="90">
        <v>74363150</v>
      </c>
      <c r="K30" s="88">
        <f t="shared" si="1"/>
        <v>611246860</v>
      </c>
      <c r="L30" s="111">
        <f t="shared" si="0"/>
        <v>3056234.3</v>
      </c>
      <c r="M30" s="241">
        <f>IFERROR(H30/$Q$10,"-")</f>
        <v>1.5656802880851729E-2</v>
      </c>
      <c r="N30" s="26"/>
      <c r="O30" s="26"/>
      <c r="P30" s="165" t="s">
        <v>30</v>
      </c>
      <c r="Q30" s="120">
        <f>市区町村別_患者数!AM31</f>
        <v>139896</v>
      </c>
    </row>
    <row r="31" spans="1:17" ht="39.950000000000003" customHeight="1">
      <c r="A31" s="26"/>
      <c r="B31" s="322"/>
      <c r="C31" s="325"/>
      <c r="D31" s="333"/>
      <c r="E31" s="39" t="str">
        <f>'高額レセ疾病傾向(患者数順)'!$C$8</f>
        <v>0903</v>
      </c>
      <c r="F31" s="132" t="str">
        <f>'高額レセ疾病傾向(患者数順)'!$D$8</f>
        <v>その他の心疾患</v>
      </c>
      <c r="G31" s="132" t="s">
        <v>676</v>
      </c>
      <c r="H31" s="40">
        <v>167</v>
      </c>
      <c r="I31" s="41">
        <v>445223820</v>
      </c>
      <c r="J31" s="42">
        <v>93840000</v>
      </c>
      <c r="K31" s="40">
        <f t="shared" si="1"/>
        <v>539063820</v>
      </c>
      <c r="L31" s="109">
        <f t="shared" si="0"/>
        <v>3227927.0658682636</v>
      </c>
      <c r="M31" s="242">
        <f t="shared" ref="M31:M34" si="7">IFERROR(H31/$Q$10,"-")</f>
        <v>1.3073430405511195E-2</v>
      </c>
      <c r="N31" s="26"/>
      <c r="O31" s="26"/>
      <c r="P31" s="165" t="s">
        <v>31</v>
      </c>
      <c r="Q31" s="120">
        <f>市区町村別_患者数!AM32</f>
        <v>23699</v>
      </c>
    </row>
    <row r="32" spans="1:17" ht="39.950000000000003" customHeight="1">
      <c r="A32" s="26"/>
      <c r="B32" s="322"/>
      <c r="C32" s="325"/>
      <c r="D32" s="333"/>
      <c r="E32" s="39" t="str">
        <f>'高額レセ疾病傾向(患者数順)'!$C$9</f>
        <v>2220</v>
      </c>
      <c r="F32" s="132" t="str">
        <f>'高額レセ疾病傾向(患者数順)'!$D$9</f>
        <v>その他の特殊目的用コード</v>
      </c>
      <c r="G32" s="132" t="s">
        <v>664</v>
      </c>
      <c r="H32" s="40">
        <v>111</v>
      </c>
      <c r="I32" s="41">
        <v>285236150</v>
      </c>
      <c r="J32" s="42">
        <v>49408890</v>
      </c>
      <c r="K32" s="40">
        <f t="shared" si="1"/>
        <v>334645040</v>
      </c>
      <c r="L32" s="109">
        <f t="shared" si="0"/>
        <v>3014820.1801801804</v>
      </c>
      <c r="M32" s="242">
        <f t="shared" si="7"/>
        <v>8.6895255988727101E-3</v>
      </c>
      <c r="N32" s="26"/>
      <c r="O32" s="26"/>
      <c r="P32" s="165" t="s">
        <v>32</v>
      </c>
      <c r="Q32" s="120">
        <f>市区町村別_患者数!AM33</f>
        <v>19774</v>
      </c>
    </row>
    <row r="33" spans="1:17" ht="39.950000000000003" customHeight="1">
      <c r="A33" s="26"/>
      <c r="B33" s="322"/>
      <c r="C33" s="325"/>
      <c r="D33" s="333"/>
      <c r="E33" s="39" t="str">
        <f>'高額レセ疾病傾向(患者数順)'!$C$10</f>
        <v>0210</v>
      </c>
      <c r="F33" s="132" t="str">
        <f>'高額レセ疾病傾向(患者数順)'!$D$10</f>
        <v>その他の悪性新生物＜腫瘍＞</v>
      </c>
      <c r="G33" s="132" t="s">
        <v>679</v>
      </c>
      <c r="H33" s="40">
        <v>119</v>
      </c>
      <c r="I33" s="41">
        <v>261986640</v>
      </c>
      <c r="J33" s="42">
        <v>168019940</v>
      </c>
      <c r="K33" s="40">
        <f t="shared" si="1"/>
        <v>430006580</v>
      </c>
      <c r="L33" s="109">
        <f t="shared" si="0"/>
        <v>3613500.6722689075</v>
      </c>
      <c r="M33" s="242">
        <f t="shared" si="7"/>
        <v>9.3157977141067796E-3</v>
      </c>
      <c r="N33" s="26"/>
      <c r="O33" s="26"/>
      <c r="P33" s="165" t="s">
        <v>33</v>
      </c>
      <c r="Q33" s="120">
        <f>市区町村別_患者数!AM34</f>
        <v>16521</v>
      </c>
    </row>
    <row r="34" spans="1:17" ht="39.950000000000003" customHeight="1" thickBot="1">
      <c r="A34" s="26"/>
      <c r="B34" s="323"/>
      <c r="C34" s="326"/>
      <c r="D34" s="334"/>
      <c r="E34" s="43" t="str">
        <f>'高額レセ疾病傾向(患者数順)'!$C$11</f>
        <v>1011</v>
      </c>
      <c r="F34" s="133" t="str">
        <f>'高額レセ疾病傾向(患者数順)'!$D$11</f>
        <v>その他の呼吸器系の疾患</v>
      </c>
      <c r="G34" s="133" t="s">
        <v>672</v>
      </c>
      <c r="H34" s="44">
        <v>122</v>
      </c>
      <c r="I34" s="45">
        <v>279979540</v>
      </c>
      <c r="J34" s="46">
        <v>66260020</v>
      </c>
      <c r="K34" s="44">
        <f t="shared" si="1"/>
        <v>346239560</v>
      </c>
      <c r="L34" s="110">
        <f t="shared" si="0"/>
        <v>2838029.180327869</v>
      </c>
      <c r="M34" s="243">
        <f t="shared" si="7"/>
        <v>9.5506497573195556E-3</v>
      </c>
      <c r="N34" s="26"/>
      <c r="O34" s="26"/>
      <c r="P34" s="165" t="s">
        <v>34</v>
      </c>
      <c r="Q34" s="120">
        <f>市区町村別_患者数!AM35</f>
        <v>22094</v>
      </c>
    </row>
    <row r="35" spans="1:17" ht="39.950000000000003" customHeight="1">
      <c r="A35" s="26"/>
      <c r="B35" s="321">
        <v>7</v>
      </c>
      <c r="C35" s="324" t="s">
        <v>100</v>
      </c>
      <c r="D35" s="332">
        <f>Q11</f>
        <v>11462</v>
      </c>
      <c r="E35" s="47" t="str">
        <f>'高額レセ疾病傾向(患者数順)'!$C$7</f>
        <v>1901</v>
      </c>
      <c r="F35" s="131" t="str">
        <f>'高額レセ疾病傾向(患者数順)'!$D$7</f>
        <v>骨折</v>
      </c>
      <c r="G35" s="131" t="s">
        <v>662</v>
      </c>
      <c r="H35" s="88">
        <v>219</v>
      </c>
      <c r="I35" s="89">
        <v>587989760</v>
      </c>
      <c r="J35" s="90">
        <v>95489620</v>
      </c>
      <c r="K35" s="88">
        <f t="shared" si="1"/>
        <v>683479380</v>
      </c>
      <c r="L35" s="111">
        <f t="shared" si="0"/>
        <v>3120910.4109589043</v>
      </c>
      <c r="M35" s="241">
        <f>IFERROR(H35/$Q$11,"-")</f>
        <v>1.9106613156517186E-2</v>
      </c>
      <c r="N35" s="26"/>
      <c r="O35" s="26"/>
      <c r="P35" s="165" t="s">
        <v>35</v>
      </c>
      <c r="Q35" s="120">
        <f>市区町村別_患者数!AM36</f>
        <v>29681</v>
      </c>
    </row>
    <row r="36" spans="1:17" ht="39.950000000000003" customHeight="1">
      <c r="A36" s="26"/>
      <c r="B36" s="322"/>
      <c r="C36" s="325"/>
      <c r="D36" s="333"/>
      <c r="E36" s="39" t="str">
        <f>'高額レセ疾病傾向(患者数順)'!$C$8</f>
        <v>0903</v>
      </c>
      <c r="F36" s="132" t="str">
        <f>'高額レセ疾病傾向(患者数順)'!$D$8</f>
        <v>その他の心疾患</v>
      </c>
      <c r="G36" s="132" t="s">
        <v>670</v>
      </c>
      <c r="H36" s="40">
        <v>168</v>
      </c>
      <c r="I36" s="41">
        <v>456579130</v>
      </c>
      <c r="J36" s="42">
        <v>109142550</v>
      </c>
      <c r="K36" s="40">
        <f t="shared" si="1"/>
        <v>565721680</v>
      </c>
      <c r="L36" s="109">
        <f t="shared" si="0"/>
        <v>3367390.9523809524</v>
      </c>
      <c r="M36" s="242">
        <f t="shared" ref="M36:M39" si="8">IFERROR(H36/$Q$11,"-")</f>
        <v>1.4657127900889896E-2</v>
      </c>
      <c r="N36" s="26"/>
      <c r="O36" s="26"/>
      <c r="P36" s="165" t="s">
        <v>36</v>
      </c>
      <c r="Q36" s="120">
        <f>市区町村別_患者数!AM37</f>
        <v>24506</v>
      </c>
    </row>
    <row r="37" spans="1:17" ht="39.950000000000003" customHeight="1">
      <c r="A37" s="26"/>
      <c r="B37" s="322"/>
      <c r="C37" s="325"/>
      <c r="D37" s="333"/>
      <c r="E37" s="39" t="str">
        <f>'高額レセ疾病傾向(患者数順)'!$C$9</f>
        <v>2220</v>
      </c>
      <c r="F37" s="132" t="str">
        <f>'高額レセ疾病傾向(患者数順)'!$D$9</f>
        <v>その他の特殊目的用コード</v>
      </c>
      <c r="G37" s="132" t="s">
        <v>680</v>
      </c>
      <c r="H37" s="40">
        <v>90</v>
      </c>
      <c r="I37" s="41">
        <v>216804210</v>
      </c>
      <c r="J37" s="42">
        <v>36064200</v>
      </c>
      <c r="K37" s="40">
        <f t="shared" si="1"/>
        <v>252868410</v>
      </c>
      <c r="L37" s="109">
        <f t="shared" si="0"/>
        <v>2809649</v>
      </c>
      <c r="M37" s="242">
        <f t="shared" si="8"/>
        <v>7.8520328040481598E-3</v>
      </c>
      <c r="N37" s="26"/>
      <c r="O37" s="26"/>
      <c r="P37" s="165" t="s">
        <v>37</v>
      </c>
      <c r="Q37" s="120">
        <f>市区町村別_患者数!AM38</f>
        <v>7125</v>
      </c>
    </row>
    <row r="38" spans="1:17" ht="39.950000000000003" customHeight="1">
      <c r="A38" s="26"/>
      <c r="B38" s="322"/>
      <c r="C38" s="325"/>
      <c r="D38" s="333"/>
      <c r="E38" s="39" t="str">
        <f>'高額レセ疾病傾向(患者数順)'!$C$10</f>
        <v>0210</v>
      </c>
      <c r="F38" s="132" t="str">
        <f>'高額レセ疾病傾向(患者数順)'!$D$10</f>
        <v>その他の悪性新生物＜腫瘍＞</v>
      </c>
      <c r="G38" s="132" t="s">
        <v>665</v>
      </c>
      <c r="H38" s="40">
        <v>107</v>
      </c>
      <c r="I38" s="41">
        <v>224080580</v>
      </c>
      <c r="J38" s="42">
        <v>196399880</v>
      </c>
      <c r="K38" s="40">
        <f t="shared" si="1"/>
        <v>420480460</v>
      </c>
      <c r="L38" s="109">
        <f t="shared" si="0"/>
        <v>3929723.9252336449</v>
      </c>
      <c r="M38" s="242">
        <f t="shared" si="8"/>
        <v>9.335194555923923E-3</v>
      </c>
      <c r="N38" s="26"/>
      <c r="O38" s="26"/>
      <c r="P38" s="165" t="s">
        <v>38</v>
      </c>
      <c r="Q38" s="120">
        <f>市区町村別_患者数!AM39</f>
        <v>31044</v>
      </c>
    </row>
    <row r="39" spans="1:17" ht="39.950000000000003" customHeight="1" thickBot="1">
      <c r="A39" s="26"/>
      <c r="B39" s="323"/>
      <c r="C39" s="326"/>
      <c r="D39" s="334"/>
      <c r="E39" s="43" t="str">
        <f>'高額レセ疾病傾向(患者数順)'!$C$11</f>
        <v>1011</v>
      </c>
      <c r="F39" s="133" t="str">
        <f>'高額レセ疾病傾向(患者数順)'!$D$11</f>
        <v>その他の呼吸器系の疾患</v>
      </c>
      <c r="G39" s="133" t="s">
        <v>681</v>
      </c>
      <c r="H39" s="44">
        <v>118</v>
      </c>
      <c r="I39" s="45">
        <v>276794600</v>
      </c>
      <c r="J39" s="46">
        <v>60088780</v>
      </c>
      <c r="K39" s="44">
        <f t="shared" si="1"/>
        <v>336883380</v>
      </c>
      <c r="L39" s="110">
        <f t="shared" si="0"/>
        <v>2854943.8983050846</v>
      </c>
      <c r="M39" s="243">
        <f t="shared" si="8"/>
        <v>1.0294887454196475E-2</v>
      </c>
      <c r="N39" s="26"/>
      <c r="O39" s="26"/>
      <c r="P39" s="165" t="s">
        <v>1</v>
      </c>
      <c r="Q39" s="120">
        <f>市区町村別_患者数!AM40</f>
        <v>63683</v>
      </c>
    </row>
    <row r="40" spans="1:17" ht="39.950000000000003" customHeight="1">
      <c r="A40" s="26"/>
      <c r="B40" s="321">
        <v>8</v>
      </c>
      <c r="C40" s="324" t="s">
        <v>51</v>
      </c>
      <c r="D40" s="332">
        <f>Q12</f>
        <v>9525</v>
      </c>
      <c r="E40" s="47" t="str">
        <f>'高額レセ疾病傾向(患者数順)'!$C$7</f>
        <v>1901</v>
      </c>
      <c r="F40" s="131" t="str">
        <f>'高額レセ疾病傾向(患者数順)'!$D$7</f>
        <v>骨折</v>
      </c>
      <c r="G40" s="131" t="s">
        <v>682</v>
      </c>
      <c r="H40" s="88">
        <v>143</v>
      </c>
      <c r="I40" s="89">
        <v>348560240</v>
      </c>
      <c r="J40" s="90">
        <v>55295840</v>
      </c>
      <c r="K40" s="88">
        <f t="shared" si="1"/>
        <v>403856080</v>
      </c>
      <c r="L40" s="111">
        <f t="shared" si="0"/>
        <v>2824168.3916083914</v>
      </c>
      <c r="M40" s="241">
        <f>IFERROR(H40/$Q$12,"-")</f>
        <v>1.5013123359580053E-2</v>
      </c>
      <c r="N40" s="26"/>
      <c r="O40" s="26"/>
      <c r="P40" s="165" t="s">
        <v>2</v>
      </c>
      <c r="Q40" s="120">
        <f>市区町村別_患者数!AM41</f>
        <v>17589</v>
      </c>
    </row>
    <row r="41" spans="1:17" ht="39.950000000000003" customHeight="1">
      <c r="A41" s="26"/>
      <c r="B41" s="322"/>
      <c r="C41" s="325"/>
      <c r="D41" s="333"/>
      <c r="E41" s="39" t="str">
        <f>'高額レセ疾病傾向(患者数順)'!$C$8</f>
        <v>0903</v>
      </c>
      <c r="F41" s="132" t="str">
        <f>'高額レセ疾病傾向(患者数順)'!$D$8</f>
        <v>その他の心疾患</v>
      </c>
      <c r="G41" s="132" t="s">
        <v>683</v>
      </c>
      <c r="H41" s="40">
        <v>106</v>
      </c>
      <c r="I41" s="41">
        <v>240944210</v>
      </c>
      <c r="J41" s="42">
        <v>70947280</v>
      </c>
      <c r="K41" s="40">
        <f t="shared" si="1"/>
        <v>311891490</v>
      </c>
      <c r="L41" s="109">
        <f t="shared" si="0"/>
        <v>2942372.5471698111</v>
      </c>
      <c r="M41" s="242">
        <f t="shared" ref="M41:M44" si="9">IFERROR(H41/$Q$12,"-")</f>
        <v>1.1128608923884514E-2</v>
      </c>
      <c r="N41" s="26"/>
      <c r="O41" s="26"/>
      <c r="P41" s="165" t="s">
        <v>3</v>
      </c>
      <c r="Q41" s="120">
        <f>市区町村別_患者数!AM42</f>
        <v>54245</v>
      </c>
    </row>
    <row r="42" spans="1:17" ht="39.950000000000003" customHeight="1">
      <c r="A42" s="26"/>
      <c r="B42" s="322"/>
      <c r="C42" s="325"/>
      <c r="D42" s="333"/>
      <c r="E42" s="39" t="str">
        <f>'高額レセ疾病傾向(患者数順)'!$C$9</f>
        <v>2220</v>
      </c>
      <c r="F42" s="132" t="str">
        <f>'高額レセ疾病傾向(患者数順)'!$D$9</f>
        <v>その他の特殊目的用コード</v>
      </c>
      <c r="G42" s="132" t="s">
        <v>664</v>
      </c>
      <c r="H42" s="40">
        <v>75</v>
      </c>
      <c r="I42" s="41">
        <v>184817960</v>
      </c>
      <c r="J42" s="42">
        <v>36057130</v>
      </c>
      <c r="K42" s="40">
        <f t="shared" si="1"/>
        <v>220875090</v>
      </c>
      <c r="L42" s="109">
        <f t="shared" si="0"/>
        <v>2945001.2</v>
      </c>
      <c r="M42" s="242">
        <f t="shared" si="9"/>
        <v>7.874015748031496E-3</v>
      </c>
      <c r="N42" s="26"/>
      <c r="O42" s="26"/>
      <c r="P42" s="165" t="s">
        <v>39</v>
      </c>
      <c r="Q42" s="120">
        <f>市区町村別_患者数!AM43</f>
        <v>11343</v>
      </c>
    </row>
    <row r="43" spans="1:17" ht="39.950000000000003" customHeight="1">
      <c r="A43" s="26"/>
      <c r="B43" s="322"/>
      <c r="C43" s="325"/>
      <c r="D43" s="333"/>
      <c r="E43" s="39" t="str">
        <f>'高額レセ疾病傾向(患者数順)'!$C$10</f>
        <v>0210</v>
      </c>
      <c r="F43" s="132" t="str">
        <f>'高額レセ疾病傾向(患者数順)'!$D$10</f>
        <v>その他の悪性新生物＜腫瘍＞</v>
      </c>
      <c r="G43" s="132" t="s">
        <v>684</v>
      </c>
      <c r="H43" s="40">
        <v>81</v>
      </c>
      <c r="I43" s="41">
        <v>193094930</v>
      </c>
      <c r="J43" s="42">
        <v>163406930</v>
      </c>
      <c r="K43" s="40">
        <f t="shared" si="1"/>
        <v>356501860</v>
      </c>
      <c r="L43" s="109">
        <f t="shared" si="0"/>
        <v>4401257.5308641978</v>
      </c>
      <c r="M43" s="242">
        <f t="shared" si="9"/>
        <v>8.5039370078740153E-3</v>
      </c>
      <c r="N43" s="26"/>
      <c r="O43" s="26"/>
      <c r="P43" s="165" t="s">
        <v>7</v>
      </c>
      <c r="Q43" s="120">
        <f>市区町村別_患者数!AM44</f>
        <v>63463</v>
      </c>
    </row>
    <row r="44" spans="1:17" ht="39.950000000000003" customHeight="1" thickBot="1">
      <c r="A44" s="26"/>
      <c r="B44" s="323"/>
      <c r="C44" s="326"/>
      <c r="D44" s="334"/>
      <c r="E44" s="43" t="str">
        <f>'高額レセ疾病傾向(患者数順)'!$C$11</f>
        <v>1011</v>
      </c>
      <c r="F44" s="133" t="str">
        <f>'高額レセ疾病傾向(患者数順)'!$D$11</f>
        <v>その他の呼吸器系の疾患</v>
      </c>
      <c r="G44" s="133" t="s">
        <v>685</v>
      </c>
      <c r="H44" s="44">
        <v>63</v>
      </c>
      <c r="I44" s="45">
        <v>154108000</v>
      </c>
      <c r="J44" s="46">
        <v>31419550</v>
      </c>
      <c r="K44" s="44">
        <f t="shared" si="1"/>
        <v>185527550</v>
      </c>
      <c r="L44" s="110">
        <f t="shared" si="0"/>
        <v>2944881.7460317458</v>
      </c>
      <c r="M44" s="243">
        <f t="shared" si="9"/>
        <v>6.6141732283464564E-3</v>
      </c>
      <c r="N44" s="26"/>
      <c r="O44" s="26"/>
      <c r="P44" s="165" t="s">
        <v>40</v>
      </c>
      <c r="Q44" s="120">
        <f>市区町村別_患者数!AM45</f>
        <v>13721</v>
      </c>
    </row>
    <row r="45" spans="1:17" ht="39.950000000000003" customHeight="1">
      <c r="A45" s="26"/>
      <c r="B45" s="321">
        <v>9</v>
      </c>
      <c r="C45" s="324" t="s">
        <v>101</v>
      </c>
      <c r="D45" s="332">
        <f>Q13</f>
        <v>6207</v>
      </c>
      <c r="E45" s="47" t="str">
        <f>'高額レセ疾病傾向(患者数順)'!$C$7</f>
        <v>1901</v>
      </c>
      <c r="F45" s="131" t="str">
        <f>'高額レセ疾病傾向(患者数順)'!$D$7</f>
        <v>骨折</v>
      </c>
      <c r="G45" s="131" t="s">
        <v>662</v>
      </c>
      <c r="H45" s="88">
        <v>124</v>
      </c>
      <c r="I45" s="89">
        <v>330299900</v>
      </c>
      <c r="J45" s="90">
        <v>55566890</v>
      </c>
      <c r="K45" s="88">
        <f t="shared" si="1"/>
        <v>385866790</v>
      </c>
      <c r="L45" s="111">
        <f t="shared" si="0"/>
        <v>3111828.9516129033</v>
      </c>
      <c r="M45" s="241">
        <f>IFERROR(H45/$Q$13,"-")</f>
        <v>1.9977444820364103E-2</v>
      </c>
      <c r="N45" s="26"/>
      <c r="O45" s="26"/>
      <c r="P45" s="165" t="s">
        <v>11</v>
      </c>
      <c r="Q45" s="120">
        <f>市区町村別_患者数!AM46</f>
        <v>25327</v>
      </c>
    </row>
    <row r="46" spans="1:17" ht="39.950000000000003" customHeight="1">
      <c r="A46" s="26"/>
      <c r="B46" s="322"/>
      <c r="C46" s="325"/>
      <c r="D46" s="333"/>
      <c r="E46" s="39" t="str">
        <f>'高額レセ疾病傾向(患者数順)'!$C$8</f>
        <v>0903</v>
      </c>
      <c r="F46" s="132" t="str">
        <f>'高額レセ疾病傾向(患者数順)'!$D$8</f>
        <v>その他の心疾患</v>
      </c>
      <c r="G46" s="132" t="s">
        <v>686</v>
      </c>
      <c r="H46" s="40">
        <v>69</v>
      </c>
      <c r="I46" s="41">
        <v>193146660</v>
      </c>
      <c r="J46" s="42">
        <v>39882070</v>
      </c>
      <c r="K46" s="40">
        <f t="shared" si="1"/>
        <v>233028730</v>
      </c>
      <c r="L46" s="109">
        <f t="shared" si="0"/>
        <v>3377227.9710144927</v>
      </c>
      <c r="M46" s="242">
        <f t="shared" ref="M46:M49" si="10">IFERROR(H46/$Q$13,"-")</f>
        <v>1.1116481391976801E-2</v>
      </c>
      <c r="N46" s="26"/>
      <c r="O46" s="26"/>
      <c r="P46" s="165" t="s">
        <v>12</v>
      </c>
      <c r="Q46" s="120">
        <f>市区町村別_患者数!AM47</f>
        <v>66900</v>
      </c>
    </row>
    <row r="47" spans="1:17" ht="39.950000000000003" customHeight="1">
      <c r="A47" s="26"/>
      <c r="B47" s="322"/>
      <c r="C47" s="325"/>
      <c r="D47" s="333"/>
      <c r="E47" s="39" t="str">
        <f>'高額レセ疾病傾向(患者数順)'!$C$9</f>
        <v>2220</v>
      </c>
      <c r="F47" s="132" t="str">
        <f>'高額レセ疾病傾向(患者数順)'!$D$9</f>
        <v>その他の特殊目的用コード</v>
      </c>
      <c r="G47" s="132" t="s">
        <v>664</v>
      </c>
      <c r="H47" s="40">
        <v>64</v>
      </c>
      <c r="I47" s="41">
        <v>137583540</v>
      </c>
      <c r="J47" s="42">
        <v>28486990</v>
      </c>
      <c r="K47" s="40">
        <f t="shared" si="1"/>
        <v>166070530</v>
      </c>
      <c r="L47" s="109">
        <f t="shared" si="0"/>
        <v>2594852.03125</v>
      </c>
      <c r="M47" s="242">
        <f t="shared" si="10"/>
        <v>1.031093926212341E-2</v>
      </c>
      <c r="N47" s="26"/>
      <c r="O47" s="26"/>
      <c r="P47" s="165" t="s">
        <v>8</v>
      </c>
      <c r="Q47" s="120">
        <f>市区町村別_患者数!AM48</f>
        <v>41176</v>
      </c>
    </row>
    <row r="48" spans="1:17" ht="39.950000000000003" customHeight="1">
      <c r="A48" s="26"/>
      <c r="B48" s="322"/>
      <c r="C48" s="325"/>
      <c r="D48" s="333"/>
      <c r="E48" s="39" t="str">
        <f>'高額レセ疾病傾向(患者数順)'!$C$10</f>
        <v>0210</v>
      </c>
      <c r="F48" s="132" t="str">
        <f>'高額レセ疾病傾向(患者数順)'!$D$10</f>
        <v>その他の悪性新生物＜腫瘍＞</v>
      </c>
      <c r="G48" s="132" t="s">
        <v>687</v>
      </c>
      <c r="H48" s="40">
        <v>50</v>
      </c>
      <c r="I48" s="41">
        <v>103891230</v>
      </c>
      <c r="J48" s="42">
        <v>79975530</v>
      </c>
      <c r="K48" s="40">
        <f t="shared" si="1"/>
        <v>183866760</v>
      </c>
      <c r="L48" s="109">
        <f t="shared" si="0"/>
        <v>3677335.2</v>
      </c>
      <c r="M48" s="242">
        <f t="shared" si="10"/>
        <v>8.055421298533913E-3</v>
      </c>
      <c r="N48" s="26"/>
      <c r="O48" s="26"/>
      <c r="P48" s="165" t="s">
        <v>18</v>
      </c>
      <c r="Q48" s="120">
        <f>市区町村別_患者数!AM49</f>
        <v>44796</v>
      </c>
    </row>
    <row r="49" spans="1:17" ht="39.950000000000003" customHeight="1" thickBot="1">
      <c r="A49" s="26"/>
      <c r="B49" s="323"/>
      <c r="C49" s="326"/>
      <c r="D49" s="334"/>
      <c r="E49" s="43" t="str">
        <f>'高額レセ疾病傾向(患者数順)'!$C$11</f>
        <v>1011</v>
      </c>
      <c r="F49" s="133" t="str">
        <f>'高額レセ疾病傾向(患者数順)'!$D$11</f>
        <v>その他の呼吸器系の疾患</v>
      </c>
      <c r="G49" s="133" t="s">
        <v>688</v>
      </c>
      <c r="H49" s="44">
        <v>74</v>
      </c>
      <c r="I49" s="45">
        <v>181215040</v>
      </c>
      <c r="J49" s="46">
        <v>28953830</v>
      </c>
      <c r="K49" s="44">
        <f t="shared" si="1"/>
        <v>210168870</v>
      </c>
      <c r="L49" s="110">
        <f t="shared" si="0"/>
        <v>2840119.8648648649</v>
      </c>
      <c r="M49" s="243">
        <f t="shared" si="10"/>
        <v>1.1922023521830192E-2</v>
      </c>
      <c r="N49" s="26"/>
      <c r="O49" s="26"/>
      <c r="P49" s="165" t="s">
        <v>41</v>
      </c>
      <c r="Q49" s="120">
        <f>市区町村別_患者数!AM50</f>
        <v>15681</v>
      </c>
    </row>
    <row r="50" spans="1:17" ht="39.950000000000003" customHeight="1">
      <c r="A50" s="26"/>
      <c r="B50" s="321">
        <v>10</v>
      </c>
      <c r="C50" s="324" t="s">
        <v>52</v>
      </c>
      <c r="D50" s="332">
        <f>Q14</f>
        <v>14097</v>
      </c>
      <c r="E50" s="47" t="str">
        <f>'高額レセ疾病傾向(患者数順)'!$C$7</f>
        <v>1901</v>
      </c>
      <c r="F50" s="131" t="str">
        <f>'高額レセ疾病傾向(患者数順)'!$D$7</f>
        <v>骨折</v>
      </c>
      <c r="G50" s="131" t="s">
        <v>662</v>
      </c>
      <c r="H50" s="88">
        <v>244</v>
      </c>
      <c r="I50" s="89">
        <v>715777500</v>
      </c>
      <c r="J50" s="90">
        <v>94787850</v>
      </c>
      <c r="K50" s="88">
        <f t="shared" si="1"/>
        <v>810565350</v>
      </c>
      <c r="L50" s="111">
        <f t="shared" si="0"/>
        <v>3321989.1393442624</v>
      </c>
      <c r="M50" s="241">
        <f>IFERROR(H50/$Q$14,"-")</f>
        <v>1.7308647229907072E-2</v>
      </c>
      <c r="N50" s="26"/>
      <c r="O50" s="26"/>
      <c r="P50" s="165" t="s">
        <v>21</v>
      </c>
      <c r="Q50" s="120">
        <f>市区町村別_患者数!AM51</f>
        <v>20155</v>
      </c>
    </row>
    <row r="51" spans="1:17" ht="39.950000000000003" customHeight="1">
      <c r="A51" s="26"/>
      <c r="B51" s="322"/>
      <c r="C51" s="325"/>
      <c r="D51" s="333"/>
      <c r="E51" s="39" t="str">
        <f>'高額レセ疾病傾向(患者数順)'!$C$8</f>
        <v>0903</v>
      </c>
      <c r="F51" s="132" t="str">
        <f>'高額レセ疾病傾向(患者数順)'!$D$8</f>
        <v>その他の心疾患</v>
      </c>
      <c r="G51" s="132" t="s">
        <v>689</v>
      </c>
      <c r="H51" s="40">
        <v>149</v>
      </c>
      <c r="I51" s="41">
        <v>387836710</v>
      </c>
      <c r="J51" s="42">
        <v>98238900</v>
      </c>
      <c r="K51" s="40">
        <f t="shared" si="1"/>
        <v>486075610</v>
      </c>
      <c r="L51" s="109">
        <f t="shared" si="0"/>
        <v>3262252.4161073826</v>
      </c>
      <c r="M51" s="242">
        <f t="shared" ref="M51:M54" si="11">IFERROR(H51/$Q$14,"-")</f>
        <v>1.0569624742853089E-2</v>
      </c>
      <c r="N51" s="26"/>
      <c r="O51" s="26"/>
      <c r="P51" s="165" t="s">
        <v>13</v>
      </c>
      <c r="Q51" s="120">
        <f>市区町村別_患者数!AM52</f>
        <v>40830</v>
      </c>
    </row>
    <row r="52" spans="1:17" ht="39.950000000000003" customHeight="1">
      <c r="A52" s="26"/>
      <c r="B52" s="322"/>
      <c r="C52" s="325"/>
      <c r="D52" s="333"/>
      <c r="E52" s="39" t="str">
        <f>'高額レセ疾病傾向(患者数順)'!$C$9</f>
        <v>2220</v>
      </c>
      <c r="F52" s="132" t="str">
        <f>'高額レセ疾病傾向(患者数順)'!$D$9</f>
        <v>その他の特殊目的用コード</v>
      </c>
      <c r="G52" s="132" t="s">
        <v>690</v>
      </c>
      <c r="H52" s="40">
        <v>118</v>
      </c>
      <c r="I52" s="41">
        <v>306220370</v>
      </c>
      <c r="J52" s="42">
        <v>44746340</v>
      </c>
      <c r="K52" s="40">
        <f t="shared" si="1"/>
        <v>350966710</v>
      </c>
      <c r="L52" s="109">
        <f t="shared" si="0"/>
        <v>2974294.1525423727</v>
      </c>
      <c r="M52" s="242">
        <f t="shared" si="11"/>
        <v>8.3705752997091584E-3</v>
      </c>
      <c r="N52" s="26"/>
      <c r="O52" s="26"/>
      <c r="P52" s="165" t="s">
        <v>22</v>
      </c>
      <c r="Q52" s="120">
        <f>市区町村別_患者数!AM53</f>
        <v>21923</v>
      </c>
    </row>
    <row r="53" spans="1:17" ht="39.950000000000003" customHeight="1">
      <c r="A53" s="26"/>
      <c r="B53" s="322"/>
      <c r="C53" s="325"/>
      <c r="D53" s="333"/>
      <c r="E53" s="39" t="str">
        <f>'高額レセ疾病傾向(患者数順)'!$C$10</f>
        <v>0210</v>
      </c>
      <c r="F53" s="132" t="str">
        <f>'高額レセ疾病傾向(患者数順)'!$D$10</f>
        <v>その他の悪性新生物＜腫瘍＞</v>
      </c>
      <c r="G53" s="132" t="s">
        <v>684</v>
      </c>
      <c r="H53" s="40">
        <v>111</v>
      </c>
      <c r="I53" s="41">
        <v>176791190</v>
      </c>
      <c r="J53" s="42">
        <v>181533070</v>
      </c>
      <c r="K53" s="40">
        <f t="shared" si="1"/>
        <v>358324260</v>
      </c>
      <c r="L53" s="109">
        <f t="shared" si="0"/>
        <v>3228146.4864864866</v>
      </c>
      <c r="M53" s="242">
        <f t="shared" si="11"/>
        <v>7.874015748031496E-3</v>
      </c>
      <c r="N53" s="26"/>
      <c r="O53" s="26"/>
      <c r="P53" s="165" t="s">
        <v>23</v>
      </c>
      <c r="Q53" s="120">
        <f>市区町村別_患者数!AM54</f>
        <v>21943</v>
      </c>
    </row>
    <row r="54" spans="1:17" ht="39.950000000000003" customHeight="1" thickBot="1">
      <c r="A54" s="26"/>
      <c r="B54" s="323"/>
      <c r="C54" s="326"/>
      <c r="D54" s="334"/>
      <c r="E54" s="43" t="str">
        <f>'高額レセ疾病傾向(患者数順)'!$C$11</f>
        <v>1011</v>
      </c>
      <c r="F54" s="133" t="str">
        <f>'高額レセ疾病傾向(患者数順)'!$D$11</f>
        <v>その他の呼吸器系の疾患</v>
      </c>
      <c r="G54" s="133" t="s">
        <v>691</v>
      </c>
      <c r="H54" s="44">
        <v>97</v>
      </c>
      <c r="I54" s="45">
        <v>198609620</v>
      </c>
      <c r="J54" s="46">
        <v>59921310</v>
      </c>
      <c r="K54" s="44">
        <f t="shared" si="1"/>
        <v>258530930</v>
      </c>
      <c r="L54" s="110">
        <f t="shared" si="0"/>
        <v>2665267.3195876288</v>
      </c>
      <c r="M54" s="243">
        <f t="shared" si="11"/>
        <v>6.8808966446761719E-3</v>
      </c>
      <c r="N54" s="26"/>
      <c r="O54" s="26"/>
      <c r="P54" s="165" t="s">
        <v>14</v>
      </c>
      <c r="Q54" s="120">
        <f>市区町村別_患者数!AM55</f>
        <v>19908</v>
      </c>
    </row>
    <row r="55" spans="1:17" ht="39.950000000000003" customHeight="1">
      <c r="A55" s="26"/>
      <c r="B55" s="321">
        <v>11</v>
      </c>
      <c r="C55" s="324" t="s">
        <v>53</v>
      </c>
      <c r="D55" s="332">
        <f>Q15</f>
        <v>24081</v>
      </c>
      <c r="E55" s="47" t="str">
        <f>'高額レセ疾病傾向(患者数順)'!$C$7</f>
        <v>1901</v>
      </c>
      <c r="F55" s="131" t="str">
        <f>'高額レセ疾病傾向(患者数順)'!$D$7</f>
        <v>骨折</v>
      </c>
      <c r="G55" s="131" t="s">
        <v>662</v>
      </c>
      <c r="H55" s="88">
        <v>347</v>
      </c>
      <c r="I55" s="89">
        <v>970761690</v>
      </c>
      <c r="J55" s="90">
        <v>140105350</v>
      </c>
      <c r="K55" s="88">
        <f t="shared" si="1"/>
        <v>1110867040</v>
      </c>
      <c r="L55" s="111">
        <f t="shared" si="0"/>
        <v>3201345.9365994236</v>
      </c>
      <c r="M55" s="241">
        <f>IFERROR(H55/$Q$15,"-")</f>
        <v>1.440970059382916E-2</v>
      </c>
      <c r="N55" s="26"/>
      <c r="O55" s="26"/>
      <c r="P55" s="165" t="s">
        <v>42</v>
      </c>
      <c r="Q55" s="120">
        <f>市区町村別_患者数!AM56</f>
        <v>26891</v>
      </c>
    </row>
    <row r="56" spans="1:17" ht="39.950000000000003" customHeight="1">
      <c r="A56" s="26"/>
      <c r="B56" s="322"/>
      <c r="C56" s="325"/>
      <c r="D56" s="333"/>
      <c r="E56" s="39" t="str">
        <f>'高額レセ疾病傾向(患者数順)'!$C$8</f>
        <v>0903</v>
      </c>
      <c r="F56" s="132" t="str">
        <f>'高額レセ疾病傾向(患者数順)'!$D$8</f>
        <v>その他の心疾患</v>
      </c>
      <c r="G56" s="132" t="s">
        <v>689</v>
      </c>
      <c r="H56" s="40">
        <v>322</v>
      </c>
      <c r="I56" s="41">
        <v>991109550</v>
      </c>
      <c r="J56" s="42">
        <v>190377890</v>
      </c>
      <c r="K56" s="40">
        <f t="shared" si="1"/>
        <v>1181487440</v>
      </c>
      <c r="L56" s="109">
        <f t="shared" si="0"/>
        <v>3669215.6521739131</v>
      </c>
      <c r="M56" s="242">
        <f t="shared" ref="M56:M59" si="12">IFERROR(H56/$Q$15,"-")</f>
        <v>1.3371537726838587E-2</v>
      </c>
      <c r="N56" s="26"/>
      <c r="O56" s="26"/>
      <c r="P56" s="165" t="s">
        <v>4</v>
      </c>
      <c r="Q56" s="120">
        <f>市区町村別_患者数!AM57</f>
        <v>21754</v>
      </c>
    </row>
    <row r="57" spans="1:17" ht="39.950000000000003" customHeight="1">
      <c r="A57" s="26"/>
      <c r="B57" s="322"/>
      <c r="C57" s="325"/>
      <c r="D57" s="333"/>
      <c r="E57" s="39" t="str">
        <f>'高額レセ疾病傾向(患者数順)'!$C$9</f>
        <v>2220</v>
      </c>
      <c r="F57" s="132" t="str">
        <f>'高額レセ疾病傾向(患者数順)'!$D$9</f>
        <v>その他の特殊目的用コード</v>
      </c>
      <c r="G57" s="132" t="s">
        <v>664</v>
      </c>
      <c r="H57" s="40">
        <v>255</v>
      </c>
      <c r="I57" s="41">
        <v>576783130</v>
      </c>
      <c r="J57" s="42">
        <v>107177780</v>
      </c>
      <c r="K57" s="40">
        <f t="shared" si="1"/>
        <v>683960910</v>
      </c>
      <c r="L57" s="109">
        <f t="shared" si="0"/>
        <v>2682199.6470588236</v>
      </c>
      <c r="M57" s="242">
        <f t="shared" si="12"/>
        <v>1.058926124330385E-2</v>
      </c>
      <c r="N57" s="26"/>
      <c r="O57" s="26"/>
      <c r="P57" s="165" t="s">
        <v>19</v>
      </c>
      <c r="Q57" s="120">
        <f>市区町村別_患者数!AM58</f>
        <v>12051</v>
      </c>
    </row>
    <row r="58" spans="1:17" ht="39.950000000000003" customHeight="1">
      <c r="A58" s="26"/>
      <c r="B58" s="322"/>
      <c r="C58" s="325"/>
      <c r="D58" s="333"/>
      <c r="E58" s="39" t="str">
        <f>'高額レセ疾病傾向(患者数順)'!$C$10</f>
        <v>0210</v>
      </c>
      <c r="F58" s="132" t="str">
        <f>'高額レセ疾病傾向(患者数順)'!$D$10</f>
        <v>その他の悪性新生物＜腫瘍＞</v>
      </c>
      <c r="G58" s="132" t="s">
        <v>692</v>
      </c>
      <c r="H58" s="40">
        <v>209</v>
      </c>
      <c r="I58" s="41">
        <v>431333290</v>
      </c>
      <c r="J58" s="42">
        <v>357155010</v>
      </c>
      <c r="K58" s="40">
        <f t="shared" si="1"/>
        <v>788488300</v>
      </c>
      <c r="L58" s="109">
        <f t="shared" si="0"/>
        <v>3772671.2918660287</v>
      </c>
      <c r="M58" s="242">
        <f t="shared" si="12"/>
        <v>8.6790415680411941E-3</v>
      </c>
      <c r="N58" s="26"/>
      <c r="O58" s="26"/>
      <c r="P58" s="165" t="s">
        <v>24</v>
      </c>
      <c r="Q58" s="120">
        <f>市区町村別_患者数!AM59</f>
        <v>20276</v>
      </c>
    </row>
    <row r="59" spans="1:17" ht="39.950000000000003" customHeight="1" thickBot="1">
      <c r="A59" s="26"/>
      <c r="B59" s="323"/>
      <c r="C59" s="326"/>
      <c r="D59" s="334"/>
      <c r="E59" s="43" t="str">
        <f>'高額レセ疾病傾向(患者数順)'!$C$11</f>
        <v>1011</v>
      </c>
      <c r="F59" s="133" t="str">
        <f>'高額レセ疾病傾向(患者数順)'!$D$11</f>
        <v>その他の呼吸器系の疾患</v>
      </c>
      <c r="G59" s="133" t="s">
        <v>693</v>
      </c>
      <c r="H59" s="44">
        <v>225</v>
      </c>
      <c r="I59" s="45">
        <v>528984230</v>
      </c>
      <c r="J59" s="46">
        <v>102119750</v>
      </c>
      <c r="K59" s="44">
        <f t="shared" si="1"/>
        <v>631103980</v>
      </c>
      <c r="L59" s="110">
        <f t="shared" si="0"/>
        <v>2804906.5777777778</v>
      </c>
      <c r="M59" s="242">
        <f t="shared" si="12"/>
        <v>9.3434658029151619E-3</v>
      </c>
      <c r="N59" s="26"/>
      <c r="O59" s="26"/>
      <c r="P59" s="165" t="s">
        <v>15</v>
      </c>
      <c r="Q59" s="120">
        <f>市区町村別_患者数!AM60</f>
        <v>21086</v>
      </c>
    </row>
    <row r="60" spans="1:17" ht="39.950000000000003" customHeight="1">
      <c r="A60" s="26"/>
      <c r="B60" s="321">
        <v>12</v>
      </c>
      <c r="C60" s="324" t="s">
        <v>102</v>
      </c>
      <c r="D60" s="332">
        <f>Q16</f>
        <v>12454</v>
      </c>
      <c r="E60" s="47" t="str">
        <f>'高額レセ疾病傾向(患者数順)'!$C$7</f>
        <v>1901</v>
      </c>
      <c r="F60" s="131" t="str">
        <f>'高額レセ疾病傾向(患者数順)'!$D$7</f>
        <v>骨折</v>
      </c>
      <c r="G60" s="131" t="s">
        <v>682</v>
      </c>
      <c r="H60" s="88">
        <v>208</v>
      </c>
      <c r="I60" s="89">
        <v>551355240</v>
      </c>
      <c r="J60" s="90">
        <v>89483780</v>
      </c>
      <c r="K60" s="88">
        <f t="shared" si="1"/>
        <v>640839020</v>
      </c>
      <c r="L60" s="111">
        <f t="shared" si="0"/>
        <v>3080956.826923077</v>
      </c>
      <c r="M60" s="241">
        <f>IFERROR(H60/$Q$16,"-")</f>
        <v>1.6701461377870562E-2</v>
      </c>
      <c r="N60" s="26"/>
      <c r="O60" s="26"/>
      <c r="P60" s="165" t="s">
        <v>9</v>
      </c>
      <c r="Q60" s="120">
        <f>市区町村別_患者数!AM61</f>
        <v>13466</v>
      </c>
    </row>
    <row r="61" spans="1:17" ht="39.950000000000003" customHeight="1">
      <c r="A61" s="26"/>
      <c r="B61" s="322"/>
      <c r="C61" s="325"/>
      <c r="D61" s="333"/>
      <c r="E61" s="39" t="str">
        <f>'高額レセ疾病傾向(患者数順)'!$C$8</f>
        <v>0903</v>
      </c>
      <c r="F61" s="132" t="str">
        <f>'高額レセ疾病傾向(患者数順)'!$D$8</f>
        <v>その他の心疾患</v>
      </c>
      <c r="G61" s="132" t="s">
        <v>694</v>
      </c>
      <c r="H61" s="40">
        <v>141</v>
      </c>
      <c r="I61" s="41">
        <v>427378220</v>
      </c>
      <c r="J61" s="42">
        <v>83502940</v>
      </c>
      <c r="K61" s="40">
        <f t="shared" si="1"/>
        <v>510881160</v>
      </c>
      <c r="L61" s="109">
        <f t="shared" si="0"/>
        <v>3623270.6382978722</v>
      </c>
      <c r="M61" s="242">
        <f t="shared" ref="M61:M64" si="13">IFERROR(H61/$Q$16,"-")</f>
        <v>1.1321663722498796E-2</v>
      </c>
      <c r="N61" s="26"/>
      <c r="O61" s="26"/>
      <c r="P61" s="165" t="s">
        <v>43</v>
      </c>
      <c r="Q61" s="120">
        <f>市区町村別_患者数!AM62</f>
        <v>9612</v>
      </c>
    </row>
    <row r="62" spans="1:17" ht="39.950000000000003" customHeight="1">
      <c r="A62" s="26"/>
      <c r="B62" s="322"/>
      <c r="C62" s="325"/>
      <c r="D62" s="333"/>
      <c r="E62" s="39" t="str">
        <f>'高額レセ疾病傾向(患者数順)'!$C$9</f>
        <v>2220</v>
      </c>
      <c r="F62" s="132" t="str">
        <f>'高額レセ疾病傾向(患者数順)'!$D$9</f>
        <v>その他の特殊目的用コード</v>
      </c>
      <c r="G62" s="132" t="s">
        <v>664</v>
      </c>
      <c r="H62" s="40">
        <v>153</v>
      </c>
      <c r="I62" s="41">
        <v>389396480</v>
      </c>
      <c r="J62" s="42">
        <v>73423270</v>
      </c>
      <c r="K62" s="40">
        <f t="shared" si="1"/>
        <v>462819750</v>
      </c>
      <c r="L62" s="109">
        <f t="shared" si="0"/>
        <v>3024965.6862745099</v>
      </c>
      <c r="M62" s="242">
        <f t="shared" si="13"/>
        <v>1.2285209571222097E-2</v>
      </c>
      <c r="N62" s="26"/>
      <c r="O62" s="26"/>
      <c r="P62" s="165" t="s">
        <v>25</v>
      </c>
      <c r="Q62" s="120">
        <f>市区町村別_患者数!AM63</f>
        <v>11221</v>
      </c>
    </row>
    <row r="63" spans="1:17" ht="39.950000000000003" customHeight="1">
      <c r="A63" s="26"/>
      <c r="B63" s="322"/>
      <c r="C63" s="325"/>
      <c r="D63" s="333"/>
      <c r="E63" s="39" t="str">
        <f>'高額レセ疾病傾向(患者数順)'!$C$10</f>
        <v>0210</v>
      </c>
      <c r="F63" s="132" t="str">
        <f>'高額レセ疾病傾向(患者数順)'!$D$10</f>
        <v>その他の悪性新生物＜腫瘍＞</v>
      </c>
      <c r="G63" s="132" t="s">
        <v>695</v>
      </c>
      <c r="H63" s="40">
        <v>97</v>
      </c>
      <c r="I63" s="41">
        <v>202113740</v>
      </c>
      <c r="J63" s="42">
        <v>164457970</v>
      </c>
      <c r="K63" s="40">
        <f t="shared" si="1"/>
        <v>366571710</v>
      </c>
      <c r="L63" s="109">
        <f t="shared" si="0"/>
        <v>3779089.7938144328</v>
      </c>
      <c r="M63" s="242">
        <f t="shared" si="13"/>
        <v>7.7886622771800229E-3</v>
      </c>
      <c r="N63" s="26"/>
      <c r="O63" s="26"/>
      <c r="P63" s="165" t="s">
        <v>20</v>
      </c>
      <c r="Q63" s="120">
        <f>市区町村別_患者数!AM64</f>
        <v>80159</v>
      </c>
    </row>
    <row r="64" spans="1:17" ht="39.950000000000003" customHeight="1" thickBot="1">
      <c r="A64" s="26"/>
      <c r="B64" s="323"/>
      <c r="C64" s="326"/>
      <c r="D64" s="334"/>
      <c r="E64" s="43" t="str">
        <f>'高額レセ疾病傾向(患者数順)'!$C$11</f>
        <v>1011</v>
      </c>
      <c r="F64" s="133" t="str">
        <f>'高額レセ疾病傾向(患者数順)'!$D$11</f>
        <v>その他の呼吸器系の疾患</v>
      </c>
      <c r="G64" s="133" t="s">
        <v>688</v>
      </c>
      <c r="H64" s="44">
        <v>110</v>
      </c>
      <c r="I64" s="45">
        <v>235265690</v>
      </c>
      <c r="J64" s="46">
        <v>62297640</v>
      </c>
      <c r="K64" s="44">
        <f t="shared" si="1"/>
        <v>297563330</v>
      </c>
      <c r="L64" s="110">
        <f t="shared" si="0"/>
        <v>2705121.1818181816</v>
      </c>
      <c r="M64" s="243">
        <f t="shared" si="13"/>
        <v>8.8325036132969326E-3</v>
      </c>
      <c r="N64" s="26"/>
      <c r="O64" s="26"/>
      <c r="P64" s="165" t="s">
        <v>44</v>
      </c>
      <c r="Q64" s="120">
        <f>市区町村別_患者数!AM65</f>
        <v>10569</v>
      </c>
    </row>
    <row r="65" spans="1:17" ht="39.950000000000003" customHeight="1">
      <c r="A65" s="26"/>
      <c r="B65" s="321">
        <v>13</v>
      </c>
      <c r="C65" s="324" t="s">
        <v>103</v>
      </c>
      <c r="D65" s="332">
        <f>Q17</f>
        <v>21368</v>
      </c>
      <c r="E65" s="47" t="str">
        <f>'高額レセ疾病傾向(患者数順)'!$C$7</f>
        <v>1901</v>
      </c>
      <c r="F65" s="131" t="str">
        <f>'高額レセ疾病傾向(患者数順)'!$D$7</f>
        <v>骨折</v>
      </c>
      <c r="G65" s="131" t="s">
        <v>662</v>
      </c>
      <c r="H65" s="88">
        <v>357</v>
      </c>
      <c r="I65" s="89">
        <v>969817850</v>
      </c>
      <c r="J65" s="90">
        <v>146703180</v>
      </c>
      <c r="K65" s="88">
        <f t="shared" si="1"/>
        <v>1116521030</v>
      </c>
      <c r="L65" s="111">
        <f t="shared" si="0"/>
        <v>3127509.8879551822</v>
      </c>
      <c r="M65" s="241">
        <f>IFERROR(H65/$Q$17,"-")</f>
        <v>1.6707225758143016E-2</v>
      </c>
      <c r="N65" s="26"/>
      <c r="O65" s="26"/>
      <c r="P65" s="165" t="s">
        <v>16</v>
      </c>
      <c r="Q65" s="120">
        <f>市区町村別_患者数!AM66</f>
        <v>9287</v>
      </c>
    </row>
    <row r="66" spans="1:17" ht="39.950000000000003" customHeight="1">
      <c r="A66" s="26"/>
      <c r="B66" s="322"/>
      <c r="C66" s="325"/>
      <c r="D66" s="333"/>
      <c r="E66" s="39" t="str">
        <f>'高額レセ疾病傾向(患者数順)'!$C$8</f>
        <v>0903</v>
      </c>
      <c r="F66" s="132" t="str">
        <f>'高額レセ疾病傾向(患者数順)'!$D$8</f>
        <v>その他の心疾患</v>
      </c>
      <c r="G66" s="132" t="s">
        <v>683</v>
      </c>
      <c r="H66" s="40">
        <v>253</v>
      </c>
      <c r="I66" s="41">
        <v>714109820</v>
      </c>
      <c r="J66" s="42">
        <v>163348300</v>
      </c>
      <c r="K66" s="40">
        <f t="shared" si="1"/>
        <v>877458120</v>
      </c>
      <c r="L66" s="109">
        <f t="shared" si="0"/>
        <v>3468213.913043478</v>
      </c>
      <c r="M66" s="242">
        <f t="shared" ref="M66:M69" si="14">IFERROR(H66/$Q$17,"-")</f>
        <v>1.1840134780980905E-2</v>
      </c>
      <c r="N66" s="26"/>
      <c r="O66" s="26"/>
      <c r="P66" s="165" t="s">
        <v>17</v>
      </c>
      <c r="Q66" s="120">
        <f>市区町村別_患者数!AM67</f>
        <v>13662</v>
      </c>
    </row>
    <row r="67" spans="1:17" ht="39.950000000000003" customHeight="1">
      <c r="A67" s="26"/>
      <c r="B67" s="322"/>
      <c r="C67" s="325"/>
      <c r="D67" s="333"/>
      <c r="E67" s="39" t="str">
        <f>'高額レセ疾病傾向(患者数順)'!$C$9</f>
        <v>2220</v>
      </c>
      <c r="F67" s="132" t="str">
        <f>'高額レセ疾病傾向(患者数順)'!$D$9</f>
        <v>その他の特殊目的用コード</v>
      </c>
      <c r="G67" s="132" t="s">
        <v>696</v>
      </c>
      <c r="H67" s="40">
        <v>289</v>
      </c>
      <c r="I67" s="41">
        <v>751669670</v>
      </c>
      <c r="J67" s="42">
        <v>131266380</v>
      </c>
      <c r="K67" s="40">
        <f t="shared" si="1"/>
        <v>882936050</v>
      </c>
      <c r="L67" s="109">
        <f t="shared" si="0"/>
        <v>3055142.0415224913</v>
      </c>
      <c r="M67" s="242">
        <f t="shared" si="14"/>
        <v>1.3524897042306252E-2</v>
      </c>
      <c r="N67" s="26"/>
      <c r="O67" s="26"/>
      <c r="P67" s="165" t="s">
        <v>26</v>
      </c>
      <c r="Q67" s="120">
        <f>市区町村別_患者数!AM68</f>
        <v>9933</v>
      </c>
    </row>
    <row r="68" spans="1:17" ht="39.950000000000003" customHeight="1">
      <c r="A68" s="26"/>
      <c r="B68" s="322"/>
      <c r="C68" s="325"/>
      <c r="D68" s="333"/>
      <c r="E68" s="39" t="str">
        <f>'高額レセ疾病傾向(患者数順)'!$C$10</f>
        <v>0210</v>
      </c>
      <c r="F68" s="132" t="str">
        <f>'高額レセ疾病傾向(患者数順)'!$D$10</f>
        <v>その他の悪性新生物＜腫瘍＞</v>
      </c>
      <c r="G68" s="132" t="s">
        <v>697</v>
      </c>
      <c r="H68" s="40">
        <v>188</v>
      </c>
      <c r="I68" s="41">
        <v>405346260</v>
      </c>
      <c r="J68" s="42">
        <v>274089070</v>
      </c>
      <c r="K68" s="40">
        <f t="shared" si="1"/>
        <v>679435330</v>
      </c>
      <c r="L68" s="109">
        <f t="shared" si="0"/>
        <v>3614017.7127659572</v>
      </c>
      <c r="M68" s="242">
        <f t="shared" si="14"/>
        <v>8.7982029202545858E-3</v>
      </c>
      <c r="N68" s="26"/>
      <c r="O68" s="26"/>
      <c r="P68" s="165" t="s">
        <v>45</v>
      </c>
      <c r="Q68" s="120">
        <f>市区町村別_患者数!AM69</f>
        <v>10465</v>
      </c>
    </row>
    <row r="69" spans="1:17" ht="39.950000000000003" customHeight="1" thickBot="1">
      <c r="A69" s="26"/>
      <c r="B69" s="323"/>
      <c r="C69" s="326"/>
      <c r="D69" s="334"/>
      <c r="E69" s="43" t="str">
        <f>'高額レセ疾病傾向(患者数順)'!$C$11</f>
        <v>1011</v>
      </c>
      <c r="F69" s="133" t="str">
        <f>'高額レセ疾病傾向(患者数順)'!$D$11</f>
        <v>その他の呼吸器系の疾患</v>
      </c>
      <c r="G69" s="133" t="s">
        <v>693</v>
      </c>
      <c r="H69" s="44">
        <v>182</v>
      </c>
      <c r="I69" s="45">
        <v>443167320</v>
      </c>
      <c r="J69" s="46">
        <v>85925970</v>
      </c>
      <c r="K69" s="44">
        <f t="shared" si="1"/>
        <v>529093290</v>
      </c>
      <c r="L69" s="110">
        <f t="shared" ref="L69:L132" si="15">IFERROR(K69/H69,"-")</f>
        <v>2907105.9890109892</v>
      </c>
      <c r="M69" s="242">
        <f t="shared" si="14"/>
        <v>8.5174092100336954E-3</v>
      </c>
      <c r="N69" s="26"/>
      <c r="O69" s="26"/>
      <c r="P69" s="165" t="s">
        <v>10</v>
      </c>
      <c r="Q69" s="120">
        <f>市区町村別_患者数!AM70</f>
        <v>5213</v>
      </c>
    </row>
    <row r="70" spans="1:17" ht="39.950000000000003" customHeight="1">
      <c r="A70" s="26"/>
      <c r="B70" s="321">
        <v>14</v>
      </c>
      <c r="C70" s="324" t="s">
        <v>104</v>
      </c>
      <c r="D70" s="332">
        <f>Q18</f>
        <v>16265</v>
      </c>
      <c r="E70" s="47" t="str">
        <f>'高額レセ疾病傾向(患者数順)'!$C$7</f>
        <v>1901</v>
      </c>
      <c r="F70" s="131" t="str">
        <f>'高額レセ疾病傾向(患者数順)'!$D$7</f>
        <v>骨折</v>
      </c>
      <c r="G70" s="131" t="s">
        <v>662</v>
      </c>
      <c r="H70" s="88">
        <v>235</v>
      </c>
      <c r="I70" s="89">
        <v>638561600</v>
      </c>
      <c r="J70" s="90">
        <v>101027910</v>
      </c>
      <c r="K70" s="88">
        <f t="shared" ref="K70:K133" si="16">IF(SUM(I70:J70)=0,"-",SUM(I70:J70))</f>
        <v>739589510</v>
      </c>
      <c r="L70" s="111">
        <f t="shared" si="15"/>
        <v>3147189.4042553189</v>
      </c>
      <c r="M70" s="241">
        <f>IFERROR(H70/$Q$18,"-")</f>
        <v>1.4448201660006148E-2</v>
      </c>
      <c r="N70" s="26"/>
      <c r="O70" s="26"/>
      <c r="P70" s="165" t="s">
        <v>5</v>
      </c>
      <c r="Q70" s="120">
        <f>市区町村別_患者数!AM71</f>
        <v>5354</v>
      </c>
    </row>
    <row r="71" spans="1:17" ht="39.950000000000003" customHeight="1">
      <c r="A71" s="26"/>
      <c r="B71" s="322"/>
      <c r="C71" s="325"/>
      <c r="D71" s="333"/>
      <c r="E71" s="39" t="str">
        <f>'高額レセ疾病傾向(患者数順)'!$C$8</f>
        <v>0903</v>
      </c>
      <c r="F71" s="132" t="str">
        <f>'高額レセ疾病傾向(患者数順)'!$D$8</f>
        <v>その他の心疾患</v>
      </c>
      <c r="G71" s="132" t="s">
        <v>689</v>
      </c>
      <c r="H71" s="40">
        <v>216</v>
      </c>
      <c r="I71" s="41">
        <v>615053420</v>
      </c>
      <c r="J71" s="42">
        <v>147094420</v>
      </c>
      <c r="K71" s="40">
        <f t="shared" si="16"/>
        <v>762147840</v>
      </c>
      <c r="L71" s="109">
        <f t="shared" si="15"/>
        <v>3528462.222222222</v>
      </c>
      <c r="M71" s="242">
        <f t="shared" ref="M71:M74" si="17">IFERROR(H71/$Q$18,"-")</f>
        <v>1.3280049185367354E-2</v>
      </c>
      <c r="N71" s="26"/>
      <c r="O71" s="26"/>
      <c r="P71" s="165" t="s">
        <v>6</v>
      </c>
      <c r="Q71" s="120">
        <f>市区町村別_患者数!AM72</f>
        <v>2281</v>
      </c>
    </row>
    <row r="72" spans="1:17" ht="39.950000000000003" customHeight="1">
      <c r="A72" s="26"/>
      <c r="B72" s="322"/>
      <c r="C72" s="325"/>
      <c r="D72" s="333"/>
      <c r="E72" s="39" t="str">
        <f>'高額レセ疾病傾向(患者数順)'!$C$9</f>
        <v>2220</v>
      </c>
      <c r="F72" s="132" t="str">
        <f>'高額レセ疾病傾向(患者数順)'!$D$9</f>
        <v>その他の特殊目的用コード</v>
      </c>
      <c r="G72" s="132" t="s">
        <v>664</v>
      </c>
      <c r="H72" s="40">
        <v>179</v>
      </c>
      <c r="I72" s="41">
        <v>401523450</v>
      </c>
      <c r="J72" s="42">
        <v>88861280</v>
      </c>
      <c r="K72" s="40">
        <f t="shared" si="16"/>
        <v>490384730</v>
      </c>
      <c r="L72" s="109">
        <f t="shared" si="15"/>
        <v>2739579.4972067038</v>
      </c>
      <c r="M72" s="242">
        <f t="shared" si="17"/>
        <v>1.1005225945281279E-2</v>
      </c>
      <c r="N72" s="26"/>
      <c r="O72" s="26"/>
      <c r="P72" s="165" t="s">
        <v>46</v>
      </c>
      <c r="Q72" s="120">
        <f>市区町村別_患者数!AM73</f>
        <v>3064</v>
      </c>
    </row>
    <row r="73" spans="1:17" ht="39.950000000000003" customHeight="1">
      <c r="A73" s="26"/>
      <c r="B73" s="322"/>
      <c r="C73" s="325"/>
      <c r="D73" s="333"/>
      <c r="E73" s="39" t="str">
        <f>'高額レセ疾病傾向(患者数順)'!$C$10</f>
        <v>0210</v>
      </c>
      <c r="F73" s="132" t="str">
        <f>'高額レセ疾病傾向(患者数順)'!$D$10</f>
        <v>その他の悪性新生物＜腫瘍＞</v>
      </c>
      <c r="G73" s="132" t="s">
        <v>665</v>
      </c>
      <c r="H73" s="40">
        <v>141</v>
      </c>
      <c r="I73" s="41">
        <v>274980170</v>
      </c>
      <c r="J73" s="42">
        <v>233466310</v>
      </c>
      <c r="K73" s="40">
        <f t="shared" si="16"/>
        <v>508446480</v>
      </c>
      <c r="L73" s="109">
        <f t="shared" si="15"/>
        <v>3606003.4042553189</v>
      </c>
      <c r="M73" s="242">
        <f t="shared" si="17"/>
        <v>8.6689209960036893E-3</v>
      </c>
      <c r="N73" s="26"/>
      <c r="O73" s="26"/>
      <c r="P73" s="165" t="s">
        <v>47</v>
      </c>
      <c r="Q73" s="120">
        <f>市区町村別_患者数!AM74</f>
        <v>7345</v>
      </c>
    </row>
    <row r="74" spans="1:17" ht="39.950000000000003" customHeight="1" thickBot="1">
      <c r="A74" s="26"/>
      <c r="B74" s="323"/>
      <c r="C74" s="326"/>
      <c r="D74" s="334"/>
      <c r="E74" s="43" t="str">
        <f>'高額レセ疾病傾向(患者数順)'!$C$11</f>
        <v>1011</v>
      </c>
      <c r="F74" s="133" t="str">
        <f>'高額レセ疾病傾向(患者数順)'!$D$11</f>
        <v>その他の呼吸器系の疾患</v>
      </c>
      <c r="G74" s="133" t="s">
        <v>685</v>
      </c>
      <c r="H74" s="44">
        <v>131</v>
      </c>
      <c r="I74" s="45">
        <v>338666510</v>
      </c>
      <c r="J74" s="46">
        <v>61619430</v>
      </c>
      <c r="K74" s="44">
        <f t="shared" si="16"/>
        <v>400285940</v>
      </c>
      <c r="L74" s="110">
        <f t="shared" si="15"/>
        <v>3055617.8625954199</v>
      </c>
      <c r="M74" s="243">
        <f t="shared" si="17"/>
        <v>8.0541039040885332E-3</v>
      </c>
      <c r="N74" s="26"/>
      <c r="O74" s="26"/>
      <c r="P74" s="165" t="s">
        <v>48</v>
      </c>
      <c r="Q74" s="120">
        <f>市区町村別_患者数!AM75</f>
        <v>1234</v>
      </c>
    </row>
    <row r="75" spans="1:17" ht="39.950000000000003" customHeight="1">
      <c r="A75" s="26"/>
      <c r="B75" s="321">
        <v>15</v>
      </c>
      <c r="C75" s="324" t="s">
        <v>105</v>
      </c>
      <c r="D75" s="332">
        <f>Q19</f>
        <v>26539</v>
      </c>
      <c r="E75" s="47" t="str">
        <f>'高額レセ疾病傾向(患者数順)'!$C$7</f>
        <v>1901</v>
      </c>
      <c r="F75" s="131" t="str">
        <f>'高額レセ疾病傾向(患者数順)'!$D$7</f>
        <v>骨折</v>
      </c>
      <c r="G75" s="131" t="s">
        <v>682</v>
      </c>
      <c r="H75" s="88">
        <v>412</v>
      </c>
      <c r="I75" s="89">
        <v>1105222780</v>
      </c>
      <c r="J75" s="90">
        <v>174251390</v>
      </c>
      <c r="K75" s="88">
        <f t="shared" si="16"/>
        <v>1279474170</v>
      </c>
      <c r="L75" s="111">
        <f t="shared" si="15"/>
        <v>3105519.8300970872</v>
      </c>
      <c r="M75" s="241">
        <f>IFERROR(H75/$Q$19,"-")</f>
        <v>1.5524322694901843E-2</v>
      </c>
      <c r="N75" s="26"/>
      <c r="O75" s="26"/>
      <c r="P75" s="165" t="s">
        <v>49</v>
      </c>
      <c r="Q75" s="120">
        <f>市区町村別_患者数!AM76</f>
        <v>3744</v>
      </c>
    </row>
    <row r="76" spans="1:17" ht="39.950000000000003" customHeight="1">
      <c r="A76" s="26"/>
      <c r="B76" s="322"/>
      <c r="C76" s="325"/>
      <c r="D76" s="333"/>
      <c r="E76" s="39" t="str">
        <f>'高額レセ疾病傾向(患者数順)'!$C$8</f>
        <v>0903</v>
      </c>
      <c r="F76" s="132" t="str">
        <f>'高額レセ疾病傾向(患者数順)'!$D$8</f>
        <v>その他の心疾患</v>
      </c>
      <c r="G76" s="132" t="s">
        <v>663</v>
      </c>
      <c r="H76" s="40">
        <v>269</v>
      </c>
      <c r="I76" s="41">
        <v>706520350</v>
      </c>
      <c r="J76" s="42">
        <v>155646220</v>
      </c>
      <c r="K76" s="40">
        <f t="shared" si="16"/>
        <v>862166570</v>
      </c>
      <c r="L76" s="109">
        <f t="shared" si="15"/>
        <v>3205080.1858736058</v>
      </c>
      <c r="M76" s="242">
        <f t="shared" ref="M76:M79" si="18">IFERROR(H76/$Q$19,"-")</f>
        <v>1.0136026225554843E-2</v>
      </c>
      <c r="N76" s="26"/>
      <c r="O76" s="26"/>
      <c r="P76" s="165" t="s">
        <v>27</v>
      </c>
      <c r="Q76" s="120">
        <f>市区町村別_患者数!AM77</f>
        <v>2331</v>
      </c>
    </row>
    <row r="77" spans="1:17" ht="39.950000000000003" customHeight="1">
      <c r="A77" s="26"/>
      <c r="B77" s="322"/>
      <c r="C77" s="325"/>
      <c r="D77" s="333"/>
      <c r="E77" s="39" t="str">
        <f>'高額レセ疾病傾向(患者数順)'!$C$9</f>
        <v>2220</v>
      </c>
      <c r="F77" s="132" t="str">
        <f>'高額レセ疾病傾向(患者数順)'!$D$9</f>
        <v>その他の特殊目的用コード</v>
      </c>
      <c r="G77" s="132" t="s">
        <v>664</v>
      </c>
      <c r="H77" s="40">
        <v>219</v>
      </c>
      <c r="I77" s="41">
        <v>581486810</v>
      </c>
      <c r="J77" s="42">
        <v>104396560</v>
      </c>
      <c r="K77" s="40">
        <f t="shared" si="16"/>
        <v>685883370</v>
      </c>
      <c r="L77" s="109">
        <f t="shared" si="15"/>
        <v>3131887.5342465756</v>
      </c>
      <c r="M77" s="242">
        <f t="shared" si="18"/>
        <v>8.2520064810279216E-3</v>
      </c>
      <c r="N77" s="26"/>
      <c r="O77" s="26"/>
      <c r="P77" s="165" t="s">
        <v>28</v>
      </c>
      <c r="Q77" s="120">
        <f>市区町村別_患者数!AM78</f>
        <v>3173</v>
      </c>
    </row>
    <row r="78" spans="1:17" ht="39.950000000000003" customHeight="1">
      <c r="A78" s="26"/>
      <c r="B78" s="322"/>
      <c r="C78" s="325"/>
      <c r="D78" s="333"/>
      <c r="E78" s="39" t="str">
        <f>'高額レセ疾病傾向(患者数順)'!$C$10</f>
        <v>0210</v>
      </c>
      <c r="F78" s="132" t="str">
        <f>'高額レセ疾病傾向(患者数順)'!$D$10</f>
        <v>その他の悪性新生物＜腫瘍＞</v>
      </c>
      <c r="G78" s="132" t="s">
        <v>698</v>
      </c>
      <c r="H78" s="40">
        <v>238</v>
      </c>
      <c r="I78" s="41">
        <v>397819780</v>
      </c>
      <c r="J78" s="42">
        <v>447021050</v>
      </c>
      <c r="K78" s="40">
        <f t="shared" si="16"/>
        <v>844840830</v>
      </c>
      <c r="L78" s="109">
        <f t="shared" si="15"/>
        <v>3549751.3865546216</v>
      </c>
      <c r="M78" s="242">
        <f t="shared" si="18"/>
        <v>8.9679339839481512E-3</v>
      </c>
      <c r="N78" s="26"/>
      <c r="O78" s="26"/>
      <c r="P78" s="165" t="s">
        <v>29</v>
      </c>
      <c r="Q78" s="120">
        <f>市区町村別_患者数!AM79</f>
        <v>1448</v>
      </c>
    </row>
    <row r="79" spans="1:17" ht="39.950000000000003" customHeight="1" thickBot="1">
      <c r="A79" s="26"/>
      <c r="B79" s="323"/>
      <c r="C79" s="326"/>
      <c r="D79" s="334"/>
      <c r="E79" s="43" t="str">
        <f>'高額レセ疾病傾向(患者数順)'!$C$11</f>
        <v>1011</v>
      </c>
      <c r="F79" s="133" t="str">
        <f>'高額レセ疾病傾向(患者数順)'!$D$11</f>
        <v>その他の呼吸器系の疾患</v>
      </c>
      <c r="G79" s="133" t="s">
        <v>688</v>
      </c>
      <c r="H79" s="44">
        <v>241</v>
      </c>
      <c r="I79" s="45">
        <v>556649900</v>
      </c>
      <c r="J79" s="46">
        <v>129865800</v>
      </c>
      <c r="K79" s="44">
        <f t="shared" si="16"/>
        <v>686515700</v>
      </c>
      <c r="L79" s="110">
        <f t="shared" si="15"/>
        <v>2848612.8630705392</v>
      </c>
      <c r="M79" s="242">
        <f t="shared" si="18"/>
        <v>9.0809751686197673E-3</v>
      </c>
      <c r="N79" s="26"/>
      <c r="O79" s="26"/>
      <c r="P79" s="165" t="s">
        <v>221</v>
      </c>
      <c r="Q79" s="120">
        <f>市区町村別_患者数!AM80</f>
        <v>1366377</v>
      </c>
    </row>
    <row r="80" spans="1:17" ht="39.950000000000003" customHeight="1">
      <c r="A80" s="26"/>
      <c r="B80" s="321">
        <v>16</v>
      </c>
      <c r="C80" s="324" t="s">
        <v>54</v>
      </c>
      <c r="D80" s="332">
        <f>Q20</f>
        <v>17584</v>
      </c>
      <c r="E80" s="47" t="str">
        <f>'高額レセ疾病傾向(患者数順)'!$C$7</f>
        <v>1901</v>
      </c>
      <c r="F80" s="131" t="str">
        <f>'高額レセ疾病傾向(患者数順)'!$D$7</f>
        <v>骨折</v>
      </c>
      <c r="G80" s="131" t="s">
        <v>662</v>
      </c>
      <c r="H80" s="88">
        <v>256</v>
      </c>
      <c r="I80" s="89">
        <v>665041120</v>
      </c>
      <c r="J80" s="90">
        <v>105973420</v>
      </c>
      <c r="K80" s="88">
        <f t="shared" si="16"/>
        <v>771014540</v>
      </c>
      <c r="L80" s="111">
        <f t="shared" si="15"/>
        <v>3011775.546875</v>
      </c>
      <c r="M80" s="241">
        <f>IFERROR(H80/$Q$20,"-")</f>
        <v>1.4558689717925387E-2</v>
      </c>
      <c r="N80" s="26"/>
      <c r="O80" s="26"/>
      <c r="P80" s="26"/>
      <c r="Q80" s="26"/>
    </row>
    <row r="81" spans="1:17" ht="39.950000000000003" customHeight="1">
      <c r="A81" s="26"/>
      <c r="B81" s="322"/>
      <c r="C81" s="325"/>
      <c r="D81" s="333"/>
      <c r="E81" s="39" t="str">
        <f>'高額レセ疾病傾向(患者数順)'!$C$8</f>
        <v>0903</v>
      </c>
      <c r="F81" s="132" t="str">
        <f>'高額レセ疾病傾向(患者数順)'!$D$8</f>
        <v>その他の心疾患</v>
      </c>
      <c r="G81" s="132" t="s">
        <v>663</v>
      </c>
      <c r="H81" s="40">
        <v>183</v>
      </c>
      <c r="I81" s="41">
        <v>475108100</v>
      </c>
      <c r="J81" s="42">
        <v>116920510</v>
      </c>
      <c r="K81" s="40">
        <f t="shared" si="16"/>
        <v>592028610</v>
      </c>
      <c r="L81" s="109">
        <f t="shared" si="15"/>
        <v>3235129.0163934426</v>
      </c>
      <c r="M81" s="242">
        <f t="shared" ref="M81:M84" si="19">IFERROR(H81/$Q$20,"-")</f>
        <v>1.0407188353048226E-2</v>
      </c>
      <c r="N81" s="26"/>
      <c r="O81" s="26"/>
      <c r="P81" s="26"/>
      <c r="Q81" s="26"/>
    </row>
    <row r="82" spans="1:17" ht="39.950000000000003" customHeight="1">
      <c r="A82" s="26"/>
      <c r="B82" s="322"/>
      <c r="C82" s="325"/>
      <c r="D82" s="333"/>
      <c r="E82" s="39" t="str">
        <f>'高額レセ疾病傾向(患者数順)'!$C$9</f>
        <v>2220</v>
      </c>
      <c r="F82" s="132" t="str">
        <f>'高額レセ疾病傾向(患者数順)'!$D$9</f>
        <v>その他の特殊目的用コード</v>
      </c>
      <c r="G82" s="132" t="s">
        <v>664</v>
      </c>
      <c r="H82" s="40">
        <v>149</v>
      </c>
      <c r="I82" s="41">
        <v>385413920</v>
      </c>
      <c r="J82" s="42">
        <v>74585310</v>
      </c>
      <c r="K82" s="40">
        <f t="shared" si="16"/>
        <v>459999230</v>
      </c>
      <c r="L82" s="109">
        <f t="shared" si="15"/>
        <v>3087243.1543624159</v>
      </c>
      <c r="M82" s="242">
        <f t="shared" si="19"/>
        <v>8.4736123748862611E-3</v>
      </c>
      <c r="N82" s="26"/>
      <c r="O82" s="26"/>
      <c r="P82" s="26"/>
      <c r="Q82" s="26"/>
    </row>
    <row r="83" spans="1:17" ht="39.950000000000003" customHeight="1">
      <c r="A83" s="26"/>
      <c r="B83" s="322"/>
      <c r="C83" s="325"/>
      <c r="D83" s="333"/>
      <c r="E83" s="39" t="str">
        <f>'高額レセ疾病傾向(患者数順)'!$C$10</f>
        <v>0210</v>
      </c>
      <c r="F83" s="132" t="str">
        <f>'高額レセ疾病傾向(患者数順)'!$D$10</f>
        <v>その他の悪性新生物＜腫瘍＞</v>
      </c>
      <c r="G83" s="132" t="s">
        <v>699</v>
      </c>
      <c r="H83" s="40">
        <v>144</v>
      </c>
      <c r="I83" s="41">
        <v>308187520</v>
      </c>
      <c r="J83" s="42">
        <v>233677830</v>
      </c>
      <c r="K83" s="40">
        <f t="shared" si="16"/>
        <v>541865350</v>
      </c>
      <c r="L83" s="109">
        <f t="shared" si="15"/>
        <v>3762953.8194444445</v>
      </c>
      <c r="M83" s="242">
        <f t="shared" si="19"/>
        <v>8.1892629663330302E-3</v>
      </c>
      <c r="N83" s="26"/>
      <c r="O83" s="26"/>
      <c r="P83" s="26"/>
      <c r="Q83" s="26"/>
    </row>
    <row r="84" spans="1:17" ht="39.950000000000003" customHeight="1" thickBot="1">
      <c r="A84" s="26"/>
      <c r="B84" s="323"/>
      <c r="C84" s="326"/>
      <c r="D84" s="334"/>
      <c r="E84" s="43" t="str">
        <f>'高額レセ疾病傾向(患者数順)'!$C$11</f>
        <v>1011</v>
      </c>
      <c r="F84" s="133" t="str">
        <f>'高額レセ疾病傾向(患者数順)'!$D$11</f>
        <v>その他の呼吸器系の疾患</v>
      </c>
      <c r="G84" s="133" t="s">
        <v>685</v>
      </c>
      <c r="H84" s="44">
        <v>124</v>
      </c>
      <c r="I84" s="45">
        <v>270134470</v>
      </c>
      <c r="J84" s="46">
        <v>60691120</v>
      </c>
      <c r="K84" s="44">
        <f t="shared" si="16"/>
        <v>330825590</v>
      </c>
      <c r="L84" s="110">
        <f t="shared" si="15"/>
        <v>2667948.3064516131</v>
      </c>
      <c r="M84" s="243">
        <f t="shared" si="19"/>
        <v>7.0518653321201092E-3</v>
      </c>
      <c r="N84" s="26"/>
      <c r="O84" s="26"/>
      <c r="P84" s="26"/>
      <c r="Q84" s="26"/>
    </row>
    <row r="85" spans="1:17" ht="39.950000000000003" customHeight="1">
      <c r="A85" s="26"/>
      <c r="B85" s="321">
        <v>17</v>
      </c>
      <c r="C85" s="324" t="s">
        <v>106</v>
      </c>
      <c r="D85" s="332">
        <f>Q21</f>
        <v>24918</v>
      </c>
      <c r="E85" s="47" t="str">
        <f>'高額レセ疾病傾向(患者数順)'!$C$7</f>
        <v>1901</v>
      </c>
      <c r="F85" s="131" t="str">
        <f>'高額レセ疾病傾向(患者数順)'!$D$7</f>
        <v>骨折</v>
      </c>
      <c r="G85" s="131" t="s">
        <v>662</v>
      </c>
      <c r="H85" s="88">
        <v>407</v>
      </c>
      <c r="I85" s="89">
        <v>1055789040</v>
      </c>
      <c r="J85" s="90">
        <v>182163660</v>
      </c>
      <c r="K85" s="88">
        <f t="shared" si="16"/>
        <v>1237952700</v>
      </c>
      <c r="L85" s="111">
        <f t="shared" si="15"/>
        <v>3041652.8255528254</v>
      </c>
      <c r="M85" s="241">
        <f>IFERROR(H85/$Q$21,"-")</f>
        <v>1.6333574123123848E-2</v>
      </c>
      <c r="N85" s="26"/>
      <c r="O85" s="26"/>
      <c r="P85" s="26"/>
      <c r="Q85" s="26"/>
    </row>
    <row r="86" spans="1:17" ht="39.950000000000003" customHeight="1">
      <c r="A86" s="26"/>
      <c r="B86" s="322"/>
      <c r="C86" s="325"/>
      <c r="D86" s="333"/>
      <c r="E86" s="39" t="str">
        <f>'高額レセ疾病傾向(患者数順)'!$C$8</f>
        <v>0903</v>
      </c>
      <c r="F86" s="132" t="str">
        <f>'高額レセ疾病傾向(患者数順)'!$D$8</f>
        <v>その他の心疾患</v>
      </c>
      <c r="G86" s="132" t="s">
        <v>689</v>
      </c>
      <c r="H86" s="40">
        <v>285</v>
      </c>
      <c r="I86" s="41">
        <v>849845550</v>
      </c>
      <c r="J86" s="42">
        <v>199769800</v>
      </c>
      <c r="K86" s="40">
        <f t="shared" si="16"/>
        <v>1049615350</v>
      </c>
      <c r="L86" s="109">
        <f t="shared" si="15"/>
        <v>3682860.8771929825</v>
      </c>
      <c r="M86" s="242">
        <f t="shared" ref="M86:M89" si="20">IFERROR(H86/$Q$21,"-")</f>
        <v>1.1437515049361907E-2</v>
      </c>
      <c r="N86" s="26"/>
      <c r="O86" s="26"/>
      <c r="P86" s="26"/>
      <c r="Q86" s="26"/>
    </row>
    <row r="87" spans="1:17" ht="39.950000000000003" customHeight="1">
      <c r="A87" s="26"/>
      <c r="B87" s="322"/>
      <c r="C87" s="325"/>
      <c r="D87" s="333"/>
      <c r="E87" s="39" t="str">
        <f>'高額レセ疾病傾向(患者数順)'!$C$9</f>
        <v>2220</v>
      </c>
      <c r="F87" s="132" t="str">
        <f>'高額レセ疾病傾向(患者数順)'!$D$9</f>
        <v>その他の特殊目的用コード</v>
      </c>
      <c r="G87" s="132" t="s">
        <v>664</v>
      </c>
      <c r="H87" s="40">
        <v>240</v>
      </c>
      <c r="I87" s="41">
        <v>536380570</v>
      </c>
      <c r="J87" s="42">
        <v>102388270</v>
      </c>
      <c r="K87" s="40">
        <f t="shared" si="16"/>
        <v>638768840</v>
      </c>
      <c r="L87" s="109">
        <f t="shared" si="15"/>
        <v>2661536.8333333335</v>
      </c>
      <c r="M87" s="242">
        <f t="shared" si="20"/>
        <v>9.6315916205152903E-3</v>
      </c>
      <c r="N87" s="26"/>
      <c r="O87" s="26"/>
      <c r="P87" s="26"/>
      <c r="Q87" s="26"/>
    </row>
    <row r="88" spans="1:17" ht="39.950000000000003" customHeight="1">
      <c r="A88" s="26"/>
      <c r="B88" s="322"/>
      <c r="C88" s="325"/>
      <c r="D88" s="333"/>
      <c r="E88" s="39" t="str">
        <f>'高額レセ疾病傾向(患者数順)'!$C$10</f>
        <v>0210</v>
      </c>
      <c r="F88" s="132" t="str">
        <f>'高額レセ疾病傾向(患者数順)'!$D$10</f>
        <v>その他の悪性新生物＜腫瘍＞</v>
      </c>
      <c r="G88" s="132" t="s">
        <v>692</v>
      </c>
      <c r="H88" s="40">
        <v>201</v>
      </c>
      <c r="I88" s="41">
        <v>395270320</v>
      </c>
      <c r="J88" s="42">
        <v>436039210</v>
      </c>
      <c r="K88" s="40">
        <f t="shared" si="16"/>
        <v>831309530</v>
      </c>
      <c r="L88" s="109">
        <f t="shared" si="15"/>
        <v>4135868.3084577112</v>
      </c>
      <c r="M88" s="242">
        <f t="shared" si="20"/>
        <v>8.0664579821815557E-3</v>
      </c>
      <c r="N88" s="26"/>
      <c r="O88" s="26"/>
      <c r="P88" s="26"/>
      <c r="Q88" s="26"/>
    </row>
    <row r="89" spans="1:17" ht="39.950000000000003" customHeight="1" thickBot="1">
      <c r="A89" s="26"/>
      <c r="B89" s="323"/>
      <c r="C89" s="326"/>
      <c r="D89" s="334"/>
      <c r="E89" s="43" t="str">
        <f>'高額レセ疾病傾向(患者数順)'!$C$11</f>
        <v>1011</v>
      </c>
      <c r="F89" s="133" t="str">
        <f>'高額レセ疾病傾向(患者数順)'!$D$11</f>
        <v>その他の呼吸器系の疾患</v>
      </c>
      <c r="G89" s="133" t="s">
        <v>700</v>
      </c>
      <c r="H89" s="44">
        <v>209</v>
      </c>
      <c r="I89" s="45">
        <v>540325640</v>
      </c>
      <c r="J89" s="46">
        <v>100030370</v>
      </c>
      <c r="K89" s="44">
        <f t="shared" si="16"/>
        <v>640356010</v>
      </c>
      <c r="L89" s="110">
        <f t="shared" si="15"/>
        <v>3063904.3540669857</v>
      </c>
      <c r="M89" s="242">
        <f t="shared" si="20"/>
        <v>8.3875110361987318E-3</v>
      </c>
      <c r="N89" s="26"/>
      <c r="O89" s="26"/>
      <c r="P89" s="26"/>
      <c r="Q89" s="26"/>
    </row>
    <row r="90" spans="1:17" ht="39.950000000000003" customHeight="1">
      <c r="A90" s="26"/>
      <c r="B90" s="321">
        <v>18</v>
      </c>
      <c r="C90" s="324" t="s">
        <v>55</v>
      </c>
      <c r="D90" s="332">
        <f>Q22</f>
        <v>22386</v>
      </c>
      <c r="E90" s="47" t="str">
        <f>'高額レセ疾病傾向(患者数順)'!$C$7</f>
        <v>1901</v>
      </c>
      <c r="F90" s="131" t="str">
        <f>'高額レセ疾病傾向(患者数順)'!$D$7</f>
        <v>骨折</v>
      </c>
      <c r="G90" s="131" t="s">
        <v>662</v>
      </c>
      <c r="H90" s="88">
        <v>342</v>
      </c>
      <c r="I90" s="89">
        <v>940374630</v>
      </c>
      <c r="J90" s="90">
        <v>138174330</v>
      </c>
      <c r="K90" s="88">
        <f t="shared" si="16"/>
        <v>1078548960</v>
      </c>
      <c r="L90" s="111">
        <f t="shared" si="15"/>
        <v>3153651.9298245613</v>
      </c>
      <c r="M90" s="241">
        <f>IFERROR(H90/$Q$22,"-")</f>
        <v>1.5277405521307961E-2</v>
      </c>
      <c r="N90" s="26"/>
      <c r="O90" s="26"/>
      <c r="P90" s="26"/>
      <c r="Q90" s="26"/>
    </row>
    <row r="91" spans="1:17" ht="39.950000000000003" customHeight="1">
      <c r="A91" s="26"/>
      <c r="B91" s="322"/>
      <c r="C91" s="325"/>
      <c r="D91" s="333"/>
      <c r="E91" s="39" t="str">
        <f>'高額レセ疾病傾向(患者数順)'!$C$8</f>
        <v>0903</v>
      </c>
      <c r="F91" s="132" t="str">
        <f>'高額レセ疾病傾向(患者数順)'!$D$8</f>
        <v>その他の心疾患</v>
      </c>
      <c r="G91" s="132" t="s">
        <v>676</v>
      </c>
      <c r="H91" s="40">
        <v>268</v>
      </c>
      <c r="I91" s="41">
        <v>757326210</v>
      </c>
      <c r="J91" s="42">
        <v>175706740</v>
      </c>
      <c r="K91" s="40">
        <f t="shared" si="16"/>
        <v>933032950</v>
      </c>
      <c r="L91" s="109">
        <f t="shared" si="15"/>
        <v>3481466.2313432838</v>
      </c>
      <c r="M91" s="242">
        <f t="shared" ref="M91:M94" si="21">IFERROR(H91/$Q$22,"-")</f>
        <v>1.1971768069329045E-2</v>
      </c>
      <c r="N91" s="26"/>
      <c r="O91" s="26"/>
      <c r="P91" s="26"/>
      <c r="Q91" s="26"/>
    </row>
    <row r="92" spans="1:17" ht="39.950000000000003" customHeight="1">
      <c r="A92" s="26"/>
      <c r="B92" s="322"/>
      <c r="C92" s="325"/>
      <c r="D92" s="333"/>
      <c r="E92" s="39" t="str">
        <f>'高額レセ疾病傾向(患者数順)'!$C$9</f>
        <v>2220</v>
      </c>
      <c r="F92" s="132" t="str">
        <f>'高額レセ疾病傾向(患者数順)'!$D$9</f>
        <v>その他の特殊目的用コード</v>
      </c>
      <c r="G92" s="132" t="s">
        <v>701</v>
      </c>
      <c r="H92" s="40">
        <v>198</v>
      </c>
      <c r="I92" s="41">
        <v>477650080</v>
      </c>
      <c r="J92" s="42">
        <v>96242860</v>
      </c>
      <c r="K92" s="40">
        <f t="shared" si="16"/>
        <v>573892940</v>
      </c>
      <c r="L92" s="109">
        <f t="shared" si="15"/>
        <v>2898449.1919191917</v>
      </c>
      <c r="M92" s="242">
        <f t="shared" si="21"/>
        <v>8.8448137228625042E-3</v>
      </c>
      <c r="N92" s="26"/>
      <c r="O92" s="26"/>
      <c r="P92" s="26"/>
      <c r="Q92" s="26"/>
    </row>
    <row r="93" spans="1:17" ht="39.950000000000003" customHeight="1">
      <c r="A93" s="26"/>
      <c r="B93" s="322"/>
      <c r="C93" s="325"/>
      <c r="D93" s="333"/>
      <c r="E93" s="39" t="str">
        <f>'高額レセ疾病傾向(患者数順)'!$C$10</f>
        <v>0210</v>
      </c>
      <c r="F93" s="132" t="str">
        <f>'高額レセ疾病傾向(患者数順)'!$D$10</f>
        <v>その他の悪性新生物＜腫瘍＞</v>
      </c>
      <c r="G93" s="132" t="s">
        <v>665</v>
      </c>
      <c r="H93" s="40">
        <v>179</v>
      </c>
      <c r="I93" s="41">
        <v>354320790</v>
      </c>
      <c r="J93" s="42">
        <v>282043160</v>
      </c>
      <c r="K93" s="40">
        <f t="shared" si="16"/>
        <v>636363950</v>
      </c>
      <c r="L93" s="109">
        <f t="shared" si="15"/>
        <v>3555105.8659217879</v>
      </c>
      <c r="M93" s="242">
        <f t="shared" si="21"/>
        <v>7.9960689716787273E-3</v>
      </c>
      <c r="N93" s="26"/>
      <c r="O93" s="26"/>
      <c r="P93" s="26"/>
      <c r="Q93" s="26"/>
    </row>
    <row r="94" spans="1:17" ht="39.950000000000003" customHeight="1" thickBot="1">
      <c r="A94" s="26"/>
      <c r="B94" s="323"/>
      <c r="C94" s="326"/>
      <c r="D94" s="334"/>
      <c r="E94" s="43" t="str">
        <f>'高額レセ疾病傾向(患者数順)'!$C$11</f>
        <v>1011</v>
      </c>
      <c r="F94" s="133" t="str">
        <f>'高額レセ疾病傾向(患者数順)'!$D$11</f>
        <v>その他の呼吸器系の疾患</v>
      </c>
      <c r="G94" s="133" t="s">
        <v>666</v>
      </c>
      <c r="H94" s="44">
        <v>206</v>
      </c>
      <c r="I94" s="45">
        <v>469010490</v>
      </c>
      <c r="J94" s="46">
        <v>126805940</v>
      </c>
      <c r="K94" s="44">
        <f t="shared" si="16"/>
        <v>595816430</v>
      </c>
      <c r="L94" s="110">
        <f t="shared" si="15"/>
        <v>2892312.7669902914</v>
      </c>
      <c r="M94" s="243">
        <f t="shared" si="21"/>
        <v>9.2021799338872518E-3</v>
      </c>
      <c r="N94" s="26"/>
      <c r="O94" s="26"/>
      <c r="P94" s="26"/>
      <c r="Q94" s="26"/>
    </row>
    <row r="95" spans="1:17" ht="39.950000000000003" customHeight="1">
      <c r="A95" s="26"/>
      <c r="B95" s="321">
        <v>19</v>
      </c>
      <c r="C95" s="324" t="s">
        <v>107</v>
      </c>
      <c r="D95" s="332">
        <f>Q23</f>
        <v>15563</v>
      </c>
      <c r="E95" s="47" t="str">
        <f>'高額レセ疾病傾向(患者数順)'!$C$7</f>
        <v>1901</v>
      </c>
      <c r="F95" s="131" t="str">
        <f>'高額レセ疾病傾向(患者数順)'!$D$7</f>
        <v>骨折</v>
      </c>
      <c r="G95" s="131" t="s">
        <v>662</v>
      </c>
      <c r="H95" s="88">
        <v>278</v>
      </c>
      <c r="I95" s="89">
        <v>707628140</v>
      </c>
      <c r="J95" s="90">
        <v>119988040</v>
      </c>
      <c r="K95" s="88">
        <f t="shared" si="16"/>
        <v>827616180</v>
      </c>
      <c r="L95" s="111">
        <f t="shared" si="15"/>
        <v>2977036.6187050361</v>
      </c>
      <c r="M95" s="241">
        <f>IFERROR(H95/$Q$23,"-")</f>
        <v>1.7862879907472852E-2</v>
      </c>
      <c r="N95" s="26"/>
      <c r="O95" s="26"/>
      <c r="P95" s="26"/>
      <c r="Q95" s="26"/>
    </row>
    <row r="96" spans="1:17" ht="39.950000000000003" customHeight="1">
      <c r="A96" s="26"/>
      <c r="B96" s="322"/>
      <c r="C96" s="325"/>
      <c r="D96" s="333"/>
      <c r="E96" s="39" t="str">
        <f>'高額レセ疾病傾向(患者数順)'!$C$8</f>
        <v>0903</v>
      </c>
      <c r="F96" s="132" t="str">
        <f>'高額レセ疾病傾向(患者数順)'!$D$8</f>
        <v>その他の心疾患</v>
      </c>
      <c r="G96" s="132" t="s">
        <v>670</v>
      </c>
      <c r="H96" s="40">
        <v>203</v>
      </c>
      <c r="I96" s="41">
        <v>552244620</v>
      </c>
      <c r="J96" s="42">
        <v>117867740</v>
      </c>
      <c r="K96" s="40">
        <f t="shared" si="16"/>
        <v>670112360</v>
      </c>
      <c r="L96" s="109">
        <f t="shared" si="15"/>
        <v>3301046.1083743842</v>
      </c>
      <c r="M96" s="242">
        <f t="shared" ref="M96:M99" si="22">IFERROR(H96/$Q$23,"-")</f>
        <v>1.304375763027694E-2</v>
      </c>
      <c r="N96" s="26"/>
      <c r="O96" s="26"/>
      <c r="P96" s="26"/>
      <c r="Q96" s="26"/>
    </row>
    <row r="97" spans="1:17" ht="39.950000000000003" customHeight="1">
      <c r="A97" s="26"/>
      <c r="B97" s="322"/>
      <c r="C97" s="325"/>
      <c r="D97" s="333"/>
      <c r="E97" s="39" t="str">
        <f>'高額レセ疾病傾向(患者数順)'!$C$9</f>
        <v>2220</v>
      </c>
      <c r="F97" s="132" t="str">
        <f>'高額レセ疾病傾向(患者数順)'!$D$9</f>
        <v>その他の特殊目的用コード</v>
      </c>
      <c r="G97" s="132" t="s">
        <v>664</v>
      </c>
      <c r="H97" s="40">
        <v>125</v>
      </c>
      <c r="I97" s="41">
        <v>317100060</v>
      </c>
      <c r="J97" s="42">
        <v>49871220</v>
      </c>
      <c r="K97" s="40">
        <f t="shared" si="16"/>
        <v>366971280</v>
      </c>
      <c r="L97" s="109">
        <f t="shared" si="15"/>
        <v>2935770.24</v>
      </c>
      <c r="M97" s="242">
        <f t="shared" si="22"/>
        <v>8.0318704619931885E-3</v>
      </c>
      <c r="N97" s="26"/>
      <c r="O97" s="26"/>
      <c r="P97" s="26"/>
      <c r="Q97" s="26"/>
    </row>
    <row r="98" spans="1:17" ht="39.950000000000003" customHeight="1">
      <c r="A98" s="26"/>
      <c r="B98" s="322"/>
      <c r="C98" s="325"/>
      <c r="D98" s="333"/>
      <c r="E98" s="39" t="str">
        <f>'高額レセ疾病傾向(患者数順)'!$C$10</f>
        <v>0210</v>
      </c>
      <c r="F98" s="132" t="str">
        <f>'高額レセ疾病傾向(患者数順)'!$D$10</f>
        <v>その他の悪性新生物＜腫瘍＞</v>
      </c>
      <c r="G98" s="132" t="s">
        <v>702</v>
      </c>
      <c r="H98" s="40">
        <v>121</v>
      </c>
      <c r="I98" s="41">
        <v>249627910</v>
      </c>
      <c r="J98" s="42">
        <v>197892760</v>
      </c>
      <c r="K98" s="40">
        <f t="shared" si="16"/>
        <v>447520670</v>
      </c>
      <c r="L98" s="109">
        <f t="shared" si="15"/>
        <v>3698517.9338842975</v>
      </c>
      <c r="M98" s="242">
        <f t="shared" si="22"/>
        <v>7.7748506072094067E-3</v>
      </c>
      <c r="N98" s="26"/>
      <c r="O98" s="26"/>
      <c r="P98" s="26"/>
      <c r="Q98" s="26"/>
    </row>
    <row r="99" spans="1:17" ht="39.950000000000003" customHeight="1" thickBot="1">
      <c r="A99" s="26"/>
      <c r="B99" s="323"/>
      <c r="C99" s="326"/>
      <c r="D99" s="334"/>
      <c r="E99" s="43" t="str">
        <f>'高額レセ疾病傾向(患者数順)'!$C$11</f>
        <v>1011</v>
      </c>
      <c r="F99" s="133" t="str">
        <f>'高額レセ疾病傾向(患者数順)'!$D$11</f>
        <v>その他の呼吸器系の疾患</v>
      </c>
      <c r="G99" s="133" t="s">
        <v>672</v>
      </c>
      <c r="H99" s="44">
        <v>131</v>
      </c>
      <c r="I99" s="45">
        <v>274713980</v>
      </c>
      <c r="J99" s="46">
        <v>50669070</v>
      </c>
      <c r="K99" s="44">
        <f t="shared" si="16"/>
        <v>325383050</v>
      </c>
      <c r="L99" s="110">
        <f t="shared" si="15"/>
        <v>2483840.0763358776</v>
      </c>
      <c r="M99" s="242">
        <f t="shared" si="22"/>
        <v>8.4174002441688624E-3</v>
      </c>
      <c r="N99" s="26"/>
      <c r="O99" s="26"/>
      <c r="P99" s="26"/>
      <c r="Q99" s="26"/>
    </row>
    <row r="100" spans="1:17" ht="39.950000000000003" customHeight="1">
      <c r="A100" s="26"/>
      <c r="B100" s="321">
        <v>20</v>
      </c>
      <c r="C100" s="324" t="s">
        <v>108</v>
      </c>
      <c r="D100" s="332">
        <f>Q24</f>
        <v>23794</v>
      </c>
      <c r="E100" s="47" t="str">
        <f>'高額レセ疾病傾向(患者数順)'!$C$7</f>
        <v>1901</v>
      </c>
      <c r="F100" s="131" t="str">
        <f>'高額レセ疾病傾向(患者数順)'!$D$7</f>
        <v>骨折</v>
      </c>
      <c r="G100" s="131" t="s">
        <v>662</v>
      </c>
      <c r="H100" s="88">
        <v>347</v>
      </c>
      <c r="I100" s="89">
        <v>946368550</v>
      </c>
      <c r="J100" s="90">
        <v>140702250</v>
      </c>
      <c r="K100" s="88">
        <f t="shared" si="16"/>
        <v>1087070800</v>
      </c>
      <c r="L100" s="111">
        <f t="shared" si="15"/>
        <v>3132768.8760806918</v>
      </c>
      <c r="M100" s="241">
        <f>IFERROR(H100/$Q$24,"-")</f>
        <v>1.4583508447507776E-2</v>
      </c>
      <c r="N100" s="26"/>
      <c r="O100" s="26"/>
      <c r="P100" s="26"/>
      <c r="Q100" s="26"/>
    </row>
    <row r="101" spans="1:17" ht="39.950000000000003" customHeight="1">
      <c r="A101" s="26"/>
      <c r="B101" s="322"/>
      <c r="C101" s="325"/>
      <c r="D101" s="333"/>
      <c r="E101" s="39" t="str">
        <f>'高額レセ疾病傾向(患者数順)'!$C$8</f>
        <v>0903</v>
      </c>
      <c r="F101" s="132" t="str">
        <f>'高額レセ疾病傾向(患者数順)'!$D$8</f>
        <v>その他の心疾患</v>
      </c>
      <c r="G101" s="132" t="s">
        <v>670</v>
      </c>
      <c r="H101" s="40">
        <v>291</v>
      </c>
      <c r="I101" s="41">
        <v>814617500</v>
      </c>
      <c r="J101" s="42">
        <v>177781560</v>
      </c>
      <c r="K101" s="40">
        <f t="shared" si="16"/>
        <v>992399060</v>
      </c>
      <c r="L101" s="109">
        <f t="shared" si="15"/>
        <v>3410306.0481099659</v>
      </c>
      <c r="M101" s="242">
        <f t="shared" ref="M101:M104" si="23">IFERROR(H101/$Q$24,"-")</f>
        <v>1.2229973943010843E-2</v>
      </c>
      <c r="N101" s="26"/>
      <c r="O101" s="26"/>
      <c r="P101" s="26"/>
      <c r="Q101" s="26"/>
    </row>
    <row r="102" spans="1:17" ht="39.950000000000003" customHeight="1">
      <c r="A102" s="26"/>
      <c r="B102" s="322"/>
      <c r="C102" s="325"/>
      <c r="D102" s="333"/>
      <c r="E102" s="39" t="str">
        <f>'高額レセ疾病傾向(患者数順)'!$C$9</f>
        <v>2220</v>
      </c>
      <c r="F102" s="132" t="str">
        <f>'高額レセ疾病傾向(患者数順)'!$D$9</f>
        <v>その他の特殊目的用コード</v>
      </c>
      <c r="G102" s="132" t="s">
        <v>664</v>
      </c>
      <c r="H102" s="40">
        <v>212</v>
      </c>
      <c r="I102" s="41">
        <v>513440880</v>
      </c>
      <c r="J102" s="42">
        <v>92510040</v>
      </c>
      <c r="K102" s="40">
        <f t="shared" si="16"/>
        <v>605950920</v>
      </c>
      <c r="L102" s="109">
        <f t="shared" si="15"/>
        <v>2858259.0566037735</v>
      </c>
      <c r="M102" s="242">
        <f t="shared" si="23"/>
        <v>8.9098091955955288E-3</v>
      </c>
      <c r="N102" s="26"/>
      <c r="O102" s="26"/>
      <c r="P102" s="26"/>
      <c r="Q102" s="26"/>
    </row>
    <row r="103" spans="1:17" ht="39.950000000000003" customHeight="1">
      <c r="A103" s="26"/>
      <c r="B103" s="322"/>
      <c r="C103" s="325"/>
      <c r="D103" s="333"/>
      <c r="E103" s="39" t="str">
        <f>'高額レセ疾病傾向(患者数順)'!$C$10</f>
        <v>0210</v>
      </c>
      <c r="F103" s="132" t="str">
        <f>'高額レセ疾病傾向(患者数順)'!$D$10</f>
        <v>その他の悪性新生物＜腫瘍＞</v>
      </c>
      <c r="G103" s="132" t="s">
        <v>703</v>
      </c>
      <c r="H103" s="40">
        <v>189</v>
      </c>
      <c r="I103" s="41">
        <v>376217980</v>
      </c>
      <c r="J103" s="42">
        <v>429924800</v>
      </c>
      <c r="K103" s="40">
        <f t="shared" si="16"/>
        <v>806142780</v>
      </c>
      <c r="L103" s="109">
        <f t="shared" si="15"/>
        <v>4265305.7142857146</v>
      </c>
      <c r="M103" s="242">
        <f t="shared" si="23"/>
        <v>7.9431789526771459E-3</v>
      </c>
      <c r="N103" s="26"/>
      <c r="O103" s="26"/>
      <c r="P103" s="26"/>
      <c r="Q103" s="26"/>
    </row>
    <row r="104" spans="1:17" ht="39.950000000000003" customHeight="1" thickBot="1">
      <c r="A104" s="26"/>
      <c r="B104" s="323"/>
      <c r="C104" s="326"/>
      <c r="D104" s="334"/>
      <c r="E104" s="43" t="str">
        <f>'高額レセ疾病傾向(患者数順)'!$C$11</f>
        <v>1011</v>
      </c>
      <c r="F104" s="133" t="str">
        <f>'高額レセ疾病傾向(患者数順)'!$D$11</f>
        <v>その他の呼吸器系の疾患</v>
      </c>
      <c r="G104" s="133" t="s">
        <v>666</v>
      </c>
      <c r="H104" s="44">
        <v>204</v>
      </c>
      <c r="I104" s="45">
        <v>463998790</v>
      </c>
      <c r="J104" s="46">
        <v>97203860</v>
      </c>
      <c r="K104" s="44">
        <f t="shared" si="16"/>
        <v>561202650</v>
      </c>
      <c r="L104" s="110">
        <f t="shared" si="15"/>
        <v>2750993.3823529412</v>
      </c>
      <c r="M104" s="243">
        <f t="shared" si="23"/>
        <v>8.5735899806673958E-3</v>
      </c>
      <c r="N104" s="26"/>
      <c r="O104" s="26"/>
      <c r="P104" s="26"/>
      <c r="Q104" s="26"/>
    </row>
    <row r="105" spans="1:17" ht="39.950000000000003" customHeight="1">
      <c r="A105" s="26"/>
      <c r="B105" s="321">
        <v>21</v>
      </c>
      <c r="C105" s="324" t="s">
        <v>109</v>
      </c>
      <c r="D105" s="332">
        <f>Q25</f>
        <v>15666</v>
      </c>
      <c r="E105" s="47" t="str">
        <f>'高額レセ疾病傾向(患者数順)'!$C$7</f>
        <v>1901</v>
      </c>
      <c r="F105" s="131" t="str">
        <f>'高額レセ疾病傾向(患者数順)'!$D$7</f>
        <v>骨折</v>
      </c>
      <c r="G105" s="131" t="s">
        <v>662</v>
      </c>
      <c r="H105" s="88">
        <v>215</v>
      </c>
      <c r="I105" s="89">
        <v>619499540</v>
      </c>
      <c r="J105" s="90">
        <v>89689760</v>
      </c>
      <c r="K105" s="88">
        <f t="shared" si="16"/>
        <v>709189300</v>
      </c>
      <c r="L105" s="111">
        <f t="shared" si="15"/>
        <v>3298554.8837209302</v>
      </c>
      <c r="M105" s="241">
        <f>IFERROR(H105/$Q$25,"-")</f>
        <v>1.3723988254819354E-2</v>
      </c>
      <c r="N105" s="26"/>
      <c r="O105" s="26"/>
      <c r="P105" s="26"/>
      <c r="Q105" s="26"/>
    </row>
    <row r="106" spans="1:17" ht="39.950000000000003" customHeight="1">
      <c r="A106" s="26"/>
      <c r="B106" s="322"/>
      <c r="C106" s="325"/>
      <c r="D106" s="333"/>
      <c r="E106" s="39" t="str">
        <f>'高額レセ疾病傾向(患者数順)'!$C$8</f>
        <v>0903</v>
      </c>
      <c r="F106" s="132" t="str">
        <f>'高額レセ疾病傾向(患者数順)'!$D$8</f>
        <v>その他の心疾患</v>
      </c>
      <c r="G106" s="132" t="s">
        <v>694</v>
      </c>
      <c r="H106" s="40">
        <v>169</v>
      </c>
      <c r="I106" s="41">
        <v>469266490</v>
      </c>
      <c r="J106" s="42">
        <v>99108050</v>
      </c>
      <c r="K106" s="40">
        <f t="shared" si="16"/>
        <v>568374540</v>
      </c>
      <c r="L106" s="109">
        <f t="shared" si="15"/>
        <v>3363162.9585798816</v>
      </c>
      <c r="M106" s="242">
        <f t="shared" ref="M106:M109" si="24">IFERROR(H106/$Q$25,"-")</f>
        <v>1.0787693093323119E-2</v>
      </c>
      <c r="N106" s="26"/>
      <c r="O106" s="26"/>
      <c r="P106" s="26"/>
      <c r="Q106" s="26"/>
    </row>
    <row r="107" spans="1:17" ht="39.950000000000003" customHeight="1">
      <c r="A107" s="26"/>
      <c r="B107" s="322"/>
      <c r="C107" s="325"/>
      <c r="D107" s="333"/>
      <c r="E107" s="39" t="str">
        <f>'高額レセ疾病傾向(患者数順)'!$C$9</f>
        <v>2220</v>
      </c>
      <c r="F107" s="132" t="str">
        <f>'高額レセ疾病傾向(患者数順)'!$D$9</f>
        <v>その他の特殊目的用コード</v>
      </c>
      <c r="G107" s="132" t="s">
        <v>664</v>
      </c>
      <c r="H107" s="40">
        <v>140</v>
      </c>
      <c r="I107" s="41">
        <v>377291020</v>
      </c>
      <c r="J107" s="42">
        <v>60507560</v>
      </c>
      <c r="K107" s="40">
        <f t="shared" si="16"/>
        <v>437798580</v>
      </c>
      <c r="L107" s="109">
        <f t="shared" si="15"/>
        <v>3127132.7142857141</v>
      </c>
      <c r="M107" s="242">
        <f t="shared" si="24"/>
        <v>8.9365504915102766E-3</v>
      </c>
      <c r="N107" s="26"/>
      <c r="O107" s="26"/>
      <c r="P107" s="26"/>
      <c r="Q107" s="26"/>
    </row>
    <row r="108" spans="1:17" ht="39.950000000000003" customHeight="1">
      <c r="A108" s="26"/>
      <c r="B108" s="322"/>
      <c r="C108" s="325"/>
      <c r="D108" s="333"/>
      <c r="E108" s="39" t="str">
        <f>'高額レセ疾病傾向(患者数順)'!$C$10</f>
        <v>0210</v>
      </c>
      <c r="F108" s="132" t="str">
        <f>'高額レセ疾病傾向(患者数順)'!$D$10</f>
        <v>その他の悪性新生物＜腫瘍＞</v>
      </c>
      <c r="G108" s="132" t="s">
        <v>704</v>
      </c>
      <c r="H108" s="40">
        <v>151</v>
      </c>
      <c r="I108" s="41">
        <v>323486290</v>
      </c>
      <c r="J108" s="42">
        <v>302686180</v>
      </c>
      <c r="K108" s="40">
        <f t="shared" si="16"/>
        <v>626172470</v>
      </c>
      <c r="L108" s="109">
        <f t="shared" si="15"/>
        <v>4146837.5496688741</v>
      </c>
      <c r="M108" s="242">
        <f t="shared" si="24"/>
        <v>9.638708030128942E-3</v>
      </c>
      <c r="N108" s="26"/>
      <c r="O108" s="26"/>
      <c r="P108" s="26"/>
      <c r="Q108" s="26"/>
    </row>
    <row r="109" spans="1:17" ht="39.950000000000003" customHeight="1" thickBot="1">
      <c r="A109" s="26"/>
      <c r="B109" s="323"/>
      <c r="C109" s="326"/>
      <c r="D109" s="334"/>
      <c r="E109" s="43" t="str">
        <f>'高額レセ疾病傾向(患者数順)'!$C$11</f>
        <v>1011</v>
      </c>
      <c r="F109" s="133" t="str">
        <f>'高額レセ疾病傾向(患者数順)'!$D$11</f>
        <v>その他の呼吸器系の疾患</v>
      </c>
      <c r="G109" s="133" t="s">
        <v>688</v>
      </c>
      <c r="H109" s="44">
        <v>126</v>
      </c>
      <c r="I109" s="45">
        <v>319646410</v>
      </c>
      <c r="J109" s="46">
        <v>63873450</v>
      </c>
      <c r="K109" s="44">
        <f t="shared" si="16"/>
        <v>383519860</v>
      </c>
      <c r="L109" s="110">
        <f t="shared" si="15"/>
        <v>3043808.4126984128</v>
      </c>
      <c r="M109" s="243">
        <f t="shared" si="24"/>
        <v>8.0428954423592495E-3</v>
      </c>
      <c r="N109" s="26"/>
      <c r="O109" s="26"/>
      <c r="P109" s="26"/>
      <c r="Q109" s="26"/>
    </row>
    <row r="110" spans="1:17" ht="39.950000000000003" customHeight="1">
      <c r="A110" s="26"/>
      <c r="B110" s="321">
        <v>22</v>
      </c>
      <c r="C110" s="324" t="s">
        <v>56</v>
      </c>
      <c r="D110" s="332">
        <f>Q26</f>
        <v>20473</v>
      </c>
      <c r="E110" s="47" t="str">
        <f>'高額レセ疾病傾向(患者数順)'!$C$7</f>
        <v>1901</v>
      </c>
      <c r="F110" s="131" t="str">
        <f>'高額レセ疾病傾向(患者数順)'!$D$7</f>
        <v>骨折</v>
      </c>
      <c r="G110" s="131" t="s">
        <v>662</v>
      </c>
      <c r="H110" s="88">
        <v>342</v>
      </c>
      <c r="I110" s="89">
        <v>876333210</v>
      </c>
      <c r="J110" s="90">
        <v>152722730</v>
      </c>
      <c r="K110" s="88">
        <f t="shared" si="16"/>
        <v>1029055940</v>
      </c>
      <c r="L110" s="111">
        <f t="shared" si="15"/>
        <v>3008935.4970760234</v>
      </c>
      <c r="M110" s="241">
        <f>IFERROR(H110/$Q$26,"-")</f>
        <v>1.6704928442338691E-2</v>
      </c>
      <c r="N110" s="26"/>
      <c r="O110" s="26"/>
      <c r="P110" s="26"/>
      <c r="Q110" s="26"/>
    </row>
    <row r="111" spans="1:17" ht="39.950000000000003" customHeight="1">
      <c r="A111" s="26"/>
      <c r="B111" s="322"/>
      <c r="C111" s="325"/>
      <c r="D111" s="333"/>
      <c r="E111" s="39" t="str">
        <f>'高額レセ疾病傾向(患者数順)'!$C$8</f>
        <v>0903</v>
      </c>
      <c r="F111" s="132" t="str">
        <f>'高額レセ疾病傾向(患者数順)'!$D$8</f>
        <v>その他の心疾患</v>
      </c>
      <c r="G111" s="132" t="s">
        <v>705</v>
      </c>
      <c r="H111" s="40">
        <v>223</v>
      </c>
      <c r="I111" s="41">
        <v>575523910</v>
      </c>
      <c r="J111" s="42">
        <v>166882720</v>
      </c>
      <c r="K111" s="40">
        <f t="shared" si="16"/>
        <v>742406630</v>
      </c>
      <c r="L111" s="109">
        <f t="shared" si="15"/>
        <v>3329177.7130044843</v>
      </c>
      <c r="M111" s="242">
        <f t="shared" ref="M111:M114" si="25">IFERROR(H111/$Q$26,"-")</f>
        <v>1.0892394861524934E-2</v>
      </c>
      <c r="N111" s="26"/>
      <c r="O111" s="26"/>
      <c r="P111" s="26"/>
      <c r="Q111" s="26"/>
    </row>
    <row r="112" spans="1:17" ht="39.950000000000003" customHeight="1">
      <c r="A112" s="26"/>
      <c r="B112" s="322"/>
      <c r="C112" s="325"/>
      <c r="D112" s="333"/>
      <c r="E112" s="39" t="str">
        <f>'高額レセ疾病傾向(患者数順)'!$C$9</f>
        <v>2220</v>
      </c>
      <c r="F112" s="132" t="str">
        <f>'高額レセ疾病傾向(患者数順)'!$D$9</f>
        <v>その他の特殊目的用コード</v>
      </c>
      <c r="G112" s="132" t="s">
        <v>664</v>
      </c>
      <c r="H112" s="40">
        <v>200</v>
      </c>
      <c r="I112" s="41">
        <v>401799660</v>
      </c>
      <c r="J112" s="42">
        <v>97511340</v>
      </c>
      <c r="K112" s="40">
        <f t="shared" si="16"/>
        <v>499311000</v>
      </c>
      <c r="L112" s="109">
        <f t="shared" si="15"/>
        <v>2496555</v>
      </c>
      <c r="M112" s="242">
        <f t="shared" si="25"/>
        <v>9.7689640013676558E-3</v>
      </c>
      <c r="N112" s="26"/>
      <c r="O112" s="26"/>
      <c r="P112" s="26"/>
      <c r="Q112" s="26"/>
    </row>
    <row r="113" spans="1:17" ht="39.950000000000003" customHeight="1">
      <c r="A113" s="26"/>
      <c r="B113" s="322"/>
      <c r="C113" s="325"/>
      <c r="D113" s="333"/>
      <c r="E113" s="39" t="str">
        <f>'高額レセ疾病傾向(患者数順)'!$C$10</f>
        <v>0210</v>
      </c>
      <c r="F113" s="132" t="str">
        <f>'高額レセ疾病傾向(患者数順)'!$D$10</f>
        <v>その他の悪性新生物＜腫瘍＞</v>
      </c>
      <c r="G113" s="132" t="s">
        <v>698</v>
      </c>
      <c r="H113" s="40">
        <v>198</v>
      </c>
      <c r="I113" s="41">
        <v>421963410</v>
      </c>
      <c r="J113" s="42">
        <v>289015360</v>
      </c>
      <c r="K113" s="40">
        <f t="shared" si="16"/>
        <v>710978770</v>
      </c>
      <c r="L113" s="109">
        <f t="shared" si="15"/>
        <v>3590801.8686868688</v>
      </c>
      <c r="M113" s="242">
        <f t="shared" si="25"/>
        <v>9.6712743613539785E-3</v>
      </c>
      <c r="N113" s="26"/>
      <c r="O113" s="26"/>
      <c r="P113" s="26"/>
      <c r="Q113" s="26"/>
    </row>
    <row r="114" spans="1:17" ht="39.950000000000003" customHeight="1" thickBot="1">
      <c r="A114" s="26"/>
      <c r="B114" s="323"/>
      <c r="C114" s="326"/>
      <c r="D114" s="334"/>
      <c r="E114" s="43" t="str">
        <f>'高額レセ疾病傾向(患者数順)'!$C$11</f>
        <v>1011</v>
      </c>
      <c r="F114" s="133" t="str">
        <f>'高額レセ疾病傾向(患者数順)'!$D$11</f>
        <v>その他の呼吸器系の疾患</v>
      </c>
      <c r="G114" s="133" t="s">
        <v>688</v>
      </c>
      <c r="H114" s="44">
        <v>180</v>
      </c>
      <c r="I114" s="45">
        <v>381380220</v>
      </c>
      <c r="J114" s="46">
        <v>104904230</v>
      </c>
      <c r="K114" s="44">
        <f t="shared" si="16"/>
        <v>486284450</v>
      </c>
      <c r="L114" s="110">
        <f t="shared" si="15"/>
        <v>2701580.277777778</v>
      </c>
      <c r="M114" s="242">
        <f t="shared" si="25"/>
        <v>8.7920676012308886E-3</v>
      </c>
      <c r="N114" s="26"/>
      <c r="O114" s="26"/>
      <c r="P114" s="26"/>
      <c r="Q114" s="26"/>
    </row>
    <row r="115" spans="1:17" ht="39.950000000000003" customHeight="1">
      <c r="A115" s="26"/>
      <c r="B115" s="321">
        <v>23</v>
      </c>
      <c r="C115" s="324" t="s">
        <v>110</v>
      </c>
      <c r="D115" s="332">
        <f>Q27</f>
        <v>32694</v>
      </c>
      <c r="E115" s="47" t="str">
        <f>'高額レセ疾病傾向(患者数順)'!$C$7</f>
        <v>1901</v>
      </c>
      <c r="F115" s="131" t="str">
        <f>'高額レセ疾病傾向(患者数順)'!$D$7</f>
        <v>骨折</v>
      </c>
      <c r="G115" s="131" t="s">
        <v>662</v>
      </c>
      <c r="H115" s="88">
        <v>479</v>
      </c>
      <c r="I115" s="89">
        <v>1193346910</v>
      </c>
      <c r="J115" s="90">
        <v>217526450</v>
      </c>
      <c r="K115" s="88">
        <f t="shared" si="16"/>
        <v>1410873360</v>
      </c>
      <c r="L115" s="111">
        <f t="shared" si="15"/>
        <v>2945455.8663883088</v>
      </c>
      <c r="M115" s="241">
        <f>IFERROR(H115/$Q$27,"-")</f>
        <v>1.4651006300850309E-2</v>
      </c>
      <c r="N115" s="26"/>
      <c r="O115" s="26"/>
      <c r="P115" s="26"/>
      <c r="Q115" s="26"/>
    </row>
    <row r="116" spans="1:17" ht="39.950000000000003" customHeight="1">
      <c r="A116" s="26"/>
      <c r="B116" s="322"/>
      <c r="C116" s="325"/>
      <c r="D116" s="333"/>
      <c r="E116" s="39" t="str">
        <f>'高額レセ疾病傾向(患者数順)'!$C$8</f>
        <v>0903</v>
      </c>
      <c r="F116" s="132" t="str">
        <f>'高額レセ疾病傾向(患者数順)'!$D$8</f>
        <v>その他の心疾患</v>
      </c>
      <c r="G116" s="132" t="s">
        <v>689</v>
      </c>
      <c r="H116" s="40">
        <v>395</v>
      </c>
      <c r="I116" s="41">
        <v>1135337210</v>
      </c>
      <c r="J116" s="42">
        <v>248340180</v>
      </c>
      <c r="K116" s="40">
        <f t="shared" si="16"/>
        <v>1383677390</v>
      </c>
      <c r="L116" s="109">
        <f t="shared" si="15"/>
        <v>3502980.734177215</v>
      </c>
      <c r="M116" s="242">
        <f t="shared" ref="M116:M119" si="26">IFERROR(H116/$Q$27,"-")</f>
        <v>1.2081727534104117E-2</v>
      </c>
      <c r="N116" s="26"/>
      <c r="O116" s="26"/>
      <c r="P116" s="26"/>
      <c r="Q116" s="26"/>
    </row>
    <row r="117" spans="1:17" ht="39.950000000000003" customHeight="1">
      <c r="A117" s="26"/>
      <c r="B117" s="322"/>
      <c r="C117" s="325"/>
      <c r="D117" s="333"/>
      <c r="E117" s="39" t="str">
        <f>'高額レセ疾病傾向(患者数順)'!$C$9</f>
        <v>2220</v>
      </c>
      <c r="F117" s="132" t="str">
        <f>'高額レセ疾病傾向(患者数順)'!$D$9</f>
        <v>その他の特殊目的用コード</v>
      </c>
      <c r="G117" s="132" t="s">
        <v>664</v>
      </c>
      <c r="H117" s="40">
        <v>377</v>
      </c>
      <c r="I117" s="41">
        <v>953414250</v>
      </c>
      <c r="J117" s="42">
        <v>169993910</v>
      </c>
      <c r="K117" s="40">
        <f t="shared" si="16"/>
        <v>1123408160</v>
      </c>
      <c r="L117" s="109">
        <f t="shared" si="15"/>
        <v>2979862.4933687001</v>
      </c>
      <c r="M117" s="242">
        <f t="shared" si="26"/>
        <v>1.153116779837279E-2</v>
      </c>
      <c r="N117" s="26"/>
      <c r="O117" s="26"/>
      <c r="P117" s="26"/>
      <c r="Q117" s="26"/>
    </row>
    <row r="118" spans="1:17" ht="39.950000000000003" customHeight="1">
      <c r="A118" s="26"/>
      <c r="B118" s="322"/>
      <c r="C118" s="325"/>
      <c r="D118" s="333"/>
      <c r="E118" s="39" t="str">
        <f>'高額レセ疾病傾向(患者数順)'!$C$10</f>
        <v>0210</v>
      </c>
      <c r="F118" s="132" t="str">
        <f>'高額レセ疾病傾向(患者数順)'!$D$10</f>
        <v>その他の悪性新生物＜腫瘍＞</v>
      </c>
      <c r="G118" s="132" t="s">
        <v>706</v>
      </c>
      <c r="H118" s="40">
        <v>286</v>
      </c>
      <c r="I118" s="41">
        <v>545806590</v>
      </c>
      <c r="J118" s="42">
        <v>466596290</v>
      </c>
      <c r="K118" s="40">
        <f t="shared" si="16"/>
        <v>1012402880</v>
      </c>
      <c r="L118" s="109">
        <f t="shared" si="15"/>
        <v>3539870.2097902098</v>
      </c>
      <c r="M118" s="242">
        <f t="shared" si="26"/>
        <v>8.7477824677310821E-3</v>
      </c>
      <c r="N118" s="26"/>
      <c r="O118" s="26"/>
      <c r="P118" s="26"/>
      <c r="Q118" s="26"/>
    </row>
    <row r="119" spans="1:17" ht="39.950000000000003" customHeight="1" thickBot="1">
      <c r="A119" s="26"/>
      <c r="B119" s="323"/>
      <c r="C119" s="326"/>
      <c r="D119" s="334"/>
      <c r="E119" s="43" t="str">
        <f>'高額レセ疾病傾向(患者数順)'!$C$11</f>
        <v>1011</v>
      </c>
      <c r="F119" s="133" t="str">
        <f>'高額レセ疾病傾向(患者数順)'!$D$11</f>
        <v>その他の呼吸器系の疾患</v>
      </c>
      <c r="G119" s="133" t="s">
        <v>666</v>
      </c>
      <c r="H119" s="44">
        <v>257</v>
      </c>
      <c r="I119" s="45">
        <v>619407400</v>
      </c>
      <c r="J119" s="46">
        <v>137824110</v>
      </c>
      <c r="K119" s="44">
        <f t="shared" si="16"/>
        <v>757231510</v>
      </c>
      <c r="L119" s="110">
        <f t="shared" si="15"/>
        <v>2946426.1089494163</v>
      </c>
      <c r="M119" s="242">
        <f t="shared" si="26"/>
        <v>7.8607695601639448E-3</v>
      </c>
      <c r="N119" s="26"/>
      <c r="O119" s="26"/>
      <c r="P119" s="26"/>
      <c r="Q119" s="26"/>
    </row>
    <row r="120" spans="1:17" ht="39.950000000000003" customHeight="1">
      <c r="A120" s="26"/>
      <c r="B120" s="321">
        <v>24</v>
      </c>
      <c r="C120" s="324" t="s">
        <v>111</v>
      </c>
      <c r="D120" s="332">
        <f>Q28</f>
        <v>14573</v>
      </c>
      <c r="E120" s="47" t="str">
        <f>'高額レセ疾病傾向(患者数順)'!$C$7</f>
        <v>1901</v>
      </c>
      <c r="F120" s="131" t="str">
        <f>'高額レセ疾病傾向(患者数順)'!$D$7</f>
        <v>骨折</v>
      </c>
      <c r="G120" s="131" t="s">
        <v>662</v>
      </c>
      <c r="H120" s="88">
        <v>249</v>
      </c>
      <c r="I120" s="89">
        <v>698759940</v>
      </c>
      <c r="J120" s="90">
        <v>106641860</v>
      </c>
      <c r="K120" s="88">
        <f t="shared" si="16"/>
        <v>805401800</v>
      </c>
      <c r="L120" s="111">
        <f t="shared" si="15"/>
        <v>3234545.3815261046</v>
      </c>
      <c r="M120" s="241">
        <f>IFERROR(H120/$Q$28,"-")</f>
        <v>1.7086392643930557E-2</v>
      </c>
      <c r="N120" s="26"/>
      <c r="O120" s="26"/>
      <c r="P120" s="26"/>
      <c r="Q120" s="26"/>
    </row>
    <row r="121" spans="1:17" ht="39.950000000000003" customHeight="1">
      <c r="A121" s="26"/>
      <c r="B121" s="322"/>
      <c r="C121" s="325"/>
      <c r="D121" s="333"/>
      <c r="E121" s="39" t="str">
        <f>'高額レセ疾病傾向(患者数順)'!$C$8</f>
        <v>0903</v>
      </c>
      <c r="F121" s="132" t="str">
        <f>'高額レセ疾病傾向(患者数順)'!$D$8</f>
        <v>その他の心疾患</v>
      </c>
      <c r="G121" s="132" t="s">
        <v>707</v>
      </c>
      <c r="H121" s="40">
        <v>167</v>
      </c>
      <c r="I121" s="41">
        <v>441386500</v>
      </c>
      <c r="J121" s="42">
        <v>126293620</v>
      </c>
      <c r="K121" s="40">
        <f t="shared" si="16"/>
        <v>567680120</v>
      </c>
      <c r="L121" s="109">
        <f t="shared" si="15"/>
        <v>3399282.155688623</v>
      </c>
      <c r="M121" s="242">
        <f t="shared" ref="M121:M124" si="27">IFERROR(H121/$Q$28,"-")</f>
        <v>1.1459548480065876E-2</v>
      </c>
      <c r="N121" s="26"/>
      <c r="O121" s="26"/>
      <c r="P121" s="26"/>
      <c r="Q121" s="26"/>
    </row>
    <row r="122" spans="1:17" ht="39.950000000000003" customHeight="1">
      <c r="A122" s="26"/>
      <c r="B122" s="322"/>
      <c r="C122" s="325"/>
      <c r="D122" s="333"/>
      <c r="E122" s="39" t="str">
        <f>'高額レセ疾病傾向(患者数順)'!$C$9</f>
        <v>2220</v>
      </c>
      <c r="F122" s="132" t="str">
        <f>'高額レセ疾病傾向(患者数順)'!$D$9</f>
        <v>その他の特殊目的用コード</v>
      </c>
      <c r="G122" s="132" t="s">
        <v>664</v>
      </c>
      <c r="H122" s="40">
        <v>134</v>
      </c>
      <c r="I122" s="41">
        <v>304087450</v>
      </c>
      <c r="J122" s="42">
        <v>63567240</v>
      </c>
      <c r="K122" s="40">
        <f t="shared" si="16"/>
        <v>367654690</v>
      </c>
      <c r="L122" s="109">
        <f t="shared" si="15"/>
        <v>2743691.7164179105</v>
      </c>
      <c r="M122" s="242">
        <f t="shared" si="27"/>
        <v>9.1950868043642348E-3</v>
      </c>
      <c r="N122" s="26"/>
      <c r="O122" s="26"/>
      <c r="P122" s="26"/>
      <c r="Q122" s="26"/>
    </row>
    <row r="123" spans="1:17" ht="39.950000000000003" customHeight="1">
      <c r="A123" s="26"/>
      <c r="B123" s="322"/>
      <c r="C123" s="325"/>
      <c r="D123" s="333"/>
      <c r="E123" s="39" t="str">
        <f>'高額レセ疾病傾向(患者数順)'!$C$10</f>
        <v>0210</v>
      </c>
      <c r="F123" s="132" t="str">
        <f>'高額レセ疾病傾向(患者数順)'!$D$10</f>
        <v>その他の悪性新生物＜腫瘍＞</v>
      </c>
      <c r="G123" s="132" t="s">
        <v>708</v>
      </c>
      <c r="H123" s="40">
        <v>125</v>
      </c>
      <c r="I123" s="41">
        <v>249864450</v>
      </c>
      <c r="J123" s="42">
        <v>247155720</v>
      </c>
      <c r="K123" s="40">
        <f t="shared" si="16"/>
        <v>497020170</v>
      </c>
      <c r="L123" s="109">
        <f t="shared" si="15"/>
        <v>3976161.36</v>
      </c>
      <c r="M123" s="242">
        <f t="shared" si="27"/>
        <v>8.5775063473546975E-3</v>
      </c>
      <c r="N123" s="26"/>
      <c r="O123" s="26"/>
      <c r="P123" s="26"/>
      <c r="Q123" s="26"/>
    </row>
    <row r="124" spans="1:17" ht="39.950000000000003" customHeight="1" thickBot="1">
      <c r="A124" s="26"/>
      <c r="B124" s="323"/>
      <c r="C124" s="326"/>
      <c r="D124" s="334"/>
      <c r="E124" s="43" t="str">
        <f>'高額レセ疾病傾向(患者数順)'!$C$11</f>
        <v>1011</v>
      </c>
      <c r="F124" s="133" t="str">
        <f>'高額レセ疾病傾向(患者数順)'!$D$11</f>
        <v>その他の呼吸器系の疾患</v>
      </c>
      <c r="G124" s="133" t="s">
        <v>688</v>
      </c>
      <c r="H124" s="44">
        <v>119</v>
      </c>
      <c r="I124" s="45">
        <v>306033890</v>
      </c>
      <c r="J124" s="46">
        <v>55589970</v>
      </c>
      <c r="K124" s="44">
        <f t="shared" si="16"/>
        <v>361623860</v>
      </c>
      <c r="L124" s="110">
        <f t="shared" si="15"/>
        <v>3038855.9663865548</v>
      </c>
      <c r="M124" s="243">
        <f t="shared" si="27"/>
        <v>8.165786042681672E-3</v>
      </c>
      <c r="N124" s="26"/>
      <c r="O124" s="26"/>
      <c r="P124" s="26"/>
      <c r="Q124" s="26"/>
    </row>
    <row r="125" spans="1:17" ht="39.950000000000003" customHeight="1">
      <c r="A125" s="26"/>
      <c r="B125" s="321">
        <v>25</v>
      </c>
      <c r="C125" s="324" t="s">
        <v>112</v>
      </c>
      <c r="D125" s="332">
        <f>Q29</f>
        <v>10044</v>
      </c>
      <c r="E125" s="47" t="str">
        <f>'高額レセ疾病傾向(患者数順)'!$C$7</f>
        <v>1901</v>
      </c>
      <c r="F125" s="131" t="str">
        <f>'高額レセ疾病傾向(患者数順)'!$D$7</f>
        <v>骨折</v>
      </c>
      <c r="G125" s="131" t="s">
        <v>662</v>
      </c>
      <c r="H125" s="88">
        <v>160</v>
      </c>
      <c r="I125" s="89">
        <v>448225740</v>
      </c>
      <c r="J125" s="90">
        <v>69328250</v>
      </c>
      <c r="K125" s="88">
        <f t="shared" si="16"/>
        <v>517553990</v>
      </c>
      <c r="L125" s="111">
        <f t="shared" si="15"/>
        <v>3234712.4375</v>
      </c>
      <c r="M125" s="241">
        <f>IFERROR(H125/$Q$29,"-")</f>
        <v>1.5929908403026681E-2</v>
      </c>
      <c r="N125" s="26"/>
      <c r="O125" s="26"/>
      <c r="P125" s="26"/>
      <c r="Q125" s="26"/>
    </row>
    <row r="126" spans="1:17" ht="39.950000000000003" customHeight="1">
      <c r="A126" s="26"/>
      <c r="B126" s="322"/>
      <c r="C126" s="325"/>
      <c r="D126" s="333"/>
      <c r="E126" s="39" t="str">
        <f>'高額レセ疾病傾向(患者数順)'!$C$8</f>
        <v>0903</v>
      </c>
      <c r="F126" s="132" t="str">
        <f>'高額レセ疾病傾向(患者数順)'!$D$8</f>
        <v>その他の心疾患</v>
      </c>
      <c r="G126" s="132" t="s">
        <v>689</v>
      </c>
      <c r="H126" s="40">
        <v>137</v>
      </c>
      <c r="I126" s="41">
        <v>384992830</v>
      </c>
      <c r="J126" s="42">
        <v>72603030</v>
      </c>
      <c r="K126" s="40">
        <f t="shared" si="16"/>
        <v>457595860</v>
      </c>
      <c r="L126" s="109">
        <f t="shared" si="15"/>
        <v>3340115.7664233577</v>
      </c>
      <c r="M126" s="242">
        <f t="shared" ref="M126:M129" si="28">IFERROR(H126/$Q$29,"-")</f>
        <v>1.3639984070091597E-2</v>
      </c>
      <c r="N126" s="26"/>
      <c r="O126" s="26"/>
      <c r="P126" s="26"/>
      <c r="Q126" s="26"/>
    </row>
    <row r="127" spans="1:17" ht="39.950000000000003" customHeight="1">
      <c r="A127" s="26"/>
      <c r="B127" s="322"/>
      <c r="C127" s="325"/>
      <c r="D127" s="333"/>
      <c r="E127" s="39" t="str">
        <f>'高額レセ疾病傾向(患者数順)'!$C$9</f>
        <v>2220</v>
      </c>
      <c r="F127" s="132" t="str">
        <f>'高額レセ疾病傾向(患者数順)'!$D$9</f>
        <v>その他の特殊目的用コード</v>
      </c>
      <c r="G127" s="132" t="s">
        <v>664</v>
      </c>
      <c r="H127" s="40">
        <v>87</v>
      </c>
      <c r="I127" s="41">
        <v>243634530</v>
      </c>
      <c r="J127" s="42">
        <v>41914330</v>
      </c>
      <c r="K127" s="40">
        <f t="shared" si="16"/>
        <v>285548860</v>
      </c>
      <c r="L127" s="109">
        <f t="shared" si="15"/>
        <v>3282170.8045977009</v>
      </c>
      <c r="M127" s="242">
        <f t="shared" si="28"/>
        <v>8.6618876941457583E-3</v>
      </c>
      <c r="N127" s="26"/>
      <c r="O127" s="26"/>
      <c r="P127" s="26"/>
      <c r="Q127" s="26"/>
    </row>
    <row r="128" spans="1:17" ht="39.950000000000003" customHeight="1">
      <c r="A128" s="26"/>
      <c r="B128" s="322"/>
      <c r="C128" s="325"/>
      <c r="D128" s="333"/>
      <c r="E128" s="39" t="str">
        <f>'高額レセ疾病傾向(患者数順)'!$C$10</f>
        <v>0210</v>
      </c>
      <c r="F128" s="132" t="str">
        <f>'高額レセ疾病傾向(患者数順)'!$D$10</f>
        <v>その他の悪性新生物＜腫瘍＞</v>
      </c>
      <c r="G128" s="132" t="s">
        <v>665</v>
      </c>
      <c r="H128" s="40">
        <v>95</v>
      </c>
      <c r="I128" s="41">
        <v>164101690</v>
      </c>
      <c r="J128" s="42">
        <v>160975760</v>
      </c>
      <c r="K128" s="40">
        <f t="shared" si="16"/>
        <v>325077450</v>
      </c>
      <c r="L128" s="109">
        <f t="shared" si="15"/>
        <v>3421867.8947368423</v>
      </c>
      <c r="M128" s="242">
        <f t="shared" si="28"/>
        <v>9.4583831142970934E-3</v>
      </c>
      <c r="N128" s="26"/>
      <c r="O128" s="26"/>
      <c r="P128" s="26"/>
      <c r="Q128" s="26"/>
    </row>
    <row r="129" spans="1:17" ht="39.950000000000003" customHeight="1" thickBot="1">
      <c r="A129" s="26"/>
      <c r="B129" s="323"/>
      <c r="C129" s="326"/>
      <c r="D129" s="334"/>
      <c r="E129" s="43" t="str">
        <f>'高額レセ疾病傾向(患者数順)'!$C$11</f>
        <v>1011</v>
      </c>
      <c r="F129" s="133" t="str">
        <f>'高額レセ疾病傾向(患者数順)'!$D$11</f>
        <v>その他の呼吸器系の疾患</v>
      </c>
      <c r="G129" s="133" t="s">
        <v>700</v>
      </c>
      <c r="H129" s="44">
        <v>84</v>
      </c>
      <c r="I129" s="45">
        <v>180098310</v>
      </c>
      <c r="J129" s="46">
        <v>44513980</v>
      </c>
      <c r="K129" s="44">
        <f t="shared" si="16"/>
        <v>224612290</v>
      </c>
      <c r="L129" s="110">
        <f t="shared" si="15"/>
        <v>2673955.8333333335</v>
      </c>
      <c r="M129" s="242">
        <f t="shared" si="28"/>
        <v>8.3632019115890081E-3</v>
      </c>
      <c r="N129" s="26"/>
      <c r="O129" s="26"/>
      <c r="P129" s="26"/>
      <c r="Q129" s="26"/>
    </row>
    <row r="130" spans="1:17" ht="39.950000000000003" customHeight="1">
      <c r="A130" s="26"/>
      <c r="B130" s="321">
        <v>26</v>
      </c>
      <c r="C130" s="324" t="s">
        <v>30</v>
      </c>
      <c r="D130" s="332">
        <f>Q30</f>
        <v>139896</v>
      </c>
      <c r="E130" s="47" t="str">
        <f>'高額レセ疾病傾向(患者数順)'!$C$7</f>
        <v>1901</v>
      </c>
      <c r="F130" s="131" t="str">
        <f>'高額レセ疾病傾向(患者数順)'!$D$7</f>
        <v>骨折</v>
      </c>
      <c r="G130" s="131" t="s">
        <v>662</v>
      </c>
      <c r="H130" s="88">
        <v>2123</v>
      </c>
      <c r="I130" s="89">
        <v>5797746080</v>
      </c>
      <c r="J130" s="90">
        <v>806875010</v>
      </c>
      <c r="K130" s="88">
        <f t="shared" si="16"/>
        <v>6604621090</v>
      </c>
      <c r="L130" s="111">
        <f t="shared" si="15"/>
        <v>3110984.9693829487</v>
      </c>
      <c r="M130" s="241">
        <f>IFERROR(H130/$Q$30,"-")</f>
        <v>1.5175558986675816E-2</v>
      </c>
      <c r="N130" s="26"/>
      <c r="O130" s="26"/>
      <c r="P130" s="26"/>
      <c r="Q130" s="26"/>
    </row>
    <row r="131" spans="1:17" ht="39.950000000000003" customHeight="1">
      <c r="A131" s="26"/>
      <c r="B131" s="322"/>
      <c r="C131" s="325"/>
      <c r="D131" s="333"/>
      <c r="E131" s="39" t="str">
        <f>'高額レセ疾病傾向(患者数順)'!$C$8</f>
        <v>0903</v>
      </c>
      <c r="F131" s="132" t="str">
        <f>'高額レセ疾病傾向(患者数順)'!$D$8</f>
        <v>その他の心疾患</v>
      </c>
      <c r="G131" s="132" t="s">
        <v>709</v>
      </c>
      <c r="H131" s="40">
        <v>1612</v>
      </c>
      <c r="I131" s="41">
        <v>4676691050</v>
      </c>
      <c r="J131" s="42">
        <v>1037072240</v>
      </c>
      <c r="K131" s="40">
        <f t="shared" si="16"/>
        <v>5713763290</v>
      </c>
      <c r="L131" s="109">
        <f t="shared" si="15"/>
        <v>3544518.1699751862</v>
      </c>
      <c r="M131" s="242">
        <f t="shared" ref="M131:M134" si="29">IFERROR(H131/$Q$30,"-")</f>
        <v>1.1522845542402928E-2</v>
      </c>
      <c r="N131" s="26"/>
      <c r="O131" s="26"/>
      <c r="P131" s="26"/>
      <c r="Q131" s="26"/>
    </row>
    <row r="132" spans="1:17" ht="39.950000000000003" customHeight="1">
      <c r="A132" s="26"/>
      <c r="B132" s="322"/>
      <c r="C132" s="325"/>
      <c r="D132" s="333"/>
      <c r="E132" s="39" t="str">
        <f>'高額レセ疾病傾向(患者数順)'!$C$9</f>
        <v>2220</v>
      </c>
      <c r="F132" s="132" t="str">
        <f>'高額レセ疾病傾向(患者数順)'!$D$9</f>
        <v>その他の特殊目的用コード</v>
      </c>
      <c r="G132" s="132" t="s">
        <v>710</v>
      </c>
      <c r="H132" s="40">
        <v>1486</v>
      </c>
      <c r="I132" s="41">
        <v>3620121750</v>
      </c>
      <c r="J132" s="42">
        <v>675595370</v>
      </c>
      <c r="K132" s="40">
        <f t="shared" si="16"/>
        <v>4295717120</v>
      </c>
      <c r="L132" s="109">
        <f t="shared" si="15"/>
        <v>2890792.1399730821</v>
      </c>
      <c r="M132" s="242">
        <f t="shared" si="29"/>
        <v>1.062217647395208E-2</v>
      </c>
      <c r="N132" s="26"/>
      <c r="O132" s="26"/>
      <c r="P132" s="26"/>
      <c r="Q132" s="26"/>
    </row>
    <row r="133" spans="1:17" ht="39.950000000000003" customHeight="1">
      <c r="A133" s="26"/>
      <c r="B133" s="322"/>
      <c r="C133" s="325"/>
      <c r="D133" s="333"/>
      <c r="E133" s="39" t="str">
        <f>'高額レセ疾病傾向(患者数順)'!$C$10</f>
        <v>0210</v>
      </c>
      <c r="F133" s="132" t="str">
        <f>'高額レセ疾病傾向(患者数順)'!$D$10</f>
        <v>その他の悪性新生物＜腫瘍＞</v>
      </c>
      <c r="G133" s="132" t="s">
        <v>698</v>
      </c>
      <c r="H133" s="40">
        <v>1290</v>
      </c>
      <c r="I133" s="41">
        <v>2671443380</v>
      </c>
      <c r="J133" s="42">
        <v>2278947910</v>
      </c>
      <c r="K133" s="40">
        <f t="shared" si="16"/>
        <v>4950391290</v>
      </c>
      <c r="L133" s="109">
        <f t="shared" ref="L133:L196" si="30">IFERROR(K133/H133,"-")</f>
        <v>3837512.6279069767</v>
      </c>
      <c r="M133" s="242">
        <f t="shared" si="29"/>
        <v>9.2211357008063141E-3</v>
      </c>
      <c r="N133" s="26"/>
      <c r="O133" s="26"/>
      <c r="P133" s="26"/>
      <c r="Q133" s="26"/>
    </row>
    <row r="134" spans="1:17" ht="39.950000000000003" customHeight="1" thickBot="1">
      <c r="A134" s="26"/>
      <c r="B134" s="323"/>
      <c r="C134" s="326"/>
      <c r="D134" s="334"/>
      <c r="E134" s="43" t="str">
        <f>'高額レセ疾病傾向(患者数順)'!$C$11</f>
        <v>1011</v>
      </c>
      <c r="F134" s="133" t="str">
        <f>'高額レセ疾病傾向(患者数順)'!$D$11</f>
        <v>その他の呼吸器系の疾患</v>
      </c>
      <c r="G134" s="133" t="s">
        <v>688</v>
      </c>
      <c r="H134" s="44">
        <v>1028</v>
      </c>
      <c r="I134" s="45">
        <v>2302942380</v>
      </c>
      <c r="J134" s="46">
        <v>580982690</v>
      </c>
      <c r="K134" s="44">
        <f t="shared" ref="K134:K197" si="31">IF(SUM(I134:J134)=0,"-",SUM(I134:J134))</f>
        <v>2883925070</v>
      </c>
      <c r="L134" s="110">
        <f t="shared" si="30"/>
        <v>2805374.5817120625</v>
      </c>
      <c r="M134" s="243">
        <f t="shared" si="29"/>
        <v>7.3483158918053407E-3</v>
      </c>
      <c r="N134" s="26"/>
      <c r="O134" s="26"/>
      <c r="P134" s="26"/>
      <c r="Q134" s="26"/>
    </row>
    <row r="135" spans="1:17" ht="39.950000000000003" customHeight="1">
      <c r="A135" s="26"/>
      <c r="B135" s="321">
        <v>27</v>
      </c>
      <c r="C135" s="324" t="s">
        <v>31</v>
      </c>
      <c r="D135" s="332">
        <f>Q31</f>
        <v>23699</v>
      </c>
      <c r="E135" s="47" t="str">
        <f>'高額レセ疾病傾向(患者数順)'!$C$7</f>
        <v>1901</v>
      </c>
      <c r="F135" s="131" t="str">
        <f>'高額レセ疾病傾向(患者数順)'!$D$7</f>
        <v>骨折</v>
      </c>
      <c r="G135" s="131" t="s">
        <v>662</v>
      </c>
      <c r="H135" s="88">
        <v>373</v>
      </c>
      <c r="I135" s="89">
        <v>1056679470</v>
      </c>
      <c r="J135" s="90">
        <v>136247570</v>
      </c>
      <c r="K135" s="88">
        <f t="shared" si="31"/>
        <v>1192927040</v>
      </c>
      <c r="L135" s="111">
        <f t="shared" si="30"/>
        <v>3198195.8176943702</v>
      </c>
      <c r="M135" s="241">
        <f>IFERROR(H135/$Q$31,"-")</f>
        <v>1.5739060719861597E-2</v>
      </c>
      <c r="N135" s="26"/>
      <c r="O135" s="26"/>
      <c r="P135" s="26"/>
      <c r="Q135" s="26"/>
    </row>
    <row r="136" spans="1:17" ht="39.950000000000003" customHeight="1">
      <c r="A136" s="26"/>
      <c r="B136" s="322"/>
      <c r="C136" s="325"/>
      <c r="D136" s="333"/>
      <c r="E136" s="39" t="str">
        <f>'高額レセ疾病傾向(患者数順)'!$C$8</f>
        <v>0903</v>
      </c>
      <c r="F136" s="132" t="str">
        <f>'高額レセ疾病傾向(患者数順)'!$D$8</f>
        <v>その他の心疾患</v>
      </c>
      <c r="G136" s="132" t="s">
        <v>689</v>
      </c>
      <c r="H136" s="40">
        <v>287</v>
      </c>
      <c r="I136" s="41">
        <v>830319880</v>
      </c>
      <c r="J136" s="42">
        <v>171610370</v>
      </c>
      <c r="K136" s="40">
        <f t="shared" si="31"/>
        <v>1001930250</v>
      </c>
      <c r="L136" s="109">
        <f t="shared" si="30"/>
        <v>3491046.1672473866</v>
      </c>
      <c r="M136" s="242">
        <f t="shared" ref="M136:M139" si="32">IFERROR(H136/$Q$31,"-")</f>
        <v>1.2110215620912275E-2</v>
      </c>
      <c r="N136" s="26"/>
      <c r="O136" s="26"/>
      <c r="P136" s="26"/>
      <c r="Q136" s="26"/>
    </row>
    <row r="137" spans="1:17" ht="39.950000000000003" customHeight="1">
      <c r="A137" s="26"/>
      <c r="B137" s="322"/>
      <c r="C137" s="325"/>
      <c r="D137" s="333"/>
      <c r="E137" s="39" t="str">
        <f>'高額レセ疾病傾向(患者数順)'!$C$9</f>
        <v>2220</v>
      </c>
      <c r="F137" s="132" t="str">
        <f>'高額レセ疾病傾向(患者数順)'!$D$9</f>
        <v>その他の特殊目的用コード</v>
      </c>
      <c r="G137" s="132" t="s">
        <v>664</v>
      </c>
      <c r="H137" s="40">
        <v>289</v>
      </c>
      <c r="I137" s="41">
        <v>716984630</v>
      </c>
      <c r="J137" s="42">
        <v>123156720</v>
      </c>
      <c r="K137" s="40">
        <f t="shared" si="31"/>
        <v>840141350</v>
      </c>
      <c r="L137" s="109">
        <f t="shared" si="30"/>
        <v>2907063.4948096885</v>
      </c>
      <c r="M137" s="242">
        <f t="shared" si="32"/>
        <v>1.2194607367399468E-2</v>
      </c>
      <c r="N137" s="26"/>
      <c r="O137" s="26"/>
      <c r="P137" s="26"/>
      <c r="Q137" s="26"/>
    </row>
    <row r="138" spans="1:17" ht="39.950000000000003" customHeight="1">
      <c r="A138" s="26"/>
      <c r="B138" s="322"/>
      <c r="C138" s="325"/>
      <c r="D138" s="333"/>
      <c r="E138" s="39" t="str">
        <f>'高額レセ疾病傾向(患者数順)'!$C$10</f>
        <v>0210</v>
      </c>
      <c r="F138" s="132" t="str">
        <f>'高額レセ疾病傾向(患者数順)'!$D$10</f>
        <v>その他の悪性新生物＜腫瘍＞</v>
      </c>
      <c r="G138" s="132" t="s">
        <v>711</v>
      </c>
      <c r="H138" s="40">
        <v>203</v>
      </c>
      <c r="I138" s="41">
        <v>414439560</v>
      </c>
      <c r="J138" s="42">
        <v>292654980</v>
      </c>
      <c r="K138" s="40">
        <f t="shared" si="31"/>
        <v>707094540</v>
      </c>
      <c r="L138" s="109">
        <f t="shared" si="30"/>
        <v>3483224.3349753693</v>
      </c>
      <c r="M138" s="242">
        <f t="shared" si="32"/>
        <v>8.5657622684501451E-3</v>
      </c>
      <c r="N138" s="26"/>
      <c r="O138" s="26"/>
      <c r="P138" s="26"/>
      <c r="Q138" s="26"/>
    </row>
    <row r="139" spans="1:17" ht="39.950000000000003" customHeight="1" thickBot="1">
      <c r="A139" s="26"/>
      <c r="B139" s="323"/>
      <c r="C139" s="326"/>
      <c r="D139" s="334"/>
      <c r="E139" s="43" t="str">
        <f>'高額レセ疾病傾向(患者数順)'!$C$11</f>
        <v>1011</v>
      </c>
      <c r="F139" s="133" t="str">
        <f>'高額レセ疾病傾向(患者数順)'!$D$11</f>
        <v>その他の呼吸器系の疾患</v>
      </c>
      <c r="G139" s="133" t="s">
        <v>712</v>
      </c>
      <c r="H139" s="44">
        <v>220</v>
      </c>
      <c r="I139" s="45">
        <v>499247450</v>
      </c>
      <c r="J139" s="46">
        <v>115922960</v>
      </c>
      <c r="K139" s="44">
        <f t="shared" si="31"/>
        <v>615170410</v>
      </c>
      <c r="L139" s="110">
        <f t="shared" si="30"/>
        <v>2796229.1363636362</v>
      </c>
      <c r="M139" s="242">
        <f t="shared" si="32"/>
        <v>9.2830921135912906E-3</v>
      </c>
      <c r="N139" s="26"/>
      <c r="O139" s="26"/>
      <c r="P139" s="26"/>
      <c r="Q139" s="26"/>
    </row>
    <row r="140" spans="1:17" ht="39.950000000000003" customHeight="1">
      <c r="A140" s="26"/>
      <c r="B140" s="321">
        <v>28</v>
      </c>
      <c r="C140" s="324" t="s">
        <v>32</v>
      </c>
      <c r="D140" s="332">
        <f>Q32</f>
        <v>19774</v>
      </c>
      <c r="E140" s="47" t="str">
        <f>'高額レセ疾病傾向(患者数順)'!$C$7</f>
        <v>1901</v>
      </c>
      <c r="F140" s="131" t="str">
        <f>'高額レセ疾病傾向(患者数順)'!$D$7</f>
        <v>骨折</v>
      </c>
      <c r="G140" s="131" t="s">
        <v>662</v>
      </c>
      <c r="H140" s="88">
        <v>285</v>
      </c>
      <c r="I140" s="89">
        <v>779736270</v>
      </c>
      <c r="J140" s="90">
        <v>97987070</v>
      </c>
      <c r="K140" s="88">
        <f t="shared" si="31"/>
        <v>877723340</v>
      </c>
      <c r="L140" s="111">
        <f t="shared" si="30"/>
        <v>3079731.0175438598</v>
      </c>
      <c r="M140" s="241">
        <f>IFERROR(H140/$Q$32,"-")</f>
        <v>1.4412865378780216E-2</v>
      </c>
      <c r="N140" s="26"/>
      <c r="O140" s="26"/>
      <c r="P140" s="26"/>
      <c r="Q140" s="26"/>
    </row>
    <row r="141" spans="1:17" ht="39.950000000000003" customHeight="1">
      <c r="A141" s="26"/>
      <c r="B141" s="322"/>
      <c r="C141" s="325"/>
      <c r="D141" s="333"/>
      <c r="E141" s="39" t="str">
        <f>'高額レセ疾病傾向(患者数順)'!$C$8</f>
        <v>0903</v>
      </c>
      <c r="F141" s="132" t="str">
        <f>'高額レセ疾病傾向(患者数順)'!$D$8</f>
        <v>その他の心疾患</v>
      </c>
      <c r="G141" s="132" t="s">
        <v>713</v>
      </c>
      <c r="H141" s="40">
        <v>216</v>
      </c>
      <c r="I141" s="41">
        <v>662657680</v>
      </c>
      <c r="J141" s="42">
        <v>156743820</v>
      </c>
      <c r="K141" s="40">
        <f t="shared" si="31"/>
        <v>819401500</v>
      </c>
      <c r="L141" s="109">
        <f t="shared" si="30"/>
        <v>3793525.4629629632</v>
      </c>
      <c r="M141" s="242">
        <f t="shared" ref="M141:M144" si="33">IFERROR(H141/$Q$32,"-")</f>
        <v>1.0923434813391322E-2</v>
      </c>
      <c r="N141" s="26"/>
      <c r="O141" s="26"/>
      <c r="P141" s="26"/>
      <c r="Q141" s="26"/>
    </row>
    <row r="142" spans="1:17" ht="39.950000000000003" customHeight="1">
      <c r="A142" s="26"/>
      <c r="B142" s="322"/>
      <c r="C142" s="325"/>
      <c r="D142" s="333"/>
      <c r="E142" s="39" t="str">
        <f>'高額レセ疾病傾向(患者数順)'!$C$9</f>
        <v>2220</v>
      </c>
      <c r="F142" s="132" t="str">
        <f>'高額レセ疾病傾向(患者数順)'!$D$9</f>
        <v>その他の特殊目的用コード</v>
      </c>
      <c r="G142" s="132" t="s">
        <v>710</v>
      </c>
      <c r="H142" s="40">
        <v>180</v>
      </c>
      <c r="I142" s="41">
        <v>451028130</v>
      </c>
      <c r="J142" s="42">
        <v>85152470</v>
      </c>
      <c r="K142" s="40">
        <f t="shared" si="31"/>
        <v>536180600</v>
      </c>
      <c r="L142" s="109">
        <f t="shared" si="30"/>
        <v>2978781.111111111</v>
      </c>
      <c r="M142" s="242">
        <f t="shared" si="33"/>
        <v>9.1028623444927691E-3</v>
      </c>
      <c r="N142" s="26"/>
      <c r="O142" s="26"/>
      <c r="P142" s="26"/>
      <c r="Q142" s="26"/>
    </row>
    <row r="143" spans="1:17" ht="39.950000000000003" customHeight="1">
      <c r="A143" s="26"/>
      <c r="B143" s="322"/>
      <c r="C143" s="325"/>
      <c r="D143" s="333"/>
      <c r="E143" s="39" t="str">
        <f>'高額レセ疾病傾向(患者数順)'!$C$10</f>
        <v>0210</v>
      </c>
      <c r="F143" s="132" t="str">
        <f>'高額レセ疾病傾向(患者数順)'!$D$10</f>
        <v>その他の悪性新生物＜腫瘍＞</v>
      </c>
      <c r="G143" s="132" t="s">
        <v>698</v>
      </c>
      <c r="H143" s="40">
        <v>158</v>
      </c>
      <c r="I143" s="41">
        <v>346396830</v>
      </c>
      <c r="J143" s="42">
        <v>272566410</v>
      </c>
      <c r="K143" s="40">
        <f t="shared" si="31"/>
        <v>618963240</v>
      </c>
      <c r="L143" s="109">
        <f t="shared" si="30"/>
        <v>3917488.8607594939</v>
      </c>
      <c r="M143" s="242">
        <f t="shared" si="33"/>
        <v>7.9902902801658737E-3</v>
      </c>
      <c r="N143" s="26"/>
      <c r="O143" s="26"/>
      <c r="P143" s="26"/>
      <c r="Q143" s="26"/>
    </row>
    <row r="144" spans="1:17" ht="39.950000000000003" customHeight="1" thickBot="1">
      <c r="A144" s="26"/>
      <c r="B144" s="323"/>
      <c r="C144" s="326"/>
      <c r="D144" s="334"/>
      <c r="E144" s="43" t="str">
        <f>'高額レセ疾病傾向(患者数順)'!$C$11</f>
        <v>1011</v>
      </c>
      <c r="F144" s="133" t="str">
        <f>'高額レセ疾病傾向(患者数順)'!$D$11</f>
        <v>その他の呼吸器系の疾患</v>
      </c>
      <c r="G144" s="133" t="s">
        <v>714</v>
      </c>
      <c r="H144" s="44">
        <v>126</v>
      </c>
      <c r="I144" s="45">
        <v>275887310</v>
      </c>
      <c r="J144" s="46">
        <v>76754790</v>
      </c>
      <c r="K144" s="44">
        <f t="shared" si="31"/>
        <v>352642100</v>
      </c>
      <c r="L144" s="110">
        <f t="shared" si="30"/>
        <v>2798746.8253968256</v>
      </c>
      <c r="M144" s="243">
        <f t="shared" si="33"/>
        <v>6.3720036411449377E-3</v>
      </c>
      <c r="N144" s="26"/>
      <c r="O144" s="26"/>
      <c r="P144" s="26"/>
      <c r="Q144" s="26"/>
    </row>
    <row r="145" spans="1:17" ht="39.950000000000003" customHeight="1">
      <c r="A145" s="26"/>
      <c r="B145" s="321">
        <v>29</v>
      </c>
      <c r="C145" s="324" t="s">
        <v>33</v>
      </c>
      <c r="D145" s="332">
        <f>Q33</f>
        <v>16521</v>
      </c>
      <c r="E145" s="47" t="str">
        <f>'高額レセ疾病傾向(患者数順)'!$C$7</f>
        <v>1901</v>
      </c>
      <c r="F145" s="131" t="str">
        <f>'高額レセ疾病傾向(患者数順)'!$D$7</f>
        <v>骨折</v>
      </c>
      <c r="G145" s="131" t="s">
        <v>662</v>
      </c>
      <c r="H145" s="88">
        <v>232</v>
      </c>
      <c r="I145" s="89">
        <v>668178150</v>
      </c>
      <c r="J145" s="90">
        <v>93953730</v>
      </c>
      <c r="K145" s="88">
        <f t="shared" si="31"/>
        <v>762131880</v>
      </c>
      <c r="L145" s="111">
        <f t="shared" si="30"/>
        <v>3285051.2068965519</v>
      </c>
      <c r="M145" s="241">
        <f>IFERROR(H145/$Q$33,"-")</f>
        <v>1.4042733490708795E-2</v>
      </c>
      <c r="N145" s="26"/>
      <c r="O145" s="26"/>
      <c r="P145" s="26"/>
      <c r="Q145" s="26"/>
    </row>
    <row r="146" spans="1:17" ht="39.950000000000003" customHeight="1">
      <c r="A146" s="26"/>
      <c r="B146" s="322"/>
      <c r="C146" s="325"/>
      <c r="D146" s="333"/>
      <c r="E146" s="39" t="str">
        <f>'高額レセ疾病傾向(患者数順)'!$C$8</f>
        <v>0903</v>
      </c>
      <c r="F146" s="132" t="str">
        <f>'高額レセ疾病傾向(患者数順)'!$D$8</f>
        <v>その他の心疾患</v>
      </c>
      <c r="G146" s="132" t="s">
        <v>709</v>
      </c>
      <c r="H146" s="40">
        <v>195</v>
      </c>
      <c r="I146" s="41">
        <v>574942000</v>
      </c>
      <c r="J146" s="42">
        <v>128141690</v>
      </c>
      <c r="K146" s="40">
        <f t="shared" si="31"/>
        <v>703083690</v>
      </c>
      <c r="L146" s="109">
        <f t="shared" si="30"/>
        <v>3605557.3846153845</v>
      </c>
      <c r="M146" s="242">
        <f t="shared" ref="M146:M149" si="34">IFERROR(H146/$Q$33,"-")</f>
        <v>1.180315961503541E-2</v>
      </c>
      <c r="N146" s="26"/>
      <c r="O146" s="26"/>
      <c r="P146" s="26"/>
      <c r="Q146" s="26"/>
    </row>
    <row r="147" spans="1:17" ht="39.950000000000003" customHeight="1">
      <c r="A147" s="26"/>
      <c r="B147" s="322"/>
      <c r="C147" s="325"/>
      <c r="D147" s="333"/>
      <c r="E147" s="39" t="str">
        <f>'高額レセ疾病傾向(患者数順)'!$C$9</f>
        <v>2220</v>
      </c>
      <c r="F147" s="132" t="str">
        <f>'高額レセ疾病傾向(患者数順)'!$D$9</f>
        <v>その他の特殊目的用コード</v>
      </c>
      <c r="G147" s="132" t="s">
        <v>710</v>
      </c>
      <c r="H147" s="40">
        <v>151</v>
      </c>
      <c r="I147" s="41">
        <v>354244240</v>
      </c>
      <c r="J147" s="42">
        <v>72212910</v>
      </c>
      <c r="K147" s="40">
        <f t="shared" si="31"/>
        <v>426457150</v>
      </c>
      <c r="L147" s="109">
        <f t="shared" si="30"/>
        <v>2824219.536423841</v>
      </c>
      <c r="M147" s="242">
        <f t="shared" si="34"/>
        <v>9.1398825736940855E-3</v>
      </c>
      <c r="N147" s="26"/>
      <c r="O147" s="26"/>
      <c r="P147" s="26"/>
      <c r="Q147" s="26"/>
    </row>
    <row r="148" spans="1:17" ht="39.950000000000003" customHeight="1">
      <c r="A148" s="26"/>
      <c r="B148" s="322"/>
      <c r="C148" s="325"/>
      <c r="D148" s="333"/>
      <c r="E148" s="39" t="str">
        <f>'高額レセ疾病傾向(患者数順)'!$C$10</f>
        <v>0210</v>
      </c>
      <c r="F148" s="132" t="str">
        <f>'高額レセ疾病傾向(患者数順)'!$D$10</f>
        <v>その他の悪性新生物＜腫瘍＞</v>
      </c>
      <c r="G148" s="132" t="s">
        <v>698</v>
      </c>
      <c r="H148" s="40">
        <v>180</v>
      </c>
      <c r="I148" s="41">
        <v>405510910</v>
      </c>
      <c r="J148" s="42">
        <v>319035220</v>
      </c>
      <c r="K148" s="40">
        <f t="shared" si="31"/>
        <v>724546130</v>
      </c>
      <c r="L148" s="109">
        <f t="shared" si="30"/>
        <v>4025256.277777778</v>
      </c>
      <c r="M148" s="242">
        <f t="shared" si="34"/>
        <v>1.0895224260032685E-2</v>
      </c>
      <c r="N148" s="26"/>
      <c r="O148" s="26"/>
      <c r="P148" s="26"/>
      <c r="Q148" s="26"/>
    </row>
    <row r="149" spans="1:17" ht="39.950000000000003" customHeight="1" thickBot="1">
      <c r="A149" s="26"/>
      <c r="B149" s="323"/>
      <c r="C149" s="326"/>
      <c r="D149" s="334"/>
      <c r="E149" s="43" t="str">
        <f>'高額レセ疾病傾向(患者数順)'!$C$11</f>
        <v>1011</v>
      </c>
      <c r="F149" s="133" t="str">
        <f>'高額レセ疾病傾向(患者数順)'!$D$11</f>
        <v>その他の呼吸器系の疾患</v>
      </c>
      <c r="G149" s="133" t="s">
        <v>688</v>
      </c>
      <c r="H149" s="44">
        <v>104</v>
      </c>
      <c r="I149" s="45">
        <v>223321030</v>
      </c>
      <c r="J149" s="46">
        <v>62129950</v>
      </c>
      <c r="K149" s="44">
        <f t="shared" si="31"/>
        <v>285450980</v>
      </c>
      <c r="L149" s="110">
        <f t="shared" si="30"/>
        <v>2744720.9615384615</v>
      </c>
      <c r="M149" s="242">
        <f t="shared" si="34"/>
        <v>6.295018461352218E-3</v>
      </c>
      <c r="N149" s="26"/>
      <c r="O149" s="26"/>
      <c r="P149" s="26"/>
      <c r="Q149" s="26"/>
    </row>
    <row r="150" spans="1:17" ht="39.950000000000003" customHeight="1">
      <c r="A150" s="26"/>
      <c r="B150" s="321">
        <v>30</v>
      </c>
      <c r="C150" s="324" t="s">
        <v>34</v>
      </c>
      <c r="D150" s="332">
        <f>Q34</f>
        <v>22094</v>
      </c>
      <c r="E150" s="47" t="str">
        <f>'高額レセ疾病傾向(患者数順)'!$C$7</f>
        <v>1901</v>
      </c>
      <c r="F150" s="131" t="str">
        <f>'高額レセ疾病傾向(患者数順)'!$D$7</f>
        <v>骨折</v>
      </c>
      <c r="G150" s="131" t="s">
        <v>662</v>
      </c>
      <c r="H150" s="88">
        <v>339</v>
      </c>
      <c r="I150" s="89">
        <v>917545240</v>
      </c>
      <c r="J150" s="90">
        <v>141757970</v>
      </c>
      <c r="K150" s="88">
        <f t="shared" si="31"/>
        <v>1059303210</v>
      </c>
      <c r="L150" s="111">
        <f t="shared" si="30"/>
        <v>3124788.2300884956</v>
      </c>
      <c r="M150" s="241">
        <f>IFERROR(H150/$Q$34,"-")</f>
        <v>1.5343532180682538E-2</v>
      </c>
      <c r="N150" s="26"/>
      <c r="O150" s="26"/>
      <c r="P150" s="26"/>
      <c r="Q150" s="26"/>
    </row>
    <row r="151" spans="1:17" ht="39.950000000000003" customHeight="1">
      <c r="A151" s="26"/>
      <c r="B151" s="322"/>
      <c r="C151" s="325"/>
      <c r="D151" s="333"/>
      <c r="E151" s="39" t="str">
        <f>'高額レセ疾病傾向(患者数順)'!$C$8</f>
        <v>0903</v>
      </c>
      <c r="F151" s="132" t="str">
        <f>'高額レセ疾病傾向(患者数順)'!$D$8</f>
        <v>その他の心疾患</v>
      </c>
      <c r="G151" s="132" t="s">
        <v>686</v>
      </c>
      <c r="H151" s="40">
        <v>236</v>
      </c>
      <c r="I151" s="41">
        <v>681669630</v>
      </c>
      <c r="J151" s="42">
        <v>143849890</v>
      </c>
      <c r="K151" s="40">
        <f t="shared" si="31"/>
        <v>825519520</v>
      </c>
      <c r="L151" s="109">
        <f t="shared" si="30"/>
        <v>3497964.0677966103</v>
      </c>
      <c r="M151" s="242">
        <f t="shared" ref="M151:M154" si="35">IFERROR(H151/$Q$34,"-")</f>
        <v>1.0681633022540056E-2</v>
      </c>
      <c r="N151" s="26"/>
      <c r="O151" s="26"/>
      <c r="P151" s="26"/>
      <c r="Q151" s="26"/>
    </row>
    <row r="152" spans="1:17" ht="39.950000000000003" customHeight="1">
      <c r="A152" s="26"/>
      <c r="B152" s="322"/>
      <c r="C152" s="325"/>
      <c r="D152" s="333"/>
      <c r="E152" s="39" t="str">
        <f>'高額レセ疾病傾向(患者数順)'!$C$9</f>
        <v>2220</v>
      </c>
      <c r="F152" s="132" t="str">
        <f>'高額レセ疾病傾向(患者数順)'!$D$9</f>
        <v>その他の特殊目的用コード</v>
      </c>
      <c r="G152" s="132" t="s">
        <v>710</v>
      </c>
      <c r="H152" s="40">
        <v>223</v>
      </c>
      <c r="I152" s="41">
        <v>622098290</v>
      </c>
      <c r="J152" s="42">
        <v>112003230</v>
      </c>
      <c r="K152" s="40">
        <f t="shared" si="31"/>
        <v>734101520</v>
      </c>
      <c r="L152" s="109">
        <f t="shared" si="30"/>
        <v>3291935.0672645741</v>
      </c>
      <c r="M152" s="242">
        <f t="shared" si="35"/>
        <v>1.0093237983162849E-2</v>
      </c>
      <c r="N152" s="26"/>
      <c r="O152" s="26"/>
      <c r="P152" s="26"/>
      <c r="Q152" s="26"/>
    </row>
    <row r="153" spans="1:17" ht="39.950000000000003" customHeight="1">
      <c r="A153" s="26"/>
      <c r="B153" s="322"/>
      <c r="C153" s="325"/>
      <c r="D153" s="333"/>
      <c r="E153" s="39" t="str">
        <f>'高額レセ疾病傾向(患者数順)'!$C$10</f>
        <v>0210</v>
      </c>
      <c r="F153" s="132" t="str">
        <f>'高額レセ疾病傾向(患者数順)'!$D$10</f>
        <v>その他の悪性新生物＜腫瘍＞</v>
      </c>
      <c r="G153" s="132" t="s">
        <v>698</v>
      </c>
      <c r="H153" s="40">
        <v>202</v>
      </c>
      <c r="I153" s="41">
        <v>375586000</v>
      </c>
      <c r="J153" s="42">
        <v>398116490</v>
      </c>
      <c r="K153" s="40">
        <f t="shared" si="31"/>
        <v>773702490</v>
      </c>
      <c r="L153" s="109">
        <f t="shared" si="30"/>
        <v>3830210.3465346536</v>
      </c>
      <c r="M153" s="242">
        <f t="shared" si="35"/>
        <v>9.1427536887842848E-3</v>
      </c>
      <c r="N153" s="26"/>
      <c r="O153" s="26"/>
      <c r="P153" s="26"/>
      <c r="Q153" s="26"/>
    </row>
    <row r="154" spans="1:17" ht="39.950000000000003" customHeight="1" thickBot="1">
      <c r="A154" s="26"/>
      <c r="B154" s="323"/>
      <c r="C154" s="326"/>
      <c r="D154" s="334"/>
      <c r="E154" s="43" t="str">
        <f>'高額レセ疾病傾向(患者数順)'!$C$11</f>
        <v>1011</v>
      </c>
      <c r="F154" s="133" t="str">
        <f>'高額レセ疾病傾向(患者数順)'!$D$11</f>
        <v>その他の呼吸器系の疾患</v>
      </c>
      <c r="G154" s="133" t="s">
        <v>688</v>
      </c>
      <c r="H154" s="44">
        <v>174</v>
      </c>
      <c r="I154" s="45">
        <v>323641160</v>
      </c>
      <c r="J154" s="46">
        <v>102367820</v>
      </c>
      <c r="K154" s="44">
        <f t="shared" si="31"/>
        <v>426008980</v>
      </c>
      <c r="L154" s="110">
        <f t="shared" si="30"/>
        <v>2448327.4712643679</v>
      </c>
      <c r="M154" s="243">
        <f t="shared" si="35"/>
        <v>7.8754412962795325E-3</v>
      </c>
      <c r="N154" s="26"/>
      <c r="O154" s="26"/>
      <c r="P154" s="26"/>
      <c r="Q154" s="26"/>
    </row>
    <row r="155" spans="1:17" ht="39.950000000000003" customHeight="1">
      <c r="A155" s="26"/>
      <c r="B155" s="321">
        <v>31</v>
      </c>
      <c r="C155" s="324" t="s">
        <v>35</v>
      </c>
      <c r="D155" s="332">
        <f>Q35</f>
        <v>29681</v>
      </c>
      <c r="E155" s="47" t="str">
        <f>'高額レセ疾病傾向(患者数順)'!$C$7</f>
        <v>1901</v>
      </c>
      <c r="F155" s="131" t="str">
        <f>'高額レセ疾病傾向(患者数順)'!$D$7</f>
        <v>骨折</v>
      </c>
      <c r="G155" s="131" t="s">
        <v>662</v>
      </c>
      <c r="H155" s="88">
        <v>412</v>
      </c>
      <c r="I155" s="89">
        <v>1089295110</v>
      </c>
      <c r="J155" s="90">
        <v>160519460</v>
      </c>
      <c r="K155" s="88">
        <f t="shared" si="31"/>
        <v>1249814570</v>
      </c>
      <c r="L155" s="111">
        <f t="shared" si="30"/>
        <v>3033530.509708738</v>
      </c>
      <c r="M155" s="241">
        <f>IFERROR(H155/$Q$35,"-")</f>
        <v>1.3880933930797481E-2</v>
      </c>
      <c r="N155" s="26"/>
      <c r="O155" s="26"/>
      <c r="P155" s="26"/>
      <c r="Q155" s="26"/>
    </row>
    <row r="156" spans="1:17" ht="39.950000000000003" customHeight="1">
      <c r="A156" s="26"/>
      <c r="B156" s="322"/>
      <c r="C156" s="325"/>
      <c r="D156" s="333"/>
      <c r="E156" s="39" t="str">
        <f>'高額レセ疾病傾向(患者数順)'!$C$8</f>
        <v>0903</v>
      </c>
      <c r="F156" s="132" t="str">
        <f>'高額レセ疾病傾向(患者数順)'!$D$8</f>
        <v>その他の心疾患</v>
      </c>
      <c r="G156" s="132" t="s">
        <v>689</v>
      </c>
      <c r="H156" s="40">
        <v>306</v>
      </c>
      <c r="I156" s="41">
        <v>886448320</v>
      </c>
      <c r="J156" s="42">
        <v>244631070</v>
      </c>
      <c r="K156" s="40">
        <f t="shared" si="31"/>
        <v>1131079390</v>
      </c>
      <c r="L156" s="109">
        <f t="shared" si="30"/>
        <v>3696337.8758169934</v>
      </c>
      <c r="M156" s="242">
        <f t="shared" ref="M156:M159" si="36">IFERROR(H156/$Q$35,"-")</f>
        <v>1.030962568646609E-2</v>
      </c>
      <c r="N156" s="26"/>
      <c r="O156" s="26"/>
      <c r="P156" s="26"/>
      <c r="Q156" s="26"/>
    </row>
    <row r="157" spans="1:17" ht="39.950000000000003" customHeight="1">
      <c r="A157" s="26"/>
      <c r="B157" s="322"/>
      <c r="C157" s="325"/>
      <c r="D157" s="333"/>
      <c r="E157" s="39" t="str">
        <f>'高額レセ疾病傾向(患者数順)'!$C$9</f>
        <v>2220</v>
      </c>
      <c r="F157" s="132" t="str">
        <f>'高額レセ疾病傾向(患者数順)'!$D$9</f>
        <v>その他の特殊目的用コード</v>
      </c>
      <c r="G157" s="132" t="s">
        <v>710</v>
      </c>
      <c r="H157" s="40">
        <v>325</v>
      </c>
      <c r="I157" s="41">
        <v>641886590</v>
      </c>
      <c r="J157" s="42">
        <v>131351860</v>
      </c>
      <c r="K157" s="40">
        <f t="shared" si="31"/>
        <v>773238450</v>
      </c>
      <c r="L157" s="109">
        <f t="shared" si="30"/>
        <v>2379195.230769231</v>
      </c>
      <c r="M157" s="242">
        <f t="shared" si="36"/>
        <v>1.0949765843468885E-2</v>
      </c>
      <c r="N157" s="26"/>
      <c r="O157" s="26"/>
      <c r="P157" s="26"/>
      <c r="Q157" s="26"/>
    </row>
    <row r="158" spans="1:17" ht="39.950000000000003" customHeight="1">
      <c r="A158" s="26"/>
      <c r="B158" s="322"/>
      <c r="C158" s="325"/>
      <c r="D158" s="333"/>
      <c r="E158" s="39" t="str">
        <f>'高額レセ疾病傾向(患者数順)'!$C$10</f>
        <v>0210</v>
      </c>
      <c r="F158" s="132" t="str">
        <f>'高額レセ疾病傾向(患者数順)'!$D$10</f>
        <v>その他の悪性新生物＜腫瘍＞</v>
      </c>
      <c r="G158" s="132" t="s">
        <v>665</v>
      </c>
      <c r="H158" s="40">
        <v>261</v>
      </c>
      <c r="I158" s="41">
        <v>578458890</v>
      </c>
      <c r="J158" s="42">
        <v>540225760</v>
      </c>
      <c r="K158" s="40">
        <f t="shared" si="31"/>
        <v>1118684650</v>
      </c>
      <c r="L158" s="109">
        <f t="shared" si="30"/>
        <v>4286148.084291188</v>
      </c>
      <c r="M158" s="242">
        <f t="shared" si="36"/>
        <v>8.7935042619857826E-3</v>
      </c>
      <c r="N158" s="26"/>
      <c r="O158" s="26"/>
      <c r="P158" s="26"/>
      <c r="Q158" s="26"/>
    </row>
    <row r="159" spans="1:17" ht="39.950000000000003" customHeight="1" thickBot="1">
      <c r="A159" s="26"/>
      <c r="B159" s="323"/>
      <c r="C159" s="326"/>
      <c r="D159" s="334"/>
      <c r="E159" s="43" t="str">
        <f>'高額レセ疾病傾向(患者数順)'!$C$11</f>
        <v>1011</v>
      </c>
      <c r="F159" s="133" t="str">
        <f>'高額レセ疾病傾向(患者数順)'!$D$11</f>
        <v>その他の呼吸器系の疾患</v>
      </c>
      <c r="G159" s="133" t="s">
        <v>693</v>
      </c>
      <c r="H159" s="44">
        <v>167</v>
      </c>
      <c r="I159" s="45">
        <v>384055010</v>
      </c>
      <c r="J159" s="46">
        <v>106560330</v>
      </c>
      <c r="K159" s="44">
        <f t="shared" si="31"/>
        <v>490615340</v>
      </c>
      <c r="L159" s="110">
        <f t="shared" si="30"/>
        <v>2937816.4071856285</v>
      </c>
      <c r="M159" s="242">
        <f t="shared" si="36"/>
        <v>5.626495064182474E-3</v>
      </c>
      <c r="N159" s="26"/>
      <c r="O159" s="26"/>
      <c r="P159" s="26"/>
      <c r="Q159" s="26"/>
    </row>
    <row r="160" spans="1:17" ht="39.950000000000003" customHeight="1">
      <c r="A160" s="26"/>
      <c r="B160" s="321">
        <v>32</v>
      </c>
      <c r="C160" s="324" t="s">
        <v>36</v>
      </c>
      <c r="D160" s="332">
        <f>Q36</f>
        <v>24506</v>
      </c>
      <c r="E160" s="47" t="str">
        <f>'高額レセ疾病傾向(患者数順)'!$C$7</f>
        <v>1901</v>
      </c>
      <c r="F160" s="131" t="str">
        <f>'高額レセ疾病傾向(患者数順)'!$D$7</f>
        <v>骨折</v>
      </c>
      <c r="G160" s="131" t="s">
        <v>662</v>
      </c>
      <c r="H160" s="88">
        <v>355</v>
      </c>
      <c r="I160" s="89">
        <v>944353850</v>
      </c>
      <c r="J160" s="90">
        <v>134562390</v>
      </c>
      <c r="K160" s="88">
        <f t="shared" si="31"/>
        <v>1078916240</v>
      </c>
      <c r="L160" s="111">
        <f t="shared" si="30"/>
        <v>3039200.676056338</v>
      </c>
      <c r="M160" s="241">
        <f>IFERROR(H160/$Q$36,"-")</f>
        <v>1.4486248265730842E-2</v>
      </c>
      <c r="N160" s="26"/>
      <c r="O160" s="26"/>
      <c r="P160" s="26"/>
      <c r="Q160" s="26"/>
    </row>
    <row r="161" spans="1:17" ht="39.950000000000003" customHeight="1">
      <c r="A161" s="26"/>
      <c r="B161" s="322"/>
      <c r="C161" s="325"/>
      <c r="D161" s="333"/>
      <c r="E161" s="39" t="str">
        <f>'高額レセ疾病傾向(患者数順)'!$C$8</f>
        <v>0903</v>
      </c>
      <c r="F161" s="132" t="str">
        <f>'高額レセ疾病傾向(患者数順)'!$D$8</f>
        <v>その他の心疾患</v>
      </c>
      <c r="G161" s="132" t="s">
        <v>715</v>
      </c>
      <c r="H161" s="40">
        <v>302</v>
      </c>
      <c r="I161" s="41">
        <v>850615670</v>
      </c>
      <c r="J161" s="42">
        <v>154758340</v>
      </c>
      <c r="K161" s="40">
        <f t="shared" si="31"/>
        <v>1005374010</v>
      </c>
      <c r="L161" s="109">
        <f t="shared" si="30"/>
        <v>3329053.0132450331</v>
      </c>
      <c r="M161" s="242">
        <f t="shared" ref="M161:M164" si="37">IFERROR(H161/$Q$36,"-")</f>
        <v>1.2323512609156942E-2</v>
      </c>
      <c r="N161" s="26"/>
      <c r="O161" s="26"/>
      <c r="P161" s="26"/>
      <c r="Q161" s="26"/>
    </row>
    <row r="162" spans="1:17" ht="39.950000000000003" customHeight="1">
      <c r="A162" s="26"/>
      <c r="B162" s="322"/>
      <c r="C162" s="325"/>
      <c r="D162" s="333"/>
      <c r="E162" s="39" t="str">
        <f>'高額レセ疾病傾向(患者数順)'!$C$9</f>
        <v>2220</v>
      </c>
      <c r="F162" s="132" t="str">
        <f>'高額レセ疾病傾向(患者数順)'!$D$9</f>
        <v>その他の特殊目的用コード</v>
      </c>
      <c r="G162" s="132" t="s">
        <v>680</v>
      </c>
      <c r="H162" s="40">
        <v>254</v>
      </c>
      <c r="I162" s="41">
        <v>680825420</v>
      </c>
      <c r="J162" s="42">
        <v>122023490</v>
      </c>
      <c r="K162" s="40">
        <f t="shared" si="31"/>
        <v>802848910</v>
      </c>
      <c r="L162" s="109">
        <f t="shared" si="30"/>
        <v>3160822.4803149607</v>
      </c>
      <c r="M162" s="242">
        <f t="shared" si="37"/>
        <v>1.036480861829756E-2</v>
      </c>
      <c r="N162" s="26"/>
      <c r="O162" s="26"/>
      <c r="P162" s="26"/>
      <c r="Q162" s="26"/>
    </row>
    <row r="163" spans="1:17" ht="39.950000000000003" customHeight="1">
      <c r="A163" s="26"/>
      <c r="B163" s="322"/>
      <c r="C163" s="325"/>
      <c r="D163" s="333"/>
      <c r="E163" s="39" t="str">
        <f>'高額レセ疾病傾向(患者数順)'!$C$10</f>
        <v>0210</v>
      </c>
      <c r="F163" s="132" t="str">
        <f>'高額レセ疾病傾向(患者数順)'!$D$10</f>
        <v>その他の悪性新生物＜腫瘍＞</v>
      </c>
      <c r="G163" s="132" t="s">
        <v>711</v>
      </c>
      <c r="H163" s="40">
        <v>217</v>
      </c>
      <c r="I163" s="41">
        <v>395584730</v>
      </c>
      <c r="J163" s="42">
        <v>304708540</v>
      </c>
      <c r="K163" s="40">
        <f t="shared" si="31"/>
        <v>700293270</v>
      </c>
      <c r="L163" s="109">
        <f t="shared" si="30"/>
        <v>3227157.9262672812</v>
      </c>
      <c r="M163" s="242">
        <f t="shared" si="37"/>
        <v>8.8549742920101208E-3</v>
      </c>
      <c r="N163" s="26"/>
      <c r="O163" s="26"/>
      <c r="P163" s="26"/>
      <c r="Q163" s="26"/>
    </row>
    <row r="164" spans="1:17" ht="39.950000000000003" customHeight="1" thickBot="1">
      <c r="A164" s="26"/>
      <c r="B164" s="323"/>
      <c r="C164" s="326"/>
      <c r="D164" s="334"/>
      <c r="E164" s="43" t="str">
        <f>'高額レセ疾病傾向(患者数順)'!$C$11</f>
        <v>1011</v>
      </c>
      <c r="F164" s="133" t="str">
        <f>'高額レセ疾病傾向(患者数順)'!$D$11</f>
        <v>その他の呼吸器系の疾患</v>
      </c>
      <c r="G164" s="133" t="s">
        <v>700</v>
      </c>
      <c r="H164" s="44">
        <v>200</v>
      </c>
      <c r="I164" s="45">
        <v>494096520</v>
      </c>
      <c r="J164" s="46">
        <v>102145390</v>
      </c>
      <c r="K164" s="44">
        <f t="shared" si="31"/>
        <v>596241910</v>
      </c>
      <c r="L164" s="110">
        <f t="shared" si="30"/>
        <v>2981209.55</v>
      </c>
      <c r="M164" s="243">
        <f t="shared" si="37"/>
        <v>8.1612666285807555E-3</v>
      </c>
      <c r="N164" s="26"/>
      <c r="O164" s="26"/>
      <c r="P164" s="26"/>
      <c r="Q164" s="26"/>
    </row>
    <row r="165" spans="1:17" ht="39.950000000000003" customHeight="1">
      <c r="A165" s="26"/>
      <c r="B165" s="321">
        <v>33</v>
      </c>
      <c r="C165" s="324" t="s">
        <v>37</v>
      </c>
      <c r="D165" s="332">
        <f>Q37</f>
        <v>7125</v>
      </c>
      <c r="E165" s="47" t="str">
        <f>'高額レセ疾病傾向(患者数順)'!$C$7</f>
        <v>1901</v>
      </c>
      <c r="F165" s="131" t="str">
        <f>'高額レセ疾病傾向(患者数順)'!$D$7</f>
        <v>骨折</v>
      </c>
      <c r="G165" s="131" t="s">
        <v>662</v>
      </c>
      <c r="H165" s="88">
        <v>127</v>
      </c>
      <c r="I165" s="89">
        <v>341957990</v>
      </c>
      <c r="J165" s="90">
        <v>41829150</v>
      </c>
      <c r="K165" s="88">
        <f t="shared" si="31"/>
        <v>383787140</v>
      </c>
      <c r="L165" s="111">
        <f t="shared" si="30"/>
        <v>3021945.9842519686</v>
      </c>
      <c r="M165" s="241">
        <f>IFERROR(H165/$Q$37,"-")</f>
        <v>1.7824561403508771E-2</v>
      </c>
      <c r="N165" s="26"/>
      <c r="O165" s="26"/>
      <c r="P165" s="26"/>
      <c r="Q165" s="26"/>
    </row>
    <row r="166" spans="1:17" ht="39.950000000000003" customHeight="1">
      <c r="A166" s="26"/>
      <c r="B166" s="322"/>
      <c r="C166" s="325"/>
      <c r="D166" s="333"/>
      <c r="E166" s="39" t="str">
        <f>'高額レセ疾病傾向(患者数順)'!$C$8</f>
        <v>0903</v>
      </c>
      <c r="F166" s="132" t="str">
        <f>'高額レセ疾病傾向(患者数順)'!$D$8</f>
        <v>その他の心疾患</v>
      </c>
      <c r="G166" s="132" t="s">
        <v>716</v>
      </c>
      <c r="H166" s="40">
        <v>71</v>
      </c>
      <c r="I166" s="41">
        <v>190037870</v>
      </c>
      <c r="J166" s="42">
        <v>37337060</v>
      </c>
      <c r="K166" s="40">
        <f t="shared" si="31"/>
        <v>227374930</v>
      </c>
      <c r="L166" s="109">
        <f t="shared" si="30"/>
        <v>3202463.8028169014</v>
      </c>
      <c r="M166" s="242">
        <f t="shared" ref="M166:M169" si="38">IFERROR(H166/$Q$37,"-")</f>
        <v>9.9649122807017546E-3</v>
      </c>
      <c r="N166" s="26"/>
      <c r="O166" s="26"/>
      <c r="P166" s="26"/>
      <c r="Q166" s="26"/>
    </row>
    <row r="167" spans="1:17" ht="39.950000000000003" customHeight="1">
      <c r="A167" s="26"/>
      <c r="B167" s="322"/>
      <c r="C167" s="325"/>
      <c r="D167" s="333"/>
      <c r="E167" s="39" t="str">
        <f>'高額レセ疾病傾向(患者数順)'!$C$9</f>
        <v>2220</v>
      </c>
      <c r="F167" s="132" t="str">
        <f>'高額レセ疾病傾向(患者数順)'!$D$9</f>
        <v>その他の特殊目的用コード</v>
      </c>
      <c r="G167" s="132" t="s">
        <v>701</v>
      </c>
      <c r="H167" s="40">
        <v>64</v>
      </c>
      <c r="I167" s="41">
        <v>153054450</v>
      </c>
      <c r="J167" s="42">
        <v>29597130</v>
      </c>
      <c r="K167" s="40">
        <f t="shared" si="31"/>
        <v>182651580</v>
      </c>
      <c r="L167" s="109">
        <f t="shared" si="30"/>
        <v>2853930.9375</v>
      </c>
      <c r="M167" s="242">
        <f t="shared" si="38"/>
        <v>8.9824561403508765E-3</v>
      </c>
      <c r="N167" s="26"/>
      <c r="O167" s="26"/>
      <c r="P167" s="26"/>
      <c r="Q167" s="26"/>
    </row>
    <row r="168" spans="1:17" ht="39.950000000000003" customHeight="1">
      <c r="A168" s="26"/>
      <c r="B168" s="322"/>
      <c r="C168" s="325"/>
      <c r="D168" s="333"/>
      <c r="E168" s="39" t="str">
        <f>'高額レセ疾病傾向(患者数順)'!$C$10</f>
        <v>0210</v>
      </c>
      <c r="F168" s="132" t="str">
        <f>'高額レセ疾病傾向(患者数順)'!$D$10</f>
        <v>その他の悪性新生物＜腫瘍＞</v>
      </c>
      <c r="G168" s="132" t="s">
        <v>698</v>
      </c>
      <c r="H168" s="40">
        <v>69</v>
      </c>
      <c r="I168" s="41">
        <v>155466460</v>
      </c>
      <c r="J168" s="42">
        <v>151640510</v>
      </c>
      <c r="K168" s="40">
        <f t="shared" si="31"/>
        <v>307106970</v>
      </c>
      <c r="L168" s="109">
        <f t="shared" si="30"/>
        <v>4450825.6521739131</v>
      </c>
      <c r="M168" s="242">
        <f t="shared" si="38"/>
        <v>9.6842105263157899E-3</v>
      </c>
      <c r="N168" s="26"/>
      <c r="O168" s="26"/>
      <c r="P168" s="26"/>
      <c r="Q168" s="26"/>
    </row>
    <row r="169" spans="1:17" ht="39.950000000000003" customHeight="1" thickBot="1">
      <c r="A169" s="26"/>
      <c r="B169" s="323"/>
      <c r="C169" s="326"/>
      <c r="D169" s="334"/>
      <c r="E169" s="43" t="str">
        <f>'高額レセ疾病傾向(患者数順)'!$C$11</f>
        <v>1011</v>
      </c>
      <c r="F169" s="133" t="str">
        <f>'高額レセ疾病傾向(患者数順)'!$D$11</f>
        <v>その他の呼吸器系の疾患</v>
      </c>
      <c r="G169" s="133" t="s">
        <v>700</v>
      </c>
      <c r="H169" s="44">
        <v>37</v>
      </c>
      <c r="I169" s="45">
        <v>102693900</v>
      </c>
      <c r="J169" s="46">
        <v>15101450</v>
      </c>
      <c r="K169" s="44">
        <f t="shared" si="31"/>
        <v>117795350</v>
      </c>
      <c r="L169" s="110">
        <f t="shared" si="30"/>
        <v>3183658.1081081079</v>
      </c>
      <c r="M169" s="243">
        <f t="shared" si="38"/>
        <v>5.1929824561403508E-3</v>
      </c>
      <c r="N169" s="26"/>
      <c r="O169" s="26"/>
      <c r="P169" s="26"/>
      <c r="Q169" s="26"/>
    </row>
    <row r="170" spans="1:17" ht="39.950000000000003" customHeight="1">
      <c r="A170" s="26"/>
      <c r="B170" s="321">
        <v>34</v>
      </c>
      <c r="C170" s="324" t="s">
        <v>38</v>
      </c>
      <c r="D170" s="332">
        <f>Q38</f>
        <v>31044</v>
      </c>
      <c r="E170" s="47" t="str">
        <f>'高額レセ疾病傾向(患者数順)'!$C$7</f>
        <v>1901</v>
      </c>
      <c r="F170" s="131" t="str">
        <f>'高額レセ疾病傾向(患者数順)'!$D$7</f>
        <v>骨折</v>
      </c>
      <c r="G170" s="131" t="s">
        <v>662</v>
      </c>
      <c r="H170" s="88">
        <v>571</v>
      </c>
      <c r="I170" s="89">
        <v>1647455010</v>
      </c>
      <c r="J170" s="90">
        <v>202055810</v>
      </c>
      <c r="K170" s="88">
        <f t="shared" si="31"/>
        <v>1849510820</v>
      </c>
      <c r="L170" s="111">
        <f t="shared" si="30"/>
        <v>3239073.2399299475</v>
      </c>
      <c r="M170" s="241">
        <f>IFERROR(H170/$Q$38,"-")</f>
        <v>1.839324829274578E-2</v>
      </c>
      <c r="N170" s="26"/>
      <c r="O170" s="26"/>
      <c r="P170" s="26"/>
      <c r="Q170" s="26"/>
    </row>
    <row r="171" spans="1:17" ht="39.950000000000003" customHeight="1">
      <c r="A171" s="26"/>
      <c r="B171" s="322"/>
      <c r="C171" s="325"/>
      <c r="D171" s="333"/>
      <c r="E171" s="39" t="str">
        <f>'高額レセ疾病傾向(患者数順)'!$C$8</f>
        <v>0903</v>
      </c>
      <c r="F171" s="132" t="str">
        <f>'高額レセ疾病傾向(患者数順)'!$D$8</f>
        <v>その他の心疾患</v>
      </c>
      <c r="G171" s="132" t="s">
        <v>663</v>
      </c>
      <c r="H171" s="40">
        <v>359</v>
      </c>
      <c r="I171" s="41">
        <v>1074801930</v>
      </c>
      <c r="J171" s="42">
        <v>205735840</v>
      </c>
      <c r="K171" s="40">
        <f t="shared" si="31"/>
        <v>1280537770</v>
      </c>
      <c r="L171" s="109">
        <f t="shared" si="30"/>
        <v>3566957.5766016715</v>
      </c>
      <c r="M171" s="242">
        <f t="shared" ref="M171:M174" si="39">IFERROR(H171/$Q$38,"-")</f>
        <v>1.1564231413477644E-2</v>
      </c>
      <c r="N171" s="26"/>
      <c r="O171" s="26"/>
      <c r="P171" s="26"/>
      <c r="Q171" s="26"/>
    </row>
    <row r="172" spans="1:17" ht="39.950000000000003" customHeight="1">
      <c r="A172" s="26"/>
      <c r="B172" s="322"/>
      <c r="C172" s="325"/>
      <c r="D172" s="333"/>
      <c r="E172" s="39" t="str">
        <f>'高額レセ疾病傾向(患者数順)'!$C$9</f>
        <v>2220</v>
      </c>
      <c r="F172" s="132" t="str">
        <f>'高額レセ疾病傾向(患者数順)'!$D$9</f>
        <v>その他の特殊目的用コード</v>
      </c>
      <c r="G172" s="132" t="s">
        <v>717</v>
      </c>
      <c r="H172" s="40">
        <v>218</v>
      </c>
      <c r="I172" s="41">
        <v>596585810</v>
      </c>
      <c r="J172" s="42">
        <v>84611740</v>
      </c>
      <c r="K172" s="40">
        <f t="shared" si="31"/>
        <v>681197550</v>
      </c>
      <c r="L172" s="109">
        <f t="shared" si="30"/>
        <v>3124759.4036697247</v>
      </c>
      <c r="M172" s="242">
        <f t="shared" si="39"/>
        <v>7.0222909418889319E-3</v>
      </c>
      <c r="N172" s="26"/>
      <c r="O172" s="26"/>
      <c r="P172" s="26"/>
      <c r="Q172" s="26"/>
    </row>
    <row r="173" spans="1:17" ht="39.950000000000003" customHeight="1">
      <c r="A173" s="26"/>
      <c r="B173" s="322"/>
      <c r="C173" s="325"/>
      <c r="D173" s="333"/>
      <c r="E173" s="39" t="str">
        <f>'高額レセ疾病傾向(患者数順)'!$C$10</f>
        <v>0210</v>
      </c>
      <c r="F173" s="132" t="str">
        <f>'高額レセ疾病傾向(患者数順)'!$D$10</f>
        <v>その他の悪性新生物＜腫瘍＞</v>
      </c>
      <c r="G173" s="132" t="s">
        <v>698</v>
      </c>
      <c r="H173" s="40">
        <v>263</v>
      </c>
      <c r="I173" s="41">
        <v>504435390</v>
      </c>
      <c r="J173" s="42">
        <v>512622170</v>
      </c>
      <c r="K173" s="40">
        <f t="shared" si="31"/>
        <v>1017057560</v>
      </c>
      <c r="L173" s="109">
        <f t="shared" si="30"/>
        <v>3867139.011406844</v>
      </c>
      <c r="M173" s="242">
        <f t="shared" si="39"/>
        <v>8.4718464115449039E-3</v>
      </c>
      <c r="N173" s="26"/>
      <c r="O173" s="26"/>
      <c r="P173" s="26"/>
      <c r="Q173" s="26"/>
    </row>
    <row r="174" spans="1:17" ht="39.950000000000003" customHeight="1" thickBot="1">
      <c r="A174" s="26"/>
      <c r="B174" s="323"/>
      <c r="C174" s="326"/>
      <c r="D174" s="334"/>
      <c r="E174" s="43" t="str">
        <f>'高額レセ疾病傾向(患者数順)'!$C$11</f>
        <v>1011</v>
      </c>
      <c r="F174" s="133" t="str">
        <f>'高額レセ疾病傾向(患者数順)'!$D$11</f>
        <v>その他の呼吸器系の疾患</v>
      </c>
      <c r="G174" s="133" t="s">
        <v>700</v>
      </c>
      <c r="H174" s="44">
        <v>192</v>
      </c>
      <c r="I174" s="45">
        <v>465759890</v>
      </c>
      <c r="J174" s="46">
        <v>103492650</v>
      </c>
      <c r="K174" s="44">
        <f t="shared" si="31"/>
        <v>569252540</v>
      </c>
      <c r="L174" s="110">
        <f t="shared" si="30"/>
        <v>2964856.9791666665</v>
      </c>
      <c r="M174" s="242">
        <f t="shared" si="39"/>
        <v>6.1847700038654809E-3</v>
      </c>
      <c r="N174" s="26"/>
      <c r="O174" s="26"/>
      <c r="P174" s="26"/>
      <c r="Q174" s="26"/>
    </row>
    <row r="175" spans="1:17" ht="39.950000000000003" customHeight="1">
      <c r="A175" s="26"/>
      <c r="B175" s="321">
        <v>35</v>
      </c>
      <c r="C175" s="324" t="s">
        <v>1</v>
      </c>
      <c r="D175" s="332">
        <f>Q39</f>
        <v>63683</v>
      </c>
      <c r="E175" s="47" t="str">
        <f>'高額レセ疾病傾向(患者数順)'!$C$7</f>
        <v>1901</v>
      </c>
      <c r="F175" s="131" t="str">
        <f>'高額レセ疾病傾向(患者数順)'!$D$7</f>
        <v>骨折</v>
      </c>
      <c r="G175" s="131" t="s">
        <v>662</v>
      </c>
      <c r="H175" s="88">
        <v>957</v>
      </c>
      <c r="I175" s="89">
        <v>2621686980</v>
      </c>
      <c r="J175" s="90">
        <v>395218290</v>
      </c>
      <c r="K175" s="88">
        <f t="shared" si="31"/>
        <v>3016905270</v>
      </c>
      <c r="L175" s="111">
        <f t="shared" si="30"/>
        <v>3152461.0971786836</v>
      </c>
      <c r="M175" s="241">
        <f>IFERROR(H175/$Q$39,"-")</f>
        <v>1.5027558375076551E-2</v>
      </c>
      <c r="N175" s="26"/>
      <c r="O175" s="26"/>
      <c r="P175" s="26"/>
      <c r="Q175" s="26"/>
    </row>
    <row r="176" spans="1:17" ht="39.950000000000003" customHeight="1">
      <c r="A176" s="26"/>
      <c r="B176" s="322"/>
      <c r="C176" s="325"/>
      <c r="D176" s="333"/>
      <c r="E176" s="39" t="str">
        <f>'高額レセ疾病傾向(患者数順)'!$C$8</f>
        <v>0903</v>
      </c>
      <c r="F176" s="132" t="str">
        <f>'高額レセ疾病傾向(患者数順)'!$D$8</f>
        <v>その他の心疾患</v>
      </c>
      <c r="G176" s="132" t="s">
        <v>683</v>
      </c>
      <c r="H176" s="40">
        <v>763</v>
      </c>
      <c r="I176" s="41">
        <v>1976850530</v>
      </c>
      <c r="J176" s="42">
        <v>505813540</v>
      </c>
      <c r="K176" s="40">
        <f t="shared" si="31"/>
        <v>2482664070</v>
      </c>
      <c r="L176" s="109">
        <f t="shared" si="30"/>
        <v>3253819.2267365661</v>
      </c>
      <c r="M176" s="242">
        <f t="shared" ref="M176:M179" si="40">IFERROR(H176/$Q$39,"-")</f>
        <v>1.198121947772561E-2</v>
      </c>
      <c r="N176" s="26"/>
      <c r="O176" s="26"/>
      <c r="P176" s="26"/>
      <c r="Q176" s="26"/>
    </row>
    <row r="177" spans="1:17" ht="39.950000000000003" customHeight="1">
      <c r="A177" s="26"/>
      <c r="B177" s="322"/>
      <c r="C177" s="325"/>
      <c r="D177" s="333"/>
      <c r="E177" s="39" t="str">
        <f>'高額レセ疾病傾向(患者数順)'!$C$9</f>
        <v>2220</v>
      </c>
      <c r="F177" s="132" t="str">
        <f>'高額レセ疾病傾向(患者数順)'!$D$9</f>
        <v>その他の特殊目的用コード</v>
      </c>
      <c r="G177" s="132" t="s">
        <v>664</v>
      </c>
      <c r="H177" s="40">
        <v>486</v>
      </c>
      <c r="I177" s="41">
        <v>1177652280</v>
      </c>
      <c r="J177" s="42">
        <v>222611170</v>
      </c>
      <c r="K177" s="40">
        <f t="shared" si="31"/>
        <v>1400263450</v>
      </c>
      <c r="L177" s="109">
        <f t="shared" si="30"/>
        <v>2881200.514403292</v>
      </c>
      <c r="M177" s="242">
        <f t="shared" si="40"/>
        <v>7.6315500211987502E-3</v>
      </c>
      <c r="N177" s="26"/>
      <c r="O177" s="26"/>
      <c r="P177" s="26"/>
      <c r="Q177" s="26"/>
    </row>
    <row r="178" spans="1:17" ht="39.950000000000003" customHeight="1">
      <c r="A178" s="26"/>
      <c r="B178" s="322"/>
      <c r="C178" s="325"/>
      <c r="D178" s="333"/>
      <c r="E178" s="39" t="str">
        <f>'高額レセ疾病傾向(患者数順)'!$C$10</f>
        <v>0210</v>
      </c>
      <c r="F178" s="132" t="str">
        <f>'高額レセ疾病傾向(患者数順)'!$D$10</f>
        <v>その他の悪性新生物＜腫瘍＞</v>
      </c>
      <c r="G178" s="132" t="s">
        <v>665</v>
      </c>
      <c r="H178" s="40">
        <v>612</v>
      </c>
      <c r="I178" s="41">
        <v>1253382250</v>
      </c>
      <c r="J178" s="42">
        <v>1119254750</v>
      </c>
      <c r="K178" s="40">
        <f t="shared" si="31"/>
        <v>2372637000</v>
      </c>
      <c r="L178" s="109">
        <f t="shared" si="30"/>
        <v>3876857.8431372549</v>
      </c>
      <c r="M178" s="242">
        <f t="shared" si="40"/>
        <v>9.6101000266947227E-3</v>
      </c>
      <c r="N178" s="26"/>
      <c r="O178" s="26"/>
      <c r="P178" s="26"/>
      <c r="Q178" s="26"/>
    </row>
    <row r="179" spans="1:17" ht="39.950000000000003" customHeight="1" thickBot="1">
      <c r="A179" s="26"/>
      <c r="B179" s="323"/>
      <c r="C179" s="326"/>
      <c r="D179" s="334"/>
      <c r="E179" s="43" t="str">
        <f>'高額レセ疾病傾向(患者数順)'!$C$11</f>
        <v>1011</v>
      </c>
      <c r="F179" s="133" t="str">
        <f>'高額レセ疾病傾向(患者数順)'!$D$11</f>
        <v>その他の呼吸器系の疾患</v>
      </c>
      <c r="G179" s="133" t="s">
        <v>666</v>
      </c>
      <c r="H179" s="44">
        <v>500</v>
      </c>
      <c r="I179" s="45">
        <v>1213652860</v>
      </c>
      <c r="J179" s="46">
        <v>224014840</v>
      </c>
      <c r="K179" s="44">
        <f t="shared" si="31"/>
        <v>1437667700</v>
      </c>
      <c r="L179" s="110">
        <f t="shared" si="30"/>
        <v>2875335.4</v>
      </c>
      <c r="M179" s="243">
        <f t="shared" si="40"/>
        <v>7.8513889106983023E-3</v>
      </c>
      <c r="N179" s="26"/>
      <c r="O179" s="26"/>
      <c r="P179" s="26"/>
      <c r="Q179" s="26"/>
    </row>
    <row r="180" spans="1:17" ht="39.950000000000003" customHeight="1">
      <c r="A180" s="26"/>
      <c r="B180" s="321">
        <v>36</v>
      </c>
      <c r="C180" s="324" t="s">
        <v>2</v>
      </c>
      <c r="D180" s="332">
        <f>Q40</f>
        <v>17589</v>
      </c>
      <c r="E180" s="47" t="str">
        <f>'高額レセ疾病傾向(患者数順)'!$C$7</f>
        <v>1901</v>
      </c>
      <c r="F180" s="131" t="str">
        <f>'高額レセ疾病傾向(患者数順)'!$D$7</f>
        <v>骨折</v>
      </c>
      <c r="G180" s="131" t="s">
        <v>662</v>
      </c>
      <c r="H180" s="88">
        <v>255</v>
      </c>
      <c r="I180" s="89">
        <v>748492500</v>
      </c>
      <c r="J180" s="90">
        <v>98734870</v>
      </c>
      <c r="K180" s="88">
        <f t="shared" si="31"/>
        <v>847227370</v>
      </c>
      <c r="L180" s="111">
        <f t="shared" si="30"/>
        <v>3322460.2745098039</v>
      </c>
      <c r="M180" s="241">
        <f>IFERROR(H180/$Q$40,"-")</f>
        <v>1.4497697424526694E-2</v>
      </c>
      <c r="N180" s="26"/>
      <c r="O180" s="26"/>
      <c r="P180" s="26"/>
      <c r="Q180" s="26"/>
    </row>
    <row r="181" spans="1:17" ht="39.950000000000003" customHeight="1">
      <c r="A181" s="26"/>
      <c r="B181" s="322"/>
      <c r="C181" s="325"/>
      <c r="D181" s="333"/>
      <c r="E181" s="39" t="str">
        <f>'高額レセ疾病傾向(患者数順)'!$C$8</f>
        <v>0903</v>
      </c>
      <c r="F181" s="132" t="str">
        <f>'高額レセ疾病傾向(患者数順)'!$D$8</f>
        <v>その他の心疾患</v>
      </c>
      <c r="G181" s="132" t="s">
        <v>686</v>
      </c>
      <c r="H181" s="40">
        <v>197</v>
      </c>
      <c r="I181" s="41">
        <v>521814410</v>
      </c>
      <c r="J181" s="42">
        <v>124615080</v>
      </c>
      <c r="K181" s="40">
        <f t="shared" si="31"/>
        <v>646429490</v>
      </c>
      <c r="L181" s="109">
        <f t="shared" si="30"/>
        <v>3281367.9695431474</v>
      </c>
      <c r="M181" s="242">
        <f t="shared" ref="M181:M184" si="41">IFERROR(H181/$Q$40,"-")</f>
        <v>1.120018193188925E-2</v>
      </c>
      <c r="N181" s="26"/>
      <c r="O181" s="26"/>
      <c r="P181" s="26"/>
      <c r="Q181" s="26"/>
    </row>
    <row r="182" spans="1:17" ht="39.950000000000003" customHeight="1">
      <c r="A182" s="26"/>
      <c r="B182" s="322"/>
      <c r="C182" s="325"/>
      <c r="D182" s="333"/>
      <c r="E182" s="39" t="str">
        <f>'高額レセ疾病傾向(患者数順)'!$C$9</f>
        <v>2220</v>
      </c>
      <c r="F182" s="132" t="str">
        <f>'高額レセ疾病傾向(患者数順)'!$D$9</f>
        <v>その他の特殊目的用コード</v>
      </c>
      <c r="G182" s="132" t="s">
        <v>664</v>
      </c>
      <c r="H182" s="40">
        <v>225</v>
      </c>
      <c r="I182" s="41">
        <v>504259630</v>
      </c>
      <c r="J182" s="42">
        <v>119024500</v>
      </c>
      <c r="K182" s="40">
        <f t="shared" si="31"/>
        <v>623284130</v>
      </c>
      <c r="L182" s="109">
        <f t="shared" si="30"/>
        <v>2770151.6888888888</v>
      </c>
      <c r="M182" s="242">
        <f t="shared" si="41"/>
        <v>1.2792085962817671E-2</v>
      </c>
      <c r="N182" s="26"/>
      <c r="O182" s="26"/>
      <c r="P182" s="26"/>
      <c r="Q182" s="26"/>
    </row>
    <row r="183" spans="1:17" ht="39.950000000000003" customHeight="1">
      <c r="A183" s="26"/>
      <c r="B183" s="322"/>
      <c r="C183" s="325"/>
      <c r="D183" s="333"/>
      <c r="E183" s="39" t="str">
        <f>'高額レセ疾病傾向(患者数順)'!$C$10</f>
        <v>0210</v>
      </c>
      <c r="F183" s="132" t="str">
        <f>'高額レセ疾病傾向(患者数順)'!$D$10</f>
        <v>その他の悪性新生物＜腫瘍＞</v>
      </c>
      <c r="G183" s="132" t="s">
        <v>698</v>
      </c>
      <c r="H183" s="40">
        <v>152</v>
      </c>
      <c r="I183" s="41">
        <v>309248610</v>
      </c>
      <c r="J183" s="42">
        <v>267764700</v>
      </c>
      <c r="K183" s="40">
        <f t="shared" si="31"/>
        <v>577013310</v>
      </c>
      <c r="L183" s="109">
        <f t="shared" si="30"/>
        <v>3796140.1973684211</v>
      </c>
      <c r="M183" s="242">
        <f t="shared" si="41"/>
        <v>8.6417647393257149E-3</v>
      </c>
      <c r="N183" s="26"/>
      <c r="O183" s="26"/>
      <c r="P183" s="26"/>
      <c r="Q183" s="26"/>
    </row>
    <row r="184" spans="1:17" ht="39.950000000000003" customHeight="1" thickBot="1">
      <c r="A184" s="26"/>
      <c r="B184" s="323"/>
      <c r="C184" s="326"/>
      <c r="D184" s="334"/>
      <c r="E184" s="43" t="str">
        <f>'高額レセ疾病傾向(患者数順)'!$C$11</f>
        <v>1011</v>
      </c>
      <c r="F184" s="133" t="str">
        <f>'高額レセ疾病傾向(患者数順)'!$D$11</f>
        <v>その他の呼吸器系の疾患</v>
      </c>
      <c r="G184" s="133" t="s">
        <v>718</v>
      </c>
      <c r="H184" s="44">
        <v>155</v>
      </c>
      <c r="I184" s="45">
        <v>390674970</v>
      </c>
      <c r="J184" s="46">
        <v>74508790</v>
      </c>
      <c r="K184" s="44">
        <f t="shared" si="31"/>
        <v>465183760</v>
      </c>
      <c r="L184" s="110">
        <f t="shared" si="30"/>
        <v>3001185.5483870967</v>
      </c>
      <c r="M184" s="243">
        <f t="shared" si="41"/>
        <v>8.8123258854966181E-3</v>
      </c>
      <c r="N184" s="26"/>
      <c r="O184" s="26"/>
      <c r="P184" s="26"/>
      <c r="Q184" s="26"/>
    </row>
    <row r="185" spans="1:17" ht="39.950000000000003" customHeight="1">
      <c r="A185" s="26"/>
      <c r="B185" s="321">
        <v>37</v>
      </c>
      <c r="C185" s="324" t="s">
        <v>3</v>
      </c>
      <c r="D185" s="332">
        <f>Q41</f>
        <v>54245</v>
      </c>
      <c r="E185" s="47" t="str">
        <f>'高額レセ疾病傾向(患者数順)'!$C$7</f>
        <v>1901</v>
      </c>
      <c r="F185" s="131" t="str">
        <f>'高額レセ疾病傾向(患者数順)'!$D$7</f>
        <v>骨折</v>
      </c>
      <c r="G185" s="131" t="s">
        <v>662</v>
      </c>
      <c r="H185" s="88">
        <v>853</v>
      </c>
      <c r="I185" s="89">
        <v>2449902010</v>
      </c>
      <c r="J185" s="90">
        <v>364154940</v>
      </c>
      <c r="K185" s="88">
        <f t="shared" si="31"/>
        <v>2814056950</v>
      </c>
      <c r="L185" s="111">
        <f t="shared" si="30"/>
        <v>3299011.6647127783</v>
      </c>
      <c r="M185" s="241">
        <f>IFERROR(H185/$Q$41,"-")</f>
        <v>1.5724951608443175E-2</v>
      </c>
      <c r="N185" s="26"/>
      <c r="O185" s="26"/>
      <c r="P185" s="26"/>
      <c r="Q185" s="26"/>
    </row>
    <row r="186" spans="1:17" ht="39.950000000000003" customHeight="1">
      <c r="A186" s="26"/>
      <c r="B186" s="322"/>
      <c r="C186" s="325"/>
      <c r="D186" s="333"/>
      <c r="E186" s="39" t="str">
        <f>'高額レセ疾病傾向(患者数順)'!$C$8</f>
        <v>0903</v>
      </c>
      <c r="F186" s="132" t="str">
        <f>'高額レセ疾病傾向(患者数順)'!$D$8</f>
        <v>その他の心疾患</v>
      </c>
      <c r="G186" s="132" t="s">
        <v>683</v>
      </c>
      <c r="H186" s="40">
        <v>651</v>
      </c>
      <c r="I186" s="41">
        <v>1848556550</v>
      </c>
      <c r="J186" s="42">
        <v>420054080</v>
      </c>
      <c r="K186" s="40">
        <f t="shared" si="31"/>
        <v>2268610630</v>
      </c>
      <c r="L186" s="109">
        <f t="shared" si="30"/>
        <v>3484808.955453149</v>
      </c>
      <c r="M186" s="242">
        <f t="shared" ref="M186:M189" si="42">IFERROR(H186/$Q$41,"-")</f>
        <v>1.200110609272744E-2</v>
      </c>
      <c r="N186" s="26"/>
      <c r="O186" s="26"/>
      <c r="P186" s="26"/>
      <c r="Q186" s="26"/>
    </row>
    <row r="187" spans="1:17" ht="39.950000000000003" customHeight="1">
      <c r="A187" s="26"/>
      <c r="B187" s="322"/>
      <c r="C187" s="325"/>
      <c r="D187" s="333"/>
      <c r="E187" s="39" t="str">
        <f>'高額レセ疾病傾向(患者数順)'!$C$9</f>
        <v>2220</v>
      </c>
      <c r="F187" s="132" t="str">
        <f>'高額レセ疾病傾向(患者数順)'!$D$9</f>
        <v>その他の特殊目的用コード</v>
      </c>
      <c r="G187" s="132" t="s">
        <v>719</v>
      </c>
      <c r="H187" s="40">
        <v>494</v>
      </c>
      <c r="I187" s="41">
        <v>1269742470</v>
      </c>
      <c r="J187" s="42">
        <v>241620580</v>
      </c>
      <c r="K187" s="40">
        <f t="shared" si="31"/>
        <v>1511363050</v>
      </c>
      <c r="L187" s="109">
        <f t="shared" si="30"/>
        <v>3059439.3724696357</v>
      </c>
      <c r="M187" s="242">
        <f t="shared" si="42"/>
        <v>9.1068301225919433E-3</v>
      </c>
      <c r="N187" s="26"/>
      <c r="O187" s="26"/>
      <c r="P187" s="26"/>
      <c r="Q187" s="26"/>
    </row>
    <row r="188" spans="1:17" ht="39.950000000000003" customHeight="1">
      <c r="A188" s="26"/>
      <c r="B188" s="322"/>
      <c r="C188" s="325"/>
      <c r="D188" s="333"/>
      <c r="E188" s="39" t="str">
        <f>'高額レセ疾病傾向(患者数順)'!$C$10</f>
        <v>0210</v>
      </c>
      <c r="F188" s="132" t="str">
        <f>'高額レセ疾病傾向(患者数順)'!$D$10</f>
        <v>その他の悪性新生物＜腫瘍＞</v>
      </c>
      <c r="G188" s="132" t="s">
        <v>720</v>
      </c>
      <c r="H188" s="40">
        <v>507</v>
      </c>
      <c r="I188" s="41">
        <v>1037203550</v>
      </c>
      <c r="J188" s="42">
        <v>844609940</v>
      </c>
      <c r="K188" s="40">
        <f t="shared" si="31"/>
        <v>1881813490</v>
      </c>
      <c r="L188" s="109">
        <f t="shared" si="30"/>
        <v>3711663.6883629193</v>
      </c>
      <c r="M188" s="242">
        <f t="shared" si="42"/>
        <v>9.3464835468706799E-3</v>
      </c>
      <c r="N188" s="26"/>
      <c r="O188" s="26"/>
      <c r="P188" s="26"/>
      <c r="Q188" s="26"/>
    </row>
    <row r="189" spans="1:17" ht="39.950000000000003" customHeight="1" thickBot="1">
      <c r="A189" s="26"/>
      <c r="B189" s="323"/>
      <c r="C189" s="326"/>
      <c r="D189" s="334"/>
      <c r="E189" s="43" t="str">
        <f>'高額レセ疾病傾向(患者数順)'!$C$11</f>
        <v>1011</v>
      </c>
      <c r="F189" s="133" t="str">
        <f>'高額レセ疾病傾向(患者数順)'!$D$11</f>
        <v>その他の呼吸器系の疾患</v>
      </c>
      <c r="G189" s="133" t="s">
        <v>672</v>
      </c>
      <c r="H189" s="44">
        <v>467</v>
      </c>
      <c r="I189" s="45">
        <v>1181013690</v>
      </c>
      <c r="J189" s="46">
        <v>211783080</v>
      </c>
      <c r="K189" s="44">
        <f t="shared" si="31"/>
        <v>1392796770</v>
      </c>
      <c r="L189" s="110">
        <f t="shared" si="30"/>
        <v>2982434.1970021413</v>
      </c>
      <c r="M189" s="242">
        <f t="shared" si="42"/>
        <v>8.6090883952438021E-3</v>
      </c>
      <c r="N189" s="26"/>
      <c r="O189" s="26"/>
      <c r="P189" s="26"/>
      <c r="Q189" s="26"/>
    </row>
    <row r="190" spans="1:17" ht="39.950000000000003" customHeight="1">
      <c r="A190" s="26"/>
      <c r="B190" s="321">
        <v>38</v>
      </c>
      <c r="C190" s="324" t="s">
        <v>39</v>
      </c>
      <c r="D190" s="332">
        <f>Q42</f>
        <v>11343</v>
      </c>
      <c r="E190" s="47" t="str">
        <f>'高額レセ疾病傾向(患者数順)'!$C$7</f>
        <v>1901</v>
      </c>
      <c r="F190" s="131" t="str">
        <f>'高額レセ疾病傾向(患者数順)'!$D$7</f>
        <v>骨折</v>
      </c>
      <c r="G190" s="131" t="s">
        <v>721</v>
      </c>
      <c r="H190" s="88">
        <v>200</v>
      </c>
      <c r="I190" s="89">
        <v>575087570</v>
      </c>
      <c r="J190" s="90">
        <v>82453490</v>
      </c>
      <c r="K190" s="88">
        <f t="shared" si="31"/>
        <v>657541060</v>
      </c>
      <c r="L190" s="111">
        <f t="shared" si="30"/>
        <v>3287705.3</v>
      </c>
      <c r="M190" s="241">
        <f>IFERROR(H190/$Q$42,"-")</f>
        <v>1.7632019747862118E-2</v>
      </c>
      <c r="N190" s="26"/>
      <c r="O190" s="26"/>
      <c r="P190" s="26"/>
      <c r="Q190" s="26"/>
    </row>
    <row r="191" spans="1:17" ht="39.950000000000003" customHeight="1">
      <c r="A191" s="26"/>
      <c r="B191" s="322"/>
      <c r="C191" s="325"/>
      <c r="D191" s="333"/>
      <c r="E191" s="39" t="str">
        <f>'高額レセ疾病傾向(患者数順)'!$C$8</f>
        <v>0903</v>
      </c>
      <c r="F191" s="132" t="str">
        <f>'高額レセ疾病傾向(患者数順)'!$D$8</f>
        <v>その他の心疾患</v>
      </c>
      <c r="G191" s="132" t="s">
        <v>722</v>
      </c>
      <c r="H191" s="40">
        <v>141</v>
      </c>
      <c r="I191" s="41">
        <v>428488070</v>
      </c>
      <c r="J191" s="42">
        <v>83662720</v>
      </c>
      <c r="K191" s="40">
        <f t="shared" si="31"/>
        <v>512150790</v>
      </c>
      <c r="L191" s="109">
        <f t="shared" si="30"/>
        <v>3632275.1063829786</v>
      </c>
      <c r="M191" s="242">
        <f t="shared" ref="M191:M194" si="43">IFERROR(H191/$Q$42,"-")</f>
        <v>1.2430573922242793E-2</v>
      </c>
      <c r="N191" s="26"/>
      <c r="O191" s="26"/>
      <c r="P191" s="26"/>
      <c r="Q191" s="26"/>
    </row>
    <row r="192" spans="1:17" ht="39.950000000000003" customHeight="1">
      <c r="A192" s="26"/>
      <c r="B192" s="322"/>
      <c r="C192" s="325"/>
      <c r="D192" s="333"/>
      <c r="E192" s="39" t="str">
        <f>'高額レセ疾病傾向(患者数順)'!$C$9</f>
        <v>2220</v>
      </c>
      <c r="F192" s="132" t="str">
        <f>'高額レセ疾病傾向(患者数順)'!$D$9</f>
        <v>その他の特殊目的用コード</v>
      </c>
      <c r="G192" s="132" t="s">
        <v>664</v>
      </c>
      <c r="H192" s="40">
        <v>110</v>
      </c>
      <c r="I192" s="41">
        <v>216704810</v>
      </c>
      <c r="J192" s="42">
        <v>48226910</v>
      </c>
      <c r="K192" s="40">
        <f t="shared" si="31"/>
        <v>264931720</v>
      </c>
      <c r="L192" s="109">
        <f t="shared" si="30"/>
        <v>2408470.1818181816</v>
      </c>
      <c r="M192" s="242">
        <f t="shared" si="43"/>
        <v>9.6976108613241654E-3</v>
      </c>
      <c r="N192" s="26"/>
      <c r="O192" s="26"/>
      <c r="P192" s="26"/>
      <c r="Q192" s="26"/>
    </row>
    <row r="193" spans="1:17" ht="39.950000000000003" customHeight="1">
      <c r="A193" s="26"/>
      <c r="B193" s="322"/>
      <c r="C193" s="325"/>
      <c r="D193" s="333"/>
      <c r="E193" s="39" t="str">
        <f>'高額レセ疾病傾向(患者数順)'!$C$10</f>
        <v>0210</v>
      </c>
      <c r="F193" s="132" t="str">
        <f>'高額レセ疾病傾向(患者数順)'!$D$10</f>
        <v>その他の悪性新生物＜腫瘍＞</v>
      </c>
      <c r="G193" s="132" t="s">
        <v>723</v>
      </c>
      <c r="H193" s="40">
        <v>88</v>
      </c>
      <c r="I193" s="41">
        <v>179957670</v>
      </c>
      <c r="J193" s="42">
        <v>150492050</v>
      </c>
      <c r="K193" s="40">
        <f t="shared" si="31"/>
        <v>330449720</v>
      </c>
      <c r="L193" s="109">
        <f t="shared" si="30"/>
        <v>3755110.4545454546</v>
      </c>
      <c r="M193" s="242">
        <f t="shared" si="43"/>
        <v>7.758088689059332E-3</v>
      </c>
      <c r="N193" s="26"/>
      <c r="O193" s="26"/>
      <c r="P193" s="26"/>
      <c r="Q193" s="26"/>
    </row>
    <row r="194" spans="1:17" ht="39.950000000000003" customHeight="1" thickBot="1">
      <c r="A194" s="26"/>
      <c r="B194" s="323"/>
      <c r="C194" s="326"/>
      <c r="D194" s="334"/>
      <c r="E194" s="43" t="str">
        <f>'高額レセ疾病傾向(患者数順)'!$C$11</f>
        <v>1011</v>
      </c>
      <c r="F194" s="133" t="str">
        <f>'高額レセ疾病傾向(患者数順)'!$D$11</f>
        <v>その他の呼吸器系の疾患</v>
      </c>
      <c r="G194" s="133" t="s">
        <v>672</v>
      </c>
      <c r="H194" s="44">
        <v>111</v>
      </c>
      <c r="I194" s="45">
        <v>265981470</v>
      </c>
      <c r="J194" s="46">
        <v>64827050</v>
      </c>
      <c r="K194" s="44">
        <f t="shared" si="31"/>
        <v>330808520</v>
      </c>
      <c r="L194" s="110">
        <f t="shared" si="30"/>
        <v>2980256.9369369368</v>
      </c>
      <c r="M194" s="242">
        <f t="shared" si="43"/>
        <v>9.7857709600634758E-3</v>
      </c>
      <c r="N194" s="26"/>
      <c r="O194" s="26"/>
      <c r="P194" s="26"/>
      <c r="Q194" s="26"/>
    </row>
    <row r="195" spans="1:17" ht="39.950000000000003" customHeight="1">
      <c r="A195" s="26"/>
      <c r="B195" s="321">
        <v>39</v>
      </c>
      <c r="C195" s="324" t="s">
        <v>7</v>
      </c>
      <c r="D195" s="332">
        <f>Q43</f>
        <v>63463</v>
      </c>
      <c r="E195" s="47" t="str">
        <f>'高額レセ疾病傾向(患者数順)'!$C$7</f>
        <v>1901</v>
      </c>
      <c r="F195" s="131" t="str">
        <f>'高額レセ疾病傾向(患者数順)'!$D$7</f>
        <v>骨折</v>
      </c>
      <c r="G195" s="131" t="s">
        <v>662</v>
      </c>
      <c r="H195" s="88">
        <v>1050</v>
      </c>
      <c r="I195" s="89">
        <v>2808229100</v>
      </c>
      <c r="J195" s="90">
        <v>426769280</v>
      </c>
      <c r="K195" s="88">
        <f t="shared" si="31"/>
        <v>3234998380</v>
      </c>
      <c r="L195" s="111">
        <f t="shared" si="30"/>
        <v>3080950.838095238</v>
      </c>
      <c r="M195" s="241">
        <f>IFERROR(H195/$Q$43,"-")</f>
        <v>1.6545073507398013E-2</v>
      </c>
      <c r="N195" s="26"/>
      <c r="O195" s="26"/>
      <c r="P195" s="26"/>
      <c r="Q195" s="26"/>
    </row>
    <row r="196" spans="1:17" ht="39.950000000000003" customHeight="1">
      <c r="A196" s="26"/>
      <c r="B196" s="322"/>
      <c r="C196" s="325"/>
      <c r="D196" s="333"/>
      <c r="E196" s="39" t="str">
        <f>'高額レセ疾病傾向(患者数順)'!$C$8</f>
        <v>0903</v>
      </c>
      <c r="F196" s="132" t="str">
        <f>'高額レセ疾病傾向(患者数順)'!$D$8</f>
        <v>その他の心疾患</v>
      </c>
      <c r="G196" s="132" t="s">
        <v>663</v>
      </c>
      <c r="H196" s="40">
        <v>756</v>
      </c>
      <c r="I196" s="41">
        <v>1869485900</v>
      </c>
      <c r="J196" s="42">
        <v>467212760</v>
      </c>
      <c r="K196" s="40">
        <f t="shared" si="31"/>
        <v>2336698660</v>
      </c>
      <c r="L196" s="109">
        <f t="shared" si="30"/>
        <v>3090871.2433862435</v>
      </c>
      <c r="M196" s="242">
        <f t="shared" ref="M196:M199" si="44">IFERROR(H196/$Q$43,"-")</f>
        <v>1.1912452925326568E-2</v>
      </c>
      <c r="N196" s="26"/>
      <c r="O196" s="26"/>
      <c r="P196" s="26"/>
      <c r="Q196" s="26"/>
    </row>
    <row r="197" spans="1:17" ht="39.950000000000003" customHeight="1">
      <c r="A197" s="26"/>
      <c r="B197" s="322"/>
      <c r="C197" s="325"/>
      <c r="D197" s="333"/>
      <c r="E197" s="39" t="str">
        <f>'高額レセ疾病傾向(患者数順)'!$C$9</f>
        <v>2220</v>
      </c>
      <c r="F197" s="132" t="str">
        <f>'高額レセ疾病傾向(患者数順)'!$D$9</f>
        <v>その他の特殊目的用コード</v>
      </c>
      <c r="G197" s="132" t="s">
        <v>710</v>
      </c>
      <c r="H197" s="40">
        <v>636</v>
      </c>
      <c r="I197" s="41">
        <v>1568447490</v>
      </c>
      <c r="J197" s="42">
        <v>273504270</v>
      </c>
      <c r="K197" s="40">
        <f t="shared" si="31"/>
        <v>1841951760</v>
      </c>
      <c r="L197" s="109">
        <f t="shared" ref="L197:L260" si="45">IFERROR(K197/H197,"-")</f>
        <v>2896150.5660377359</v>
      </c>
      <c r="M197" s="242">
        <f t="shared" si="44"/>
        <v>1.0021587381623938E-2</v>
      </c>
      <c r="N197" s="26"/>
      <c r="O197" s="26"/>
      <c r="P197" s="26"/>
      <c r="Q197" s="26"/>
    </row>
    <row r="198" spans="1:17" ht="39.950000000000003" customHeight="1">
      <c r="A198" s="26"/>
      <c r="B198" s="322"/>
      <c r="C198" s="325"/>
      <c r="D198" s="333"/>
      <c r="E198" s="39" t="str">
        <f>'高額レセ疾病傾向(患者数順)'!$C$10</f>
        <v>0210</v>
      </c>
      <c r="F198" s="132" t="str">
        <f>'高額レセ疾病傾向(患者数順)'!$D$10</f>
        <v>その他の悪性新生物＜腫瘍＞</v>
      </c>
      <c r="G198" s="132" t="s">
        <v>698</v>
      </c>
      <c r="H198" s="40">
        <v>577</v>
      </c>
      <c r="I198" s="41">
        <v>1254072190</v>
      </c>
      <c r="J198" s="42">
        <v>950456910</v>
      </c>
      <c r="K198" s="40">
        <f t="shared" ref="K198:K261" si="46">IF(SUM(I198:J198)=0,"-",SUM(I198:J198))</f>
        <v>2204529100</v>
      </c>
      <c r="L198" s="109">
        <f t="shared" si="45"/>
        <v>3820674.350086655</v>
      </c>
      <c r="M198" s="242">
        <f t="shared" si="44"/>
        <v>9.0919118226368122E-3</v>
      </c>
      <c r="N198" s="26"/>
      <c r="O198" s="26"/>
      <c r="P198" s="26"/>
      <c r="Q198" s="26"/>
    </row>
    <row r="199" spans="1:17" ht="39.950000000000003" customHeight="1" thickBot="1">
      <c r="A199" s="26"/>
      <c r="B199" s="323"/>
      <c r="C199" s="326"/>
      <c r="D199" s="334"/>
      <c r="E199" s="43" t="str">
        <f>'高額レセ疾病傾向(患者数順)'!$C$11</f>
        <v>1011</v>
      </c>
      <c r="F199" s="133" t="str">
        <f>'高額レセ疾病傾向(患者数順)'!$D$11</f>
        <v>その他の呼吸器系の疾患</v>
      </c>
      <c r="G199" s="133" t="s">
        <v>688</v>
      </c>
      <c r="H199" s="44">
        <v>625</v>
      </c>
      <c r="I199" s="45">
        <v>1463901020</v>
      </c>
      <c r="J199" s="46">
        <v>333342750</v>
      </c>
      <c r="K199" s="44">
        <f t="shared" si="46"/>
        <v>1797243770</v>
      </c>
      <c r="L199" s="110">
        <f t="shared" si="45"/>
        <v>2875590.0320000001</v>
      </c>
      <c r="M199" s="242">
        <f t="shared" si="44"/>
        <v>9.8482580401178643E-3</v>
      </c>
      <c r="N199" s="26"/>
      <c r="O199" s="26"/>
      <c r="P199" s="26"/>
      <c r="Q199" s="26"/>
    </row>
    <row r="200" spans="1:17" ht="39.950000000000003" customHeight="1">
      <c r="A200" s="26"/>
      <c r="B200" s="321">
        <v>40</v>
      </c>
      <c r="C200" s="324" t="s">
        <v>40</v>
      </c>
      <c r="D200" s="332">
        <f>Q44</f>
        <v>13721</v>
      </c>
      <c r="E200" s="47" t="str">
        <f>'高額レセ疾病傾向(患者数順)'!$C$7</f>
        <v>1901</v>
      </c>
      <c r="F200" s="131" t="str">
        <f>'高額レセ疾病傾向(患者数順)'!$D$7</f>
        <v>骨折</v>
      </c>
      <c r="G200" s="131" t="s">
        <v>724</v>
      </c>
      <c r="H200" s="88">
        <v>257</v>
      </c>
      <c r="I200" s="89">
        <v>732528940</v>
      </c>
      <c r="J200" s="90">
        <v>89415330</v>
      </c>
      <c r="K200" s="88">
        <f t="shared" si="46"/>
        <v>821944270</v>
      </c>
      <c r="L200" s="111">
        <f t="shared" si="45"/>
        <v>3198226.7315175096</v>
      </c>
      <c r="M200" s="241">
        <f>IFERROR(H200/$Q$44,"-")</f>
        <v>1.8730413235186941E-2</v>
      </c>
      <c r="N200" s="26"/>
      <c r="O200" s="26"/>
      <c r="P200" s="26"/>
      <c r="Q200" s="26"/>
    </row>
    <row r="201" spans="1:17" ht="39.950000000000003" customHeight="1">
      <c r="A201" s="26"/>
      <c r="B201" s="322"/>
      <c r="C201" s="325"/>
      <c r="D201" s="333"/>
      <c r="E201" s="39" t="str">
        <f>'高額レセ疾病傾向(患者数順)'!$C$8</f>
        <v>0903</v>
      </c>
      <c r="F201" s="132" t="str">
        <f>'高額レセ疾病傾向(患者数順)'!$D$8</f>
        <v>その他の心疾患</v>
      </c>
      <c r="G201" s="132" t="s">
        <v>663</v>
      </c>
      <c r="H201" s="40">
        <v>168</v>
      </c>
      <c r="I201" s="41">
        <v>547750330</v>
      </c>
      <c r="J201" s="42">
        <v>84388650</v>
      </c>
      <c r="K201" s="40">
        <f t="shared" si="46"/>
        <v>632138980</v>
      </c>
      <c r="L201" s="109">
        <f t="shared" si="45"/>
        <v>3762732.0238095238</v>
      </c>
      <c r="M201" s="242">
        <f t="shared" ref="M201:M204" si="47">IFERROR(H201/$Q$44,"-")</f>
        <v>1.2244005538954886E-2</v>
      </c>
      <c r="N201" s="26"/>
      <c r="O201" s="26"/>
      <c r="P201" s="26"/>
      <c r="Q201" s="26"/>
    </row>
    <row r="202" spans="1:17" ht="39.950000000000003" customHeight="1">
      <c r="A202" s="26"/>
      <c r="B202" s="322"/>
      <c r="C202" s="325"/>
      <c r="D202" s="333"/>
      <c r="E202" s="39" t="str">
        <f>'高額レセ疾病傾向(患者数順)'!$C$9</f>
        <v>2220</v>
      </c>
      <c r="F202" s="132" t="str">
        <f>'高額レセ疾病傾向(患者数順)'!$D$9</f>
        <v>その他の特殊目的用コード</v>
      </c>
      <c r="G202" s="132" t="s">
        <v>717</v>
      </c>
      <c r="H202" s="40">
        <v>133</v>
      </c>
      <c r="I202" s="41">
        <v>286025260</v>
      </c>
      <c r="J202" s="42">
        <v>46831250</v>
      </c>
      <c r="K202" s="40">
        <f t="shared" si="46"/>
        <v>332856510</v>
      </c>
      <c r="L202" s="109">
        <f t="shared" si="45"/>
        <v>2502680.5263157897</v>
      </c>
      <c r="M202" s="242">
        <f t="shared" si="47"/>
        <v>9.693171051672618E-3</v>
      </c>
      <c r="N202" s="26"/>
      <c r="O202" s="26"/>
      <c r="P202" s="26"/>
      <c r="Q202" s="26"/>
    </row>
    <row r="203" spans="1:17" ht="39.950000000000003" customHeight="1">
      <c r="A203" s="26"/>
      <c r="B203" s="322"/>
      <c r="C203" s="325"/>
      <c r="D203" s="333"/>
      <c r="E203" s="39" t="str">
        <f>'高額レセ疾病傾向(患者数順)'!$C$10</f>
        <v>0210</v>
      </c>
      <c r="F203" s="132" t="str">
        <f>'高額レセ疾病傾向(患者数順)'!$D$10</f>
        <v>その他の悪性新生物＜腫瘍＞</v>
      </c>
      <c r="G203" s="132" t="s">
        <v>684</v>
      </c>
      <c r="H203" s="40">
        <v>115</v>
      </c>
      <c r="I203" s="41">
        <v>253612540</v>
      </c>
      <c r="J203" s="42">
        <v>190064860</v>
      </c>
      <c r="K203" s="40">
        <f t="shared" si="46"/>
        <v>443677400</v>
      </c>
      <c r="L203" s="109">
        <f t="shared" si="45"/>
        <v>3858064.3478260869</v>
      </c>
      <c r="M203" s="242">
        <f t="shared" si="47"/>
        <v>8.3813133153560239E-3</v>
      </c>
      <c r="N203" s="26"/>
      <c r="O203" s="26"/>
      <c r="P203" s="26"/>
      <c r="Q203" s="26"/>
    </row>
    <row r="204" spans="1:17" ht="39.950000000000003" customHeight="1" thickBot="1">
      <c r="A204" s="26"/>
      <c r="B204" s="323"/>
      <c r="C204" s="326"/>
      <c r="D204" s="334"/>
      <c r="E204" s="43" t="str">
        <f>'高額レセ疾病傾向(患者数順)'!$C$11</f>
        <v>1011</v>
      </c>
      <c r="F204" s="133" t="str">
        <f>'高額レセ疾病傾向(患者数順)'!$D$11</f>
        <v>その他の呼吸器系の疾患</v>
      </c>
      <c r="G204" s="133" t="s">
        <v>700</v>
      </c>
      <c r="H204" s="44">
        <v>101</v>
      </c>
      <c r="I204" s="45">
        <v>250206700</v>
      </c>
      <c r="J204" s="46">
        <v>57354760</v>
      </c>
      <c r="K204" s="44">
        <f t="shared" si="46"/>
        <v>307561460</v>
      </c>
      <c r="L204" s="110">
        <f t="shared" si="45"/>
        <v>3045162.9702970297</v>
      </c>
      <c r="M204" s="243">
        <f t="shared" si="47"/>
        <v>7.3609795204431167E-3</v>
      </c>
      <c r="N204" s="26"/>
      <c r="O204" s="26"/>
      <c r="P204" s="26"/>
      <c r="Q204" s="26"/>
    </row>
    <row r="205" spans="1:17" ht="39.950000000000003" customHeight="1">
      <c r="A205" s="26"/>
      <c r="B205" s="321">
        <v>41</v>
      </c>
      <c r="C205" s="324" t="s">
        <v>11</v>
      </c>
      <c r="D205" s="332">
        <f>Q45</f>
        <v>25327</v>
      </c>
      <c r="E205" s="47" t="str">
        <f>'高額レセ疾病傾向(患者数順)'!$C$7</f>
        <v>1901</v>
      </c>
      <c r="F205" s="131" t="str">
        <f>'高額レセ疾病傾向(患者数順)'!$D$7</f>
        <v>骨折</v>
      </c>
      <c r="G205" s="131" t="s">
        <v>662</v>
      </c>
      <c r="H205" s="88">
        <v>435</v>
      </c>
      <c r="I205" s="89">
        <v>1142537010</v>
      </c>
      <c r="J205" s="90">
        <v>175433720</v>
      </c>
      <c r="K205" s="88">
        <f t="shared" si="46"/>
        <v>1317970730</v>
      </c>
      <c r="L205" s="111">
        <f t="shared" si="45"/>
        <v>3029817.7701149425</v>
      </c>
      <c r="M205" s="241">
        <f>IFERROR(H205/$Q$45,"-")</f>
        <v>1.7175346468195997E-2</v>
      </c>
      <c r="N205" s="26"/>
      <c r="O205" s="26"/>
      <c r="P205" s="26"/>
      <c r="Q205" s="26"/>
    </row>
    <row r="206" spans="1:17" ht="39.950000000000003" customHeight="1">
      <c r="A206" s="26"/>
      <c r="B206" s="322"/>
      <c r="C206" s="325"/>
      <c r="D206" s="333"/>
      <c r="E206" s="39" t="str">
        <f>'高額レセ疾病傾向(患者数順)'!$C$8</f>
        <v>0903</v>
      </c>
      <c r="F206" s="132" t="str">
        <f>'高額レセ疾病傾向(患者数順)'!$D$8</f>
        <v>その他の心疾患</v>
      </c>
      <c r="G206" s="132" t="s">
        <v>709</v>
      </c>
      <c r="H206" s="40">
        <v>327</v>
      </c>
      <c r="I206" s="41">
        <v>882493210</v>
      </c>
      <c r="J206" s="42">
        <v>235942340</v>
      </c>
      <c r="K206" s="40">
        <f t="shared" si="46"/>
        <v>1118435550</v>
      </c>
      <c r="L206" s="109">
        <f t="shared" si="45"/>
        <v>3420292.2018348626</v>
      </c>
      <c r="M206" s="242">
        <f t="shared" ref="M206:M209" si="48">IFERROR(H206/$Q$45,"-")</f>
        <v>1.2911122517471472E-2</v>
      </c>
      <c r="N206" s="26"/>
      <c r="O206" s="26"/>
      <c r="P206" s="26"/>
      <c r="Q206" s="26"/>
    </row>
    <row r="207" spans="1:17" ht="39.950000000000003" customHeight="1">
      <c r="A207" s="26"/>
      <c r="B207" s="322"/>
      <c r="C207" s="325"/>
      <c r="D207" s="333"/>
      <c r="E207" s="39" t="str">
        <f>'高額レセ疾病傾向(患者数順)'!$C$9</f>
        <v>2220</v>
      </c>
      <c r="F207" s="132" t="str">
        <f>'高額レセ疾病傾向(患者数順)'!$D$9</f>
        <v>その他の特殊目的用コード</v>
      </c>
      <c r="G207" s="132" t="s">
        <v>725</v>
      </c>
      <c r="H207" s="40">
        <v>233</v>
      </c>
      <c r="I207" s="41">
        <v>493673440</v>
      </c>
      <c r="J207" s="42">
        <v>110740460</v>
      </c>
      <c r="K207" s="40">
        <f t="shared" si="46"/>
        <v>604413900</v>
      </c>
      <c r="L207" s="109">
        <f t="shared" si="45"/>
        <v>2594051.0729613733</v>
      </c>
      <c r="M207" s="242">
        <f t="shared" si="48"/>
        <v>9.1996683381371652E-3</v>
      </c>
      <c r="N207" s="26"/>
      <c r="O207" s="26"/>
      <c r="P207" s="26"/>
      <c r="Q207" s="26"/>
    </row>
    <row r="208" spans="1:17" ht="39.950000000000003" customHeight="1">
      <c r="A208" s="26"/>
      <c r="B208" s="322"/>
      <c r="C208" s="325"/>
      <c r="D208" s="333"/>
      <c r="E208" s="39" t="str">
        <f>'高額レセ疾病傾向(患者数順)'!$C$10</f>
        <v>0210</v>
      </c>
      <c r="F208" s="132" t="str">
        <f>'高額レセ疾病傾向(患者数順)'!$D$10</f>
        <v>その他の悪性新生物＜腫瘍＞</v>
      </c>
      <c r="G208" s="132" t="s">
        <v>698</v>
      </c>
      <c r="H208" s="40">
        <v>218</v>
      </c>
      <c r="I208" s="41">
        <v>463742130</v>
      </c>
      <c r="J208" s="42">
        <v>436851620</v>
      </c>
      <c r="K208" s="40">
        <f t="shared" si="46"/>
        <v>900593750</v>
      </c>
      <c r="L208" s="109">
        <f t="shared" si="45"/>
        <v>4131163.990825688</v>
      </c>
      <c r="M208" s="242">
        <f t="shared" si="48"/>
        <v>8.6074150116476483E-3</v>
      </c>
      <c r="N208" s="26"/>
      <c r="O208" s="26"/>
      <c r="P208" s="26"/>
      <c r="Q208" s="26"/>
    </row>
    <row r="209" spans="1:17" ht="39.950000000000003" customHeight="1" thickBot="1">
      <c r="A209" s="26"/>
      <c r="B209" s="323"/>
      <c r="C209" s="326"/>
      <c r="D209" s="334"/>
      <c r="E209" s="43" t="str">
        <f>'高額レセ疾病傾向(患者数順)'!$C$11</f>
        <v>1011</v>
      </c>
      <c r="F209" s="133" t="str">
        <f>'高額レセ疾病傾向(患者数順)'!$D$11</f>
        <v>その他の呼吸器系の疾患</v>
      </c>
      <c r="G209" s="133" t="s">
        <v>672</v>
      </c>
      <c r="H209" s="44">
        <v>238</v>
      </c>
      <c r="I209" s="45">
        <v>586017220</v>
      </c>
      <c r="J209" s="46">
        <v>104859620</v>
      </c>
      <c r="K209" s="44">
        <f t="shared" si="46"/>
        <v>690876840</v>
      </c>
      <c r="L209" s="110">
        <f t="shared" si="45"/>
        <v>2902843.8655462186</v>
      </c>
      <c r="M209" s="242">
        <f t="shared" si="48"/>
        <v>9.3970861136336709E-3</v>
      </c>
      <c r="N209" s="26"/>
      <c r="O209" s="26"/>
      <c r="P209" s="26"/>
      <c r="Q209" s="26"/>
    </row>
    <row r="210" spans="1:17" ht="39.950000000000003" customHeight="1">
      <c r="A210" s="26"/>
      <c r="B210" s="321">
        <v>42</v>
      </c>
      <c r="C210" s="324" t="s">
        <v>12</v>
      </c>
      <c r="D210" s="332">
        <f>Q46</f>
        <v>66900</v>
      </c>
      <c r="E210" s="47" t="str">
        <f>'高額レセ疾病傾向(患者数順)'!$C$7</f>
        <v>1901</v>
      </c>
      <c r="F210" s="131" t="str">
        <f>'高額レセ疾病傾向(患者数順)'!$D$7</f>
        <v>骨折</v>
      </c>
      <c r="G210" s="131" t="s">
        <v>662</v>
      </c>
      <c r="H210" s="88">
        <v>1064</v>
      </c>
      <c r="I210" s="89">
        <v>2615450130</v>
      </c>
      <c r="J210" s="90">
        <v>437336700</v>
      </c>
      <c r="K210" s="88">
        <f t="shared" si="46"/>
        <v>3052786830</v>
      </c>
      <c r="L210" s="111">
        <f t="shared" si="45"/>
        <v>2869160.5545112784</v>
      </c>
      <c r="M210" s="241">
        <f>IFERROR(H210/$Q$46,"-")</f>
        <v>1.5904334828101645E-2</v>
      </c>
      <c r="N210" s="26"/>
      <c r="O210" s="26"/>
      <c r="P210" s="26"/>
      <c r="Q210" s="26"/>
    </row>
    <row r="211" spans="1:17" ht="39.950000000000003" customHeight="1">
      <c r="A211" s="26"/>
      <c r="B211" s="322"/>
      <c r="C211" s="325"/>
      <c r="D211" s="333"/>
      <c r="E211" s="39" t="str">
        <f>'高額レセ疾病傾向(患者数順)'!$C$8</f>
        <v>0903</v>
      </c>
      <c r="F211" s="132" t="str">
        <f>'高額レセ疾病傾向(患者数順)'!$D$8</f>
        <v>その他の心疾患</v>
      </c>
      <c r="G211" s="132" t="s">
        <v>689</v>
      </c>
      <c r="H211" s="40">
        <v>735</v>
      </c>
      <c r="I211" s="41">
        <v>1904625610</v>
      </c>
      <c r="J211" s="42">
        <v>472643000</v>
      </c>
      <c r="K211" s="40">
        <f t="shared" si="46"/>
        <v>2377268610</v>
      </c>
      <c r="L211" s="109">
        <f t="shared" si="45"/>
        <v>3234379.0612244899</v>
      </c>
      <c r="M211" s="242">
        <f t="shared" ref="M211:M214" si="49">IFERROR(H211/$Q$46,"-")</f>
        <v>1.0986547085201795E-2</v>
      </c>
      <c r="N211" s="26"/>
      <c r="O211" s="26"/>
      <c r="P211" s="26"/>
      <c r="Q211" s="26"/>
    </row>
    <row r="212" spans="1:17" ht="39.950000000000003" customHeight="1">
      <c r="A212" s="26"/>
      <c r="B212" s="322"/>
      <c r="C212" s="325"/>
      <c r="D212" s="333"/>
      <c r="E212" s="39" t="str">
        <f>'高額レセ疾病傾向(患者数順)'!$C$9</f>
        <v>2220</v>
      </c>
      <c r="F212" s="132" t="str">
        <f>'高額レセ疾病傾向(患者数順)'!$D$9</f>
        <v>その他の特殊目的用コード</v>
      </c>
      <c r="G212" s="132" t="s">
        <v>710</v>
      </c>
      <c r="H212" s="40">
        <v>322</v>
      </c>
      <c r="I212" s="41">
        <v>843863670</v>
      </c>
      <c r="J212" s="42">
        <v>137602490</v>
      </c>
      <c r="K212" s="40">
        <f t="shared" si="46"/>
        <v>981466160</v>
      </c>
      <c r="L212" s="109">
        <f t="shared" si="45"/>
        <v>3048031.5527950311</v>
      </c>
      <c r="M212" s="242">
        <f t="shared" si="49"/>
        <v>4.8131539611360238E-3</v>
      </c>
      <c r="N212" s="26"/>
      <c r="O212" s="26"/>
      <c r="P212" s="26"/>
      <c r="Q212" s="26"/>
    </row>
    <row r="213" spans="1:17" ht="39.950000000000003" customHeight="1">
      <c r="A213" s="26"/>
      <c r="B213" s="322"/>
      <c r="C213" s="325"/>
      <c r="D213" s="333"/>
      <c r="E213" s="39" t="str">
        <f>'高額レセ疾病傾向(患者数順)'!$C$10</f>
        <v>0210</v>
      </c>
      <c r="F213" s="132" t="str">
        <f>'高額レセ疾病傾向(患者数順)'!$D$10</f>
        <v>その他の悪性新生物＜腫瘍＞</v>
      </c>
      <c r="G213" s="132" t="s">
        <v>692</v>
      </c>
      <c r="H213" s="40">
        <v>658</v>
      </c>
      <c r="I213" s="41">
        <v>1215453920</v>
      </c>
      <c r="J213" s="42">
        <v>1104913640</v>
      </c>
      <c r="K213" s="40">
        <f t="shared" si="46"/>
        <v>2320367560</v>
      </c>
      <c r="L213" s="109">
        <f t="shared" si="45"/>
        <v>3526394.4680851065</v>
      </c>
      <c r="M213" s="242">
        <f t="shared" si="49"/>
        <v>9.8355754857997017E-3</v>
      </c>
      <c r="N213" s="26"/>
      <c r="O213" s="26"/>
      <c r="P213" s="26"/>
      <c r="Q213" s="26"/>
    </row>
    <row r="214" spans="1:17" ht="39.950000000000003" customHeight="1" thickBot="1">
      <c r="A214" s="26"/>
      <c r="B214" s="323"/>
      <c r="C214" s="326"/>
      <c r="D214" s="334"/>
      <c r="E214" s="43" t="str">
        <f>'高額レセ疾病傾向(患者数順)'!$C$11</f>
        <v>1011</v>
      </c>
      <c r="F214" s="133" t="str">
        <f>'高額レセ疾病傾向(患者数順)'!$D$11</f>
        <v>その他の呼吸器系の疾患</v>
      </c>
      <c r="G214" s="133" t="s">
        <v>688</v>
      </c>
      <c r="H214" s="44">
        <v>587</v>
      </c>
      <c r="I214" s="45">
        <v>1251307170</v>
      </c>
      <c r="J214" s="46">
        <v>317635380</v>
      </c>
      <c r="K214" s="44">
        <f t="shared" si="46"/>
        <v>1568942550</v>
      </c>
      <c r="L214" s="110">
        <f t="shared" si="45"/>
        <v>2672815.2470187396</v>
      </c>
      <c r="M214" s="243">
        <f t="shared" si="49"/>
        <v>8.7742899850523168E-3</v>
      </c>
      <c r="N214" s="26"/>
      <c r="O214" s="26"/>
      <c r="P214" s="26"/>
      <c r="Q214" s="26"/>
    </row>
    <row r="215" spans="1:17" ht="39.950000000000003" customHeight="1">
      <c r="A215" s="26"/>
      <c r="B215" s="321">
        <v>43</v>
      </c>
      <c r="C215" s="324" t="s">
        <v>8</v>
      </c>
      <c r="D215" s="332">
        <f>Q47</f>
        <v>41176</v>
      </c>
      <c r="E215" s="47" t="str">
        <f>'高額レセ疾病傾向(患者数順)'!$C$7</f>
        <v>1901</v>
      </c>
      <c r="F215" s="131" t="str">
        <f>'高額レセ疾病傾向(患者数順)'!$D$7</f>
        <v>骨折</v>
      </c>
      <c r="G215" s="131" t="s">
        <v>662</v>
      </c>
      <c r="H215" s="88">
        <v>708</v>
      </c>
      <c r="I215" s="89">
        <v>1905729710</v>
      </c>
      <c r="J215" s="90">
        <v>278416880</v>
      </c>
      <c r="K215" s="88">
        <f t="shared" si="46"/>
        <v>2184146590</v>
      </c>
      <c r="L215" s="111">
        <f t="shared" si="45"/>
        <v>3084952.8107344634</v>
      </c>
      <c r="M215" s="241">
        <f>IFERROR(H215/$Q$47,"-")</f>
        <v>1.7194482222653972E-2</v>
      </c>
      <c r="N215" s="26"/>
      <c r="O215" s="26"/>
      <c r="P215" s="26"/>
      <c r="Q215" s="26"/>
    </row>
    <row r="216" spans="1:17" ht="39.950000000000003" customHeight="1">
      <c r="A216" s="26"/>
      <c r="B216" s="322"/>
      <c r="C216" s="325"/>
      <c r="D216" s="333"/>
      <c r="E216" s="39" t="str">
        <f>'高額レセ疾病傾向(患者数順)'!$C$8</f>
        <v>0903</v>
      </c>
      <c r="F216" s="132" t="str">
        <f>'高額レセ疾病傾向(患者数順)'!$D$8</f>
        <v>その他の心疾患</v>
      </c>
      <c r="G216" s="132" t="s">
        <v>689</v>
      </c>
      <c r="H216" s="40">
        <v>453</v>
      </c>
      <c r="I216" s="41">
        <v>1145886240</v>
      </c>
      <c r="J216" s="42">
        <v>296495150</v>
      </c>
      <c r="K216" s="40">
        <f t="shared" si="46"/>
        <v>1442381390</v>
      </c>
      <c r="L216" s="109">
        <f t="shared" si="45"/>
        <v>3184064.8785871966</v>
      </c>
      <c r="M216" s="242">
        <f t="shared" ref="M216:M219" si="50">IFERROR(H216/$Q$47,"-")</f>
        <v>1.1001554303477754E-2</v>
      </c>
      <c r="N216" s="26"/>
      <c r="O216" s="26"/>
      <c r="P216" s="26"/>
      <c r="Q216" s="26"/>
    </row>
    <row r="217" spans="1:17" ht="39.950000000000003" customHeight="1">
      <c r="A217" s="26"/>
      <c r="B217" s="322"/>
      <c r="C217" s="325"/>
      <c r="D217" s="333"/>
      <c r="E217" s="39" t="str">
        <f>'高額レセ疾病傾向(患者数順)'!$C$9</f>
        <v>2220</v>
      </c>
      <c r="F217" s="132" t="str">
        <f>'高額レセ疾病傾向(患者数順)'!$D$9</f>
        <v>その他の特殊目的用コード</v>
      </c>
      <c r="G217" s="132" t="s">
        <v>701</v>
      </c>
      <c r="H217" s="40">
        <v>377</v>
      </c>
      <c r="I217" s="41">
        <v>911861170</v>
      </c>
      <c r="J217" s="42">
        <v>151621160</v>
      </c>
      <c r="K217" s="40">
        <f t="shared" si="46"/>
        <v>1063482330</v>
      </c>
      <c r="L217" s="109">
        <f t="shared" si="45"/>
        <v>2820908.0371352783</v>
      </c>
      <c r="M217" s="242">
        <f t="shared" si="50"/>
        <v>9.1558189236448425E-3</v>
      </c>
      <c r="N217" s="26"/>
      <c r="O217" s="26"/>
      <c r="P217" s="26"/>
      <c r="Q217" s="26"/>
    </row>
    <row r="218" spans="1:17" ht="39.950000000000003" customHeight="1">
      <c r="A218" s="26"/>
      <c r="B218" s="322"/>
      <c r="C218" s="325"/>
      <c r="D218" s="333"/>
      <c r="E218" s="39" t="str">
        <f>'高額レセ疾病傾向(患者数順)'!$C$10</f>
        <v>0210</v>
      </c>
      <c r="F218" s="132" t="str">
        <f>'高額レセ疾病傾向(患者数順)'!$D$10</f>
        <v>その他の悪性新生物＜腫瘍＞</v>
      </c>
      <c r="G218" s="132" t="s">
        <v>726</v>
      </c>
      <c r="H218" s="40">
        <v>419</v>
      </c>
      <c r="I218" s="41">
        <v>794249890</v>
      </c>
      <c r="J218" s="42">
        <v>661455030</v>
      </c>
      <c r="K218" s="40">
        <f t="shared" si="46"/>
        <v>1455704920</v>
      </c>
      <c r="L218" s="109">
        <f t="shared" si="45"/>
        <v>3474236.0859188545</v>
      </c>
      <c r="M218" s="242">
        <f t="shared" si="50"/>
        <v>1.0175830580920925E-2</v>
      </c>
      <c r="N218" s="26"/>
      <c r="O218" s="26"/>
      <c r="P218" s="26"/>
      <c r="Q218" s="26"/>
    </row>
    <row r="219" spans="1:17" ht="39.950000000000003" customHeight="1" thickBot="1">
      <c r="A219" s="26"/>
      <c r="B219" s="323"/>
      <c r="C219" s="326"/>
      <c r="D219" s="334"/>
      <c r="E219" s="43" t="str">
        <f>'高額レセ疾病傾向(患者数順)'!$C$11</f>
        <v>1011</v>
      </c>
      <c r="F219" s="133" t="str">
        <f>'高額レセ疾病傾向(患者数順)'!$D$11</f>
        <v>その他の呼吸器系の疾患</v>
      </c>
      <c r="G219" s="133" t="s">
        <v>727</v>
      </c>
      <c r="H219" s="44">
        <v>382</v>
      </c>
      <c r="I219" s="45">
        <v>974865230</v>
      </c>
      <c r="J219" s="46">
        <v>156604100</v>
      </c>
      <c r="K219" s="44">
        <f t="shared" si="46"/>
        <v>1131469330</v>
      </c>
      <c r="L219" s="110">
        <f t="shared" si="45"/>
        <v>2961961.5968586388</v>
      </c>
      <c r="M219" s="242">
        <f t="shared" si="50"/>
        <v>9.2772488828443758E-3</v>
      </c>
      <c r="N219" s="26"/>
      <c r="O219" s="26"/>
      <c r="P219" s="26"/>
      <c r="Q219" s="26"/>
    </row>
    <row r="220" spans="1:17" ht="39.950000000000003" customHeight="1">
      <c r="A220" s="26"/>
      <c r="B220" s="321">
        <v>44</v>
      </c>
      <c r="C220" s="324" t="s">
        <v>18</v>
      </c>
      <c r="D220" s="332">
        <f>Q48</f>
        <v>44796</v>
      </c>
      <c r="E220" s="47" t="str">
        <f>'高額レセ疾病傾向(患者数順)'!$C$7</f>
        <v>1901</v>
      </c>
      <c r="F220" s="131" t="str">
        <f>'高額レセ疾病傾向(患者数順)'!$D$7</f>
        <v>骨折</v>
      </c>
      <c r="G220" s="131" t="s">
        <v>662</v>
      </c>
      <c r="H220" s="88">
        <v>711</v>
      </c>
      <c r="I220" s="89">
        <v>1881339750</v>
      </c>
      <c r="J220" s="90">
        <v>276265230</v>
      </c>
      <c r="K220" s="88">
        <f t="shared" si="46"/>
        <v>2157604980</v>
      </c>
      <c r="L220" s="111">
        <f t="shared" si="45"/>
        <v>3034606.1603375529</v>
      </c>
      <c r="M220" s="241">
        <f>IFERROR(H220/$Q$48,"-")</f>
        <v>1.5871952852933299E-2</v>
      </c>
      <c r="N220" s="26"/>
      <c r="O220" s="26"/>
      <c r="P220" s="26"/>
      <c r="Q220" s="26"/>
    </row>
    <row r="221" spans="1:17" ht="39.950000000000003" customHeight="1">
      <c r="A221" s="26"/>
      <c r="B221" s="322"/>
      <c r="C221" s="325"/>
      <c r="D221" s="333"/>
      <c r="E221" s="39" t="str">
        <f>'高額レセ疾病傾向(患者数順)'!$C$8</f>
        <v>0903</v>
      </c>
      <c r="F221" s="132" t="str">
        <f>'高額レセ疾病傾向(患者数順)'!$D$8</f>
        <v>その他の心疾患</v>
      </c>
      <c r="G221" s="132" t="s">
        <v>689</v>
      </c>
      <c r="H221" s="40">
        <v>500</v>
      </c>
      <c r="I221" s="41">
        <v>1391833320</v>
      </c>
      <c r="J221" s="42">
        <v>343227670</v>
      </c>
      <c r="K221" s="40">
        <f t="shared" si="46"/>
        <v>1735060990</v>
      </c>
      <c r="L221" s="109">
        <f t="shared" si="45"/>
        <v>3470121.98</v>
      </c>
      <c r="M221" s="242">
        <f t="shared" ref="M221:M224" si="51">IFERROR(H221/$Q$48,"-")</f>
        <v>1.1161710867041701E-2</v>
      </c>
      <c r="N221" s="26"/>
      <c r="O221" s="26"/>
      <c r="P221" s="26"/>
      <c r="Q221" s="26"/>
    </row>
    <row r="222" spans="1:17" ht="39.950000000000003" customHeight="1">
      <c r="A222" s="26"/>
      <c r="B222" s="322"/>
      <c r="C222" s="325"/>
      <c r="D222" s="333"/>
      <c r="E222" s="39" t="str">
        <f>'高額レセ疾病傾向(患者数順)'!$C$9</f>
        <v>2220</v>
      </c>
      <c r="F222" s="132" t="str">
        <f>'高額レセ疾病傾向(患者数順)'!$D$9</f>
        <v>その他の特殊目的用コード</v>
      </c>
      <c r="G222" s="132" t="s">
        <v>664</v>
      </c>
      <c r="H222" s="40">
        <v>661</v>
      </c>
      <c r="I222" s="41">
        <v>1943865640</v>
      </c>
      <c r="J222" s="42">
        <v>308262660</v>
      </c>
      <c r="K222" s="40">
        <f t="shared" si="46"/>
        <v>2252128300</v>
      </c>
      <c r="L222" s="109">
        <f t="shared" si="45"/>
        <v>3407153.2526475037</v>
      </c>
      <c r="M222" s="242">
        <f t="shared" si="51"/>
        <v>1.4755781766229128E-2</v>
      </c>
      <c r="N222" s="26"/>
      <c r="O222" s="26"/>
      <c r="P222" s="26"/>
      <c r="Q222" s="26"/>
    </row>
    <row r="223" spans="1:17" ht="39.950000000000003" customHeight="1">
      <c r="A223" s="26"/>
      <c r="B223" s="322"/>
      <c r="C223" s="325"/>
      <c r="D223" s="333"/>
      <c r="E223" s="39" t="str">
        <f>'高額レセ疾病傾向(患者数順)'!$C$10</f>
        <v>0210</v>
      </c>
      <c r="F223" s="132" t="str">
        <f>'高額レセ疾病傾向(患者数順)'!$D$10</f>
        <v>その他の悪性新生物＜腫瘍＞</v>
      </c>
      <c r="G223" s="132" t="s">
        <v>692</v>
      </c>
      <c r="H223" s="40">
        <v>377</v>
      </c>
      <c r="I223" s="41">
        <v>569462870</v>
      </c>
      <c r="J223" s="42">
        <v>834267410</v>
      </c>
      <c r="K223" s="40">
        <f t="shared" si="46"/>
        <v>1403730280</v>
      </c>
      <c r="L223" s="109">
        <f t="shared" si="45"/>
        <v>3723422.4933687001</v>
      </c>
      <c r="M223" s="242">
        <f t="shared" si="51"/>
        <v>8.4159299937494412E-3</v>
      </c>
      <c r="N223" s="26"/>
      <c r="O223" s="26"/>
      <c r="P223" s="26"/>
      <c r="Q223" s="26"/>
    </row>
    <row r="224" spans="1:17" ht="39.950000000000003" customHeight="1" thickBot="1">
      <c r="A224" s="26"/>
      <c r="B224" s="323"/>
      <c r="C224" s="326"/>
      <c r="D224" s="334"/>
      <c r="E224" s="43" t="str">
        <f>'高額レセ疾病傾向(患者数順)'!$C$11</f>
        <v>1011</v>
      </c>
      <c r="F224" s="133" t="str">
        <f>'高額レセ疾病傾向(患者数順)'!$D$11</f>
        <v>その他の呼吸器系の疾患</v>
      </c>
      <c r="G224" s="133" t="s">
        <v>728</v>
      </c>
      <c r="H224" s="44">
        <v>321</v>
      </c>
      <c r="I224" s="45">
        <v>730945850</v>
      </c>
      <c r="J224" s="46">
        <v>179870090</v>
      </c>
      <c r="K224" s="44">
        <f t="shared" si="46"/>
        <v>910815940</v>
      </c>
      <c r="L224" s="110">
        <f t="shared" si="45"/>
        <v>2837432.8348909658</v>
      </c>
      <c r="M224" s="242">
        <f t="shared" si="51"/>
        <v>7.1658183766407715E-3</v>
      </c>
      <c r="N224" s="26"/>
      <c r="O224" s="26"/>
      <c r="P224" s="26"/>
      <c r="Q224" s="26"/>
    </row>
    <row r="225" spans="1:17" ht="39.950000000000003" customHeight="1">
      <c r="A225" s="26"/>
      <c r="B225" s="321">
        <v>45</v>
      </c>
      <c r="C225" s="324" t="s">
        <v>41</v>
      </c>
      <c r="D225" s="332">
        <f>Q49</f>
        <v>15681</v>
      </c>
      <c r="E225" s="47" t="str">
        <f>'高額レセ疾病傾向(患者数順)'!$C$7</f>
        <v>1901</v>
      </c>
      <c r="F225" s="131" t="str">
        <f>'高額レセ疾病傾向(患者数順)'!$D$7</f>
        <v>骨折</v>
      </c>
      <c r="G225" s="131" t="s">
        <v>724</v>
      </c>
      <c r="H225" s="88">
        <v>281</v>
      </c>
      <c r="I225" s="89">
        <v>695466570</v>
      </c>
      <c r="J225" s="90">
        <v>104491290</v>
      </c>
      <c r="K225" s="88">
        <f t="shared" si="46"/>
        <v>799957860</v>
      </c>
      <c r="L225" s="111">
        <f t="shared" si="45"/>
        <v>2846825.1245551603</v>
      </c>
      <c r="M225" s="241">
        <f>IFERROR(H225/$Q$49,"-")</f>
        <v>1.7919775524520121E-2</v>
      </c>
      <c r="N225" s="26"/>
      <c r="O225" s="26"/>
      <c r="P225" s="26"/>
      <c r="Q225" s="26"/>
    </row>
    <row r="226" spans="1:17" ht="39.950000000000003" customHeight="1">
      <c r="A226" s="26"/>
      <c r="B226" s="322"/>
      <c r="C226" s="325"/>
      <c r="D226" s="333"/>
      <c r="E226" s="39" t="str">
        <f>'高額レセ疾病傾向(患者数順)'!$C$8</f>
        <v>0903</v>
      </c>
      <c r="F226" s="132" t="str">
        <f>'高額レセ疾病傾向(患者数順)'!$D$8</f>
        <v>その他の心疾患</v>
      </c>
      <c r="G226" s="132" t="s">
        <v>729</v>
      </c>
      <c r="H226" s="40">
        <v>171</v>
      </c>
      <c r="I226" s="41">
        <v>542668700</v>
      </c>
      <c r="J226" s="42">
        <v>108297620</v>
      </c>
      <c r="K226" s="40">
        <f t="shared" si="46"/>
        <v>650966320</v>
      </c>
      <c r="L226" s="109">
        <f t="shared" si="45"/>
        <v>3806820.5847953218</v>
      </c>
      <c r="M226" s="242">
        <f t="shared" ref="M226:M229" si="52">IFERROR(H226/$Q$49,"-")</f>
        <v>1.0904916778266693E-2</v>
      </c>
      <c r="N226" s="26"/>
      <c r="O226" s="26"/>
      <c r="P226" s="26"/>
      <c r="Q226" s="26"/>
    </row>
    <row r="227" spans="1:17" ht="39.950000000000003" customHeight="1">
      <c r="A227" s="26"/>
      <c r="B227" s="322"/>
      <c r="C227" s="325"/>
      <c r="D227" s="333"/>
      <c r="E227" s="39" t="str">
        <f>'高額レセ疾病傾向(患者数順)'!$C$9</f>
        <v>2220</v>
      </c>
      <c r="F227" s="132" t="str">
        <f>'高額レセ疾病傾向(患者数順)'!$D$9</f>
        <v>その他の特殊目的用コード</v>
      </c>
      <c r="G227" s="132" t="s">
        <v>664</v>
      </c>
      <c r="H227" s="40">
        <v>133</v>
      </c>
      <c r="I227" s="41">
        <v>339343480</v>
      </c>
      <c r="J227" s="42">
        <v>60194900</v>
      </c>
      <c r="K227" s="40">
        <f t="shared" si="46"/>
        <v>399538380</v>
      </c>
      <c r="L227" s="109">
        <f t="shared" si="45"/>
        <v>3004047.9699248122</v>
      </c>
      <c r="M227" s="242">
        <f t="shared" si="52"/>
        <v>8.4816019386518716E-3</v>
      </c>
      <c r="N227" s="26"/>
      <c r="O227" s="26"/>
      <c r="P227" s="26"/>
      <c r="Q227" s="26"/>
    </row>
    <row r="228" spans="1:17" ht="39.950000000000003" customHeight="1">
      <c r="A228" s="26"/>
      <c r="B228" s="322"/>
      <c r="C228" s="325"/>
      <c r="D228" s="333"/>
      <c r="E228" s="39" t="str">
        <f>'高額レセ疾病傾向(患者数順)'!$C$10</f>
        <v>0210</v>
      </c>
      <c r="F228" s="132" t="str">
        <f>'高額レセ疾病傾向(患者数順)'!$D$10</f>
        <v>その他の悪性新生物＜腫瘍＞</v>
      </c>
      <c r="G228" s="132" t="s">
        <v>711</v>
      </c>
      <c r="H228" s="40">
        <v>117</v>
      </c>
      <c r="I228" s="41">
        <v>237439380</v>
      </c>
      <c r="J228" s="42">
        <v>203564070</v>
      </c>
      <c r="K228" s="40">
        <f t="shared" si="46"/>
        <v>441003450</v>
      </c>
      <c r="L228" s="109">
        <f t="shared" si="45"/>
        <v>3769260.2564102565</v>
      </c>
      <c r="M228" s="242">
        <f t="shared" si="52"/>
        <v>7.4612588482877371E-3</v>
      </c>
      <c r="N228" s="26"/>
      <c r="O228" s="26"/>
      <c r="P228" s="26"/>
      <c r="Q228" s="26"/>
    </row>
    <row r="229" spans="1:17" ht="39.950000000000003" customHeight="1" thickBot="1">
      <c r="A229" s="26"/>
      <c r="B229" s="323"/>
      <c r="C229" s="326"/>
      <c r="D229" s="334"/>
      <c r="E229" s="43" t="str">
        <f>'高額レセ疾病傾向(患者数順)'!$C$11</f>
        <v>1011</v>
      </c>
      <c r="F229" s="133" t="str">
        <f>'高額レセ疾病傾向(患者数順)'!$D$11</f>
        <v>その他の呼吸器系の疾患</v>
      </c>
      <c r="G229" s="133" t="s">
        <v>727</v>
      </c>
      <c r="H229" s="44">
        <v>99</v>
      </c>
      <c r="I229" s="45">
        <v>267799360</v>
      </c>
      <c r="J229" s="46">
        <v>48325960</v>
      </c>
      <c r="K229" s="44">
        <f t="shared" si="46"/>
        <v>316125320</v>
      </c>
      <c r="L229" s="110">
        <f t="shared" si="45"/>
        <v>3193185.0505050505</v>
      </c>
      <c r="M229" s="242">
        <f t="shared" si="52"/>
        <v>6.3133728716280851E-3</v>
      </c>
      <c r="N229" s="26"/>
      <c r="O229" s="26"/>
      <c r="P229" s="26"/>
      <c r="Q229" s="26"/>
    </row>
    <row r="230" spans="1:17" ht="39.950000000000003" customHeight="1">
      <c r="A230" s="26"/>
      <c r="B230" s="321">
        <v>46</v>
      </c>
      <c r="C230" s="324" t="s">
        <v>21</v>
      </c>
      <c r="D230" s="332">
        <f>Q50</f>
        <v>20155</v>
      </c>
      <c r="E230" s="47" t="str">
        <f>'高額レセ疾病傾向(患者数順)'!$C$7</f>
        <v>1901</v>
      </c>
      <c r="F230" s="131" t="str">
        <f>'高額レセ疾病傾向(患者数順)'!$D$7</f>
        <v>骨折</v>
      </c>
      <c r="G230" s="131" t="s">
        <v>682</v>
      </c>
      <c r="H230" s="88">
        <v>350</v>
      </c>
      <c r="I230" s="89">
        <v>778578920</v>
      </c>
      <c r="J230" s="90">
        <v>141407950</v>
      </c>
      <c r="K230" s="88">
        <f t="shared" si="46"/>
        <v>919986870</v>
      </c>
      <c r="L230" s="111">
        <f t="shared" si="45"/>
        <v>2628533.9142857143</v>
      </c>
      <c r="M230" s="241">
        <f>IFERROR(H230/$Q$50,"-")</f>
        <v>1.7365418010419249E-2</v>
      </c>
      <c r="N230" s="26"/>
      <c r="O230" s="26"/>
      <c r="P230" s="26"/>
      <c r="Q230" s="26"/>
    </row>
    <row r="231" spans="1:17" ht="39.950000000000003" customHeight="1">
      <c r="A231" s="26"/>
      <c r="B231" s="322"/>
      <c r="C231" s="325"/>
      <c r="D231" s="333"/>
      <c r="E231" s="39" t="str">
        <f>'高額レセ疾病傾向(患者数順)'!$C$8</f>
        <v>0903</v>
      </c>
      <c r="F231" s="132" t="str">
        <f>'高額レセ疾病傾向(患者数順)'!$D$8</f>
        <v>その他の心疾患</v>
      </c>
      <c r="G231" s="132" t="s">
        <v>729</v>
      </c>
      <c r="H231" s="40">
        <v>198</v>
      </c>
      <c r="I231" s="41">
        <v>626175040</v>
      </c>
      <c r="J231" s="42">
        <v>118314310</v>
      </c>
      <c r="K231" s="40">
        <f t="shared" si="46"/>
        <v>744489350</v>
      </c>
      <c r="L231" s="109">
        <f t="shared" si="45"/>
        <v>3760047.222222222</v>
      </c>
      <c r="M231" s="242">
        <f t="shared" ref="M231:M234" si="53">IFERROR(H231/$Q$50,"-")</f>
        <v>9.8238650458943189E-3</v>
      </c>
      <c r="N231" s="26"/>
      <c r="O231" s="26"/>
      <c r="P231" s="26"/>
      <c r="Q231" s="26"/>
    </row>
    <row r="232" spans="1:17" ht="39.950000000000003" customHeight="1">
      <c r="A232" s="26"/>
      <c r="B232" s="322"/>
      <c r="C232" s="325"/>
      <c r="D232" s="333"/>
      <c r="E232" s="39" t="str">
        <f>'高額レセ疾病傾向(患者数順)'!$C$9</f>
        <v>2220</v>
      </c>
      <c r="F232" s="132" t="str">
        <f>'高額レセ疾病傾向(患者数順)'!$D$9</f>
        <v>その他の特殊目的用コード</v>
      </c>
      <c r="G232" s="132" t="s">
        <v>730</v>
      </c>
      <c r="H232" s="40">
        <v>164</v>
      </c>
      <c r="I232" s="41">
        <v>448632430</v>
      </c>
      <c r="J232" s="42">
        <v>74774140</v>
      </c>
      <c r="K232" s="40">
        <f t="shared" si="46"/>
        <v>523406570</v>
      </c>
      <c r="L232" s="109">
        <f t="shared" si="45"/>
        <v>3191503.4756097561</v>
      </c>
      <c r="M232" s="242">
        <f t="shared" si="53"/>
        <v>8.1369387248821628E-3</v>
      </c>
      <c r="N232" s="26"/>
      <c r="O232" s="26"/>
      <c r="P232" s="26"/>
      <c r="Q232" s="26"/>
    </row>
    <row r="233" spans="1:17" ht="39.950000000000003" customHeight="1">
      <c r="A233" s="26"/>
      <c r="B233" s="322"/>
      <c r="C233" s="325"/>
      <c r="D233" s="333"/>
      <c r="E233" s="39" t="str">
        <f>'高額レセ疾病傾向(患者数順)'!$C$10</f>
        <v>0210</v>
      </c>
      <c r="F233" s="132" t="str">
        <f>'高額レセ疾病傾向(患者数順)'!$D$10</f>
        <v>その他の悪性新生物＜腫瘍＞</v>
      </c>
      <c r="G233" s="132" t="s">
        <v>698</v>
      </c>
      <c r="H233" s="40">
        <v>211</v>
      </c>
      <c r="I233" s="41">
        <v>370988540</v>
      </c>
      <c r="J233" s="42">
        <v>429876580</v>
      </c>
      <c r="K233" s="40">
        <f t="shared" si="46"/>
        <v>800865120</v>
      </c>
      <c r="L233" s="109">
        <f t="shared" si="45"/>
        <v>3795569.2890995261</v>
      </c>
      <c r="M233" s="242">
        <f t="shared" si="53"/>
        <v>1.046886628628132E-2</v>
      </c>
      <c r="N233" s="26"/>
      <c r="O233" s="26"/>
      <c r="P233" s="26"/>
      <c r="Q233" s="26"/>
    </row>
    <row r="234" spans="1:17" ht="39.950000000000003" customHeight="1" thickBot="1">
      <c r="A234" s="26"/>
      <c r="B234" s="323"/>
      <c r="C234" s="326"/>
      <c r="D234" s="334"/>
      <c r="E234" s="43" t="str">
        <f>'高額レセ疾病傾向(患者数順)'!$C$11</f>
        <v>1011</v>
      </c>
      <c r="F234" s="133" t="str">
        <f>'高額レセ疾病傾向(患者数順)'!$D$11</f>
        <v>その他の呼吸器系の疾患</v>
      </c>
      <c r="G234" s="133" t="s">
        <v>666</v>
      </c>
      <c r="H234" s="44">
        <v>176</v>
      </c>
      <c r="I234" s="45">
        <v>450262890</v>
      </c>
      <c r="J234" s="46">
        <v>80276820</v>
      </c>
      <c r="K234" s="44">
        <f t="shared" si="46"/>
        <v>530539710</v>
      </c>
      <c r="L234" s="110">
        <f t="shared" si="45"/>
        <v>3014430.1704545454</v>
      </c>
      <c r="M234" s="242">
        <f t="shared" si="53"/>
        <v>8.7323244852393952E-3</v>
      </c>
      <c r="N234" s="26"/>
      <c r="O234" s="26"/>
      <c r="P234" s="26"/>
      <c r="Q234" s="26"/>
    </row>
    <row r="235" spans="1:17" ht="39.950000000000003" customHeight="1">
      <c r="A235" s="26"/>
      <c r="B235" s="321">
        <v>47</v>
      </c>
      <c r="C235" s="324" t="s">
        <v>13</v>
      </c>
      <c r="D235" s="332">
        <f>Q51</f>
        <v>40830</v>
      </c>
      <c r="E235" s="47" t="str">
        <f>'高額レセ疾病傾向(患者数順)'!$C$7</f>
        <v>1901</v>
      </c>
      <c r="F235" s="131" t="str">
        <f>'高額レセ疾病傾向(患者数順)'!$D$7</f>
        <v>骨折</v>
      </c>
      <c r="G235" s="131" t="s">
        <v>731</v>
      </c>
      <c r="H235" s="88">
        <v>649</v>
      </c>
      <c r="I235" s="89">
        <v>1521894290</v>
      </c>
      <c r="J235" s="90">
        <v>244467160</v>
      </c>
      <c r="K235" s="88">
        <f t="shared" si="46"/>
        <v>1766361450</v>
      </c>
      <c r="L235" s="111">
        <f t="shared" si="45"/>
        <v>2721666.3328197226</v>
      </c>
      <c r="M235" s="241">
        <f>IFERROR(H235/$Q$51,"-")</f>
        <v>1.5895175116336029E-2</v>
      </c>
      <c r="N235" s="26"/>
      <c r="O235" s="26"/>
      <c r="P235" s="26"/>
      <c r="Q235" s="26"/>
    </row>
    <row r="236" spans="1:17" ht="39.950000000000003" customHeight="1">
      <c r="A236" s="26"/>
      <c r="B236" s="322"/>
      <c r="C236" s="325"/>
      <c r="D236" s="333"/>
      <c r="E236" s="39" t="str">
        <f>'高額レセ疾病傾向(患者数順)'!$C$8</f>
        <v>0903</v>
      </c>
      <c r="F236" s="132" t="str">
        <f>'高額レセ疾病傾向(患者数順)'!$D$8</f>
        <v>その他の心疾患</v>
      </c>
      <c r="G236" s="132" t="s">
        <v>689</v>
      </c>
      <c r="H236" s="40">
        <v>465</v>
      </c>
      <c r="I236" s="41">
        <v>1252204580</v>
      </c>
      <c r="J236" s="42">
        <v>314281660</v>
      </c>
      <c r="K236" s="40">
        <f t="shared" si="46"/>
        <v>1566486240</v>
      </c>
      <c r="L236" s="109">
        <f t="shared" si="45"/>
        <v>3368787.6129032257</v>
      </c>
      <c r="M236" s="242">
        <f t="shared" ref="M236:M239" si="54">IFERROR(H236/$Q$51,"-")</f>
        <v>1.1388684790595151E-2</v>
      </c>
      <c r="N236" s="26"/>
      <c r="O236" s="26"/>
      <c r="P236" s="26"/>
      <c r="Q236" s="26"/>
    </row>
    <row r="237" spans="1:17" ht="39.950000000000003" customHeight="1">
      <c r="A237" s="26"/>
      <c r="B237" s="322"/>
      <c r="C237" s="325"/>
      <c r="D237" s="333"/>
      <c r="E237" s="39" t="str">
        <f>'高額レセ疾病傾向(患者数順)'!$C$9</f>
        <v>2220</v>
      </c>
      <c r="F237" s="132" t="str">
        <f>'高額レセ疾病傾向(患者数順)'!$D$9</f>
        <v>その他の特殊目的用コード</v>
      </c>
      <c r="G237" s="132" t="s">
        <v>664</v>
      </c>
      <c r="H237" s="40">
        <v>403</v>
      </c>
      <c r="I237" s="41">
        <v>1029830130</v>
      </c>
      <c r="J237" s="42">
        <v>195022170</v>
      </c>
      <c r="K237" s="40">
        <f t="shared" si="46"/>
        <v>1224852300</v>
      </c>
      <c r="L237" s="109">
        <f t="shared" si="45"/>
        <v>3039335.7320099254</v>
      </c>
      <c r="M237" s="242">
        <f t="shared" si="54"/>
        <v>9.8701934851824647E-3</v>
      </c>
      <c r="N237" s="26"/>
      <c r="O237" s="26"/>
      <c r="P237" s="26"/>
      <c r="Q237" s="26"/>
    </row>
    <row r="238" spans="1:17" ht="39.950000000000003" customHeight="1">
      <c r="A238" s="26"/>
      <c r="B238" s="322"/>
      <c r="C238" s="325"/>
      <c r="D238" s="333"/>
      <c r="E238" s="39" t="str">
        <f>'高額レセ疾病傾向(患者数順)'!$C$10</f>
        <v>0210</v>
      </c>
      <c r="F238" s="132" t="str">
        <f>'高額レセ疾病傾向(患者数順)'!$D$10</f>
        <v>その他の悪性新生物＜腫瘍＞</v>
      </c>
      <c r="G238" s="132" t="s">
        <v>692</v>
      </c>
      <c r="H238" s="40">
        <v>394</v>
      </c>
      <c r="I238" s="41">
        <v>793990090</v>
      </c>
      <c r="J238" s="42">
        <v>724176800</v>
      </c>
      <c r="K238" s="40">
        <f t="shared" si="46"/>
        <v>1518166890</v>
      </c>
      <c r="L238" s="109">
        <f t="shared" si="45"/>
        <v>3853215.4568527918</v>
      </c>
      <c r="M238" s="242">
        <f t="shared" si="54"/>
        <v>9.6497673279451381E-3</v>
      </c>
      <c r="N238" s="26"/>
      <c r="O238" s="26"/>
      <c r="P238" s="26"/>
      <c r="Q238" s="26"/>
    </row>
    <row r="239" spans="1:17" ht="39.950000000000003" customHeight="1" thickBot="1">
      <c r="A239" s="26"/>
      <c r="B239" s="323"/>
      <c r="C239" s="326"/>
      <c r="D239" s="334"/>
      <c r="E239" s="43" t="str">
        <f>'高額レセ疾病傾向(患者数順)'!$C$11</f>
        <v>1011</v>
      </c>
      <c r="F239" s="133" t="str">
        <f>'高額レセ疾病傾向(患者数順)'!$D$11</f>
        <v>その他の呼吸器系の疾患</v>
      </c>
      <c r="G239" s="133" t="s">
        <v>688</v>
      </c>
      <c r="H239" s="44">
        <v>356</v>
      </c>
      <c r="I239" s="45">
        <v>918799380</v>
      </c>
      <c r="J239" s="46">
        <v>174305800</v>
      </c>
      <c r="K239" s="44">
        <f t="shared" si="46"/>
        <v>1093105180</v>
      </c>
      <c r="L239" s="110">
        <f t="shared" si="45"/>
        <v>3070520.1685393257</v>
      </c>
      <c r="M239" s="242">
        <f t="shared" si="54"/>
        <v>8.7190791084986521E-3</v>
      </c>
      <c r="N239" s="26"/>
      <c r="O239" s="26"/>
      <c r="P239" s="26"/>
      <c r="Q239" s="26"/>
    </row>
    <row r="240" spans="1:17" ht="39.950000000000003" customHeight="1">
      <c r="A240" s="26"/>
      <c r="B240" s="321">
        <v>48</v>
      </c>
      <c r="C240" s="324" t="s">
        <v>22</v>
      </c>
      <c r="D240" s="332">
        <f>Q52</f>
        <v>21923</v>
      </c>
      <c r="E240" s="47" t="str">
        <f>'高額レセ疾病傾向(患者数順)'!$C$7</f>
        <v>1901</v>
      </c>
      <c r="F240" s="131" t="str">
        <f>'高額レセ疾病傾向(患者数順)'!$D$7</f>
        <v>骨折</v>
      </c>
      <c r="G240" s="131" t="s">
        <v>662</v>
      </c>
      <c r="H240" s="88">
        <v>283</v>
      </c>
      <c r="I240" s="89">
        <v>726363000</v>
      </c>
      <c r="J240" s="90">
        <v>101116410</v>
      </c>
      <c r="K240" s="88">
        <f t="shared" si="46"/>
        <v>827479410</v>
      </c>
      <c r="L240" s="111">
        <f t="shared" si="45"/>
        <v>2923955.5123674911</v>
      </c>
      <c r="M240" s="241">
        <f>IFERROR(H240/$Q$52,"-")</f>
        <v>1.2908817223920083E-2</v>
      </c>
      <c r="N240" s="26"/>
      <c r="O240" s="26"/>
      <c r="P240" s="26"/>
      <c r="Q240" s="26"/>
    </row>
    <row r="241" spans="1:17" ht="39.950000000000003" customHeight="1">
      <c r="A241" s="26"/>
      <c r="B241" s="322"/>
      <c r="C241" s="325"/>
      <c r="D241" s="333"/>
      <c r="E241" s="39" t="str">
        <f>'高額レセ疾病傾向(患者数順)'!$C$8</f>
        <v>0903</v>
      </c>
      <c r="F241" s="132" t="str">
        <f>'高額レセ疾病傾向(患者数順)'!$D$8</f>
        <v>その他の心疾患</v>
      </c>
      <c r="G241" s="132" t="s">
        <v>689</v>
      </c>
      <c r="H241" s="40">
        <v>245</v>
      </c>
      <c r="I241" s="41">
        <v>679802460</v>
      </c>
      <c r="J241" s="42">
        <v>163357010</v>
      </c>
      <c r="K241" s="40">
        <f t="shared" si="46"/>
        <v>843159470</v>
      </c>
      <c r="L241" s="109">
        <f t="shared" si="45"/>
        <v>3441467.224489796</v>
      </c>
      <c r="M241" s="242">
        <f t="shared" ref="M241:M244" si="55">IFERROR(H241/$Q$52,"-")</f>
        <v>1.1175477808694066E-2</v>
      </c>
      <c r="N241" s="26"/>
      <c r="O241" s="26"/>
      <c r="P241" s="26"/>
      <c r="Q241" s="26"/>
    </row>
    <row r="242" spans="1:17" ht="39.950000000000003" customHeight="1">
      <c r="A242" s="26"/>
      <c r="B242" s="322"/>
      <c r="C242" s="325"/>
      <c r="D242" s="333"/>
      <c r="E242" s="39" t="str">
        <f>'高額レセ疾病傾向(患者数順)'!$C$9</f>
        <v>2220</v>
      </c>
      <c r="F242" s="132" t="str">
        <f>'高額レセ疾病傾向(患者数順)'!$D$9</f>
        <v>その他の特殊目的用コード</v>
      </c>
      <c r="G242" s="132" t="s">
        <v>701</v>
      </c>
      <c r="H242" s="40">
        <v>219</v>
      </c>
      <c r="I242" s="41">
        <v>476178250</v>
      </c>
      <c r="J242" s="42">
        <v>76024930</v>
      </c>
      <c r="K242" s="40">
        <f t="shared" si="46"/>
        <v>552203180</v>
      </c>
      <c r="L242" s="109">
        <f t="shared" si="45"/>
        <v>2521475.7077625571</v>
      </c>
      <c r="M242" s="242">
        <f t="shared" si="55"/>
        <v>9.9895087351183683E-3</v>
      </c>
      <c r="N242" s="26"/>
      <c r="O242" s="26"/>
      <c r="P242" s="26"/>
      <c r="Q242" s="26"/>
    </row>
    <row r="243" spans="1:17" ht="39.950000000000003" customHeight="1">
      <c r="A243" s="26"/>
      <c r="B243" s="322"/>
      <c r="C243" s="325"/>
      <c r="D243" s="333"/>
      <c r="E243" s="39" t="str">
        <f>'高額レセ疾病傾向(患者数順)'!$C$10</f>
        <v>0210</v>
      </c>
      <c r="F243" s="132" t="str">
        <f>'高額レセ疾病傾向(患者数順)'!$D$10</f>
        <v>その他の悪性新生物＜腫瘍＞</v>
      </c>
      <c r="G243" s="132" t="s">
        <v>698</v>
      </c>
      <c r="H243" s="40">
        <v>234</v>
      </c>
      <c r="I243" s="41">
        <v>425142690</v>
      </c>
      <c r="J243" s="42">
        <v>422037730</v>
      </c>
      <c r="K243" s="40">
        <f t="shared" si="46"/>
        <v>847180420</v>
      </c>
      <c r="L243" s="109">
        <f t="shared" si="45"/>
        <v>3620429.1452991455</v>
      </c>
      <c r="M243" s="242">
        <f t="shared" si="55"/>
        <v>1.067372166218127E-2</v>
      </c>
      <c r="N243" s="26"/>
      <c r="O243" s="26"/>
      <c r="P243" s="26"/>
      <c r="Q243" s="26"/>
    </row>
    <row r="244" spans="1:17" ht="39.950000000000003" customHeight="1" thickBot="1">
      <c r="A244" s="26"/>
      <c r="B244" s="323"/>
      <c r="C244" s="326"/>
      <c r="D244" s="334"/>
      <c r="E244" s="43" t="str">
        <f>'高額レセ疾病傾向(患者数順)'!$C$11</f>
        <v>1011</v>
      </c>
      <c r="F244" s="133" t="str">
        <f>'高額レセ疾病傾向(患者数順)'!$D$11</f>
        <v>その他の呼吸器系の疾患</v>
      </c>
      <c r="G244" s="133" t="s">
        <v>688</v>
      </c>
      <c r="H244" s="44">
        <v>145</v>
      </c>
      <c r="I244" s="45">
        <v>334381050</v>
      </c>
      <c r="J244" s="46">
        <v>76914860</v>
      </c>
      <c r="K244" s="44">
        <f t="shared" si="46"/>
        <v>411295910</v>
      </c>
      <c r="L244" s="110">
        <f t="shared" si="45"/>
        <v>2836523.5172413792</v>
      </c>
      <c r="M244" s="243">
        <f t="shared" si="55"/>
        <v>6.6140582949413855E-3</v>
      </c>
      <c r="N244" s="26"/>
      <c r="O244" s="26"/>
      <c r="P244" s="26"/>
      <c r="Q244" s="26"/>
    </row>
    <row r="245" spans="1:17" ht="39.950000000000003" customHeight="1">
      <c r="A245" s="26"/>
      <c r="B245" s="321">
        <v>49</v>
      </c>
      <c r="C245" s="324" t="s">
        <v>23</v>
      </c>
      <c r="D245" s="332">
        <f>Q53</f>
        <v>21943</v>
      </c>
      <c r="E245" s="47" t="str">
        <f>'高額レセ疾病傾向(患者数順)'!$C$7</f>
        <v>1901</v>
      </c>
      <c r="F245" s="131" t="str">
        <f>'高額レセ疾病傾向(患者数順)'!$D$7</f>
        <v>骨折</v>
      </c>
      <c r="G245" s="131" t="s">
        <v>662</v>
      </c>
      <c r="H245" s="88">
        <v>353</v>
      </c>
      <c r="I245" s="89">
        <v>816837780</v>
      </c>
      <c r="J245" s="90">
        <v>136095000</v>
      </c>
      <c r="K245" s="88">
        <f t="shared" si="46"/>
        <v>952932780</v>
      </c>
      <c r="L245" s="111">
        <f t="shared" si="45"/>
        <v>2699526.2889518412</v>
      </c>
      <c r="M245" s="241">
        <f>IFERROR(H245/$Q$53,"-")</f>
        <v>1.6087134849382491E-2</v>
      </c>
      <c r="N245" s="26"/>
      <c r="O245" s="26"/>
      <c r="P245" s="26"/>
      <c r="Q245" s="26"/>
    </row>
    <row r="246" spans="1:17" ht="39.950000000000003" customHeight="1">
      <c r="A246" s="26"/>
      <c r="B246" s="322"/>
      <c r="C246" s="325"/>
      <c r="D246" s="333"/>
      <c r="E246" s="39" t="str">
        <f>'高額レセ疾病傾向(患者数順)'!$C$8</f>
        <v>0903</v>
      </c>
      <c r="F246" s="132" t="str">
        <f>'高額レセ疾病傾向(患者数順)'!$D$8</f>
        <v>その他の心疾患</v>
      </c>
      <c r="G246" s="132" t="s">
        <v>686</v>
      </c>
      <c r="H246" s="40">
        <v>221</v>
      </c>
      <c r="I246" s="41">
        <v>581721250</v>
      </c>
      <c r="J246" s="42">
        <v>123343540</v>
      </c>
      <c r="K246" s="40">
        <f t="shared" si="46"/>
        <v>705064790</v>
      </c>
      <c r="L246" s="109">
        <f t="shared" si="45"/>
        <v>3190338.4162895926</v>
      </c>
      <c r="M246" s="242">
        <f t="shared" ref="M246:M249" si="56">IFERROR(H246/$Q$53,"-")</f>
        <v>1.0071549013352778E-2</v>
      </c>
      <c r="N246" s="26"/>
      <c r="O246" s="26"/>
      <c r="P246" s="26"/>
      <c r="Q246" s="26"/>
    </row>
    <row r="247" spans="1:17" ht="39.950000000000003" customHeight="1">
      <c r="A247" s="26"/>
      <c r="B247" s="322"/>
      <c r="C247" s="325"/>
      <c r="D247" s="333"/>
      <c r="E247" s="39" t="str">
        <f>'高額レセ疾病傾向(患者数順)'!$C$9</f>
        <v>2220</v>
      </c>
      <c r="F247" s="132" t="str">
        <f>'高額レセ疾病傾向(患者数順)'!$D$9</f>
        <v>その他の特殊目的用コード</v>
      </c>
      <c r="G247" s="132" t="s">
        <v>710</v>
      </c>
      <c r="H247" s="40">
        <v>172</v>
      </c>
      <c r="I247" s="41">
        <v>350399310</v>
      </c>
      <c r="J247" s="42">
        <v>81037050</v>
      </c>
      <c r="K247" s="40">
        <f t="shared" si="46"/>
        <v>431436360</v>
      </c>
      <c r="L247" s="109">
        <f t="shared" si="45"/>
        <v>2508350.9302325579</v>
      </c>
      <c r="M247" s="242">
        <f t="shared" si="56"/>
        <v>7.8384906348265958E-3</v>
      </c>
      <c r="N247" s="26"/>
      <c r="O247" s="26"/>
      <c r="P247" s="26"/>
      <c r="Q247" s="26"/>
    </row>
    <row r="248" spans="1:17" ht="39.950000000000003" customHeight="1">
      <c r="A248" s="26"/>
      <c r="B248" s="322"/>
      <c r="C248" s="325"/>
      <c r="D248" s="333"/>
      <c r="E248" s="39" t="str">
        <f>'高額レセ疾病傾向(患者数順)'!$C$10</f>
        <v>0210</v>
      </c>
      <c r="F248" s="132" t="str">
        <f>'高額レセ疾病傾向(患者数順)'!$D$10</f>
        <v>その他の悪性新生物＜腫瘍＞</v>
      </c>
      <c r="G248" s="132" t="s">
        <v>692</v>
      </c>
      <c r="H248" s="40">
        <v>196</v>
      </c>
      <c r="I248" s="41">
        <v>363197410</v>
      </c>
      <c r="J248" s="42">
        <v>345518410</v>
      </c>
      <c r="K248" s="40">
        <f t="shared" si="46"/>
        <v>708715820</v>
      </c>
      <c r="L248" s="109">
        <f t="shared" si="45"/>
        <v>3615897.0408163266</v>
      </c>
      <c r="M248" s="242">
        <f t="shared" si="56"/>
        <v>8.9322335141047253E-3</v>
      </c>
      <c r="N248" s="26"/>
      <c r="O248" s="26"/>
      <c r="P248" s="26"/>
      <c r="Q248" s="26"/>
    </row>
    <row r="249" spans="1:17" ht="39.950000000000003" customHeight="1" thickBot="1">
      <c r="A249" s="26"/>
      <c r="B249" s="323"/>
      <c r="C249" s="326"/>
      <c r="D249" s="334"/>
      <c r="E249" s="43" t="str">
        <f>'高額レセ疾病傾向(患者数順)'!$C$11</f>
        <v>1011</v>
      </c>
      <c r="F249" s="133" t="str">
        <f>'高額レセ疾病傾向(患者数順)'!$D$11</f>
        <v>その他の呼吸器系の疾患</v>
      </c>
      <c r="G249" s="133" t="s">
        <v>700</v>
      </c>
      <c r="H249" s="44">
        <v>135</v>
      </c>
      <c r="I249" s="45">
        <v>306256310</v>
      </c>
      <c r="J249" s="46">
        <v>82356640</v>
      </c>
      <c r="K249" s="44">
        <f t="shared" si="46"/>
        <v>388612950</v>
      </c>
      <c r="L249" s="110">
        <f t="shared" si="45"/>
        <v>2878614.4444444445</v>
      </c>
      <c r="M249" s="243">
        <f t="shared" si="56"/>
        <v>6.1523036959394792E-3</v>
      </c>
      <c r="N249" s="26"/>
      <c r="O249" s="26"/>
      <c r="P249" s="26"/>
      <c r="Q249" s="26"/>
    </row>
    <row r="250" spans="1:17" ht="39.950000000000003" customHeight="1">
      <c r="A250" s="26"/>
      <c r="B250" s="321">
        <v>50</v>
      </c>
      <c r="C250" s="324" t="s">
        <v>14</v>
      </c>
      <c r="D250" s="332">
        <f>Q54</f>
        <v>19908</v>
      </c>
      <c r="E250" s="47" t="str">
        <f>'高額レセ疾病傾向(患者数順)'!$C$7</f>
        <v>1901</v>
      </c>
      <c r="F250" s="131" t="str">
        <f>'高額レセ疾病傾向(患者数順)'!$D$7</f>
        <v>骨折</v>
      </c>
      <c r="G250" s="131" t="s">
        <v>662</v>
      </c>
      <c r="H250" s="88">
        <v>280</v>
      </c>
      <c r="I250" s="89">
        <v>718671720</v>
      </c>
      <c r="J250" s="90">
        <v>89568090</v>
      </c>
      <c r="K250" s="88">
        <f t="shared" si="46"/>
        <v>808239810</v>
      </c>
      <c r="L250" s="111">
        <f t="shared" si="45"/>
        <v>2886570.75</v>
      </c>
      <c r="M250" s="241">
        <f>IFERROR(H250/$Q$54,"-")</f>
        <v>1.4064697609001406E-2</v>
      </c>
      <c r="N250" s="26"/>
      <c r="O250" s="26"/>
      <c r="P250" s="26"/>
      <c r="Q250" s="26"/>
    </row>
    <row r="251" spans="1:17" ht="39.950000000000003" customHeight="1">
      <c r="A251" s="26"/>
      <c r="B251" s="322"/>
      <c r="C251" s="325"/>
      <c r="D251" s="333"/>
      <c r="E251" s="39" t="str">
        <f>'高額レセ疾病傾向(患者数順)'!$C$8</f>
        <v>0903</v>
      </c>
      <c r="F251" s="132" t="str">
        <f>'高額レセ疾病傾向(患者数順)'!$D$8</f>
        <v>その他の心疾患</v>
      </c>
      <c r="G251" s="132" t="s">
        <v>663</v>
      </c>
      <c r="H251" s="40">
        <v>229</v>
      </c>
      <c r="I251" s="41">
        <v>648804340</v>
      </c>
      <c r="J251" s="42">
        <v>127677860</v>
      </c>
      <c r="K251" s="40">
        <f t="shared" si="46"/>
        <v>776482200</v>
      </c>
      <c r="L251" s="109">
        <f t="shared" si="45"/>
        <v>3390751.9650655021</v>
      </c>
      <c r="M251" s="245">
        <f t="shared" ref="M251:M254" si="57">IFERROR(H251/$Q$54,"-")</f>
        <v>1.1502913401647578E-2</v>
      </c>
      <c r="N251" s="26"/>
      <c r="O251" s="26"/>
      <c r="P251" s="26"/>
      <c r="Q251" s="26"/>
    </row>
    <row r="252" spans="1:17" ht="39.950000000000003" customHeight="1">
      <c r="A252" s="26"/>
      <c r="B252" s="322"/>
      <c r="C252" s="325"/>
      <c r="D252" s="333"/>
      <c r="E252" s="39" t="str">
        <f>'高額レセ疾病傾向(患者数順)'!$C$9</f>
        <v>2220</v>
      </c>
      <c r="F252" s="132" t="str">
        <f>'高額レセ疾病傾向(患者数順)'!$D$9</f>
        <v>その他の特殊目的用コード</v>
      </c>
      <c r="G252" s="132" t="s">
        <v>680</v>
      </c>
      <c r="H252" s="40">
        <v>204</v>
      </c>
      <c r="I252" s="41">
        <v>631685140</v>
      </c>
      <c r="J252" s="42">
        <v>89177530</v>
      </c>
      <c r="K252" s="40">
        <f t="shared" si="46"/>
        <v>720862670</v>
      </c>
      <c r="L252" s="109">
        <f t="shared" si="45"/>
        <v>3533640.5392156863</v>
      </c>
      <c r="M252" s="242">
        <f t="shared" si="57"/>
        <v>1.0247136829415311E-2</v>
      </c>
      <c r="N252" s="26"/>
      <c r="O252" s="26"/>
      <c r="P252" s="26"/>
      <c r="Q252" s="26"/>
    </row>
    <row r="253" spans="1:17" ht="39.950000000000003" customHeight="1">
      <c r="A253" s="26"/>
      <c r="B253" s="322"/>
      <c r="C253" s="325"/>
      <c r="D253" s="333"/>
      <c r="E253" s="39" t="str">
        <f>'高額レセ疾病傾向(患者数順)'!$C$10</f>
        <v>0210</v>
      </c>
      <c r="F253" s="132" t="str">
        <f>'高額レセ疾病傾向(患者数順)'!$D$10</f>
        <v>その他の悪性新生物＜腫瘍＞</v>
      </c>
      <c r="G253" s="132" t="s">
        <v>692</v>
      </c>
      <c r="H253" s="40">
        <v>172</v>
      </c>
      <c r="I253" s="41">
        <v>281317750</v>
      </c>
      <c r="J253" s="42">
        <v>370225240</v>
      </c>
      <c r="K253" s="40">
        <f t="shared" si="46"/>
        <v>651542990</v>
      </c>
      <c r="L253" s="109">
        <f t="shared" si="45"/>
        <v>3788040.6395348837</v>
      </c>
      <c r="M253" s="242">
        <f t="shared" si="57"/>
        <v>8.6397428169580071E-3</v>
      </c>
      <c r="N253" s="26"/>
      <c r="O253" s="26"/>
      <c r="P253" s="26"/>
      <c r="Q253" s="26"/>
    </row>
    <row r="254" spans="1:17" ht="39.950000000000003" customHeight="1" thickBot="1">
      <c r="A254" s="26"/>
      <c r="B254" s="323"/>
      <c r="C254" s="326"/>
      <c r="D254" s="334"/>
      <c r="E254" s="43" t="str">
        <f>'高額レセ疾病傾向(患者数順)'!$C$11</f>
        <v>1011</v>
      </c>
      <c r="F254" s="133" t="str">
        <f>'高額レセ疾病傾向(患者数順)'!$D$11</f>
        <v>その他の呼吸器系の疾患</v>
      </c>
      <c r="G254" s="133" t="s">
        <v>666</v>
      </c>
      <c r="H254" s="44">
        <v>116</v>
      </c>
      <c r="I254" s="45">
        <v>271742500</v>
      </c>
      <c r="J254" s="46">
        <v>52418830</v>
      </c>
      <c r="K254" s="44">
        <f t="shared" si="46"/>
        <v>324161330</v>
      </c>
      <c r="L254" s="110">
        <f t="shared" si="45"/>
        <v>2794494.2241379311</v>
      </c>
      <c r="M254" s="243">
        <f t="shared" si="57"/>
        <v>5.8268032951577257E-3</v>
      </c>
      <c r="N254" s="26"/>
      <c r="O254" s="26"/>
      <c r="P254" s="26"/>
      <c r="Q254" s="26"/>
    </row>
    <row r="255" spans="1:17" ht="39.950000000000003" customHeight="1">
      <c r="A255" s="26"/>
      <c r="B255" s="321">
        <v>51</v>
      </c>
      <c r="C255" s="324" t="s">
        <v>42</v>
      </c>
      <c r="D255" s="332">
        <f>Q55</f>
        <v>26891</v>
      </c>
      <c r="E255" s="47" t="str">
        <f>'高額レセ疾病傾向(患者数順)'!$C$7</f>
        <v>1901</v>
      </c>
      <c r="F255" s="131" t="str">
        <f>'高額レセ疾病傾向(患者数順)'!$D$7</f>
        <v>骨折</v>
      </c>
      <c r="G255" s="131" t="s">
        <v>662</v>
      </c>
      <c r="H255" s="88">
        <v>451</v>
      </c>
      <c r="I255" s="89">
        <v>1250795010</v>
      </c>
      <c r="J255" s="90">
        <v>150782600</v>
      </c>
      <c r="K255" s="88">
        <f t="shared" si="46"/>
        <v>1401577610</v>
      </c>
      <c r="L255" s="111">
        <f t="shared" si="45"/>
        <v>3107710.8869179599</v>
      </c>
      <c r="M255" s="241">
        <f>IFERROR(H255/$Q$55,"-")</f>
        <v>1.6771410509092262E-2</v>
      </c>
      <c r="N255" s="26"/>
      <c r="O255" s="26"/>
      <c r="P255" s="26"/>
      <c r="Q255" s="26"/>
    </row>
    <row r="256" spans="1:17" ht="39.950000000000003" customHeight="1">
      <c r="A256" s="26"/>
      <c r="B256" s="322"/>
      <c r="C256" s="325"/>
      <c r="D256" s="333"/>
      <c r="E256" s="39" t="str">
        <f>'高額レセ疾病傾向(患者数順)'!$C$8</f>
        <v>0903</v>
      </c>
      <c r="F256" s="132" t="str">
        <f>'高額レセ疾病傾向(患者数順)'!$D$8</f>
        <v>その他の心疾患</v>
      </c>
      <c r="G256" s="132" t="s">
        <v>676</v>
      </c>
      <c r="H256" s="40">
        <v>264</v>
      </c>
      <c r="I256" s="41">
        <v>796469210</v>
      </c>
      <c r="J256" s="42">
        <v>168266480</v>
      </c>
      <c r="K256" s="40">
        <f t="shared" si="46"/>
        <v>964735690</v>
      </c>
      <c r="L256" s="109">
        <f t="shared" si="45"/>
        <v>3654301.856060606</v>
      </c>
      <c r="M256" s="242">
        <f t="shared" ref="M256:M259" si="58">IFERROR(H256/$Q$55,"-")</f>
        <v>9.817411029712543E-3</v>
      </c>
      <c r="N256" s="26"/>
      <c r="O256" s="26"/>
      <c r="P256" s="26"/>
      <c r="Q256" s="26"/>
    </row>
    <row r="257" spans="1:17" ht="39.950000000000003" customHeight="1">
      <c r="A257" s="26"/>
      <c r="B257" s="322"/>
      <c r="C257" s="325"/>
      <c r="D257" s="333"/>
      <c r="E257" s="39" t="str">
        <f>'高額レセ疾病傾向(患者数順)'!$C$9</f>
        <v>2220</v>
      </c>
      <c r="F257" s="132" t="str">
        <f>'高額レセ疾病傾向(患者数順)'!$D$9</f>
        <v>その他の特殊目的用コード</v>
      </c>
      <c r="G257" s="132" t="s">
        <v>664</v>
      </c>
      <c r="H257" s="40">
        <v>260</v>
      </c>
      <c r="I257" s="41">
        <v>485852020</v>
      </c>
      <c r="J257" s="42">
        <v>108658440</v>
      </c>
      <c r="K257" s="40">
        <f t="shared" si="46"/>
        <v>594510460</v>
      </c>
      <c r="L257" s="109">
        <f t="shared" si="45"/>
        <v>2286578.6923076925</v>
      </c>
      <c r="M257" s="242">
        <f t="shared" si="58"/>
        <v>9.6686623777472013E-3</v>
      </c>
      <c r="N257" s="26"/>
      <c r="O257" s="26"/>
      <c r="P257" s="26"/>
      <c r="Q257" s="26"/>
    </row>
    <row r="258" spans="1:17" ht="39.950000000000003" customHeight="1">
      <c r="A258" s="26"/>
      <c r="B258" s="322"/>
      <c r="C258" s="325"/>
      <c r="D258" s="333"/>
      <c r="E258" s="39" t="str">
        <f>'高額レセ疾病傾向(患者数順)'!$C$10</f>
        <v>0210</v>
      </c>
      <c r="F258" s="132" t="str">
        <f>'高額レセ疾病傾向(患者数順)'!$D$10</f>
        <v>その他の悪性新生物＜腫瘍＞</v>
      </c>
      <c r="G258" s="132" t="s">
        <v>665</v>
      </c>
      <c r="H258" s="40">
        <v>234</v>
      </c>
      <c r="I258" s="41">
        <v>404819050</v>
      </c>
      <c r="J258" s="42">
        <v>447107340</v>
      </c>
      <c r="K258" s="40">
        <f t="shared" si="46"/>
        <v>851926390</v>
      </c>
      <c r="L258" s="109">
        <f t="shared" si="45"/>
        <v>3640711.0683760685</v>
      </c>
      <c r="M258" s="242">
        <f t="shared" si="58"/>
        <v>8.701796139972481E-3</v>
      </c>
      <c r="N258" s="26"/>
      <c r="O258" s="26"/>
      <c r="P258" s="26"/>
      <c r="Q258" s="26"/>
    </row>
    <row r="259" spans="1:17" ht="39.950000000000003" customHeight="1" thickBot="1">
      <c r="A259" s="26"/>
      <c r="B259" s="323"/>
      <c r="C259" s="326"/>
      <c r="D259" s="334"/>
      <c r="E259" s="43" t="str">
        <f>'高額レセ疾病傾向(患者数順)'!$C$11</f>
        <v>1011</v>
      </c>
      <c r="F259" s="133" t="str">
        <f>'高額レセ疾病傾向(患者数順)'!$D$11</f>
        <v>その他の呼吸器系の疾患</v>
      </c>
      <c r="G259" s="133" t="s">
        <v>688</v>
      </c>
      <c r="H259" s="44">
        <v>215</v>
      </c>
      <c r="I259" s="45">
        <v>493041660</v>
      </c>
      <c r="J259" s="46">
        <v>146878980</v>
      </c>
      <c r="K259" s="44">
        <f t="shared" si="46"/>
        <v>639920640</v>
      </c>
      <c r="L259" s="110">
        <f t="shared" si="45"/>
        <v>2976375.0697674421</v>
      </c>
      <c r="M259" s="242">
        <f t="shared" si="58"/>
        <v>7.9952400431371091E-3</v>
      </c>
      <c r="N259" s="26"/>
      <c r="O259" s="26"/>
      <c r="P259" s="26"/>
      <c r="Q259" s="26"/>
    </row>
    <row r="260" spans="1:17" ht="39.950000000000003" customHeight="1">
      <c r="A260" s="26"/>
      <c r="B260" s="321">
        <v>52</v>
      </c>
      <c r="C260" s="324" t="s">
        <v>4</v>
      </c>
      <c r="D260" s="332">
        <f>Q56</f>
        <v>21754</v>
      </c>
      <c r="E260" s="47" t="str">
        <f>'高額レセ疾病傾向(患者数順)'!$C$7</f>
        <v>1901</v>
      </c>
      <c r="F260" s="131" t="str">
        <f>'高額レセ疾病傾向(患者数順)'!$D$7</f>
        <v>骨折</v>
      </c>
      <c r="G260" s="131" t="s">
        <v>662</v>
      </c>
      <c r="H260" s="88">
        <v>329</v>
      </c>
      <c r="I260" s="89">
        <v>913876820</v>
      </c>
      <c r="J260" s="90">
        <v>126679350</v>
      </c>
      <c r="K260" s="88">
        <f t="shared" si="46"/>
        <v>1040556170</v>
      </c>
      <c r="L260" s="111">
        <f t="shared" si="45"/>
        <v>3162784.7112462008</v>
      </c>
      <c r="M260" s="241">
        <f>IFERROR(H260/$Q$56,"-")</f>
        <v>1.5123655419692929E-2</v>
      </c>
      <c r="N260" s="26"/>
      <c r="O260" s="26"/>
      <c r="P260" s="26"/>
      <c r="Q260" s="26"/>
    </row>
    <row r="261" spans="1:17" ht="39.950000000000003" customHeight="1">
      <c r="A261" s="26"/>
      <c r="B261" s="322"/>
      <c r="C261" s="325"/>
      <c r="D261" s="333"/>
      <c r="E261" s="39" t="str">
        <f>'高額レセ疾病傾向(患者数順)'!$C$8</f>
        <v>0903</v>
      </c>
      <c r="F261" s="132" t="str">
        <f>'高額レセ疾病傾向(患者数順)'!$D$8</f>
        <v>その他の心疾患</v>
      </c>
      <c r="G261" s="132" t="s">
        <v>686</v>
      </c>
      <c r="H261" s="40">
        <v>232</v>
      </c>
      <c r="I261" s="41">
        <v>660648560</v>
      </c>
      <c r="J261" s="42">
        <v>132837420</v>
      </c>
      <c r="K261" s="40">
        <f t="shared" si="46"/>
        <v>793485980</v>
      </c>
      <c r="L261" s="109">
        <f t="shared" ref="L261:L324" si="59">IFERROR(K261/H261,"-")</f>
        <v>3420198.1896551726</v>
      </c>
      <c r="M261" s="242">
        <f t="shared" ref="M261:M264" si="60">IFERROR(H261/$Q$56,"-")</f>
        <v>1.0664705341546381E-2</v>
      </c>
      <c r="N261" s="26"/>
      <c r="O261" s="26"/>
      <c r="P261" s="26"/>
      <c r="Q261" s="26"/>
    </row>
    <row r="262" spans="1:17" ht="39.950000000000003" customHeight="1">
      <c r="A262" s="26"/>
      <c r="B262" s="322"/>
      <c r="C262" s="325"/>
      <c r="D262" s="333"/>
      <c r="E262" s="39" t="str">
        <f>'高額レセ疾病傾向(患者数順)'!$C$9</f>
        <v>2220</v>
      </c>
      <c r="F262" s="132" t="str">
        <f>'高額レセ疾病傾向(患者数順)'!$D$9</f>
        <v>その他の特殊目的用コード</v>
      </c>
      <c r="G262" s="132" t="s">
        <v>680</v>
      </c>
      <c r="H262" s="40">
        <v>338</v>
      </c>
      <c r="I262" s="41">
        <v>771188430</v>
      </c>
      <c r="J262" s="42">
        <v>156302550</v>
      </c>
      <c r="K262" s="40">
        <f t="shared" ref="K262:K325" si="61">IF(SUM(I262:J262)=0,"-",SUM(I262:J262))</f>
        <v>927490980</v>
      </c>
      <c r="L262" s="109">
        <f t="shared" si="59"/>
        <v>2744056.153846154</v>
      </c>
      <c r="M262" s="242">
        <f t="shared" si="60"/>
        <v>1.5537372437252919E-2</v>
      </c>
      <c r="N262" s="26"/>
      <c r="O262" s="26"/>
      <c r="P262" s="26"/>
      <c r="Q262" s="26"/>
    </row>
    <row r="263" spans="1:17" ht="39.950000000000003" customHeight="1">
      <c r="A263" s="26"/>
      <c r="B263" s="322"/>
      <c r="C263" s="325"/>
      <c r="D263" s="333"/>
      <c r="E263" s="39" t="str">
        <f>'高額レセ疾病傾向(患者数順)'!$C$10</f>
        <v>0210</v>
      </c>
      <c r="F263" s="132" t="str">
        <f>'高額レセ疾病傾向(患者数順)'!$D$10</f>
        <v>その他の悪性新生物＜腫瘍＞</v>
      </c>
      <c r="G263" s="132" t="s">
        <v>679</v>
      </c>
      <c r="H263" s="40">
        <v>263</v>
      </c>
      <c r="I263" s="41">
        <v>607274870</v>
      </c>
      <c r="J263" s="42">
        <v>431747950</v>
      </c>
      <c r="K263" s="40">
        <f t="shared" si="61"/>
        <v>1039022820</v>
      </c>
      <c r="L263" s="109">
        <f t="shared" si="59"/>
        <v>3950657.1102661598</v>
      </c>
      <c r="M263" s="242">
        <f t="shared" si="60"/>
        <v>1.208973062425301E-2</v>
      </c>
      <c r="N263" s="26"/>
      <c r="O263" s="26"/>
      <c r="P263" s="26"/>
      <c r="Q263" s="26"/>
    </row>
    <row r="264" spans="1:17" ht="39.950000000000003" customHeight="1" thickBot="1">
      <c r="A264" s="26"/>
      <c r="B264" s="323"/>
      <c r="C264" s="326"/>
      <c r="D264" s="334"/>
      <c r="E264" s="43" t="str">
        <f>'高額レセ疾病傾向(患者数順)'!$C$11</f>
        <v>1011</v>
      </c>
      <c r="F264" s="133" t="str">
        <f>'高額レセ疾病傾向(患者数順)'!$D$11</f>
        <v>その他の呼吸器系の疾患</v>
      </c>
      <c r="G264" s="133" t="s">
        <v>732</v>
      </c>
      <c r="H264" s="44">
        <v>210</v>
      </c>
      <c r="I264" s="45">
        <v>508743910</v>
      </c>
      <c r="J264" s="46">
        <v>121560180</v>
      </c>
      <c r="K264" s="44">
        <f t="shared" si="61"/>
        <v>630304090</v>
      </c>
      <c r="L264" s="110">
        <f t="shared" si="59"/>
        <v>3001448.0476190476</v>
      </c>
      <c r="M264" s="242">
        <f t="shared" si="60"/>
        <v>9.6533970763997418E-3</v>
      </c>
      <c r="N264" s="26"/>
      <c r="O264" s="26"/>
      <c r="P264" s="26"/>
      <c r="Q264" s="26"/>
    </row>
    <row r="265" spans="1:17" ht="39.950000000000003" customHeight="1">
      <c r="A265" s="26"/>
      <c r="B265" s="321">
        <v>53</v>
      </c>
      <c r="C265" s="324" t="s">
        <v>19</v>
      </c>
      <c r="D265" s="332">
        <f>Q57</f>
        <v>12051</v>
      </c>
      <c r="E265" s="47" t="str">
        <f>'高額レセ疾病傾向(患者数順)'!$C$7</f>
        <v>1901</v>
      </c>
      <c r="F265" s="131" t="str">
        <f>'高額レセ疾病傾向(患者数順)'!$D$7</f>
        <v>骨折</v>
      </c>
      <c r="G265" s="131" t="s">
        <v>682</v>
      </c>
      <c r="H265" s="88">
        <v>181</v>
      </c>
      <c r="I265" s="89">
        <v>395554900</v>
      </c>
      <c r="J265" s="90">
        <v>81168990</v>
      </c>
      <c r="K265" s="88">
        <f t="shared" si="61"/>
        <v>476723890</v>
      </c>
      <c r="L265" s="111">
        <f t="shared" si="59"/>
        <v>2633833.6464088396</v>
      </c>
      <c r="M265" s="241">
        <f>IFERROR(H265/$Q$57,"-")</f>
        <v>1.5019500456393661E-2</v>
      </c>
      <c r="N265" s="26"/>
      <c r="O265" s="26"/>
      <c r="P265" s="26"/>
      <c r="Q265" s="26"/>
    </row>
    <row r="266" spans="1:17" ht="39.950000000000003" customHeight="1">
      <c r="A266" s="26"/>
      <c r="B266" s="322"/>
      <c r="C266" s="325"/>
      <c r="D266" s="333"/>
      <c r="E266" s="39" t="str">
        <f>'高額レセ疾病傾向(患者数順)'!$C$8</f>
        <v>0903</v>
      </c>
      <c r="F266" s="132" t="str">
        <f>'高額レセ疾病傾向(患者数順)'!$D$8</f>
        <v>その他の心疾患</v>
      </c>
      <c r="G266" s="132" t="s">
        <v>733</v>
      </c>
      <c r="H266" s="40">
        <v>131</v>
      </c>
      <c r="I266" s="41">
        <v>367796420</v>
      </c>
      <c r="J266" s="42">
        <v>65651930</v>
      </c>
      <c r="K266" s="40">
        <f t="shared" si="61"/>
        <v>433448350</v>
      </c>
      <c r="L266" s="109">
        <f t="shared" si="59"/>
        <v>3308766.0305343512</v>
      </c>
      <c r="M266" s="242">
        <f t="shared" ref="M266:M269" si="62">IFERROR(H266/$Q$57,"-")</f>
        <v>1.0870467181146792E-2</v>
      </c>
      <c r="N266" s="26"/>
      <c r="O266" s="26"/>
      <c r="P266" s="26"/>
      <c r="Q266" s="26"/>
    </row>
    <row r="267" spans="1:17" ht="39.950000000000003" customHeight="1">
      <c r="A267" s="26"/>
      <c r="B267" s="322"/>
      <c r="C267" s="325"/>
      <c r="D267" s="333"/>
      <c r="E267" s="39" t="str">
        <f>'高額レセ疾病傾向(患者数順)'!$C$9</f>
        <v>2220</v>
      </c>
      <c r="F267" s="132" t="str">
        <f>'高額レセ疾病傾向(患者数順)'!$D$9</f>
        <v>その他の特殊目的用コード</v>
      </c>
      <c r="G267" s="132" t="s">
        <v>664</v>
      </c>
      <c r="H267" s="40">
        <v>108</v>
      </c>
      <c r="I267" s="41">
        <v>283919790</v>
      </c>
      <c r="J267" s="42">
        <v>44410280</v>
      </c>
      <c r="K267" s="40">
        <f t="shared" si="61"/>
        <v>328330070</v>
      </c>
      <c r="L267" s="109">
        <f t="shared" si="59"/>
        <v>3040093.2407407407</v>
      </c>
      <c r="M267" s="242">
        <f t="shared" si="62"/>
        <v>8.9619118745332335E-3</v>
      </c>
      <c r="N267" s="26"/>
      <c r="O267" s="26"/>
      <c r="P267" s="26"/>
      <c r="Q267" s="26"/>
    </row>
    <row r="268" spans="1:17" ht="39.950000000000003" customHeight="1">
      <c r="A268" s="26"/>
      <c r="B268" s="322"/>
      <c r="C268" s="325"/>
      <c r="D268" s="333"/>
      <c r="E268" s="39" t="str">
        <f>'高額レセ疾病傾向(患者数順)'!$C$10</f>
        <v>0210</v>
      </c>
      <c r="F268" s="132" t="str">
        <f>'高額レセ疾病傾向(患者数順)'!$D$10</f>
        <v>その他の悪性新生物＜腫瘍＞</v>
      </c>
      <c r="G268" s="132" t="s">
        <v>698</v>
      </c>
      <c r="H268" s="40">
        <v>128</v>
      </c>
      <c r="I268" s="41">
        <v>251573830</v>
      </c>
      <c r="J268" s="42">
        <v>272433610</v>
      </c>
      <c r="K268" s="40">
        <f t="shared" si="61"/>
        <v>524007440</v>
      </c>
      <c r="L268" s="109">
        <f t="shared" si="59"/>
        <v>4093808.125</v>
      </c>
      <c r="M268" s="242">
        <f t="shared" si="62"/>
        <v>1.0621525184631981E-2</v>
      </c>
      <c r="N268" s="26"/>
      <c r="O268" s="26"/>
      <c r="P268" s="26"/>
      <c r="Q268" s="26"/>
    </row>
    <row r="269" spans="1:17" ht="39.950000000000003" customHeight="1" thickBot="1">
      <c r="A269" s="26"/>
      <c r="B269" s="323"/>
      <c r="C269" s="326"/>
      <c r="D269" s="334"/>
      <c r="E269" s="43" t="str">
        <f>'高額レセ疾病傾向(患者数順)'!$C$11</f>
        <v>1011</v>
      </c>
      <c r="F269" s="133" t="str">
        <f>'高額レセ疾病傾向(患者数順)'!$D$11</f>
        <v>その他の呼吸器系の疾患</v>
      </c>
      <c r="G269" s="133" t="s">
        <v>693</v>
      </c>
      <c r="H269" s="44">
        <v>99</v>
      </c>
      <c r="I269" s="45">
        <v>228797650</v>
      </c>
      <c r="J269" s="46">
        <v>44859450</v>
      </c>
      <c r="K269" s="44">
        <f t="shared" si="61"/>
        <v>273657100</v>
      </c>
      <c r="L269" s="110">
        <f t="shared" si="59"/>
        <v>2764213.1313131312</v>
      </c>
      <c r="M269" s="242">
        <f t="shared" si="62"/>
        <v>8.215085884988798E-3</v>
      </c>
      <c r="N269" s="26"/>
      <c r="O269" s="26"/>
      <c r="P269" s="26"/>
      <c r="Q269" s="26"/>
    </row>
    <row r="270" spans="1:17" ht="39.950000000000003" customHeight="1">
      <c r="A270" s="26"/>
      <c r="B270" s="321">
        <v>54</v>
      </c>
      <c r="C270" s="324" t="s">
        <v>24</v>
      </c>
      <c r="D270" s="332">
        <f>Q58</f>
        <v>20276</v>
      </c>
      <c r="E270" s="47" t="str">
        <f>'高額レセ疾病傾向(患者数順)'!$C$7</f>
        <v>1901</v>
      </c>
      <c r="F270" s="131" t="str">
        <f>'高額レセ疾病傾向(患者数順)'!$D$7</f>
        <v>骨折</v>
      </c>
      <c r="G270" s="131" t="s">
        <v>734</v>
      </c>
      <c r="H270" s="88">
        <v>345</v>
      </c>
      <c r="I270" s="89">
        <v>818397140</v>
      </c>
      <c r="J270" s="90">
        <v>131740070</v>
      </c>
      <c r="K270" s="88">
        <f t="shared" si="61"/>
        <v>950137210</v>
      </c>
      <c r="L270" s="111">
        <f t="shared" si="59"/>
        <v>2754020.8985507246</v>
      </c>
      <c r="M270" s="241">
        <f>IFERROR(H270/$Q$58,"-")</f>
        <v>1.7015190372854608E-2</v>
      </c>
      <c r="N270" s="26"/>
      <c r="O270" s="26"/>
      <c r="P270" s="26"/>
      <c r="Q270" s="26"/>
    </row>
    <row r="271" spans="1:17" ht="39.950000000000003" customHeight="1">
      <c r="A271" s="26"/>
      <c r="B271" s="322"/>
      <c r="C271" s="325"/>
      <c r="D271" s="333"/>
      <c r="E271" s="39" t="str">
        <f>'高額レセ疾病傾向(患者数順)'!$C$8</f>
        <v>0903</v>
      </c>
      <c r="F271" s="132" t="str">
        <f>'高額レセ疾病傾向(患者数順)'!$D$8</f>
        <v>その他の心疾患</v>
      </c>
      <c r="G271" s="132" t="s">
        <v>676</v>
      </c>
      <c r="H271" s="40">
        <v>234</v>
      </c>
      <c r="I271" s="41">
        <v>616955160</v>
      </c>
      <c r="J271" s="42">
        <v>156899700</v>
      </c>
      <c r="K271" s="40">
        <f t="shared" si="61"/>
        <v>773854860</v>
      </c>
      <c r="L271" s="109">
        <f t="shared" si="59"/>
        <v>3307072.0512820515</v>
      </c>
      <c r="M271" s="242">
        <f t="shared" ref="M271:M274" si="63">IFERROR(H271/$Q$58,"-")</f>
        <v>1.154073781811008E-2</v>
      </c>
      <c r="N271" s="26"/>
      <c r="O271" s="26"/>
      <c r="P271" s="26"/>
      <c r="Q271" s="26"/>
    </row>
    <row r="272" spans="1:17" ht="39.950000000000003" customHeight="1">
      <c r="A272" s="26"/>
      <c r="B272" s="322"/>
      <c r="C272" s="325"/>
      <c r="D272" s="333"/>
      <c r="E272" s="39" t="str">
        <f>'高額レセ疾病傾向(患者数順)'!$C$9</f>
        <v>2220</v>
      </c>
      <c r="F272" s="132" t="str">
        <f>'高額レセ疾病傾向(患者数順)'!$D$9</f>
        <v>その他の特殊目的用コード</v>
      </c>
      <c r="G272" s="132" t="s">
        <v>719</v>
      </c>
      <c r="H272" s="40">
        <v>158</v>
      </c>
      <c r="I272" s="41">
        <v>337445680</v>
      </c>
      <c r="J272" s="42">
        <v>77462600</v>
      </c>
      <c r="K272" s="40">
        <f t="shared" si="61"/>
        <v>414908280</v>
      </c>
      <c r="L272" s="109">
        <f t="shared" si="59"/>
        <v>2626001.7721518986</v>
      </c>
      <c r="M272" s="242">
        <f t="shared" si="63"/>
        <v>7.7924639968435586E-3</v>
      </c>
      <c r="N272" s="26"/>
      <c r="O272" s="26"/>
      <c r="P272" s="26"/>
      <c r="Q272" s="26"/>
    </row>
    <row r="273" spans="1:17" ht="39.950000000000003" customHeight="1">
      <c r="A273" s="26"/>
      <c r="B273" s="322"/>
      <c r="C273" s="325"/>
      <c r="D273" s="333"/>
      <c r="E273" s="39" t="str">
        <f>'高額レセ疾病傾向(患者数順)'!$C$10</f>
        <v>0210</v>
      </c>
      <c r="F273" s="132" t="str">
        <f>'高額レセ疾病傾向(患者数順)'!$D$10</f>
        <v>その他の悪性新生物＜腫瘍＞</v>
      </c>
      <c r="G273" s="132" t="s">
        <v>735</v>
      </c>
      <c r="H273" s="40">
        <v>180</v>
      </c>
      <c r="I273" s="41">
        <v>343942090</v>
      </c>
      <c r="J273" s="42">
        <v>352122920</v>
      </c>
      <c r="K273" s="40">
        <f t="shared" si="61"/>
        <v>696065010</v>
      </c>
      <c r="L273" s="109">
        <f t="shared" si="59"/>
        <v>3867027.8333333335</v>
      </c>
      <c r="M273" s="242">
        <f t="shared" si="63"/>
        <v>8.877490629315447E-3</v>
      </c>
      <c r="N273" s="26"/>
      <c r="O273" s="26"/>
      <c r="P273" s="26"/>
      <c r="Q273" s="26"/>
    </row>
    <row r="274" spans="1:17" ht="39.950000000000003" customHeight="1" thickBot="1">
      <c r="A274" s="26"/>
      <c r="B274" s="323"/>
      <c r="C274" s="326"/>
      <c r="D274" s="334"/>
      <c r="E274" s="43" t="str">
        <f>'高額レセ疾病傾向(患者数順)'!$C$11</f>
        <v>1011</v>
      </c>
      <c r="F274" s="133" t="str">
        <f>'高額レセ疾病傾向(患者数順)'!$D$11</f>
        <v>その他の呼吸器系の疾患</v>
      </c>
      <c r="G274" s="133" t="s">
        <v>666</v>
      </c>
      <c r="H274" s="44">
        <v>190</v>
      </c>
      <c r="I274" s="45">
        <v>462077450</v>
      </c>
      <c r="J274" s="46">
        <v>86269580</v>
      </c>
      <c r="K274" s="44">
        <f t="shared" si="61"/>
        <v>548347030</v>
      </c>
      <c r="L274" s="110">
        <f t="shared" si="59"/>
        <v>2886037</v>
      </c>
      <c r="M274" s="243">
        <f t="shared" si="63"/>
        <v>9.3706845531663051E-3</v>
      </c>
      <c r="N274" s="26"/>
      <c r="O274" s="26"/>
      <c r="P274" s="26"/>
      <c r="Q274" s="26"/>
    </row>
    <row r="275" spans="1:17" ht="39.950000000000003" customHeight="1">
      <c r="A275" s="26"/>
      <c r="B275" s="321">
        <v>55</v>
      </c>
      <c r="C275" s="324" t="s">
        <v>15</v>
      </c>
      <c r="D275" s="332">
        <f>Q59</f>
        <v>21086</v>
      </c>
      <c r="E275" s="47" t="str">
        <f>'高額レセ疾病傾向(患者数順)'!$C$7</f>
        <v>1901</v>
      </c>
      <c r="F275" s="131" t="str">
        <f>'高額レセ疾病傾向(患者数順)'!$D$7</f>
        <v>骨折</v>
      </c>
      <c r="G275" s="131" t="s">
        <v>662</v>
      </c>
      <c r="H275" s="88">
        <v>341</v>
      </c>
      <c r="I275" s="89">
        <v>722341540</v>
      </c>
      <c r="J275" s="90">
        <v>119378430</v>
      </c>
      <c r="K275" s="88">
        <f t="shared" si="61"/>
        <v>841719970</v>
      </c>
      <c r="L275" s="111">
        <f t="shared" si="59"/>
        <v>2468387.008797654</v>
      </c>
      <c r="M275" s="241">
        <f>IFERROR(H275/$Q$59,"-")</f>
        <v>1.6171867589870055E-2</v>
      </c>
      <c r="N275" s="26"/>
      <c r="O275" s="26"/>
      <c r="P275" s="26"/>
      <c r="Q275" s="26"/>
    </row>
    <row r="276" spans="1:17" ht="39.950000000000003" customHeight="1">
      <c r="A276" s="26"/>
      <c r="B276" s="322"/>
      <c r="C276" s="325"/>
      <c r="D276" s="333"/>
      <c r="E276" s="39" t="str">
        <f>'高額レセ疾病傾向(患者数順)'!$C$8</f>
        <v>0903</v>
      </c>
      <c r="F276" s="132" t="str">
        <f>'高額レセ疾病傾向(患者数順)'!$D$8</f>
        <v>その他の心疾患</v>
      </c>
      <c r="G276" s="132" t="s">
        <v>694</v>
      </c>
      <c r="H276" s="40">
        <v>241</v>
      </c>
      <c r="I276" s="41">
        <v>585680820</v>
      </c>
      <c r="J276" s="42">
        <v>141211450</v>
      </c>
      <c r="K276" s="40">
        <f t="shared" si="61"/>
        <v>726892270</v>
      </c>
      <c r="L276" s="109">
        <f t="shared" si="59"/>
        <v>3016150.4979253113</v>
      </c>
      <c r="M276" s="242">
        <f t="shared" ref="M276:M279" si="64">IFERROR(H276/$Q$59,"-")</f>
        <v>1.1429384425685288E-2</v>
      </c>
      <c r="N276" s="26"/>
      <c r="O276" s="26"/>
      <c r="P276" s="26"/>
      <c r="Q276" s="26"/>
    </row>
    <row r="277" spans="1:17" ht="39.950000000000003" customHeight="1">
      <c r="A277" s="26"/>
      <c r="B277" s="322"/>
      <c r="C277" s="325"/>
      <c r="D277" s="333"/>
      <c r="E277" s="39" t="str">
        <f>'高額レセ疾病傾向(患者数順)'!$C$9</f>
        <v>2220</v>
      </c>
      <c r="F277" s="132" t="str">
        <f>'高額レセ疾病傾向(患者数順)'!$D$9</f>
        <v>その他の特殊目的用コード</v>
      </c>
      <c r="G277" s="132" t="s">
        <v>680</v>
      </c>
      <c r="H277" s="40">
        <v>146</v>
      </c>
      <c r="I277" s="41">
        <v>344678590</v>
      </c>
      <c r="J277" s="42">
        <v>62173210</v>
      </c>
      <c r="K277" s="40">
        <f t="shared" si="61"/>
        <v>406851800</v>
      </c>
      <c r="L277" s="109">
        <f t="shared" si="59"/>
        <v>2786656.1643835618</v>
      </c>
      <c r="M277" s="242">
        <f t="shared" si="64"/>
        <v>6.9240254197097603E-3</v>
      </c>
      <c r="N277" s="26"/>
      <c r="O277" s="26"/>
      <c r="P277" s="26"/>
      <c r="Q277" s="26"/>
    </row>
    <row r="278" spans="1:17" ht="39.950000000000003" customHeight="1">
      <c r="A278" s="26"/>
      <c r="B278" s="322"/>
      <c r="C278" s="325"/>
      <c r="D278" s="333"/>
      <c r="E278" s="39" t="str">
        <f>'高額レセ疾病傾向(患者数順)'!$C$10</f>
        <v>0210</v>
      </c>
      <c r="F278" s="132" t="str">
        <f>'高額レセ疾病傾向(患者数順)'!$D$10</f>
        <v>その他の悪性新生物＜腫瘍＞</v>
      </c>
      <c r="G278" s="132" t="s">
        <v>698</v>
      </c>
      <c r="H278" s="40">
        <v>190</v>
      </c>
      <c r="I278" s="41">
        <v>427181020</v>
      </c>
      <c r="J278" s="42">
        <v>346020680</v>
      </c>
      <c r="K278" s="40">
        <f t="shared" si="61"/>
        <v>773201700</v>
      </c>
      <c r="L278" s="109">
        <f t="shared" si="59"/>
        <v>4069482.6315789474</v>
      </c>
      <c r="M278" s="242">
        <f t="shared" si="64"/>
        <v>9.0107180119510574E-3</v>
      </c>
      <c r="N278" s="26"/>
      <c r="O278" s="26"/>
      <c r="P278" s="26"/>
      <c r="Q278" s="26"/>
    </row>
    <row r="279" spans="1:17" ht="39.950000000000003" customHeight="1" thickBot="1">
      <c r="A279" s="26"/>
      <c r="B279" s="323"/>
      <c r="C279" s="326"/>
      <c r="D279" s="334"/>
      <c r="E279" s="43" t="str">
        <f>'高額レセ疾病傾向(患者数順)'!$C$11</f>
        <v>1011</v>
      </c>
      <c r="F279" s="133" t="str">
        <f>'高額レセ疾病傾向(患者数順)'!$D$11</f>
        <v>その他の呼吸器系の疾患</v>
      </c>
      <c r="G279" s="133" t="s">
        <v>728</v>
      </c>
      <c r="H279" s="44">
        <v>144</v>
      </c>
      <c r="I279" s="45">
        <v>323905690</v>
      </c>
      <c r="J279" s="46">
        <v>71182720</v>
      </c>
      <c r="K279" s="44">
        <f t="shared" si="61"/>
        <v>395088410</v>
      </c>
      <c r="L279" s="110">
        <f t="shared" si="59"/>
        <v>2743669.513888889</v>
      </c>
      <c r="M279" s="242">
        <f t="shared" si="64"/>
        <v>6.8291757564260648E-3</v>
      </c>
      <c r="N279" s="26"/>
      <c r="O279" s="26"/>
      <c r="P279" s="26"/>
      <c r="Q279" s="26"/>
    </row>
    <row r="280" spans="1:17" ht="39.950000000000003" customHeight="1">
      <c r="A280" s="26"/>
      <c r="B280" s="321">
        <v>56</v>
      </c>
      <c r="C280" s="324" t="s">
        <v>9</v>
      </c>
      <c r="D280" s="332">
        <f>Q60</f>
        <v>13466</v>
      </c>
      <c r="E280" s="47" t="str">
        <f>'高額レセ疾病傾向(患者数順)'!$C$7</f>
        <v>1901</v>
      </c>
      <c r="F280" s="131" t="str">
        <f>'高額レセ疾病傾向(患者数順)'!$D$7</f>
        <v>骨折</v>
      </c>
      <c r="G280" s="131" t="s">
        <v>662</v>
      </c>
      <c r="H280" s="88">
        <v>187</v>
      </c>
      <c r="I280" s="89">
        <v>499785870</v>
      </c>
      <c r="J280" s="90">
        <v>66763230</v>
      </c>
      <c r="K280" s="88">
        <f t="shared" si="61"/>
        <v>566549100</v>
      </c>
      <c r="L280" s="111">
        <f t="shared" si="59"/>
        <v>3029674.3315508021</v>
      </c>
      <c r="M280" s="241">
        <f>IFERROR(H280/$Q$60,"-")</f>
        <v>1.3886826080499034E-2</v>
      </c>
      <c r="N280" s="26"/>
      <c r="O280" s="26"/>
      <c r="P280" s="26"/>
      <c r="Q280" s="26"/>
    </row>
    <row r="281" spans="1:17" ht="39.950000000000003" customHeight="1">
      <c r="A281" s="26"/>
      <c r="B281" s="322"/>
      <c r="C281" s="325"/>
      <c r="D281" s="333"/>
      <c r="E281" s="39" t="str">
        <f>'高額レセ疾病傾向(患者数順)'!$C$8</f>
        <v>0903</v>
      </c>
      <c r="F281" s="132" t="str">
        <f>'高額レセ疾病傾向(患者数順)'!$D$8</f>
        <v>その他の心疾患</v>
      </c>
      <c r="G281" s="132" t="s">
        <v>683</v>
      </c>
      <c r="H281" s="40">
        <v>140</v>
      </c>
      <c r="I281" s="41">
        <v>392283900</v>
      </c>
      <c r="J281" s="42">
        <v>95034340</v>
      </c>
      <c r="K281" s="40">
        <f t="shared" si="61"/>
        <v>487318240</v>
      </c>
      <c r="L281" s="109">
        <f t="shared" si="59"/>
        <v>3480844.5714285714</v>
      </c>
      <c r="M281" s="242">
        <f t="shared" ref="M281:M284" si="65">IFERROR(H281/$Q$60,"-")</f>
        <v>1.0396554284865587E-2</v>
      </c>
      <c r="N281" s="26"/>
      <c r="O281" s="26"/>
      <c r="P281" s="26"/>
      <c r="Q281" s="26"/>
    </row>
    <row r="282" spans="1:17" ht="39.950000000000003" customHeight="1">
      <c r="A282" s="26"/>
      <c r="B282" s="322"/>
      <c r="C282" s="325"/>
      <c r="D282" s="333"/>
      <c r="E282" s="39" t="str">
        <f>'高額レセ疾病傾向(患者数順)'!$C$9</f>
        <v>2220</v>
      </c>
      <c r="F282" s="132" t="str">
        <f>'高額レセ疾病傾向(患者数順)'!$D$9</f>
        <v>その他の特殊目的用コード</v>
      </c>
      <c r="G282" s="132" t="s">
        <v>680</v>
      </c>
      <c r="H282" s="40">
        <v>106</v>
      </c>
      <c r="I282" s="41">
        <v>229729650</v>
      </c>
      <c r="J282" s="42">
        <v>40044660</v>
      </c>
      <c r="K282" s="40">
        <f t="shared" si="61"/>
        <v>269774310</v>
      </c>
      <c r="L282" s="109">
        <f t="shared" si="59"/>
        <v>2545040.6603773586</v>
      </c>
      <c r="M282" s="242">
        <f t="shared" si="65"/>
        <v>7.8716768156839451E-3</v>
      </c>
      <c r="N282" s="26"/>
      <c r="O282" s="26"/>
      <c r="P282" s="26"/>
      <c r="Q282" s="26"/>
    </row>
    <row r="283" spans="1:17" ht="39.950000000000003" customHeight="1">
      <c r="A283" s="26"/>
      <c r="B283" s="322"/>
      <c r="C283" s="325"/>
      <c r="D283" s="333"/>
      <c r="E283" s="39" t="str">
        <f>'高額レセ疾病傾向(患者数順)'!$C$10</f>
        <v>0210</v>
      </c>
      <c r="F283" s="132" t="str">
        <f>'高額レセ疾病傾向(患者数順)'!$D$10</f>
        <v>その他の悪性新生物＜腫瘍＞</v>
      </c>
      <c r="G283" s="132" t="s">
        <v>698</v>
      </c>
      <c r="H283" s="40">
        <v>131</v>
      </c>
      <c r="I283" s="41">
        <v>249159120</v>
      </c>
      <c r="J283" s="42">
        <v>245654930</v>
      </c>
      <c r="K283" s="40">
        <f t="shared" si="61"/>
        <v>494814050</v>
      </c>
      <c r="L283" s="109">
        <f t="shared" si="59"/>
        <v>3777206.4885496185</v>
      </c>
      <c r="M283" s="242">
        <f t="shared" si="65"/>
        <v>9.7282043665527992E-3</v>
      </c>
      <c r="N283" s="26"/>
      <c r="O283" s="26"/>
      <c r="P283" s="26"/>
      <c r="Q283" s="26"/>
    </row>
    <row r="284" spans="1:17" ht="39.950000000000003" customHeight="1" thickBot="1">
      <c r="A284" s="26"/>
      <c r="B284" s="323"/>
      <c r="C284" s="326"/>
      <c r="D284" s="334"/>
      <c r="E284" s="43" t="str">
        <f>'高額レセ疾病傾向(患者数順)'!$C$11</f>
        <v>1011</v>
      </c>
      <c r="F284" s="133" t="str">
        <f>'高額レセ疾病傾向(患者数順)'!$D$11</f>
        <v>その他の呼吸器系の疾患</v>
      </c>
      <c r="G284" s="133" t="s">
        <v>672</v>
      </c>
      <c r="H284" s="44">
        <v>109</v>
      </c>
      <c r="I284" s="45">
        <v>277539940</v>
      </c>
      <c r="J284" s="46">
        <v>38874260</v>
      </c>
      <c r="K284" s="44">
        <f t="shared" si="61"/>
        <v>316414200</v>
      </c>
      <c r="L284" s="110">
        <f t="shared" si="59"/>
        <v>2902882.5688073393</v>
      </c>
      <c r="M284" s="243">
        <f t="shared" si="65"/>
        <v>8.0944601217882075E-3</v>
      </c>
      <c r="N284" s="26"/>
      <c r="O284" s="26"/>
      <c r="P284" s="26"/>
      <c r="Q284" s="26"/>
    </row>
    <row r="285" spans="1:17" ht="39.950000000000003" customHeight="1">
      <c r="A285" s="26"/>
      <c r="B285" s="321">
        <v>57</v>
      </c>
      <c r="C285" s="324" t="s">
        <v>43</v>
      </c>
      <c r="D285" s="332">
        <f>Q61</f>
        <v>9612</v>
      </c>
      <c r="E285" s="47" t="str">
        <f>'高額レセ疾病傾向(患者数順)'!$C$7</f>
        <v>1901</v>
      </c>
      <c r="F285" s="131" t="str">
        <f>'高額レセ疾病傾向(患者数順)'!$D$7</f>
        <v>骨折</v>
      </c>
      <c r="G285" s="131" t="s">
        <v>662</v>
      </c>
      <c r="H285" s="88">
        <v>174</v>
      </c>
      <c r="I285" s="89">
        <v>445447480</v>
      </c>
      <c r="J285" s="90">
        <v>61856670</v>
      </c>
      <c r="K285" s="88">
        <f t="shared" si="61"/>
        <v>507304150</v>
      </c>
      <c r="L285" s="111">
        <f t="shared" si="59"/>
        <v>2915541.0919540231</v>
      </c>
      <c r="M285" s="241">
        <f>IFERROR(H285/$Q$61,"-")</f>
        <v>1.8102372034956304E-2</v>
      </c>
      <c r="N285" s="26"/>
      <c r="O285" s="26"/>
      <c r="P285" s="26"/>
      <c r="Q285" s="26"/>
    </row>
    <row r="286" spans="1:17" ht="39.950000000000003" customHeight="1">
      <c r="A286" s="26"/>
      <c r="B286" s="322"/>
      <c r="C286" s="325"/>
      <c r="D286" s="333"/>
      <c r="E286" s="39" t="str">
        <f>'高額レセ疾病傾向(患者数順)'!$C$8</f>
        <v>0903</v>
      </c>
      <c r="F286" s="132" t="str">
        <f>'高額レセ疾病傾向(患者数順)'!$D$8</f>
        <v>その他の心疾患</v>
      </c>
      <c r="G286" s="132" t="s">
        <v>736</v>
      </c>
      <c r="H286" s="40">
        <v>123</v>
      </c>
      <c r="I286" s="41">
        <v>387840700</v>
      </c>
      <c r="J286" s="42">
        <v>88342080</v>
      </c>
      <c r="K286" s="40">
        <f t="shared" si="61"/>
        <v>476182780</v>
      </c>
      <c r="L286" s="109">
        <f t="shared" si="59"/>
        <v>3871404.7154471544</v>
      </c>
      <c r="M286" s="242">
        <f t="shared" ref="M286:M289" si="66">IFERROR(H286/$Q$61,"-")</f>
        <v>1.2796504369538077E-2</v>
      </c>
      <c r="N286" s="26"/>
      <c r="O286" s="26"/>
      <c r="P286" s="26"/>
      <c r="Q286" s="26"/>
    </row>
    <row r="287" spans="1:17" ht="39.950000000000003" customHeight="1">
      <c r="A287" s="26"/>
      <c r="B287" s="322"/>
      <c r="C287" s="325"/>
      <c r="D287" s="333"/>
      <c r="E287" s="39" t="str">
        <f>'高額レセ疾病傾向(患者数順)'!$C$9</f>
        <v>2220</v>
      </c>
      <c r="F287" s="132" t="str">
        <f>'高額レセ疾病傾向(患者数順)'!$D$9</f>
        <v>その他の特殊目的用コード</v>
      </c>
      <c r="G287" s="132" t="s">
        <v>664</v>
      </c>
      <c r="H287" s="40">
        <v>107</v>
      </c>
      <c r="I287" s="41">
        <v>244278810</v>
      </c>
      <c r="J287" s="42">
        <v>49364730</v>
      </c>
      <c r="K287" s="40">
        <f t="shared" si="61"/>
        <v>293643540</v>
      </c>
      <c r="L287" s="109">
        <f t="shared" si="59"/>
        <v>2744332.1495327102</v>
      </c>
      <c r="M287" s="242">
        <f t="shared" si="66"/>
        <v>1.1131918435289222E-2</v>
      </c>
      <c r="N287" s="26"/>
      <c r="O287" s="26"/>
      <c r="P287" s="26"/>
      <c r="Q287" s="26"/>
    </row>
    <row r="288" spans="1:17" ht="39.950000000000003" customHeight="1">
      <c r="A288" s="26"/>
      <c r="B288" s="322"/>
      <c r="C288" s="325"/>
      <c r="D288" s="333"/>
      <c r="E288" s="39" t="str">
        <f>'高額レセ疾病傾向(患者数順)'!$C$10</f>
        <v>0210</v>
      </c>
      <c r="F288" s="132" t="str">
        <f>'高額レセ疾病傾向(患者数順)'!$D$10</f>
        <v>その他の悪性新生物＜腫瘍＞</v>
      </c>
      <c r="G288" s="132" t="s">
        <v>679</v>
      </c>
      <c r="H288" s="40">
        <v>83</v>
      </c>
      <c r="I288" s="41">
        <v>160211630</v>
      </c>
      <c r="J288" s="42">
        <v>145459980</v>
      </c>
      <c r="K288" s="40">
        <f t="shared" si="61"/>
        <v>305671610</v>
      </c>
      <c r="L288" s="109">
        <f t="shared" si="59"/>
        <v>3682790.4819277111</v>
      </c>
      <c r="M288" s="242">
        <f t="shared" si="66"/>
        <v>8.6350395339159381E-3</v>
      </c>
      <c r="N288" s="26"/>
      <c r="O288" s="26"/>
      <c r="P288" s="26"/>
      <c r="Q288" s="26"/>
    </row>
    <row r="289" spans="1:17" ht="39.950000000000003" customHeight="1" thickBot="1">
      <c r="A289" s="26"/>
      <c r="B289" s="323"/>
      <c r="C289" s="326"/>
      <c r="D289" s="334"/>
      <c r="E289" s="43" t="str">
        <f>'高額レセ疾病傾向(患者数順)'!$C$11</f>
        <v>1011</v>
      </c>
      <c r="F289" s="133" t="str">
        <f>'高額レセ疾病傾向(患者数順)'!$D$11</f>
        <v>その他の呼吸器系の疾患</v>
      </c>
      <c r="G289" s="133" t="s">
        <v>688</v>
      </c>
      <c r="H289" s="44">
        <v>74</v>
      </c>
      <c r="I289" s="45">
        <v>159172220</v>
      </c>
      <c r="J289" s="46">
        <v>45137090</v>
      </c>
      <c r="K289" s="44">
        <f t="shared" si="61"/>
        <v>204309310</v>
      </c>
      <c r="L289" s="110">
        <f t="shared" si="59"/>
        <v>2760936.6216216218</v>
      </c>
      <c r="M289" s="242">
        <f t="shared" si="66"/>
        <v>7.6987099459009571E-3</v>
      </c>
      <c r="N289" s="26"/>
      <c r="O289" s="26"/>
      <c r="P289" s="26"/>
      <c r="Q289" s="26"/>
    </row>
    <row r="290" spans="1:17" ht="39.950000000000003" customHeight="1">
      <c r="A290" s="26"/>
      <c r="B290" s="321">
        <v>58</v>
      </c>
      <c r="C290" s="324" t="s">
        <v>25</v>
      </c>
      <c r="D290" s="332">
        <f>Q62</f>
        <v>11221</v>
      </c>
      <c r="E290" s="47" t="str">
        <f>'高額レセ疾病傾向(患者数順)'!$C$7</f>
        <v>1901</v>
      </c>
      <c r="F290" s="131" t="str">
        <f>'高額レセ疾病傾向(患者数順)'!$D$7</f>
        <v>骨折</v>
      </c>
      <c r="G290" s="131" t="s">
        <v>662</v>
      </c>
      <c r="H290" s="88">
        <v>182</v>
      </c>
      <c r="I290" s="89">
        <v>420979150</v>
      </c>
      <c r="J290" s="90">
        <v>77406450</v>
      </c>
      <c r="K290" s="88">
        <f t="shared" si="61"/>
        <v>498385600</v>
      </c>
      <c r="L290" s="111">
        <f t="shared" si="59"/>
        <v>2738382.4175824174</v>
      </c>
      <c r="M290" s="241">
        <f>IFERROR(H290/$Q$62,"-")</f>
        <v>1.6219588271990017E-2</v>
      </c>
      <c r="N290" s="26"/>
      <c r="O290" s="26"/>
      <c r="P290" s="26"/>
      <c r="Q290" s="26"/>
    </row>
    <row r="291" spans="1:17" ht="39.950000000000003" customHeight="1">
      <c r="A291" s="26"/>
      <c r="B291" s="322"/>
      <c r="C291" s="325"/>
      <c r="D291" s="333"/>
      <c r="E291" s="39" t="str">
        <f>'高額レセ疾病傾向(患者数順)'!$C$8</f>
        <v>0903</v>
      </c>
      <c r="F291" s="132" t="str">
        <f>'高額レセ疾病傾向(患者数順)'!$D$8</f>
        <v>その他の心疾患</v>
      </c>
      <c r="G291" s="132" t="s">
        <v>713</v>
      </c>
      <c r="H291" s="40">
        <v>121</v>
      </c>
      <c r="I291" s="41">
        <v>344966070</v>
      </c>
      <c r="J291" s="42">
        <v>79237570</v>
      </c>
      <c r="K291" s="40">
        <f t="shared" si="61"/>
        <v>424203640</v>
      </c>
      <c r="L291" s="109">
        <f t="shared" si="59"/>
        <v>3505815.2066115704</v>
      </c>
      <c r="M291" s="242">
        <f t="shared" ref="M291:M294" si="67">IFERROR(H291/$Q$62,"-")</f>
        <v>1.0783352642366991E-2</v>
      </c>
      <c r="N291" s="26"/>
      <c r="O291" s="26"/>
      <c r="P291" s="26"/>
      <c r="Q291" s="26"/>
    </row>
    <row r="292" spans="1:17" ht="39.950000000000003" customHeight="1">
      <c r="A292" s="26"/>
      <c r="B292" s="322"/>
      <c r="C292" s="325"/>
      <c r="D292" s="333"/>
      <c r="E292" s="39" t="str">
        <f>'高額レセ疾病傾向(患者数順)'!$C$9</f>
        <v>2220</v>
      </c>
      <c r="F292" s="132" t="str">
        <f>'高額レセ疾病傾向(患者数順)'!$D$9</f>
        <v>その他の特殊目的用コード</v>
      </c>
      <c r="G292" s="132" t="s">
        <v>664</v>
      </c>
      <c r="H292" s="40">
        <v>93</v>
      </c>
      <c r="I292" s="41">
        <v>215444520</v>
      </c>
      <c r="J292" s="42">
        <v>39632050</v>
      </c>
      <c r="K292" s="40">
        <f t="shared" si="61"/>
        <v>255076570</v>
      </c>
      <c r="L292" s="109">
        <f t="shared" si="59"/>
        <v>2742758.8172043012</v>
      </c>
      <c r="M292" s="242">
        <f t="shared" si="67"/>
        <v>8.2880313697531408E-3</v>
      </c>
      <c r="N292" s="26"/>
      <c r="O292" s="26"/>
      <c r="P292" s="26"/>
      <c r="Q292" s="26"/>
    </row>
    <row r="293" spans="1:17" ht="39.950000000000003" customHeight="1">
      <c r="A293" s="26"/>
      <c r="B293" s="322"/>
      <c r="C293" s="325"/>
      <c r="D293" s="333"/>
      <c r="E293" s="39" t="str">
        <f>'高額レセ疾病傾向(患者数順)'!$C$10</f>
        <v>0210</v>
      </c>
      <c r="F293" s="132" t="str">
        <f>'高額レセ疾病傾向(患者数順)'!$D$10</f>
        <v>その他の悪性新生物＜腫瘍＞</v>
      </c>
      <c r="G293" s="132" t="s">
        <v>703</v>
      </c>
      <c r="H293" s="40">
        <v>115</v>
      </c>
      <c r="I293" s="41">
        <v>233006230</v>
      </c>
      <c r="J293" s="42">
        <v>251643830</v>
      </c>
      <c r="K293" s="40">
        <f t="shared" si="61"/>
        <v>484650060</v>
      </c>
      <c r="L293" s="109">
        <f t="shared" si="59"/>
        <v>4214348.3478260869</v>
      </c>
      <c r="M293" s="242">
        <f t="shared" si="67"/>
        <v>1.0248640941092594E-2</v>
      </c>
      <c r="N293" s="26"/>
      <c r="O293" s="26"/>
      <c r="P293" s="26"/>
      <c r="Q293" s="26"/>
    </row>
    <row r="294" spans="1:17" ht="39.950000000000003" customHeight="1" thickBot="1">
      <c r="A294" s="26"/>
      <c r="B294" s="323"/>
      <c r="C294" s="326"/>
      <c r="D294" s="334"/>
      <c r="E294" s="43" t="str">
        <f>'高額レセ疾病傾向(患者数順)'!$C$11</f>
        <v>1011</v>
      </c>
      <c r="F294" s="133" t="str">
        <f>'高額レセ疾病傾向(患者数順)'!$D$11</f>
        <v>その他の呼吸器系の疾患</v>
      </c>
      <c r="G294" s="133" t="s">
        <v>700</v>
      </c>
      <c r="H294" s="44">
        <v>95</v>
      </c>
      <c r="I294" s="45">
        <v>235583370</v>
      </c>
      <c r="J294" s="46">
        <v>49736730</v>
      </c>
      <c r="K294" s="44">
        <f t="shared" si="61"/>
        <v>285320100</v>
      </c>
      <c r="L294" s="110">
        <f t="shared" si="59"/>
        <v>3003369.4736842103</v>
      </c>
      <c r="M294" s="242">
        <f t="shared" si="67"/>
        <v>8.466268603511273E-3</v>
      </c>
      <c r="N294" s="26"/>
      <c r="O294" s="26"/>
      <c r="P294" s="26"/>
      <c r="Q294" s="26"/>
    </row>
    <row r="295" spans="1:17" ht="39.950000000000003" customHeight="1">
      <c r="A295" s="26"/>
      <c r="B295" s="321">
        <v>59</v>
      </c>
      <c r="C295" s="324" t="s">
        <v>20</v>
      </c>
      <c r="D295" s="332">
        <f>Q63</f>
        <v>80159</v>
      </c>
      <c r="E295" s="47" t="str">
        <f>'高額レセ疾病傾向(患者数順)'!$C$7</f>
        <v>1901</v>
      </c>
      <c r="F295" s="131" t="str">
        <f>'高額レセ疾病傾向(患者数順)'!$D$7</f>
        <v>骨折</v>
      </c>
      <c r="G295" s="131" t="s">
        <v>662</v>
      </c>
      <c r="H295" s="88">
        <v>1274</v>
      </c>
      <c r="I295" s="89">
        <v>3246920170</v>
      </c>
      <c r="J295" s="90">
        <v>494132310</v>
      </c>
      <c r="K295" s="88">
        <f t="shared" si="61"/>
        <v>3741052480</v>
      </c>
      <c r="L295" s="111">
        <f t="shared" si="59"/>
        <v>2936461.9152276297</v>
      </c>
      <c r="M295" s="241">
        <f>IFERROR(H295/$Q$63,"-")</f>
        <v>1.5893411843960131E-2</v>
      </c>
      <c r="N295" s="26"/>
      <c r="O295" s="26"/>
      <c r="P295" s="26"/>
      <c r="Q295" s="26"/>
    </row>
    <row r="296" spans="1:17" ht="39.950000000000003" customHeight="1">
      <c r="A296" s="26"/>
      <c r="B296" s="322"/>
      <c r="C296" s="325"/>
      <c r="D296" s="333"/>
      <c r="E296" s="39" t="str">
        <f>'高額レセ疾病傾向(患者数順)'!$C$8</f>
        <v>0903</v>
      </c>
      <c r="F296" s="132" t="str">
        <f>'高額レセ疾病傾向(患者数順)'!$D$8</f>
        <v>その他の心疾患</v>
      </c>
      <c r="G296" s="132" t="s">
        <v>663</v>
      </c>
      <c r="H296" s="40">
        <v>951</v>
      </c>
      <c r="I296" s="41">
        <v>2493881670</v>
      </c>
      <c r="J296" s="42">
        <v>573709230</v>
      </c>
      <c r="K296" s="40">
        <f t="shared" si="61"/>
        <v>3067590900</v>
      </c>
      <c r="L296" s="109">
        <f t="shared" si="59"/>
        <v>3225647.6340694008</v>
      </c>
      <c r="M296" s="242">
        <f t="shared" ref="M296:M299" si="68">IFERROR(H296/$Q$63,"-")</f>
        <v>1.1863920458089547E-2</v>
      </c>
      <c r="N296" s="26"/>
      <c r="O296" s="26"/>
      <c r="P296" s="26"/>
      <c r="Q296" s="26"/>
    </row>
    <row r="297" spans="1:17" ht="39.950000000000003" customHeight="1">
      <c r="A297" s="26"/>
      <c r="B297" s="322"/>
      <c r="C297" s="325"/>
      <c r="D297" s="333"/>
      <c r="E297" s="39" t="str">
        <f>'高額レセ疾病傾向(患者数順)'!$C$9</f>
        <v>2220</v>
      </c>
      <c r="F297" s="132" t="str">
        <f>'高額レセ疾病傾向(患者数順)'!$D$9</f>
        <v>その他の特殊目的用コード</v>
      </c>
      <c r="G297" s="132" t="s">
        <v>710</v>
      </c>
      <c r="H297" s="40">
        <v>717</v>
      </c>
      <c r="I297" s="41">
        <v>2000378450</v>
      </c>
      <c r="J297" s="42">
        <v>320682720</v>
      </c>
      <c r="K297" s="40">
        <f t="shared" si="61"/>
        <v>2321061170</v>
      </c>
      <c r="L297" s="109">
        <f t="shared" si="59"/>
        <v>3237184.3375174338</v>
      </c>
      <c r="M297" s="242">
        <f t="shared" si="68"/>
        <v>8.9447223643009527E-3</v>
      </c>
      <c r="N297" s="26"/>
      <c r="O297" s="26"/>
      <c r="P297" s="26"/>
      <c r="Q297" s="26"/>
    </row>
    <row r="298" spans="1:17" ht="39.950000000000003" customHeight="1">
      <c r="A298" s="26"/>
      <c r="B298" s="322"/>
      <c r="C298" s="325"/>
      <c r="D298" s="333"/>
      <c r="E298" s="39" t="str">
        <f>'高額レセ疾病傾向(患者数順)'!$C$10</f>
        <v>0210</v>
      </c>
      <c r="F298" s="132" t="str">
        <f>'高額レセ疾病傾向(患者数順)'!$D$10</f>
        <v>その他の悪性新生物＜腫瘍＞</v>
      </c>
      <c r="G298" s="132" t="s">
        <v>692</v>
      </c>
      <c r="H298" s="40">
        <v>766</v>
      </c>
      <c r="I298" s="41">
        <v>1536580070</v>
      </c>
      <c r="J298" s="42">
        <v>1203422170</v>
      </c>
      <c r="K298" s="40">
        <f t="shared" si="61"/>
        <v>2740002240</v>
      </c>
      <c r="L298" s="109">
        <f t="shared" si="59"/>
        <v>3577026.4229765013</v>
      </c>
      <c r="M298" s="242">
        <f t="shared" si="68"/>
        <v>9.5560074352224952E-3</v>
      </c>
      <c r="N298" s="26"/>
      <c r="O298" s="26"/>
      <c r="P298" s="26"/>
      <c r="Q298" s="26"/>
    </row>
    <row r="299" spans="1:17" ht="39.950000000000003" customHeight="1" thickBot="1">
      <c r="A299" s="26"/>
      <c r="B299" s="323"/>
      <c r="C299" s="326"/>
      <c r="D299" s="334"/>
      <c r="E299" s="43" t="str">
        <f>'高額レセ疾病傾向(患者数順)'!$C$11</f>
        <v>1011</v>
      </c>
      <c r="F299" s="133" t="str">
        <f>'高額レセ疾病傾向(患者数順)'!$D$11</f>
        <v>その他の呼吸器系の疾患</v>
      </c>
      <c r="G299" s="133" t="s">
        <v>672</v>
      </c>
      <c r="H299" s="44">
        <v>638</v>
      </c>
      <c r="I299" s="45">
        <v>1550775470</v>
      </c>
      <c r="J299" s="46">
        <v>308487470</v>
      </c>
      <c r="K299" s="44">
        <f t="shared" si="61"/>
        <v>1859262940</v>
      </c>
      <c r="L299" s="110">
        <f t="shared" si="59"/>
        <v>2914205.2351097181</v>
      </c>
      <c r="M299" s="242">
        <f t="shared" si="68"/>
        <v>7.9591811275090754E-3</v>
      </c>
      <c r="N299" s="26"/>
      <c r="O299" s="26"/>
      <c r="P299" s="26"/>
      <c r="Q299" s="26"/>
    </row>
    <row r="300" spans="1:17" ht="39.950000000000003" customHeight="1">
      <c r="A300" s="26"/>
      <c r="B300" s="321">
        <v>60</v>
      </c>
      <c r="C300" s="324" t="s">
        <v>44</v>
      </c>
      <c r="D300" s="332">
        <f>Q64</f>
        <v>10569</v>
      </c>
      <c r="E300" s="47" t="str">
        <f>'高額レセ疾病傾向(患者数順)'!$C$7</f>
        <v>1901</v>
      </c>
      <c r="F300" s="131" t="str">
        <f>'高額レセ疾病傾向(患者数順)'!$D$7</f>
        <v>骨折</v>
      </c>
      <c r="G300" s="131" t="s">
        <v>662</v>
      </c>
      <c r="H300" s="88">
        <v>173</v>
      </c>
      <c r="I300" s="89">
        <v>460151210</v>
      </c>
      <c r="J300" s="90">
        <v>62648300</v>
      </c>
      <c r="K300" s="88">
        <f t="shared" si="61"/>
        <v>522799510</v>
      </c>
      <c r="L300" s="111">
        <f t="shared" si="59"/>
        <v>3021962.4855491328</v>
      </c>
      <c r="M300" s="241">
        <f>IFERROR(H300/$Q$64,"-")</f>
        <v>1.6368625224713787E-2</v>
      </c>
      <c r="N300" s="26"/>
      <c r="O300" s="26"/>
      <c r="P300" s="26"/>
      <c r="Q300" s="26"/>
    </row>
    <row r="301" spans="1:17" ht="39.950000000000003" customHeight="1">
      <c r="A301" s="26"/>
      <c r="B301" s="322"/>
      <c r="C301" s="325"/>
      <c r="D301" s="333"/>
      <c r="E301" s="39" t="str">
        <f>'高額レセ疾病傾向(患者数順)'!$C$8</f>
        <v>0903</v>
      </c>
      <c r="F301" s="132" t="str">
        <f>'高額レセ疾病傾向(患者数順)'!$D$8</f>
        <v>その他の心疾患</v>
      </c>
      <c r="G301" s="132" t="s">
        <v>694</v>
      </c>
      <c r="H301" s="40">
        <v>125</v>
      </c>
      <c r="I301" s="41">
        <v>354336210</v>
      </c>
      <c r="J301" s="42">
        <v>84173840</v>
      </c>
      <c r="K301" s="40">
        <f t="shared" si="61"/>
        <v>438510050</v>
      </c>
      <c r="L301" s="109">
        <f t="shared" si="59"/>
        <v>3508080.4</v>
      </c>
      <c r="M301" s="242">
        <f t="shared" ref="M301:M304" si="69">IFERROR(H301/$Q$64,"-")</f>
        <v>1.182704134733655E-2</v>
      </c>
      <c r="N301" s="26"/>
      <c r="O301" s="26"/>
      <c r="P301" s="26"/>
      <c r="Q301" s="26"/>
    </row>
    <row r="302" spans="1:17" ht="39.950000000000003" customHeight="1">
      <c r="A302" s="26"/>
      <c r="B302" s="322"/>
      <c r="C302" s="325"/>
      <c r="D302" s="333"/>
      <c r="E302" s="39" t="str">
        <f>'高額レセ疾病傾向(患者数順)'!$C$9</f>
        <v>2220</v>
      </c>
      <c r="F302" s="132" t="str">
        <f>'高額レセ疾病傾向(患者数順)'!$D$9</f>
        <v>その他の特殊目的用コード</v>
      </c>
      <c r="G302" s="132" t="s">
        <v>737</v>
      </c>
      <c r="H302" s="40">
        <v>103</v>
      </c>
      <c r="I302" s="41">
        <v>259231440</v>
      </c>
      <c r="J302" s="42">
        <v>36592080</v>
      </c>
      <c r="K302" s="40">
        <f t="shared" si="61"/>
        <v>295823520</v>
      </c>
      <c r="L302" s="109">
        <f t="shared" si="59"/>
        <v>2872073.009708738</v>
      </c>
      <c r="M302" s="242">
        <f t="shared" si="69"/>
        <v>9.745482070205317E-3</v>
      </c>
      <c r="N302" s="26"/>
      <c r="O302" s="26"/>
      <c r="P302" s="26"/>
      <c r="Q302" s="26"/>
    </row>
    <row r="303" spans="1:17" ht="39.950000000000003" customHeight="1">
      <c r="A303" s="26"/>
      <c r="B303" s="322"/>
      <c r="C303" s="325"/>
      <c r="D303" s="333"/>
      <c r="E303" s="39" t="str">
        <f>'高額レセ疾病傾向(患者数順)'!$C$10</f>
        <v>0210</v>
      </c>
      <c r="F303" s="132" t="str">
        <f>'高額レセ疾病傾向(患者数順)'!$D$10</f>
        <v>その他の悪性新生物＜腫瘍＞</v>
      </c>
      <c r="G303" s="132" t="s">
        <v>738</v>
      </c>
      <c r="H303" s="40">
        <v>81</v>
      </c>
      <c r="I303" s="41">
        <v>172838630</v>
      </c>
      <c r="J303" s="42">
        <v>110552660</v>
      </c>
      <c r="K303" s="40">
        <f t="shared" si="61"/>
        <v>283391290</v>
      </c>
      <c r="L303" s="109">
        <f t="shared" si="59"/>
        <v>3498657.9012345681</v>
      </c>
      <c r="M303" s="242">
        <f t="shared" si="69"/>
        <v>7.6639227930740848E-3</v>
      </c>
      <c r="N303" s="26"/>
      <c r="O303" s="26"/>
      <c r="P303" s="26"/>
      <c r="Q303" s="26"/>
    </row>
    <row r="304" spans="1:17" ht="39.950000000000003" customHeight="1" thickBot="1">
      <c r="A304" s="26"/>
      <c r="B304" s="323"/>
      <c r="C304" s="326"/>
      <c r="D304" s="334"/>
      <c r="E304" s="43" t="str">
        <f>'高額レセ疾病傾向(患者数順)'!$C$11</f>
        <v>1011</v>
      </c>
      <c r="F304" s="133" t="str">
        <f>'高額レセ疾病傾向(患者数順)'!$D$11</f>
        <v>その他の呼吸器系の疾患</v>
      </c>
      <c r="G304" s="133" t="s">
        <v>739</v>
      </c>
      <c r="H304" s="44">
        <v>57</v>
      </c>
      <c r="I304" s="45">
        <v>148734300</v>
      </c>
      <c r="J304" s="46">
        <v>17946210</v>
      </c>
      <c r="K304" s="44">
        <f t="shared" si="61"/>
        <v>166680510</v>
      </c>
      <c r="L304" s="110">
        <f t="shared" si="59"/>
        <v>2924219.4736842103</v>
      </c>
      <c r="M304" s="243">
        <f t="shared" si="69"/>
        <v>5.3931308543854672E-3</v>
      </c>
      <c r="N304" s="26"/>
      <c r="O304" s="26"/>
      <c r="P304" s="26"/>
      <c r="Q304" s="26"/>
    </row>
    <row r="305" spans="1:17" ht="39.950000000000003" customHeight="1">
      <c r="A305" s="26"/>
      <c r="B305" s="321">
        <v>61</v>
      </c>
      <c r="C305" s="324" t="s">
        <v>16</v>
      </c>
      <c r="D305" s="332">
        <f>Q65</f>
        <v>9287</v>
      </c>
      <c r="E305" s="47" t="str">
        <f>'高額レセ疾病傾向(患者数順)'!$C$7</f>
        <v>1901</v>
      </c>
      <c r="F305" s="131" t="str">
        <f>'高額レセ疾病傾向(患者数順)'!$D$7</f>
        <v>骨折</v>
      </c>
      <c r="G305" s="131" t="s">
        <v>662</v>
      </c>
      <c r="H305" s="88">
        <v>153</v>
      </c>
      <c r="I305" s="89">
        <v>412356240</v>
      </c>
      <c r="J305" s="90">
        <v>58345060</v>
      </c>
      <c r="K305" s="88">
        <f t="shared" si="61"/>
        <v>470701300</v>
      </c>
      <c r="L305" s="111">
        <f t="shared" si="59"/>
        <v>3076479.0849673203</v>
      </c>
      <c r="M305" s="241">
        <f>IFERROR(H305/$Q$65,"-")</f>
        <v>1.6474641972649941E-2</v>
      </c>
      <c r="N305" s="26"/>
      <c r="O305" s="26"/>
      <c r="P305" s="26"/>
      <c r="Q305" s="26"/>
    </row>
    <row r="306" spans="1:17" ht="39.950000000000003" customHeight="1">
      <c r="A306" s="26"/>
      <c r="B306" s="322"/>
      <c r="C306" s="325"/>
      <c r="D306" s="333"/>
      <c r="E306" s="39" t="str">
        <f>'高額レセ疾病傾向(患者数順)'!$C$8</f>
        <v>0903</v>
      </c>
      <c r="F306" s="132" t="str">
        <f>'高額レセ疾病傾向(患者数順)'!$D$8</f>
        <v>その他の心疾患</v>
      </c>
      <c r="G306" s="132" t="s">
        <v>689</v>
      </c>
      <c r="H306" s="40">
        <v>106</v>
      </c>
      <c r="I306" s="41">
        <v>267099620</v>
      </c>
      <c r="J306" s="42">
        <v>76199950</v>
      </c>
      <c r="K306" s="40">
        <f t="shared" si="61"/>
        <v>343299570</v>
      </c>
      <c r="L306" s="109">
        <f t="shared" si="59"/>
        <v>3238675.1886792453</v>
      </c>
      <c r="M306" s="242">
        <f t="shared" ref="M306:M309" si="70">IFERROR(H306/$Q$65,"-")</f>
        <v>1.1413804242489502E-2</v>
      </c>
      <c r="N306" s="26"/>
      <c r="O306" s="26"/>
      <c r="P306" s="26"/>
      <c r="Q306" s="26"/>
    </row>
    <row r="307" spans="1:17" ht="39.950000000000003" customHeight="1">
      <c r="A307" s="26"/>
      <c r="B307" s="322"/>
      <c r="C307" s="325"/>
      <c r="D307" s="333"/>
      <c r="E307" s="39" t="str">
        <f>'高額レセ疾病傾向(患者数順)'!$C$9</f>
        <v>2220</v>
      </c>
      <c r="F307" s="132" t="str">
        <f>'高額レセ疾病傾向(患者数順)'!$D$9</f>
        <v>その他の特殊目的用コード</v>
      </c>
      <c r="G307" s="132" t="s">
        <v>680</v>
      </c>
      <c r="H307" s="40">
        <v>96</v>
      </c>
      <c r="I307" s="41">
        <v>247559500</v>
      </c>
      <c r="J307" s="42">
        <v>37403980</v>
      </c>
      <c r="K307" s="40">
        <f t="shared" si="61"/>
        <v>284963480</v>
      </c>
      <c r="L307" s="109">
        <f t="shared" si="59"/>
        <v>2968369.5833333335</v>
      </c>
      <c r="M307" s="242">
        <f t="shared" si="70"/>
        <v>1.0337030257348983E-2</v>
      </c>
      <c r="N307" s="26"/>
      <c r="O307" s="26"/>
      <c r="P307" s="26"/>
      <c r="Q307" s="26"/>
    </row>
    <row r="308" spans="1:17" ht="39.950000000000003" customHeight="1">
      <c r="A308" s="26"/>
      <c r="B308" s="322"/>
      <c r="C308" s="325"/>
      <c r="D308" s="333"/>
      <c r="E308" s="39" t="str">
        <f>'高額レセ疾病傾向(患者数順)'!$C$10</f>
        <v>0210</v>
      </c>
      <c r="F308" s="132" t="str">
        <f>'高額レセ疾病傾向(患者数順)'!$D$10</f>
        <v>その他の悪性新生物＜腫瘍＞</v>
      </c>
      <c r="G308" s="132" t="s">
        <v>692</v>
      </c>
      <c r="H308" s="40">
        <v>97</v>
      </c>
      <c r="I308" s="41">
        <v>201346790</v>
      </c>
      <c r="J308" s="42">
        <v>137164480</v>
      </c>
      <c r="K308" s="40">
        <f t="shared" si="61"/>
        <v>338511270</v>
      </c>
      <c r="L308" s="109">
        <f t="shared" si="59"/>
        <v>3489806.9072164949</v>
      </c>
      <c r="M308" s="242">
        <f t="shared" si="70"/>
        <v>1.0444707655863035E-2</v>
      </c>
      <c r="N308" s="26"/>
      <c r="O308" s="26"/>
      <c r="P308" s="26"/>
      <c r="Q308" s="26"/>
    </row>
    <row r="309" spans="1:17" ht="39.950000000000003" customHeight="1" thickBot="1">
      <c r="A309" s="26"/>
      <c r="B309" s="323"/>
      <c r="C309" s="326"/>
      <c r="D309" s="334"/>
      <c r="E309" s="43" t="str">
        <f>'高額レセ疾病傾向(患者数順)'!$C$11</f>
        <v>1011</v>
      </c>
      <c r="F309" s="133" t="str">
        <f>'高額レセ疾病傾向(患者数順)'!$D$11</f>
        <v>その他の呼吸器系の疾患</v>
      </c>
      <c r="G309" s="133" t="s">
        <v>681</v>
      </c>
      <c r="H309" s="44">
        <v>83</v>
      </c>
      <c r="I309" s="45">
        <v>193467260</v>
      </c>
      <c r="J309" s="46">
        <v>49118290</v>
      </c>
      <c r="K309" s="44">
        <f t="shared" si="61"/>
        <v>242585550</v>
      </c>
      <c r="L309" s="110">
        <f t="shared" si="59"/>
        <v>2922717.4698795183</v>
      </c>
      <c r="M309" s="242">
        <f t="shared" si="70"/>
        <v>8.9372240766663075E-3</v>
      </c>
      <c r="N309" s="26"/>
      <c r="O309" s="26"/>
      <c r="P309" s="26"/>
      <c r="Q309" s="26"/>
    </row>
    <row r="310" spans="1:17" ht="39.950000000000003" customHeight="1">
      <c r="A310" s="26"/>
      <c r="B310" s="321">
        <v>62</v>
      </c>
      <c r="C310" s="324" t="s">
        <v>17</v>
      </c>
      <c r="D310" s="332">
        <f>Q66</f>
        <v>13662</v>
      </c>
      <c r="E310" s="47" t="str">
        <f>'高額レセ疾病傾向(患者数順)'!$C$7</f>
        <v>1901</v>
      </c>
      <c r="F310" s="131" t="str">
        <f>'高額レセ疾病傾向(患者数順)'!$D$7</f>
        <v>骨折</v>
      </c>
      <c r="G310" s="131" t="s">
        <v>682</v>
      </c>
      <c r="H310" s="88">
        <v>219</v>
      </c>
      <c r="I310" s="89">
        <v>498134960</v>
      </c>
      <c r="J310" s="90">
        <v>97335500</v>
      </c>
      <c r="K310" s="88">
        <f t="shared" si="61"/>
        <v>595470460</v>
      </c>
      <c r="L310" s="111">
        <f t="shared" si="59"/>
        <v>2719043.1963470317</v>
      </c>
      <c r="M310" s="241">
        <f>IFERROR(H310/$Q$66,"-")</f>
        <v>1.6029863855950812E-2</v>
      </c>
      <c r="N310" s="26"/>
      <c r="O310" s="26"/>
      <c r="P310" s="26"/>
      <c r="Q310" s="26"/>
    </row>
    <row r="311" spans="1:17" ht="39.950000000000003" customHeight="1">
      <c r="A311" s="26"/>
      <c r="B311" s="322"/>
      <c r="C311" s="325"/>
      <c r="D311" s="333"/>
      <c r="E311" s="39" t="str">
        <f>'高額レセ疾病傾向(患者数順)'!$C$8</f>
        <v>0903</v>
      </c>
      <c r="F311" s="132" t="str">
        <f>'高額レセ疾病傾向(患者数順)'!$D$8</f>
        <v>その他の心疾患</v>
      </c>
      <c r="G311" s="132" t="s">
        <v>740</v>
      </c>
      <c r="H311" s="40">
        <v>125</v>
      </c>
      <c r="I311" s="41">
        <v>293438520</v>
      </c>
      <c r="J311" s="42">
        <v>105565670</v>
      </c>
      <c r="K311" s="40">
        <f t="shared" si="61"/>
        <v>399004190</v>
      </c>
      <c r="L311" s="109">
        <f t="shared" si="59"/>
        <v>3192033.52</v>
      </c>
      <c r="M311" s="242">
        <f t="shared" ref="M311:M314" si="71">IFERROR(H311/$Q$66,"-")</f>
        <v>9.1494656712048008E-3</v>
      </c>
      <c r="N311" s="26"/>
      <c r="O311" s="26"/>
      <c r="P311" s="26"/>
      <c r="Q311" s="26"/>
    </row>
    <row r="312" spans="1:17" ht="39.950000000000003" customHeight="1">
      <c r="A312" s="26"/>
      <c r="B312" s="322"/>
      <c r="C312" s="325"/>
      <c r="D312" s="333"/>
      <c r="E312" s="39" t="str">
        <f>'高額レセ疾病傾向(患者数順)'!$C$9</f>
        <v>2220</v>
      </c>
      <c r="F312" s="132" t="str">
        <f>'高額レセ疾病傾向(患者数順)'!$D$9</f>
        <v>その他の特殊目的用コード</v>
      </c>
      <c r="G312" s="132" t="s">
        <v>680</v>
      </c>
      <c r="H312" s="40">
        <v>101</v>
      </c>
      <c r="I312" s="41">
        <v>236483480</v>
      </c>
      <c r="J312" s="42">
        <v>36898710</v>
      </c>
      <c r="K312" s="40">
        <f t="shared" si="61"/>
        <v>273382190</v>
      </c>
      <c r="L312" s="109">
        <f t="shared" si="59"/>
        <v>2706754.3564356435</v>
      </c>
      <c r="M312" s="242">
        <f t="shared" si="71"/>
        <v>7.3927682623334797E-3</v>
      </c>
      <c r="N312" s="26"/>
      <c r="O312" s="26"/>
      <c r="P312" s="26"/>
      <c r="Q312" s="26"/>
    </row>
    <row r="313" spans="1:17" ht="39.950000000000003" customHeight="1">
      <c r="A313" s="26"/>
      <c r="B313" s="322"/>
      <c r="C313" s="325"/>
      <c r="D313" s="333"/>
      <c r="E313" s="39" t="str">
        <f>'高額レセ疾病傾向(患者数順)'!$C$10</f>
        <v>0210</v>
      </c>
      <c r="F313" s="132" t="str">
        <f>'高額レセ疾病傾向(患者数順)'!$D$10</f>
        <v>その他の悪性新生物＜腫瘍＞</v>
      </c>
      <c r="G313" s="132" t="s">
        <v>741</v>
      </c>
      <c r="H313" s="40">
        <v>137</v>
      </c>
      <c r="I313" s="41">
        <v>264448700</v>
      </c>
      <c r="J313" s="42">
        <v>248858070</v>
      </c>
      <c r="K313" s="40">
        <f t="shared" si="61"/>
        <v>513306770</v>
      </c>
      <c r="L313" s="109">
        <f t="shared" si="59"/>
        <v>3746764.7445255476</v>
      </c>
      <c r="M313" s="242">
        <f t="shared" si="71"/>
        <v>1.0027814375640463E-2</v>
      </c>
      <c r="N313" s="26"/>
      <c r="O313" s="26"/>
      <c r="P313" s="26"/>
      <c r="Q313" s="26"/>
    </row>
    <row r="314" spans="1:17" ht="39.950000000000003" customHeight="1" thickBot="1">
      <c r="A314" s="26"/>
      <c r="B314" s="323"/>
      <c r="C314" s="326"/>
      <c r="D314" s="334"/>
      <c r="E314" s="43" t="str">
        <f>'高額レセ疾病傾向(患者数順)'!$C$11</f>
        <v>1011</v>
      </c>
      <c r="F314" s="133" t="str">
        <f>'高額レセ疾病傾向(患者数順)'!$D$11</f>
        <v>その他の呼吸器系の疾患</v>
      </c>
      <c r="G314" s="133" t="s">
        <v>688</v>
      </c>
      <c r="H314" s="44">
        <v>117</v>
      </c>
      <c r="I314" s="45">
        <v>234072550</v>
      </c>
      <c r="J314" s="46">
        <v>73551680</v>
      </c>
      <c r="K314" s="44">
        <f t="shared" si="61"/>
        <v>307624230</v>
      </c>
      <c r="L314" s="110">
        <f t="shared" si="59"/>
        <v>2629266.923076923</v>
      </c>
      <c r="M314" s="242">
        <f t="shared" si="71"/>
        <v>8.563899868247694E-3</v>
      </c>
      <c r="N314" s="26"/>
      <c r="O314" s="26"/>
      <c r="P314" s="26"/>
      <c r="Q314" s="26"/>
    </row>
    <row r="315" spans="1:17" ht="39.950000000000003" customHeight="1">
      <c r="A315" s="26"/>
      <c r="B315" s="321">
        <v>63</v>
      </c>
      <c r="C315" s="324" t="s">
        <v>26</v>
      </c>
      <c r="D315" s="332">
        <f>Q67</f>
        <v>9933</v>
      </c>
      <c r="E315" s="47" t="str">
        <f>'高額レセ疾病傾向(患者数順)'!$C$7</f>
        <v>1901</v>
      </c>
      <c r="F315" s="131" t="str">
        <f>'高額レセ疾病傾向(患者数順)'!$D$7</f>
        <v>骨折</v>
      </c>
      <c r="G315" s="131" t="s">
        <v>662</v>
      </c>
      <c r="H315" s="88">
        <v>154</v>
      </c>
      <c r="I315" s="89">
        <v>427845380</v>
      </c>
      <c r="J315" s="90">
        <v>53802640</v>
      </c>
      <c r="K315" s="88">
        <f t="shared" si="61"/>
        <v>481648020</v>
      </c>
      <c r="L315" s="111">
        <f t="shared" si="59"/>
        <v>3127584.5454545454</v>
      </c>
      <c r="M315" s="241">
        <f>IFERROR(H315/$Q$67,"-")</f>
        <v>1.5503875968992248E-2</v>
      </c>
      <c r="N315" s="26"/>
      <c r="O315" s="26"/>
      <c r="P315" s="26"/>
      <c r="Q315" s="26"/>
    </row>
    <row r="316" spans="1:17" ht="39.950000000000003" customHeight="1">
      <c r="A316" s="26"/>
      <c r="B316" s="322"/>
      <c r="C316" s="325"/>
      <c r="D316" s="333"/>
      <c r="E316" s="39" t="str">
        <f>'高額レセ疾病傾向(患者数順)'!$C$8</f>
        <v>0903</v>
      </c>
      <c r="F316" s="132" t="str">
        <f>'高額レセ疾病傾向(患者数順)'!$D$8</f>
        <v>その他の心疾患</v>
      </c>
      <c r="G316" s="132" t="s">
        <v>663</v>
      </c>
      <c r="H316" s="40">
        <v>115</v>
      </c>
      <c r="I316" s="41">
        <v>292657440</v>
      </c>
      <c r="J316" s="42">
        <v>91796120</v>
      </c>
      <c r="K316" s="40">
        <f t="shared" si="61"/>
        <v>384453560</v>
      </c>
      <c r="L316" s="109">
        <f t="shared" si="59"/>
        <v>3343074.4347826089</v>
      </c>
      <c r="M316" s="242">
        <f t="shared" ref="M316:M319" si="72">IFERROR(H316/$Q$67,"-")</f>
        <v>1.1577569717104601E-2</v>
      </c>
      <c r="N316" s="26"/>
      <c r="O316" s="26"/>
      <c r="P316" s="26"/>
      <c r="Q316" s="26"/>
    </row>
    <row r="317" spans="1:17" ht="39.950000000000003" customHeight="1">
      <c r="A317" s="26"/>
      <c r="B317" s="322"/>
      <c r="C317" s="325"/>
      <c r="D317" s="333"/>
      <c r="E317" s="39" t="str">
        <f>'高額レセ疾病傾向(患者数順)'!$C$9</f>
        <v>2220</v>
      </c>
      <c r="F317" s="132" t="str">
        <f>'高額レセ疾病傾向(患者数順)'!$D$9</f>
        <v>その他の特殊目的用コード</v>
      </c>
      <c r="G317" s="132" t="s">
        <v>680</v>
      </c>
      <c r="H317" s="40">
        <v>91</v>
      </c>
      <c r="I317" s="41">
        <v>240433670</v>
      </c>
      <c r="J317" s="42">
        <v>39538950</v>
      </c>
      <c r="K317" s="40">
        <f t="shared" si="61"/>
        <v>279972620</v>
      </c>
      <c r="L317" s="109">
        <f t="shared" si="59"/>
        <v>3076622.1978021977</v>
      </c>
      <c r="M317" s="242">
        <f t="shared" si="72"/>
        <v>9.161381254404511E-3</v>
      </c>
      <c r="N317" s="26"/>
      <c r="O317" s="26"/>
      <c r="P317" s="26"/>
      <c r="Q317" s="26"/>
    </row>
    <row r="318" spans="1:17" ht="39.950000000000003" customHeight="1">
      <c r="A318" s="26"/>
      <c r="B318" s="322"/>
      <c r="C318" s="325"/>
      <c r="D318" s="333"/>
      <c r="E318" s="39" t="str">
        <f>'高額レセ疾病傾向(患者数順)'!$C$10</f>
        <v>0210</v>
      </c>
      <c r="F318" s="132" t="str">
        <f>'高額レセ疾病傾向(患者数順)'!$D$10</f>
        <v>その他の悪性新生物＜腫瘍＞</v>
      </c>
      <c r="G318" s="132" t="s">
        <v>720</v>
      </c>
      <c r="H318" s="40">
        <v>108</v>
      </c>
      <c r="I318" s="41">
        <v>180146540</v>
      </c>
      <c r="J318" s="42">
        <v>228635300</v>
      </c>
      <c r="K318" s="40">
        <f t="shared" si="61"/>
        <v>408781840</v>
      </c>
      <c r="L318" s="109">
        <f t="shared" si="59"/>
        <v>3785017.0370370368</v>
      </c>
      <c r="M318" s="242">
        <f t="shared" si="72"/>
        <v>1.0872848082150407E-2</v>
      </c>
      <c r="N318" s="26"/>
      <c r="O318" s="26"/>
      <c r="P318" s="26"/>
      <c r="Q318" s="26"/>
    </row>
    <row r="319" spans="1:17" ht="39.950000000000003" customHeight="1" thickBot="1">
      <c r="A319" s="26"/>
      <c r="B319" s="323"/>
      <c r="C319" s="326"/>
      <c r="D319" s="334"/>
      <c r="E319" s="43" t="str">
        <f>'高額レセ疾病傾向(患者数順)'!$C$11</f>
        <v>1011</v>
      </c>
      <c r="F319" s="133" t="str">
        <f>'高額レセ疾病傾向(患者数順)'!$D$11</f>
        <v>その他の呼吸器系の疾患</v>
      </c>
      <c r="G319" s="133" t="s">
        <v>688</v>
      </c>
      <c r="H319" s="44">
        <v>68</v>
      </c>
      <c r="I319" s="45">
        <v>158899990</v>
      </c>
      <c r="J319" s="46">
        <v>43267860</v>
      </c>
      <c r="K319" s="44">
        <f t="shared" si="61"/>
        <v>202167850</v>
      </c>
      <c r="L319" s="110">
        <f t="shared" si="59"/>
        <v>2973056.6176470588</v>
      </c>
      <c r="M319" s="243">
        <f t="shared" si="72"/>
        <v>6.8458673109835898E-3</v>
      </c>
      <c r="N319" s="26"/>
      <c r="O319" s="26"/>
      <c r="P319" s="26"/>
      <c r="Q319" s="26"/>
    </row>
    <row r="320" spans="1:17" ht="39.950000000000003" customHeight="1">
      <c r="A320" s="26"/>
      <c r="B320" s="321">
        <v>64</v>
      </c>
      <c r="C320" s="324" t="s">
        <v>45</v>
      </c>
      <c r="D320" s="332">
        <f>Q68</f>
        <v>10465</v>
      </c>
      <c r="E320" s="47" t="str">
        <f>'高額レセ疾病傾向(患者数順)'!$C$7</f>
        <v>1901</v>
      </c>
      <c r="F320" s="131" t="str">
        <f>'高額レセ疾病傾向(患者数順)'!$D$7</f>
        <v>骨折</v>
      </c>
      <c r="G320" s="131" t="s">
        <v>731</v>
      </c>
      <c r="H320" s="88">
        <v>176</v>
      </c>
      <c r="I320" s="89">
        <v>472501810</v>
      </c>
      <c r="J320" s="90">
        <v>68970110</v>
      </c>
      <c r="K320" s="88">
        <f t="shared" si="61"/>
        <v>541471920</v>
      </c>
      <c r="L320" s="111">
        <f t="shared" si="59"/>
        <v>3076545</v>
      </c>
      <c r="M320" s="241">
        <f>IFERROR(H320/$Q$68,"-")</f>
        <v>1.6817964644051601E-2</v>
      </c>
      <c r="N320" s="26"/>
      <c r="O320" s="26"/>
      <c r="P320" s="26"/>
      <c r="Q320" s="26"/>
    </row>
    <row r="321" spans="1:17" ht="39.950000000000003" customHeight="1">
      <c r="A321" s="26"/>
      <c r="B321" s="322"/>
      <c r="C321" s="325"/>
      <c r="D321" s="333"/>
      <c r="E321" s="39" t="str">
        <f>'高額レセ疾病傾向(患者数順)'!$C$8</f>
        <v>0903</v>
      </c>
      <c r="F321" s="132" t="str">
        <f>'高額レセ疾病傾向(患者数順)'!$D$8</f>
        <v>その他の心疾患</v>
      </c>
      <c r="G321" s="132" t="s">
        <v>686</v>
      </c>
      <c r="H321" s="40">
        <v>125</v>
      </c>
      <c r="I321" s="41">
        <v>342837850</v>
      </c>
      <c r="J321" s="42">
        <v>75618770</v>
      </c>
      <c r="K321" s="40">
        <f t="shared" si="61"/>
        <v>418456620</v>
      </c>
      <c r="L321" s="109">
        <f t="shared" si="59"/>
        <v>3347652.96</v>
      </c>
      <c r="M321" s="242">
        <f t="shared" ref="M321:M324" si="73">IFERROR(H321/$Q$68,"-")</f>
        <v>1.1944577161968466E-2</v>
      </c>
      <c r="N321" s="26"/>
      <c r="O321" s="26"/>
      <c r="P321" s="26"/>
      <c r="Q321" s="26"/>
    </row>
    <row r="322" spans="1:17" ht="39.950000000000003" customHeight="1">
      <c r="A322" s="26"/>
      <c r="B322" s="322"/>
      <c r="C322" s="325"/>
      <c r="D322" s="333"/>
      <c r="E322" s="39" t="str">
        <f>'高額レセ疾病傾向(患者数順)'!$C$9</f>
        <v>2220</v>
      </c>
      <c r="F322" s="132" t="str">
        <f>'高額レセ疾病傾向(患者数順)'!$D$9</f>
        <v>その他の特殊目的用コード</v>
      </c>
      <c r="G322" s="132" t="s">
        <v>737</v>
      </c>
      <c r="H322" s="40">
        <v>84</v>
      </c>
      <c r="I322" s="41">
        <v>246976950</v>
      </c>
      <c r="J322" s="42">
        <v>32404370</v>
      </c>
      <c r="K322" s="40">
        <f t="shared" si="61"/>
        <v>279381320</v>
      </c>
      <c r="L322" s="109">
        <f t="shared" si="59"/>
        <v>3325968.0952380951</v>
      </c>
      <c r="M322" s="242">
        <f t="shared" si="73"/>
        <v>8.0267558528428085E-3</v>
      </c>
      <c r="N322" s="26"/>
      <c r="O322" s="26"/>
      <c r="P322" s="26"/>
      <c r="Q322" s="26"/>
    </row>
    <row r="323" spans="1:17" ht="39.950000000000003" customHeight="1">
      <c r="A323" s="26"/>
      <c r="B323" s="322"/>
      <c r="C323" s="325"/>
      <c r="D323" s="333"/>
      <c r="E323" s="39" t="str">
        <f>'高額レセ疾病傾向(患者数順)'!$C$10</f>
        <v>0210</v>
      </c>
      <c r="F323" s="132" t="str">
        <f>'高額レセ疾病傾向(患者数順)'!$D$10</f>
        <v>その他の悪性新生物＜腫瘍＞</v>
      </c>
      <c r="G323" s="132" t="s">
        <v>742</v>
      </c>
      <c r="H323" s="40">
        <v>88</v>
      </c>
      <c r="I323" s="41">
        <v>203763360</v>
      </c>
      <c r="J323" s="42">
        <v>175751090</v>
      </c>
      <c r="K323" s="40">
        <f t="shared" si="61"/>
        <v>379514450</v>
      </c>
      <c r="L323" s="109">
        <f t="shared" si="59"/>
        <v>4312664.2045454541</v>
      </c>
      <c r="M323" s="242">
        <f t="shared" si="73"/>
        <v>8.4089823220258007E-3</v>
      </c>
      <c r="N323" s="26"/>
      <c r="O323" s="26"/>
      <c r="P323" s="26"/>
      <c r="Q323" s="26"/>
    </row>
    <row r="324" spans="1:17" ht="39.950000000000003" customHeight="1" thickBot="1">
      <c r="A324" s="26"/>
      <c r="B324" s="323"/>
      <c r="C324" s="326"/>
      <c r="D324" s="334"/>
      <c r="E324" s="43" t="str">
        <f>'高額レセ疾病傾向(患者数順)'!$C$11</f>
        <v>1011</v>
      </c>
      <c r="F324" s="133" t="str">
        <f>'高額レセ疾病傾向(患者数順)'!$D$11</f>
        <v>その他の呼吸器系の疾患</v>
      </c>
      <c r="G324" s="133" t="s">
        <v>743</v>
      </c>
      <c r="H324" s="44">
        <v>52</v>
      </c>
      <c r="I324" s="45">
        <v>126607540</v>
      </c>
      <c r="J324" s="46">
        <v>37676780</v>
      </c>
      <c r="K324" s="44">
        <f t="shared" si="61"/>
        <v>164284320</v>
      </c>
      <c r="L324" s="110">
        <f t="shared" si="59"/>
        <v>3159313.846153846</v>
      </c>
      <c r="M324" s="243">
        <f t="shared" si="73"/>
        <v>4.9689440993788822E-3</v>
      </c>
      <c r="N324" s="26"/>
      <c r="O324" s="26"/>
      <c r="P324" s="26"/>
      <c r="Q324" s="26"/>
    </row>
    <row r="325" spans="1:17" ht="39.950000000000003" customHeight="1">
      <c r="A325" s="26"/>
      <c r="B325" s="321">
        <v>65</v>
      </c>
      <c r="C325" s="324" t="s">
        <v>10</v>
      </c>
      <c r="D325" s="332">
        <f>Q69</f>
        <v>5213</v>
      </c>
      <c r="E325" s="47" t="str">
        <f>'高額レセ疾病傾向(患者数順)'!$C$7</f>
        <v>1901</v>
      </c>
      <c r="F325" s="131" t="str">
        <f>'高額レセ疾病傾向(患者数順)'!$D$7</f>
        <v>骨折</v>
      </c>
      <c r="G325" s="131" t="s">
        <v>662</v>
      </c>
      <c r="H325" s="88">
        <v>103</v>
      </c>
      <c r="I325" s="89">
        <v>277901560</v>
      </c>
      <c r="J325" s="90">
        <v>38187150</v>
      </c>
      <c r="K325" s="88">
        <f t="shared" si="61"/>
        <v>316088710</v>
      </c>
      <c r="L325" s="111">
        <f t="shared" ref="L325:L374" si="74">IFERROR(K325/H325,"-")</f>
        <v>3068822.4271844658</v>
      </c>
      <c r="M325" s="241">
        <f>IFERROR(H325/$Q$69,"-")</f>
        <v>1.9758296566276617E-2</v>
      </c>
      <c r="N325" s="26"/>
      <c r="O325" s="26"/>
      <c r="P325" s="26"/>
      <c r="Q325" s="26"/>
    </row>
    <row r="326" spans="1:17" ht="39.950000000000003" customHeight="1">
      <c r="A326" s="26"/>
      <c r="B326" s="322"/>
      <c r="C326" s="325"/>
      <c r="D326" s="333"/>
      <c r="E326" s="39" t="str">
        <f>'高額レセ疾病傾向(患者数順)'!$C$8</f>
        <v>0903</v>
      </c>
      <c r="F326" s="132" t="str">
        <f>'高額レセ疾病傾向(患者数順)'!$D$8</f>
        <v>その他の心疾患</v>
      </c>
      <c r="G326" s="132" t="s">
        <v>744</v>
      </c>
      <c r="H326" s="40">
        <v>60</v>
      </c>
      <c r="I326" s="41">
        <v>167711390</v>
      </c>
      <c r="J326" s="42">
        <v>30149460</v>
      </c>
      <c r="K326" s="40">
        <f t="shared" ref="K326:K373" si="75">IF(SUM(I326:J326)=0,"-",SUM(I326:J326))</f>
        <v>197860850</v>
      </c>
      <c r="L326" s="109">
        <f t="shared" si="74"/>
        <v>3297680.8333333335</v>
      </c>
      <c r="M326" s="242">
        <f t="shared" ref="M326:M329" si="76">IFERROR(H326/$Q$69,"-")</f>
        <v>1.1509687320161135E-2</v>
      </c>
      <c r="N326" s="26"/>
      <c r="O326" s="26"/>
      <c r="P326" s="26"/>
      <c r="Q326" s="26"/>
    </row>
    <row r="327" spans="1:17" ht="39.950000000000003" customHeight="1">
      <c r="A327" s="26"/>
      <c r="B327" s="322"/>
      <c r="C327" s="325"/>
      <c r="D327" s="333"/>
      <c r="E327" s="39" t="str">
        <f>'高額レセ疾病傾向(患者数順)'!$C$9</f>
        <v>2220</v>
      </c>
      <c r="F327" s="132" t="str">
        <f>'高額レセ疾病傾向(患者数順)'!$D$9</f>
        <v>その他の特殊目的用コード</v>
      </c>
      <c r="G327" s="132" t="s">
        <v>730</v>
      </c>
      <c r="H327" s="40">
        <v>47</v>
      </c>
      <c r="I327" s="41">
        <v>119785330</v>
      </c>
      <c r="J327" s="42">
        <v>16601220</v>
      </c>
      <c r="K327" s="40">
        <f t="shared" si="75"/>
        <v>136386550</v>
      </c>
      <c r="L327" s="109">
        <f t="shared" si="74"/>
        <v>2901841.489361702</v>
      </c>
      <c r="M327" s="242">
        <f t="shared" si="76"/>
        <v>9.015921734126223E-3</v>
      </c>
      <c r="N327" s="26"/>
      <c r="O327" s="26"/>
      <c r="P327" s="26"/>
      <c r="Q327" s="26"/>
    </row>
    <row r="328" spans="1:17" ht="39.950000000000003" customHeight="1">
      <c r="A328" s="26"/>
      <c r="B328" s="322"/>
      <c r="C328" s="325"/>
      <c r="D328" s="333"/>
      <c r="E328" s="39" t="str">
        <f>'高額レセ疾病傾向(患者数順)'!$C$10</f>
        <v>0210</v>
      </c>
      <c r="F328" s="132" t="str">
        <f>'高額レセ疾病傾向(患者数順)'!$D$10</f>
        <v>その他の悪性新生物＜腫瘍＞</v>
      </c>
      <c r="G328" s="132" t="s">
        <v>698</v>
      </c>
      <c r="H328" s="40">
        <v>50</v>
      </c>
      <c r="I328" s="41">
        <v>159153970</v>
      </c>
      <c r="J328" s="42">
        <v>64454260</v>
      </c>
      <c r="K328" s="40">
        <f t="shared" si="75"/>
        <v>223608230</v>
      </c>
      <c r="L328" s="109">
        <f t="shared" si="74"/>
        <v>4472164.5999999996</v>
      </c>
      <c r="M328" s="242">
        <f t="shared" si="76"/>
        <v>9.5914061001342796E-3</v>
      </c>
      <c r="N328" s="26"/>
      <c r="O328" s="26"/>
      <c r="P328" s="26"/>
      <c r="Q328" s="26"/>
    </row>
    <row r="329" spans="1:17" ht="39.950000000000003" customHeight="1" thickBot="1">
      <c r="A329" s="26"/>
      <c r="B329" s="323"/>
      <c r="C329" s="326"/>
      <c r="D329" s="334"/>
      <c r="E329" s="43" t="str">
        <f>'高額レセ疾病傾向(患者数順)'!$C$11</f>
        <v>1011</v>
      </c>
      <c r="F329" s="133" t="str">
        <f>'高額レセ疾病傾向(患者数順)'!$D$11</f>
        <v>その他の呼吸器系の疾患</v>
      </c>
      <c r="G329" s="133" t="s">
        <v>745</v>
      </c>
      <c r="H329" s="44">
        <v>47</v>
      </c>
      <c r="I329" s="45">
        <v>90043480</v>
      </c>
      <c r="J329" s="46">
        <v>27232370</v>
      </c>
      <c r="K329" s="44">
        <f t="shared" si="75"/>
        <v>117275850</v>
      </c>
      <c r="L329" s="110">
        <f t="shared" si="74"/>
        <v>2495230.8510638298</v>
      </c>
      <c r="M329" s="242">
        <f t="shared" si="76"/>
        <v>9.015921734126223E-3</v>
      </c>
      <c r="N329" s="26"/>
      <c r="O329" s="26"/>
      <c r="P329" s="26"/>
      <c r="Q329" s="26"/>
    </row>
    <row r="330" spans="1:17" ht="39.950000000000003" customHeight="1">
      <c r="A330" s="26"/>
      <c r="B330" s="321">
        <v>66</v>
      </c>
      <c r="C330" s="324" t="s">
        <v>5</v>
      </c>
      <c r="D330" s="332">
        <f>Q70</f>
        <v>5354</v>
      </c>
      <c r="E330" s="47" t="str">
        <f>'高額レセ疾病傾向(患者数順)'!$C$7</f>
        <v>1901</v>
      </c>
      <c r="F330" s="131" t="str">
        <f>'高額レセ疾病傾向(患者数順)'!$D$7</f>
        <v>骨折</v>
      </c>
      <c r="G330" s="131" t="s">
        <v>662</v>
      </c>
      <c r="H330" s="88">
        <v>78</v>
      </c>
      <c r="I330" s="89">
        <v>200044520</v>
      </c>
      <c r="J330" s="90">
        <v>22203360</v>
      </c>
      <c r="K330" s="88">
        <f t="shared" si="75"/>
        <v>222247880</v>
      </c>
      <c r="L330" s="111">
        <f t="shared" si="74"/>
        <v>2849331.794871795</v>
      </c>
      <c r="M330" s="241">
        <f>IFERROR(H330/$Q$70,"-")</f>
        <v>1.4568546880836758E-2</v>
      </c>
      <c r="N330" s="26"/>
      <c r="O330" s="26"/>
      <c r="P330" s="26"/>
      <c r="Q330" s="26"/>
    </row>
    <row r="331" spans="1:17" ht="39.950000000000003" customHeight="1">
      <c r="A331" s="26"/>
      <c r="B331" s="322"/>
      <c r="C331" s="325"/>
      <c r="D331" s="333"/>
      <c r="E331" s="39" t="str">
        <f>'高額レセ疾病傾向(患者数順)'!$C$8</f>
        <v>0903</v>
      </c>
      <c r="F331" s="132" t="str">
        <f>'高額レセ疾病傾向(患者数順)'!$D$8</f>
        <v>その他の心疾患</v>
      </c>
      <c r="G331" s="132" t="s">
        <v>746</v>
      </c>
      <c r="H331" s="40">
        <v>65</v>
      </c>
      <c r="I331" s="41">
        <v>194238330</v>
      </c>
      <c r="J331" s="42">
        <v>33653870</v>
      </c>
      <c r="K331" s="40">
        <f t="shared" si="75"/>
        <v>227892200</v>
      </c>
      <c r="L331" s="109">
        <f t="shared" si="74"/>
        <v>3506033.846153846</v>
      </c>
      <c r="M331" s="242">
        <f t="shared" ref="M331:M334" si="77">IFERROR(H331/$Q$70,"-")</f>
        <v>1.2140455734030631E-2</v>
      </c>
      <c r="N331" s="26"/>
      <c r="O331" s="26"/>
      <c r="P331" s="26"/>
      <c r="Q331" s="26"/>
    </row>
    <row r="332" spans="1:17" ht="39.950000000000003" customHeight="1">
      <c r="A332" s="26"/>
      <c r="B332" s="322"/>
      <c r="C332" s="325"/>
      <c r="D332" s="333"/>
      <c r="E332" s="39" t="str">
        <f>'高額レセ疾病傾向(患者数順)'!$C$9</f>
        <v>2220</v>
      </c>
      <c r="F332" s="132" t="str">
        <f>'高額レセ疾病傾向(患者数順)'!$D$9</f>
        <v>その他の特殊目的用コード</v>
      </c>
      <c r="G332" s="132" t="s">
        <v>680</v>
      </c>
      <c r="H332" s="40">
        <v>65</v>
      </c>
      <c r="I332" s="41">
        <v>137674660</v>
      </c>
      <c r="J332" s="42">
        <v>21021290</v>
      </c>
      <c r="K332" s="40">
        <f t="shared" si="75"/>
        <v>158695950</v>
      </c>
      <c r="L332" s="109">
        <f t="shared" si="74"/>
        <v>2441476.153846154</v>
      </c>
      <c r="M332" s="242">
        <f t="shared" si="77"/>
        <v>1.2140455734030631E-2</v>
      </c>
      <c r="N332" s="26"/>
      <c r="O332" s="26"/>
      <c r="P332" s="26"/>
      <c r="Q332" s="26"/>
    </row>
    <row r="333" spans="1:17" ht="39.950000000000003" customHeight="1">
      <c r="A333" s="26"/>
      <c r="B333" s="322"/>
      <c r="C333" s="325"/>
      <c r="D333" s="333"/>
      <c r="E333" s="39" t="str">
        <f>'高額レセ疾病傾向(患者数順)'!$C$10</f>
        <v>0210</v>
      </c>
      <c r="F333" s="132" t="str">
        <f>'高額レセ疾病傾向(患者数順)'!$D$10</f>
        <v>その他の悪性新生物＜腫瘍＞</v>
      </c>
      <c r="G333" s="132" t="s">
        <v>747</v>
      </c>
      <c r="H333" s="40">
        <v>50</v>
      </c>
      <c r="I333" s="41">
        <v>85063380</v>
      </c>
      <c r="J333" s="42">
        <v>120361540</v>
      </c>
      <c r="K333" s="40">
        <f t="shared" si="75"/>
        <v>205424920</v>
      </c>
      <c r="L333" s="109">
        <f t="shared" si="74"/>
        <v>4108498.4</v>
      </c>
      <c r="M333" s="242">
        <f t="shared" si="77"/>
        <v>9.3388121031004849E-3</v>
      </c>
      <c r="N333" s="26"/>
      <c r="O333" s="26"/>
      <c r="P333" s="26"/>
      <c r="Q333" s="26"/>
    </row>
    <row r="334" spans="1:17" ht="39.950000000000003" customHeight="1" thickBot="1">
      <c r="A334" s="26"/>
      <c r="B334" s="323"/>
      <c r="C334" s="326"/>
      <c r="D334" s="334"/>
      <c r="E334" s="43" t="str">
        <f>'高額レセ疾病傾向(患者数順)'!$C$11</f>
        <v>1011</v>
      </c>
      <c r="F334" s="133" t="str">
        <f>'高額レセ疾病傾向(患者数順)'!$D$11</f>
        <v>その他の呼吸器系の疾患</v>
      </c>
      <c r="G334" s="133" t="s">
        <v>688</v>
      </c>
      <c r="H334" s="44">
        <v>59</v>
      </c>
      <c r="I334" s="45">
        <v>156242280</v>
      </c>
      <c r="J334" s="46">
        <v>28494480</v>
      </c>
      <c r="K334" s="44">
        <f t="shared" si="75"/>
        <v>184736760</v>
      </c>
      <c r="L334" s="110">
        <f t="shared" si="74"/>
        <v>3131131.5254237289</v>
      </c>
      <c r="M334" s="243">
        <f t="shared" si="77"/>
        <v>1.1019798281658572E-2</v>
      </c>
      <c r="N334" s="26"/>
      <c r="O334" s="26"/>
      <c r="P334" s="26"/>
      <c r="Q334" s="26"/>
    </row>
    <row r="335" spans="1:17" ht="39.950000000000003" customHeight="1">
      <c r="A335" s="26"/>
      <c r="B335" s="321">
        <v>67</v>
      </c>
      <c r="C335" s="324" t="s">
        <v>6</v>
      </c>
      <c r="D335" s="332">
        <f>Q71</f>
        <v>2281</v>
      </c>
      <c r="E335" s="47" t="str">
        <f>'高額レセ疾病傾向(患者数順)'!$C$7</f>
        <v>1901</v>
      </c>
      <c r="F335" s="131" t="str">
        <f>'高額レセ疾病傾向(患者数順)'!$D$7</f>
        <v>骨折</v>
      </c>
      <c r="G335" s="131" t="s">
        <v>748</v>
      </c>
      <c r="H335" s="88">
        <v>40</v>
      </c>
      <c r="I335" s="89">
        <v>107742540</v>
      </c>
      <c r="J335" s="90">
        <v>12990150</v>
      </c>
      <c r="K335" s="88">
        <f t="shared" si="75"/>
        <v>120732690</v>
      </c>
      <c r="L335" s="111">
        <f t="shared" si="74"/>
        <v>3018317.25</v>
      </c>
      <c r="M335" s="241">
        <f>IFERROR(H335/$Q$71,"-")</f>
        <v>1.7536168347216132E-2</v>
      </c>
      <c r="N335" s="26"/>
      <c r="O335" s="26"/>
      <c r="P335" s="26"/>
      <c r="Q335" s="26"/>
    </row>
    <row r="336" spans="1:17" ht="39.950000000000003" customHeight="1">
      <c r="A336" s="26"/>
      <c r="B336" s="322"/>
      <c r="C336" s="325"/>
      <c r="D336" s="333"/>
      <c r="E336" s="39" t="str">
        <f>'高額レセ疾病傾向(患者数順)'!$C$8</f>
        <v>0903</v>
      </c>
      <c r="F336" s="132" t="str">
        <f>'高額レセ疾病傾向(患者数順)'!$D$8</f>
        <v>その他の心疾患</v>
      </c>
      <c r="G336" s="132" t="s">
        <v>663</v>
      </c>
      <c r="H336" s="40">
        <v>22</v>
      </c>
      <c r="I336" s="41">
        <v>48835790</v>
      </c>
      <c r="J336" s="42">
        <v>9826190</v>
      </c>
      <c r="K336" s="40">
        <f t="shared" si="75"/>
        <v>58661980</v>
      </c>
      <c r="L336" s="109">
        <f t="shared" si="74"/>
        <v>2666453.6363636362</v>
      </c>
      <c r="M336" s="242">
        <f t="shared" ref="M336:M339" si="78">IFERROR(H336/$Q$71,"-")</f>
        <v>9.6448925909688732E-3</v>
      </c>
      <c r="N336" s="26"/>
      <c r="O336" s="26"/>
      <c r="P336" s="26"/>
      <c r="Q336" s="26"/>
    </row>
    <row r="337" spans="1:17" ht="39.950000000000003" customHeight="1">
      <c r="A337" s="26"/>
      <c r="B337" s="322"/>
      <c r="C337" s="325"/>
      <c r="D337" s="333"/>
      <c r="E337" s="39" t="str">
        <f>'高額レセ疾病傾向(患者数順)'!$C$9</f>
        <v>2220</v>
      </c>
      <c r="F337" s="132" t="str">
        <f>'高額レセ疾病傾向(患者数順)'!$D$9</f>
        <v>その他の特殊目的用コード</v>
      </c>
      <c r="G337" s="132" t="s">
        <v>680</v>
      </c>
      <c r="H337" s="40">
        <v>20</v>
      </c>
      <c r="I337" s="41">
        <v>36800690</v>
      </c>
      <c r="J337" s="42">
        <v>6346550</v>
      </c>
      <c r="K337" s="40">
        <f t="shared" si="75"/>
        <v>43147240</v>
      </c>
      <c r="L337" s="109">
        <f t="shared" si="74"/>
        <v>2157362</v>
      </c>
      <c r="M337" s="242">
        <f t="shared" si="78"/>
        <v>8.7680841736080661E-3</v>
      </c>
      <c r="N337" s="26"/>
      <c r="O337" s="26"/>
      <c r="P337" s="26"/>
      <c r="Q337" s="26"/>
    </row>
    <row r="338" spans="1:17" ht="39.950000000000003" customHeight="1">
      <c r="A338" s="26"/>
      <c r="B338" s="322"/>
      <c r="C338" s="325"/>
      <c r="D338" s="333"/>
      <c r="E338" s="39" t="str">
        <f>'高額レセ疾病傾向(患者数順)'!$C$10</f>
        <v>0210</v>
      </c>
      <c r="F338" s="132" t="str">
        <f>'高額レセ疾病傾向(患者数順)'!$D$10</f>
        <v>その他の悪性新生物＜腫瘍＞</v>
      </c>
      <c r="G338" s="132" t="s">
        <v>720</v>
      </c>
      <c r="H338" s="40">
        <v>18</v>
      </c>
      <c r="I338" s="41">
        <v>35068850</v>
      </c>
      <c r="J338" s="42">
        <v>37462340</v>
      </c>
      <c r="K338" s="40">
        <f t="shared" si="75"/>
        <v>72531190</v>
      </c>
      <c r="L338" s="109">
        <f t="shared" si="74"/>
        <v>4029510.5555555555</v>
      </c>
      <c r="M338" s="242">
        <f t="shared" si="78"/>
        <v>7.8912757562472607E-3</v>
      </c>
      <c r="N338" s="26"/>
      <c r="O338" s="26"/>
      <c r="P338" s="26"/>
      <c r="Q338" s="26"/>
    </row>
    <row r="339" spans="1:17" ht="39.950000000000003" customHeight="1" thickBot="1">
      <c r="A339" s="26"/>
      <c r="B339" s="323"/>
      <c r="C339" s="326"/>
      <c r="D339" s="334"/>
      <c r="E339" s="43" t="str">
        <f>'高額レセ疾病傾向(患者数順)'!$C$11</f>
        <v>1011</v>
      </c>
      <c r="F339" s="133" t="str">
        <f>'高額レセ疾病傾向(患者数順)'!$D$11</f>
        <v>その他の呼吸器系の疾患</v>
      </c>
      <c r="G339" s="133" t="s">
        <v>749</v>
      </c>
      <c r="H339" s="44">
        <v>10</v>
      </c>
      <c r="I339" s="45">
        <v>19553460</v>
      </c>
      <c r="J339" s="46">
        <v>4606250</v>
      </c>
      <c r="K339" s="44">
        <f t="shared" si="75"/>
        <v>24159710</v>
      </c>
      <c r="L339" s="110">
        <f t="shared" si="74"/>
        <v>2415971</v>
      </c>
      <c r="M339" s="242">
        <f t="shared" si="78"/>
        <v>4.384042086804033E-3</v>
      </c>
      <c r="N339" s="26"/>
      <c r="O339" s="26"/>
      <c r="P339" s="26"/>
      <c r="Q339" s="26"/>
    </row>
    <row r="340" spans="1:17" ht="39.950000000000003" customHeight="1">
      <c r="A340" s="26"/>
      <c r="B340" s="321">
        <v>68</v>
      </c>
      <c r="C340" s="324" t="s">
        <v>46</v>
      </c>
      <c r="D340" s="332">
        <f>Q72</f>
        <v>3064</v>
      </c>
      <c r="E340" s="47" t="str">
        <f>'高額レセ疾病傾向(患者数順)'!$C$7</f>
        <v>1901</v>
      </c>
      <c r="F340" s="131" t="str">
        <f>'高額レセ疾病傾向(患者数順)'!$D$7</f>
        <v>骨折</v>
      </c>
      <c r="G340" s="131" t="s">
        <v>724</v>
      </c>
      <c r="H340" s="88">
        <v>56</v>
      </c>
      <c r="I340" s="89">
        <v>156617780</v>
      </c>
      <c r="J340" s="90">
        <v>20542730</v>
      </c>
      <c r="K340" s="88">
        <f t="shared" si="75"/>
        <v>177160510</v>
      </c>
      <c r="L340" s="111">
        <f t="shared" si="74"/>
        <v>3163580.5357142859</v>
      </c>
      <c r="M340" s="241">
        <f>IFERROR(H340/$Q$72,"-")</f>
        <v>1.8276762402088774E-2</v>
      </c>
      <c r="N340" s="26"/>
      <c r="O340" s="26"/>
      <c r="P340" s="26"/>
      <c r="Q340" s="26"/>
    </row>
    <row r="341" spans="1:17" ht="39.950000000000003" customHeight="1">
      <c r="A341" s="26"/>
      <c r="B341" s="322"/>
      <c r="C341" s="325"/>
      <c r="D341" s="333"/>
      <c r="E341" s="39" t="str">
        <f>'高額レセ疾病傾向(患者数順)'!$C$8</f>
        <v>0903</v>
      </c>
      <c r="F341" s="132" t="str">
        <f>'高額レセ疾病傾向(患者数順)'!$D$8</f>
        <v>その他の心疾患</v>
      </c>
      <c r="G341" s="132" t="s">
        <v>750</v>
      </c>
      <c r="H341" s="40">
        <v>41</v>
      </c>
      <c r="I341" s="41">
        <v>94427820</v>
      </c>
      <c r="J341" s="42">
        <v>26248730</v>
      </c>
      <c r="K341" s="40">
        <f t="shared" si="75"/>
        <v>120676550</v>
      </c>
      <c r="L341" s="109">
        <f t="shared" si="74"/>
        <v>2943330.487804878</v>
      </c>
      <c r="M341" s="242">
        <f t="shared" ref="M341:M344" si="79">IFERROR(H341/$Q$72,"-")</f>
        <v>1.3381201044386422E-2</v>
      </c>
      <c r="N341" s="26"/>
      <c r="O341" s="26"/>
      <c r="P341" s="26"/>
      <c r="Q341" s="26"/>
    </row>
    <row r="342" spans="1:17" ht="39.950000000000003" customHeight="1">
      <c r="A342" s="26"/>
      <c r="B342" s="322"/>
      <c r="C342" s="325"/>
      <c r="D342" s="333"/>
      <c r="E342" s="39" t="str">
        <f>'高額レセ疾病傾向(患者数順)'!$C$9</f>
        <v>2220</v>
      </c>
      <c r="F342" s="132" t="str">
        <f>'高額レセ疾病傾向(患者数順)'!$D$9</f>
        <v>その他の特殊目的用コード</v>
      </c>
      <c r="G342" s="132" t="s">
        <v>719</v>
      </c>
      <c r="H342" s="40">
        <v>30</v>
      </c>
      <c r="I342" s="41">
        <v>62980060</v>
      </c>
      <c r="J342" s="42">
        <v>16279380</v>
      </c>
      <c r="K342" s="40">
        <f t="shared" si="75"/>
        <v>79259440</v>
      </c>
      <c r="L342" s="109">
        <f t="shared" si="74"/>
        <v>2641981.3333333335</v>
      </c>
      <c r="M342" s="242">
        <f t="shared" si="79"/>
        <v>9.7911227154047001E-3</v>
      </c>
      <c r="N342" s="26"/>
      <c r="O342" s="26"/>
      <c r="P342" s="26"/>
      <c r="Q342" s="26"/>
    </row>
    <row r="343" spans="1:17" ht="39.950000000000003" customHeight="1">
      <c r="A343" s="26"/>
      <c r="B343" s="322"/>
      <c r="C343" s="325"/>
      <c r="D343" s="333"/>
      <c r="E343" s="39" t="str">
        <f>'高額レセ疾病傾向(患者数順)'!$C$10</f>
        <v>0210</v>
      </c>
      <c r="F343" s="132" t="str">
        <f>'高額レセ疾病傾向(患者数順)'!$D$10</f>
        <v>その他の悪性新生物＜腫瘍＞</v>
      </c>
      <c r="G343" s="132" t="s">
        <v>751</v>
      </c>
      <c r="H343" s="40">
        <v>29</v>
      </c>
      <c r="I343" s="41">
        <v>43607880</v>
      </c>
      <c r="J343" s="42">
        <v>45882140</v>
      </c>
      <c r="K343" s="40">
        <f t="shared" si="75"/>
        <v>89490020</v>
      </c>
      <c r="L343" s="109">
        <f t="shared" si="74"/>
        <v>3085862.7586206896</v>
      </c>
      <c r="M343" s="242">
        <f t="shared" si="79"/>
        <v>9.4647519582245435E-3</v>
      </c>
      <c r="N343" s="26"/>
      <c r="O343" s="26"/>
      <c r="P343" s="26"/>
      <c r="Q343" s="26"/>
    </row>
    <row r="344" spans="1:17" ht="39.950000000000003" customHeight="1" thickBot="1">
      <c r="A344" s="26"/>
      <c r="B344" s="323"/>
      <c r="C344" s="326"/>
      <c r="D344" s="334"/>
      <c r="E344" s="43" t="str">
        <f>'高額レセ疾病傾向(患者数順)'!$C$11</f>
        <v>1011</v>
      </c>
      <c r="F344" s="133" t="str">
        <f>'高額レセ疾病傾向(患者数順)'!$D$11</f>
        <v>その他の呼吸器系の疾患</v>
      </c>
      <c r="G344" s="133" t="s">
        <v>718</v>
      </c>
      <c r="H344" s="44">
        <v>26</v>
      </c>
      <c r="I344" s="45">
        <v>65051750</v>
      </c>
      <c r="J344" s="46">
        <v>16726910</v>
      </c>
      <c r="K344" s="44">
        <f t="shared" si="75"/>
        <v>81778660</v>
      </c>
      <c r="L344" s="110">
        <f t="shared" si="74"/>
        <v>3145333.076923077</v>
      </c>
      <c r="M344" s="242">
        <f t="shared" si="79"/>
        <v>8.4856396866840739E-3</v>
      </c>
      <c r="N344" s="26"/>
      <c r="O344" s="26"/>
      <c r="P344" s="26"/>
      <c r="Q344" s="26"/>
    </row>
    <row r="345" spans="1:17" ht="39.950000000000003" customHeight="1">
      <c r="A345" s="26"/>
      <c r="B345" s="321">
        <v>69</v>
      </c>
      <c r="C345" s="324" t="s">
        <v>47</v>
      </c>
      <c r="D345" s="332">
        <f>Q73</f>
        <v>7345</v>
      </c>
      <c r="E345" s="47" t="str">
        <f>'高額レセ疾病傾向(患者数順)'!$C$7</f>
        <v>1901</v>
      </c>
      <c r="F345" s="131" t="str">
        <f>'高額レセ疾病傾向(患者数順)'!$D$7</f>
        <v>骨折</v>
      </c>
      <c r="G345" s="131" t="s">
        <v>662</v>
      </c>
      <c r="H345" s="88">
        <v>120</v>
      </c>
      <c r="I345" s="89">
        <v>289554800</v>
      </c>
      <c r="J345" s="90">
        <v>44526660</v>
      </c>
      <c r="K345" s="88">
        <f t="shared" si="75"/>
        <v>334081460</v>
      </c>
      <c r="L345" s="111">
        <f t="shared" si="74"/>
        <v>2784012.1666666665</v>
      </c>
      <c r="M345" s="241">
        <f>IFERROR(H345/$Q$73,"-")</f>
        <v>1.6337644656228726E-2</v>
      </c>
      <c r="N345" s="26"/>
      <c r="O345" s="26"/>
      <c r="P345" s="26"/>
      <c r="Q345" s="26"/>
    </row>
    <row r="346" spans="1:17" ht="39.950000000000003" customHeight="1">
      <c r="A346" s="26"/>
      <c r="B346" s="322"/>
      <c r="C346" s="325"/>
      <c r="D346" s="333"/>
      <c r="E346" s="39" t="str">
        <f>'高額レセ疾病傾向(患者数順)'!$C$8</f>
        <v>0903</v>
      </c>
      <c r="F346" s="132" t="str">
        <f>'高額レセ疾病傾向(患者数順)'!$D$8</f>
        <v>その他の心疾患</v>
      </c>
      <c r="G346" s="132" t="s">
        <v>752</v>
      </c>
      <c r="H346" s="40">
        <v>77</v>
      </c>
      <c r="I346" s="41">
        <v>244619000</v>
      </c>
      <c r="J346" s="42">
        <v>40520170</v>
      </c>
      <c r="K346" s="40">
        <f t="shared" si="75"/>
        <v>285139170</v>
      </c>
      <c r="L346" s="109">
        <f t="shared" si="74"/>
        <v>3703106.1038961038</v>
      </c>
      <c r="M346" s="242">
        <f t="shared" ref="M346:M349" si="80">IFERROR(H346/$Q$73,"-")</f>
        <v>1.0483321987746767E-2</v>
      </c>
      <c r="N346" s="26"/>
      <c r="O346" s="26"/>
      <c r="P346" s="26"/>
      <c r="Q346" s="26"/>
    </row>
    <row r="347" spans="1:17" ht="39.950000000000003" customHeight="1">
      <c r="A347" s="26"/>
      <c r="B347" s="322"/>
      <c r="C347" s="325"/>
      <c r="D347" s="333"/>
      <c r="E347" s="39" t="str">
        <f>'高額レセ疾病傾向(患者数順)'!$C$9</f>
        <v>2220</v>
      </c>
      <c r="F347" s="132" t="str">
        <f>'高額レセ疾病傾向(患者数順)'!$D$9</f>
        <v>その他の特殊目的用コード</v>
      </c>
      <c r="G347" s="132" t="s">
        <v>719</v>
      </c>
      <c r="H347" s="40">
        <v>44</v>
      </c>
      <c r="I347" s="41">
        <v>99287780</v>
      </c>
      <c r="J347" s="42">
        <v>17328480</v>
      </c>
      <c r="K347" s="40">
        <f t="shared" si="75"/>
        <v>116616260</v>
      </c>
      <c r="L347" s="109">
        <f t="shared" si="74"/>
        <v>2650369.5454545454</v>
      </c>
      <c r="M347" s="242">
        <f t="shared" si="80"/>
        <v>5.9904697072838669E-3</v>
      </c>
      <c r="N347" s="26"/>
      <c r="O347" s="26"/>
      <c r="P347" s="26"/>
      <c r="Q347" s="26"/>
    </row>
    <row r="348" spans="1:17" ht="39.950000000000003" customHeight="1">
      <c r="A348" s="26"/>
      <c r="B348" s="322"/>
      <c r="C348" s="325"/>
      <c r="D348" s="333"/>
      <c r="E348" s="39" t="str">
        <f>'高額レセ疾病傾向(患者数順)'!$C$10</f>
        <v>0210</v>
      </c>
      <c r="F348" s="132" t="str">
        <f>'高額レセ疾病傾向(患者数順)'!$D$10</f>
        <v>その他の悪性新生物＜腫瘍＞</v>
      </c>
      <c r="G348" s="132" t="s">
        <v>702</v>
      </c>
      <c r="H348" s="40">
        <v>68</v>
      </c>
      <c r="I348" s="41">
        <v>136620030</v>
      </c>
      <c r="J348" s="42">
        <v>128583800</v>
      </c>
      <c r="K348" s="40">
        <f t="shared" si="75"/>
        <v>265203830</v>
      </c>
      <c r="L348" s="109">
        <f t="shared" si="74"/>
        <v>3900056.3235294116</v>
      </c>
      <c r="M348" s="242">
        <f t="shared" si="80"/>
        <v>9.2579986385296128E-3</v>
      </c>
      <c r="N348" s="26"/>
      <c r="O348" s="26"/>
      <c r="P348" s="26"/>
      <c r="Q348" s="26"/>
    </row>
    <row r="349" spans="1:17" ht="39.950000000000003" customHeight="1" thickBot="1">
      <c r="A349" s="26"/>
      <c r="B349" s="323"/>
      <c r="C349" s="326"/>
      <c r="D349" s="334"/>
      <c r="E349" s="43" t="str">
        <f>'高額レセ疾病傾向(患者数順)'!$C$11</f>
        <v>1011</v>
      </c>
      <c r="F349" s="133" t="str">
        <f>'高額レセ疾病傾向(患者数順)'!$D$11</f>
        <v>その他の呼吸器系の疾患</v>
      </c>
      <c r="G349" s="133" t="s">
        <v>753</v>
      </c>
      <c r="H349" s="44">
        <v>54</v>
      </c>
      <c r="I349" s="45">
        <v>125039510</v>
      </c>
      <c r="J349" s="46">
        <v>24351650</v>
      </c>
      <c r="K349" s="44">
        <f t="shared" si="75"/>
        <v>149391160</v>
      </c>
      <c r="L349" s="110">
        <f t="shared" si="74"/>
        <v>2766502.9629629632</v>
      </c>
      <c r="M349" s="242">
        <f t="shared" si="80"/>
        <v>7.3519400953029274E-3</v>
      </c>
      <c r="N349" s="26"/>
      <c r="O349" s="26"/>
      <c r="P349" s="26"/>
      <c r="Q349" s="26"/>
    </row>
    <row r="350" spans="1:17" ht="39.950000000000003" customHeight="1">
      <c r="A350" s="26"/>
      <c r="B350" s="321">
        <v>70</v>
      </c>
      <c r="C350" s="324" t="s">
        <v>48</v>
      </c>
      <c r="D350" s="332">
        <f>Q74</f>
        <v>1234</v>
      </c>
      <c r="E350" s="47" t="str">
        <f>'高額レセ疾病傾向(患者数順)'!$C$7</f>
        <v>1901</v>
      </c>
      <c r="F350" s="131" t="str">
        <f>'高額レセ疾病傾向(患者数順)'!$D$7</f>
        <v>骨折</v>
      </c>
      <c r="G350" s="131" t="s">
        <v>731</v>
      </c>
      <c r="H350" s="88">
        <v>30</v>
      </c>
      <c r="I350" s="89">
        <v>78272540</v>
      </c>
      <c r="J350" s="90">
        <v>11161090</v>
      </c>
      <c r="K350" s="88">
        <f t="shared" si="75"/>
        <v>89433630</v>
      </c>
      <c r="L350" s="111">
        <f t="shared" si="74"/>
        <v>2981121</v>
      </c>
      <c r="M350" s="241">
        <f>IFERROR(H350/$Q$74,"-")</f>
        <v>2.4311183144246355E-2</v>
      </c>
      <c r="N350" s="26"/>
      <c r="O350" s="26"/>
      <c r="P350" s="26"/>
      <c r="Q350" s="26"/>
    </row>
    <row r="351" spans="1:17" ht="39.950000000000003" customHeight="1">
      <c r="A351" s="26"/>
      <c r="B351" s="322"/>
      <c r="C351" s="325"/>
      <c r="D351" s="333"/>
      <c r="E351" s="39" t="str">
        <f>'高額レセ疾病傾向(患者数順)'!$C$8</f>
        <v>0903</v>
      </c>
      <c r="F351" s="132" t="str">
        <f>'高額レセ疾病傾向(患者数順)'!$D$8</f>
        <v>その他の心疾患</v>
      </c>
      <c r="G351" s="132" t="s">
        <v>754</v>
      </c>
      <c r="H351" s="40">
        <v>8</v>
      </c>
      <c r="I351" s="41">
        <v>18529500</v>
      </c>
      <c r="J351" s="42">
        <v>3195560</v>
      </c>
      <c r="K351" s="40">
        <f t="shared" si="75"/>
        <v>21725060</v>
      </c>
      <c r="L351" s="109">
        <f t="shared" si="74"/>
        <v>2715632.5</v>
      </c>
      <c r="M351" s="242">
        <f t="shared" ref="M351:M354" si="81">IFERROR(H351/$Q$74,"-")</f>
        <v>6.4829821717990272E-3</v>
      </c>
      <c r="N351" s="26"/>
      <c r="O351" s="26"/>
      <c r="P351" s="26"/>
      <c r="Q351" s="26"/>
    </row>
    <row r="352" spans="1:17" ht="39.950000000000003" customHeight="1">
      <c r="A352" s="26"/>
      <c r="B352" s="322"/>
      <c r="C352" s="325"/>
      <c r="D352" s="333"/>
      <c r="E352" s="39" t="str">
        <f>'高額レセ疾病傾向(患者数順)'!$C$9</f>
        <v>2220</v>
      </c>
      <c r="F352" s="132" t="str">
        <f>'高額レセ疾病傾向(患者数順)'!$D$9</f>
        <v>その他の特殊目的用コード</v>
      </c>
      <c r="G352" s="132" t="s">
        <v>690</v>
      </c>
      <c r="H352" s="40">
        <v>11</v>
      </c>
      <c r="I352" s="41">
        <v>24425020</v>
      </c>
      <c r="J352" s="42">
        <v>3348580</v>
      </c>
      <c r="K352" s="40">
        <f t="shared" si="75"/>
        <v>27773600</v>
      </c>
      <c r="L352" s="109">
        <f t="shared" si="74"/>
        <v>2524872.7272727271</v>
      </c>
      <c r="M352" s="242">
        <f t="shared" si="81"/>
        <v>8.9141004862236632E-3</v>
      </c>
      <c r="N352" s="26"/>
      <c r="O352" s="26"/>
      <c r="P352" s="26"/>
      <c r="Q352" s="26"/>
    </row>
    <row r="353" spans="1:17" ht="39.950000000000003" customHeight="1">
      <c r="A353" s="26"/>
      <c r="B353" s="322"/>
      <c r="C353" s="325"/>
      <c r="D353" s="333"/>
      <c r="E353" s="39" t="str">
        <f>'高額レセ疾病傾向(患者数順)'!$C$10</f>
        <v>0210</v>
      </c>
      <c r="F353" s="132" t="str">
        <f>'高額レセ疾病傾向(患者数順)'!$D$10</f>
        <v>その他の悪性新生物＜腫瘍＞</v>
      </c>
      <c r="G353" s="132" t="s">
        <v>755</v>
      </c>
      <c r="H353" s="40">
        <v>14</v>
      </c>
      <c r="I353" s="41">
        <v>20488740</v>
      </c>
      <c r="J353" s="42">
        <v>44294020</v>
      </c>
      <c r="K353" s="40">
        <f t="shared" si="75"/>
        <v>64782760</v>
      </c>
      <c r="L353" s="109">
        <f t="shared" si="74"/>
        <v>4627340</v>
      </c>
      <c r="M353" s="242">
        <f t="shared" si="81"/>
        <v>1.1345218800648298E-2</v>
      </c>
      <c r="N353" s="26"/>
      <c r="O353" s="26"/>
      <c r="P353" s="26"/>
      <c r="Q353" s="26"/>
    </row>
    <row r="354" spans="1:17" ht="39.950000000000003" customHeight="1" thickBot="1">
      <c r="A354" s="26"/>
      <c r="B354" s="323"/>
      <c r="C354" s="326"/>
      <c r="D354" s="334"/>
      <c r="E354" s="43" t="str">
        <f>'高額レセ疾病傾向(患者数順)'!$C$11</f>
        <v>1011</v>
      </c>
      <c r="F354" s="133" t="str">
        <f>'高額レセ疾病傾向(患者数順)'!$D$11</f>
        <v>その他の呼吸器系の疾患</v>
      </c>
      <c r="G354" s="133" t="s">
        <v>756</v>
      </c>
      <c r="H354" s="44">
        <v>6</v>
      </c>
      <c r="I354" s="45">
        <v>20527630</v>
      </c>
      <c r="J354" s="46">
        <v>1518060</v>
      </c>
      <c r="K354" s="44">
        <f t="shared" si="75"/>
        <v>22045690</v>
      </c>
      <c r="L354" s="110">
        <f t="shared" si="74"/>
        <v>3674281.6666666665</v>
      </c>
      <c r="M354" s="243">
        <f t="shared" si="81"/>
        <v>4.8622366288492711E-3</v>
      </c>
      <c r="N354" s="26"/>
      <c r="O354" s="26"/>
      <c r="P354" s="26"/>
      <c r="Q354" s="26"/>
    </row>
    <row r="355" spans="1:17" ht="39.950000000000003" customHeight="1">
      <c r="A355" s="26"/>
      <c r="B355" s="321">
        <v>71</v>
      </c>
      <c r="C355" s="324" t="s">
        <v>49</v>
      </c>
      <c r="D355" s="332">
        <f>Q75</f>
        <v>3744</v>
      </c>
      <c r="E355" s="47" t="str">
        <f>'高額レセ疾病傾向(患者数順)'!$C$7</f>
        <v>1901</v>
      </c>
      <c r="F355" s="131" t="str">
        <f>'高額レセ疾病傾向(患者数順)'!$D$7</f>
        <v>骨折</v>
      </c>
      <c r="G355" s="131" t="s">
        <v>734</v>
      </c>
      <c r="H355" s="88">
        <v>68</v>
      </c>
      <c r="I355" s="89">
        <v>223193710</v>
      </c>
      <c r="J355" s="90">
        <v>24909540</v>
      </c>
      <c r="K355" s="88">
        <f t="shared" si="75"/>
        <v>248103250</v>
      </c>
      <c r="L355" s="111">
        <f t="shared" si="74"/>
        <v>3648577.2058823528</v>
      </c>
      <c r="M355" s="241">
        <f>IFERROR(H355/$Q$75,"-")</f>
        <v>1.8162393162393164E-2</v>
      </c>
      <c r="N355" s="26"/>
      <c r="O355" s="26"/>
      <c r="P355" s="26"/>
      <c r="Q355" s="26"/>
    </row>
    <row r="356" spans="1:17" ht="39.950000000000003" customHeight="1">
      <c r="A356" s="26"/>
      <c r="B356" s="322"/>
      <c r="C356" s="325"/>
      <c r="D356" s="333"/>
      <c r="E356" s="39" t="str">
        <f>'高額レセ疾病傾向(患者数順)'!$C$8</f>
        <v>0903</v>
      </c>
      <c r="F356" s="132" t="str">
        <f>'高額レセ疾病傾向(患者数順)'!$D$8</f>
        <v>その他の心疾患</v>
      </c>
      <c r="G356" s="132" t="s">
        <v>709</v>
      </c>
      <c r="H356" s="40">
        <v>35</v>
      </c>
      <c r="I356" s="41">
        <v>107507640</v>
      </c>
      <c r="J356" s="42">
        <v>23519940</v>
      </c>
      <c r="K356" s="40">
        <f t="shared" si="75"/>
        <v>131027580</v>
      </c>
      <c r="L356" s="109">
        <f t="shared" si="74"/>
        <v>3743645.1428571427</v>
      </c>
      <c r="M356" s="242">
        <f t="shared" ref="M356:M359" si="82">IFERROR(H356/$Q$75,"-")</f>
        <v>9.348290598290598E-3</v>
      </c>
      <c r="N356" s="26"/>
      <c r="O356" s="26"/>
      <c r="P356" s="26"/>
      <c r="Q356" s="26"/>
    </row>
    <row r="357" spans="1:17" ht="39.950000000000003" customHeight="1">
      <c r="A357" s="26"/>
      <c r="B357" s="322"/>
      <c r="C357" s="325"/>
      <c r="D357" s="333"/>
      <c r="E357" s="39" t="str">
        <f>'高額レセ疾病傾向(患者数順)'!$C$9</f>
        <v>2220</v>
      </c>
      <c r="F357" s="132" t="str">
        <f>'高額レセ疾病傾向(患者数順)'!$D$9</f>
        <v>その他の特殊目的用コード</v>
      </c>
      <c r="G357" s="132" t="s">
        <v>737</v>
      </c>
      <c r="H357" s="40">
        <v>31</v>
      </c>
      <c r="I357" s="41">
        <v>86021550</v>
      </c>
      <c r="J357" s="42">
        <v>8168250</v>
      </c>
      <c r="K357" s="40">
        <f t="shared" si="75"/>
        <v>94189800</v>
      </c>
      <c r="L357" s="109">
        <f t="shared" si="74"/>
        <v>3038380.6451612902</v>
      </c>
      <c r="M357" s="242">
        <f t="shared" si="82"/>
        <v>8.27991452991453E-3</v>
      </c>
      <c r="N357" s="26"/>
      <c r="O357" s="26"/>
      <c r="P357" s="26"/>
      <c r="Q357" s="26"/>
    </row>
    <row r="358" spans="1:17" ht="39.950000000000003" customHeight="1">
      <c r="A358" s="26"/>
      <c r="B358" s="322"/>
      <c r="C358" s="325"/>
      <c r="D358" s="333"/>
      <c r="E358" s="39" t="str">
        <f>'高額レセ疾病傾向(患者数順)'!$C$10</f>
        <v>0210</v>
      </c>
      <c r="F358" s="132" t="str">
        <f>'高額レセ疾病傾向(患者数順)'!$D$10</f>
        <v>その他の悪性新生物＜腫瘍＞</v>
      </c>
      <c r="G358" s="132" t="s">
        <v>757</v>
      </c>
      <c r="H358" s="40">
        <v>33</v>
      </c>
      <c r="I358" s="41">
        <v>54093660</v>
      </c>
      <c r="J358" s="42">
        <v>45740220</v>
      </c>
      <c r="K358" s="40">
        <f t="shared" si="75"/>
        <v>99833880</v>
      </c>
      <c r="L358" s="109">
        <f t="shared" si="74"/>
        <v>3025269.0909090908</v>
      </c>
      <c r="M358" s="242">
        <f t="shared" si="82"/>
        <v>8.814102564102564E-3</v>
      </c>
      <c r="N358" s="26"/>
      <c r="O358" s="26"/>
      <c r="P358" s="26"/>
      <c r="Q358" s="26"/>
    </row>
    <row r="359" spans="1:17" ht="39.950000000000003" customHeight="1" thickBot="1">
      <c r="A359" s="26"/>
      <c r="B359" s="323"/>
      <c r="C359" s="326"/>
      <c r="D359" s="334"/>
      <c r="E359" s="43" t="str">
        <f>'高額レセ疾病傾向(患者数順)'!$C$11</f>
        <v>1011</v>
      </c>
      <c r="F359" s="133" t="str">
        <f>'高額レセ疾病傾向(患者数順)'!$D$11</f>
        <v>その他の呼吸器系の疾患</v>
      </c>
      <c r="G359" s="133" t="s">
        <v>758</v>
      </c>
      <c r="H359" s="44">
        <v>23</v>
      </c>
      <c r="I359" s="45">
        <v>61174920</v>
      </c>
      <c r="J359" s="46">
        <v>11980550</v>
      </c>
      <c r="K359" s="44">
        <f t="shared" si="75"/>
        <v>73155470</v>
      </c>
      <c r="L359" s="110">
        <f t="shared" si="74"/>
        <v>3180672.6086956523</v>
      </c>
      <c r="M359" s="242">
        <f t="shared" si="82"/>
        <v>6.143162393162393E-3</v>
      </c>
      <c r="N359" s="26"/>
      <c r="O359" s="26"/>
      <c r="P359" s="26"/>
      <c r="Q359" s="26"/>
    </row>
    <row r="360" spans="1:17" ht="39.950000000000003" customHeight="1">
      <c r="A360" s="26"/>
      <c r="B360" s="321">
        <v>72</v>
      </c>
      <c r="C360" s="324" t="s">
        <v>27</v>
      </c>
      <c r="D360" s="332">
        <f>Q76</f>
        <v>2331</v>
      </c>
      <c r="E360" s="47" t="str">
        <f>'高額レセ疾病傾向(患者数順)'!$C$7</f>
        <v>1901</v>
      </c>
      <c r="F360" s="131" t="str">
        <f>'高額レセ疾病傾向(患者数順)'!$D$7</f>
        <v>骨折</v>
      </c>
      <c r="G360" s="131" t="s">
        <v>734</v>
      </c>
      <c r="H360" s="88">
        <v>40</v>
      </c>
      <c r="I360" s="89">
        <v>105567220</v>
      </c>
      <c r="J360" s="90">
        <v>13301250</v>
      </c>
      <c r="K360" s="88">
        <f t="shared" si="75"/>
        <v>118868470</v>
      </c>
      <c r="L360" s="111">
        <f t="shared" si="74"/>
        <v>2971711.75</v>
      </c>
      <c r="M360" s="241">
        <f>IFERROR(H360/$Q$76,"-")</f>
        <v>1.7160017160017159E-2</v>
      </c>
      <c r="N360" s="26"/>
      <c r="O360" s="26"/>
      <c r="P360" s="26"/>
      <c r="Q360" s="26"/>
    </row>
    <row r="361" spans="1:17" ht="39.950000000000003" customHeight="1">
      <c r="A361" s="26"/>
      <c r="B361" s="322"/>
      <c r="C361" s="325"/>
      <c r="D361" s="333"/>
      <c r="E361" s="39" t="str">
        <f>'高額レセ疾病傾向(患者数順)'!$C$8</f>
        <v>0903</v>
      </c>
      <c r="F361" s="132" t="str">
        <f>'高額レセ疾病傾向(患者数順)'!$D$8</f>
        <v>その他の心疾患</v>
      </c>
      <c r="G361" s="132" t="s">
        <v>713</v>
      </c>
      <c r="H361" s="40">
        <v>26</v>
      </c>
      <c r="I361" s="41">
        <v>70888150</v>
      </c>
      <c r="J361" s="42">
        <v>17418360</v>
      </c>
      <c r="K361" s="40">
        <f t="shared" si="75"/>
        <v>88306510</v>
      </c>
      <c r="L361" s="109">
        <f t="shared" si="74"/>
        <v>3396404.230769231</v>
      </c>
      <c r="M361" s="242">
        <f t="shared" ref="M361:M364" si="83">IFERROR(H361/$Q$76,"-")</f>
        <v>1.1154011154011155E-2</v>
      </c>
      <c r="N361" s="26"/>
      <c r="O361" s="26"/>
      <c r="P361" s="26"/>
      <c r="Q361" s="26"/>
    </row>
    <row r="362" spans="1:17" ht="39.950000000000003" customHeight="1">
      <c r="A362" s="26"/>
      <c r="B362" s="322"/>
      <c r="C362" s="325"/>
      <c r="D362" s="333"/>
      <c r="E362" s="39" t="str">
        <f>'高額レセ疾病傾向(患者数順)'!$C$9</f>
        <v>2220</v>
      </c>
      <c r="F362" s="132" t="str">
        <f>'高額レセ疾病傾向(患者数順)'!$D$9</f>
        <v>その他の特殊目的用コード</v>
      </c>
      <c r="G362" s="132" t="s">
        <v>680</v>
      </c>
      <c r="H362" s="40">
        <v>13</v>
      </c>
      <c r="I362" s="41">
        <v>36228830</v>
      </c>
      <c r="J362" s="42">
        <v>3938580</v>
      </c>
      <c r="K362" s="40">
        <f t="shared" si="75"/>
        <v>40167410</v>
      </c>
      <c r="L362" s="109">
        <f t="shared" si="74"/>
        <v>3089800.769230769</v>
      </c>
      <c r="M362" s="242">
        <f t="shared" si="83"/>
        <v>5.5770055770055773E-3</v>
      </c>
      <c r="N362" s="26"/>
      <c r="O362" s="26"/>
      <c r="P362" s="26"/>
      <c r="Q362" s="26"/>
    </row>
    <row r="363" spans="1:17" ht="39.950000000000003" customHeight="1">
      <c r="A363" s="26"/>
      <c r="B363" s="322"/>
      <c r="C363" s="325"/>
      <c r="D363" s="333"/>
      <c r="E363" s="39" t="str">
        <f>'高額レセ疾病傾向(患者数順)'!$C$10</f>
        <v>0210</v>
      </c>
      <c r="F363" s="132" t="str">
        <f>'高額レセ疾病傾向(患者数順)'!$D$10</f>
        <v>その他の悪性新生物＜腫瘍＞</v>
      </c>
      <c r="G363" s="132" t="s">
        <v>759</v>
      </c>
      <c r="H363" s="40">
        <v>21</v>
      </c>
      <c r="I363" s="41">
        <v>39193050</v>
      </c>
      <c r="J363" s="42">
        <v>27013180</v>
      </c>
      <c r="K363" s="40">
        <f t="shared" si="75"/>
        <v>66206230</v>
      </c>
      <c r="L363" s="109">
        <f t="shared" si="74"/>
        <v>3152677.6190476189</v>
      </c>
      <c r="M363" s="242">
        <f t="shared" si="83"/>
        <v>9.0090090090090089E-3</v>
      </c>
      <c r="N363" s="26"/>
      <c r="O363" s="26"/>
      <c r="P363" s="26"/>
      <c r="Q363" s="26"/>
    </row>
    <row r="364" spans="1:17" ht="39.950000000000003" customHeight="1" thickBot="1">
      <c r="A364" s="26"/>
      <c r="B364" s="323"/>
      <c r="C364" s="326"/>
      <c r="D364" s="334"/>
      <c r="E364" s="43" t="str">
        <f>'高額レセ疾病傾向(患者数順)'!$C$11</f>
        <v>1011</v>
      </c>
      <c r="F364" s="133" t="str">
        <f>'高額レセ疾病傾向(患者数順)'!$D$11</f>
        <v>その他の呼吸器系の疾患</v>
      </c>
      <c r="G364" s="133" t="s">
        <v>688</v>
      </c>
      <c r="H364" s="44">
        <v>15</v>
      </c>
      <c r="I364" s="45">
        <v>24007260</v>
      </c>
      <c r="J364" s="46">
        <v>11974270</v>
      </c>
      <c r="K364" s="44">
        <f t="shared" si="75"/>
        <v>35981530</v>
      </c>
      <c r="L364" s="110">
        <f t="shared" si="74"/>
        <v>2398768.6666666665</v>
      </c>
      <c r="M364" s="243">
        <f t="shared" si="83"/>
        <v>6.4350064350064346E-3</v>
      </c>
      <c r="N364" s="26"/>
      <c r="O364" s="26"/>
      <c r="P364" s="26"/>
      <c r="Q364" s="26"/>
    </row>
    <row r="365" spans="1:17" ht="39.950000000000003" customHeight="1">
      <c r="A365" s="26"/>
      <c r="B365" s="321">
        <v>73</v>
      </c>
      <c r="C365" s="324" t="s">
        <v>28</v>
      </c>
      <c r="D365" s="332">
        <f>Q77</f>
        <v>3173</v>
      </c>
      <c r="E365" s="47" t="str">
        <f>'高額レセ疾病傾向(患者数順)'!$C$7</f>
        <v>1901</v>
      </c>
      <c r="F365" s="131" t="str">
        <f>'高額レセ疾病傾向(患者数順)'!$D$7</f>
        <v>骨折</v>
      </c>
      <c r="G365" s="131" t="s">
        <v>760</v>
      </c>
      <c r="H365" s="88">
        <v>47</v>
      </c>
      <c r="I365" s="89">
        <v>90713260</v>
      </c>
      <c r="J365" s="90">
        <v>22312030</v>
      </c>
      <c r="K365" s="88">
        <f t="shared" si="75"/>
        <v>113025290</v>
      </c>
      <c r="L365" s="111">
        <f t="shared" si="74"/>
        <v>2404793.4042553189</v>
      </c>
      <c r="M365" s="241">
        <f>IFERROR(H365/$Q$77,"-")</f>
        <v>1.481248030255279E-2</v>
      </c>
      <c r="N365" s="26"/>
      <c r="O365" s="26"/>
      <c r="P365" s="26"/>
      <c r="Q365" s="26"/>
    </row>
    <row r="366" spans="1:17" ht="39.950000000000003" customHeight="1">
      <c r="A366" s="26"/>
      <c r="B366" s="322"/>
      <c r="C366" s="325"/>
      <c r="D366" s="333"/>
      <c r="E366" s="39" t="str">
        <f>'高額レセ疾病傾向(患者数順)'!$C$8</f>
        <v>0903</v>
      </c>
      <c r="F366" s="132" t="str">
        <f>'高額レセ疾病傾向(患者数順)'!$D$8</f>
        <v>その他の心疾患</v>
      </c>
      <c r="G366" s="132" t="s">
        <v>761</v>
      </c>
      <c r="H366" s="40">
        <v>26</v>
      </c>
      <c r="I366" s="41">
        <v>63034250</v>
      </c>
      <c r="J366" s="42">
        <v>10151190</v>
      </c>
      <c r="K366" s="40">
        <f t="shared" si="75"/>
        <v>73185440</v>
      </c>
      <c r="L366" s="109">
        <f t="shared" si="74"/>
        <v>2814824.6153846155</v>
      </c>
      <c r="M366" s="242">
        <f t="shared" ref="M366:M369" si="84">IFERROR(H366/$Q$77,"-")</f>
        <v>8.1941380397100531E-3</v>
      </c>
      <c r="N366" s="26"/>
      <c r="O366" s="26"/>
      <c r="P366" s="26"/>
      <c r="Q366" s="26"/>
    </row>
    <row r="367" spans="1:17" ht="39.950000000000003" customHeight="1">
      <c r="A367" s="26"/>
      <c r="B367" s="322"/>
      <c r="C367" s="325"/>
      <c r="D367" s="333"/>
      <c r="E367" s="39" t="str">
        <f>'高額レセ疾病傾向(患者数順)'!$C$9</f>
        <v>2220</v>
      </c>
      <c r="F367" s="132" t="str">
        <f>'高額レセ疾病傾向(患者数順)'!$D$9</f>
        <v>その他の特殊目的用コード</v>
      </c>
      <c r="G367" s="132" t="s">
        <v>680</v>
      </c>
      <c r="H367" s="40">
        <v>21</v>
      </c>
      <c r="I367" s="41">
        <v>64192110</v>
      </c>
      <c r="J367" s="42">
        <v>8035400</v>
      </c>
      <c r="K367" s="40">
        <f t="shared" si="75"/>
        <v>72227510</v>
      </c>
      <c r="L367" s="109">
        <f t="shared" si="74"/>
        <v>3439405.2380952379</v>
      </c>
      <c r="M367" s="242">
        <f t="shared" si="84"/>
        <v>6.6183422628427356E-3</v>
      </c>
      <c r="N367" s="26"/>
      <c r="O367" s="26"/>
      <c r="P367" s="26"/>
      <c r="Q367" s="26"/>
    </row>
    <row r="368" spans="1:17" ht="39.950000000000003" customHeight="1">
      <c r="A368" s="26"/>
      <c r="B368" s="322"/>
      <c r="C368" s="325"/>
      <c r="D368" s="333"/>
      <c r="E368" s="39" t="str">
        <f>'高額レセ疾病傾向(患者数順)'!$C$10</f>
        <v>0210</v>
      </c>
      <c r="F368" s="132" t="str">
        <f>'高額レセ疾病傾向(患者数順)'!$D$10</f>
        <v>その他の悪性新生物＜腫瘍＞</v>
      </c>
      <c r="G368" s="132" t="s">
        <v>762</v>
      </c>
      <c r="H368" s="40">
        <v>26</v>
      </c>
      <c r="I368" s="41">
        <v>45797710</v>
      </c>
      <c r="J368" s="42">
        <v>89834010</v>
      </c>
      <c r="K368" s="40">
        <f t="shared" si="75"/>
        <v>135631720</v>
      </c>
      <c r="L368" s="109">
        <f t="shared" si="74"/>
        <v>5216604.615384615</v>
      </c>
      <c r="M368" s="242">
        <f t="shared" si="84"/>
        <v>8.1941380397100531E-3</v>
      </c>
      <c r="N368" s="26"/>
      <c r="O368" s="26"/>
      <c r="P368" s="26"/>
      <c r="Q368" s="26"/>
    </row>
    <row r="369" spans="1:17" ht="39.950000000000003" customHeight="1" thickBot="1">
      <c r="A369" s="26"/>
      <c r="B369" s="323"/>
      <c r="C369" s="326"/>
      <c r="D369" s="334"/>
      <c r="E369" s="43" t="str">
        <f>'高額レセ疾病傾向(患者数順)'!$C$11</f>
        <v>1011</v>
      </c>
      <c r="F369" s="133" t="str">
        <f>'高額レセ疾病傾向(患者数順)'!$D$11</f>
        <v>その他の呼吸器系の疾患</v>
      </c>
      <c r="G369" s="133" t="s">
        <v>763</v>
      </c>
      <c r="H369" s="44">
        <v>25</v>
      </c>
      <c r="I369" s="45">
        <v>57400080</v>
      </c>
      <c r="J369" s="46">
        <v>11394030</v>
      </c>
      <c r="K369" s="44">
        <f t="shared" si="75"/>
        <v>68794110</v>
      </c>
      <c r="L369" s="110">
        <f t="shared" si="74"/>
        <v>2751764.4</v>
      </c>
      <c r="M369" s="242">
        <f t="shared" si="84"/>
        <v>7.8789788843365901E-3</v>
      </c>
      <c r="N369" s="26"/>
      <c r="O369" s="26"/>
      <c r="P369" s="26"/>
      <c r="Q369" s="26"/>
    </row>
    <row r="370" spans="1:17" ht="39.950000000000003" customHeight="1">
      <c r="A370" s="26"/>
      <c r="B370" s="321">
        <v>74</v>
      </c>
      <c r="C370" s="324" t="s">
        <v>29</v>
      </c>
      <c r="D370" s="332">
        <f>Q78</f>
        <v>1448</v>
      </c>
      <c r="E370" s="47" t="str">
        <f>'高額レセ疾病傾向(患者数順)'!$C$7</f>
        <v>1901</v>
      </c>
      <c r="F370" s="131" t="str">
        <f>'高額レセ疾病傾向(患者数順)'!$D$7</f>
        <v>骨折</v>
      </c>
      <c r="G370" s="131" t="s">
        <v>748</v>
      </c>
      <c r="H370" s="88">
        <v>23</v>
      </c>
      <c r="I370" s="89">
        <v>52223300</v>
      </c>
      <c r="J370" s="90">
        <v>7603770</v>
      </c>
      <c r="K370" s="88">
        <f t="shared" si="75"/>
        <v>59827070</v>
      </c>
      <c r="L370" s="111">
        <f t="shared" si="74"/>
        <v>2601176.9565217393</v>
      </c>
      <c r="M370" s="241">
        <f>IFERROR(H370/$Q$78,"-")</f>
        <v>1.5883977900552487E-2</v>
      </c>
      <c r="N370" s="26"/>
      <c r="O370" s="26"/>
      <c r="P370" s="26"/>
      <c r="Q370" s="26"/>
    </row>
    <row r="371" spans="1:17" ht="39.950000000000003" customHeight="1">
      <c r="A371" s="26"/>
      <c r="B371" s="322"/>
      <c r="C371" s="325"/>
      <c r="D371" s="333"/>
      <c r="E371" s="39" t="str">
        <f>'高額レセ疾病傾向(患者数順)'!$C$8</f>
        <v>0903</v>
      </c>
      <c r="F371" s="132" t="str">
        <f>'高額レセ疾病傾向(患者数順)'!$D$8</f>
        <v>その他の心疾患</v>
      </c>
      <c r="G371" s="132" t="s">
        <v>764</v>
      </c>
      <c r="H371" s="40">
        <v>16</v>
      </c>
      <c r="I371" s="41">
        <v>54820780</v>
      </c>
      <c r="J371" s="42">
        <v>8241440</v>
      </c>
      <c r="K371" s="40">
        <f t="shared" si="75"/>
        <v>63062220</v>
      </c>
      <c r="L371" s="109">
        <f t="shared" si="74"/>
        <v>3941388.75</v>
      </c>
      <c r="M371" s="242">
        <f t="shared" ref="M371:M374" si="85">IFERROR(H371/$Q$78,"-")</f>
        <v>1.1049723756906077E-2</v>
      </c>
      <c r="N371" s="26"/>
      <c r="O371" s="26"/>
      <c r="P371" s="26"/>
      <c r="Q371" s="26"/>
    </row>
    <row r="372" spans="1:17" ht="39.950000000000003" customHeight="1">
      <c r="A372" s="26"/>
      <c r="B372" s="322"/>
      <c r="C372" s="325"/>
      <c r="D372" s="333"/>
      <c r="E372" s="39" t="str">
        <f>'高額レセ疾病傾向(患者数順)'!$C$9</f>
        <v>2220</v>
      </c>
      <c r="F372" s="132" t="str">
        <f>'高額レセ疾病傾向(患者数順)'!$D$9</f>
        <v>その他の特殊目的用コード</v>
      </c>
      <c r="G372" s="132" t="s">
        <v>730</v>
      </c>
      <c r="H372" s="40">
        <v>10</v>
      </c>
      <c r="I372" s="41">
        <v>27878970</v>
      </c>
      <c r="J372" s="42">
        <v>4893770</v>
      </c>
      <c r="K372" s="40">
        <f t="shared" si="75"/>
        <v>32772740</v>
      </c>
      <c r="L372" s="109">
        <f t="shared" si="74"/>
        <v>3277274</v>
      </c>
      <c r="M372" s="242">
        <f t="shared" si="85"/>
        <v>6.9060773480662981E-3</v>
      </c>
      <c r="N372" s="26"/>
      <c r="O372" s="26"/>
      <c r="P372" s="26"/>
      <c r="Q372" s="26"/>
    </row>
    <row r="373" spans="1:17" ht="39.950000000000003" customHeight="1">
      <c r="A373" s="26"/>
      <c r="B373" s="322"/>
      <c r="C373" s="325"/>
      <c r="D373" s="333"/>
      <c r="E373" s="39" t="str">
        <f>'高額レセ疾病傾向(患者数順)'!$C$10</f>
        <v>0210</v>
      </c>
      <c r="F373" s="132" t="str">
        <f>'高額レセ疾病傾向(患者数順)'!$D$10</f>
        <v>その他の悪性新生物＜腫瘍＞</v>
      </c>
      <c r="G373" s="132" t="s">
        <v>765</v>
      </c>
      <c r="H373" s="40">
        <v>10</v>
      </c>
      <c r="I373" s="41">
        <v>9754210</v>
      </c>
      <c r="J373" s="42">
        <v>35009310</v>
      </c>
      <c r="K373" s="40">
        <f t="shared" si="75"/>
        <v>44763520</v>
      </c>
      <c r="L373" s="109">
        <f t="shared" si="74"/>
        <v>4476352</v>
      </c>
      <c r="M373" s="242">
        <f t="shared" si="85"/>
        <v>6.9060773480662981E-3</v>
      </c>
      <c r="N373" s="26"/>
      <c r="O373" s="26"/>
      <c r="P373" s="26"/>
      <c r="Q373" s="26"/>
    </row>
    <row r="374" spans="1:17" ht="39.950000000000003" customHeight="1" thickBot="1">
      <c r="A374" s="26"/>
      <c r="B374" s="322"/>
      <c r="C374" s="325"/>
      <c r="D374" s="333"/>
      <c r="E374" s="48" t="str">
        <f>'高額レセ疾病傾向(患者数順)'!$C$11</f>
        <v>1011</v>
      </c>
      <c r="F374" s="134" t="str">
        <f>'高額レセ疾病傾向(患者数順)'!$D$11</f>
        <v>その他の呼吸器系の疾患</v>
      </c>
      <c r="G374" s="134" t="s">
        <v>766</v>
      </c>
      <c r="H374" s="91">
        <v>12</v>
      </c>
      <c r="I374" s="92">
        <v>32146860</v>
      </c>
      <c r="J374" s="46">
        <v>3993320</v>
      </c>
      <c r="K374" s="44">
        <f>IF(SUM(I374:J374)=0,"-",SUM(I374:J374))</f>
        <v>36140180</v>
      </c>
      <c r="L374" s="110">
        <f t="shared" si="74"/>
        <v>3011681.6666666665</v>
      </c>
      <c r="M374" s="245">
        <f t="shared" si="85"/>
        <v>8.2872928176795577E-3</v>
      </c>
      <c r="N374" s="26"/>
      <c r="O374" s="26"/>
      <c r="P374" s="26"/>
      <c r="Q374" s="26"/>
    </row>
    <row r="375" spans="1:17" ht="39.950000000000003" customHeight="1" thickTop="1">
      <c r="A375" s="26"/>
      <c r="B375" s="335" t="s">
        <v>236</v>
      </c>
      <c r="C375" s="336"/>
      <c r="D375" s="339">
        <f>Q79</f>
        <v>1366377</v>
      </c>
      <c r="E375" s="35" t="str">
        <f>'高額レセ疾病傾向(患者数順)'!$C$7</f>
        <v>1901</v>
      </c>
      <c r="F375" s="135" t="str">
        <f>'高額レセ疾病傾向(患者数順)'!$D$7</f>
        <v>骨折</v>
      </c>
      <c r="G375" s="135" t="str">
        <f>'高額レセ疾病傾向(患者数順)'!$E$7</f>
        <v>大腿骨頚部骨折，大腿骨転子部骨折，腰椎圧迫骨折</v>
      </c>
      <c r="H375" s="36">
        <f>'高額レセ疾病傾向(患者数順)'!$F$7</f>
        <v>22648</v>
      </c>
      <c r="I375" s="37">
        <f>'高額レセ疾病傾向(患者数順)'!$G$7</f>
        <v>59679397350</v>
      </c>
      <c r="J375" s="38">
        <f>'高額レセ疾病傾向(患者数順)'!$H$7</f>
        <v>8988642730</v>
      </c>
      <c r="K375" s="36">
        <f>'高額レセ疾病傾向(患者数順)'!$I$7</f>
        <v>68668040080</v>
      </c>
      <c r="L375" s="36">
        <f>'高額レセ疾病傾向(患者数順)'!J7</f>
        <v>3031969.2723419298</v>
      </c>
      <c r="M375" s="250">
        <f>'高額レセ疾病傾向(患者数順)'!K7</f>
        <v>1.6575220455262347E-2</v>
      </c>
      <c r="N375" s="26"/>
      <c r="O375" s="26"/>
      <c r="P375" s="26"/>
      <c r="Q375" s="26"/>
    </row>
    <row r="376" spans="1:17" ht="39.950000000000003" customHeight="1">
      <c r="A376" s="26"/>
      <c r="B376" s="337"/>
      <c r="C376" s="325"/>
      <c r="D376" s="333"/>
      <c r="E376" s="39" t="str">
        <f>'高額レセ疾病傾向(患者数順)'!$C$8</f>
        <v>0903</v>
      </c>
      <c r="F376" s="132" t="str">
        <f>'高額レセ疾病傾向(患者数順)'!$D$8</f>
        <v>その他の心疾患</v>
      </c>
      <c r="G376" s="132" t="str">
        <f>'高額レセ疾病傾向(患者数順)'!$E$8</f>
        <v>うっ血性心不全，慢性心不全，慢性うっ血性心不全</v>
      </c>
      <c r="H376" s="40">
        <f>'高額レセ疾病傾向(患者数順)'!$F$8</f>
        <v>16344</v>
      </c>
      <c r="I376" s="41">
        <f>'高額レセ疾病傾向(患者数順)'!$G$8</f>
        <v>45155390140</v>
      </c>
      <c r="J376" s="42">
        <f>'高額レセ疾病傾向(患者数順)'!$H$8</f>
        <v>10372942550</v>
      </c>
      <c r="K376" s="40">
        <f>'高額レセ疾病傾向(患者数順)'!$I$8</f>
        <v>55528332690</v>
      </c>
      <c r="L376" s="251">
        <f>'高額レセ疾病傾向(患者数順)'!J8</f>
        <v>3397475.0789280501</v>
      </c>
      <c r="M376" s="242">
        <f>'高額レセ疾病傾向(患者数順)'!K8</f>
        <v>1.1961559657400556E-2</v>
      </c>
      <c r="N376" s="26"/>
      <c r="O376" s="26"/>
      <c r="P376" s="26"/>
      <c r="Q376" s="26"/>
    </row>
    <row r="377" spans="1:17" ht="39.950000000000003" customHeight="1">
      <c r="A377" s="26"/>
      <c r="B377" s="337"/>
      <c r="C377" s="325"/>
      <c r="D377" s="333"/>
      <c r="E377" s="39" t="str">
        <f>'高額レセ疾病傾向(患者数順)'!$C$9</f>
        <v>2220</v>
      </c>
      <c r="F377" s="132" t="str">
        <f>'高額レセ疾病傾向(患者数順)'!$D$9</f>
        <v>その他の特殊目的用コード</v>
      </c>
      <c r="G377" s="132" t="str">
        <f>'高額レセ疾病傾向(患者数順)'!$E$9</f>
        <v>ＣＯＶＩＤ－１９，ＣＯＶＩＤ－１９肺炎，ＣＯＶＩＤ－１９・ウイルス同定</v>
      </c>
      <c r="H377" s="40">
        <f>'高額レセ疾病傾向(患者数順)'!$F$9</f>
        <v>13288</v>
      </c>
      <c r="I377" s="41">
        <f>'高額レセ疾病傾向(患者数順)'!$G$9</f>
        <v>32800149970</v>
      </c>
      <c r="J377" s="42">
        <f>'高額レセ疾病傾向(患者数順)'!$H$9</f>
        <v>5913336040</v>
      </c>
      <c r="K377" s="40">
        <f>'高額レセ疾病傾向(患者数順)'!$I$9</f>
        <v>38713486010</v>
      </c>
      <c r="L377" s="244">
        <f>'高額レセ疾病傾向(患者数順)'!J9</f>
        <v>2913417.06878387</v>
      </c>
      <c r="M377" s="242">
        <f>'高額レセ疾病傾向(患者数順)'!K9</f>
        <v>9.7249880523457288E-3</v>
      </c>
      <c r="N377" s="26"/>
      <c r="O377" s="26"/>
      <c r="P377" s="26"/>
      <c r="Q377" s="26"/>
    </row>
    <row r="378" spans="1:17" ht="39.950000000000003" customHeight="1">
      <c r="A378" s="26"/>
      <c r="B378" s="337"/>
      <c r="C378" s="325"/>
      <c r="D378" s="333"/>
      <c r="E378" s="39" t="str">
        <f>'高額レセ疾病傾向(患者数順)'!$C$10</f>
        <v>0210</v>
      </c>
      <c r="F378" s="132" t="str">
        <f>'高額レセ疾病傾向(患者数順)'!$D$10</f>
        <v>その他の悪性新生物＜腫瘍＞</v>
      </c>
      <c r="G378" s="132" t="str">
        <f>'高額レセ疾病傾向(患者数順)'!$E$10</f>
        <v>前立腺癌，膵頭部癌，多発性骨髄腫</v>
      </c>
      <c r="H378" s="40">
        <f>'高額レセ疾病傾向(患者数順)'!$F$10</f>
        <v>12911</v>
      </c>
      <c r="I378" s="41">
        <f>'高額レセ疾病傾向(患者数順)'!$G$10</f>
        <v>25639972490</v>
      </c>
      <c r="J378" s="42">
        <f>'高額レセ疾病傾向(患者数順)'!$H$10</f>
        <v>22975278920</v>
      </c>
      <c r="K378" s="40">
        <f>'高額レセ疾病傾向(患者数順)'!$I$10</f>
        <v>48615251410</v>
      </c>
      <c r="L378" s="91">
        <f>'高額レセ疾病傾向(患者数順)'!J10</f>
        <v>3765413.3227480398</v>
      </c>
      <c r="M378" s="245">
        <f>'高額レセ疾病傾向(患者数順)'!K10</f>
        <v>9.449075913894921E-3</v>
      </c>
      <c r="N378" s="26"/>
      <c r="O378" s="26"/>
      <c r="P378" s="26"/>
      <c r="Q378" s="26"/>
    </row>
    <row r="379" spans="1:17" ht="39.950000000000003" customHeight="1" thickBot="1">
      <c r="A379" s="26"/>
      <c r="B379" s="338"/>
      <c r="C379" s="326"/>
      <c r="D379" s="334"/>
      <c r="E379" s="43" t="str">
        <f>'高額レセ疾病傾向(患者数順)'!$C$11</f>
        <v>1011</v>
      </c>
      <c r="F379" s="133" t="str">
        <f>'高額レセ疾病傾向(患者数順)'!$D$11</f>
        <v>その他の呼吸器系の疾患</v>
      </c>
      <c r="G379" s="133" t="str">
        <f>'高額レセ疾病傾向(患者数順)'!$E$11</f>
        <v>誤嚥性肺炎，間質性肺炎，胸水貯留</v>
      </c>
      <c r="H379" s="44">
        <f>'高額レセ疾病傾向(患者数順)'!$F$11</f>
        <v>11558</v>
      </c>
      <c r="I379" s="45">
        <f>'高額レセ疾病傾向(患者数順)'!$G$11</f>
        <v>27335496490</v>
      </c>
      <c r="J379" s="46">
        <f>'高額レセ疾病傾向(患者数順)'!$H$11</f>
        <v>5928124330</v>
      </c>
      <c r="K379" s="44">
        <f>'高額レセ疾病傾向(患者数順)'!$I$11</f>
        <v>33263620820</v>
      </c>
      <c r="L379" s="44">
        <f>'高額レセ疾病傾向(患者数順)'!J11</f>
        <v>2877973.7688181298</v>
      </c>
      <c r="M379" s="243">
        <f>'高額レセ疾病傾向(患者数順)'!K11</f>
        <v>8.4588660377040888E-3</v>
      </c>
      <c r="N379" s="26"/>
      <c r="O379" s="26"/>
      <c r="P379" s="26"/>
      <c r="Q379" s="26"/>
    </row>
    <row r="380" spans="1:17" ht="13.5" customHeight="1">
      <c r="A380" s="26"/>
      <c r="B380" s="14" t="s">
        <v>492</v>
      </c>
      <c r="C380" s="26"/>
      <c r="D380" s="14"/>
      <c r="E380" s="238"/>
      <c r="F380" s="238"/>
      <c r="G380" s="238"/>
      <c r="H380" s="238"/>
      <c r="I380" s="238"/>
      <c r="J380" s="26"/>
      <c r="K380" s="26"/>
      <c r="L380" s="26"/>
      <c r="M380" s="26"/>
      <c r="N380" s="26"/>
      <c r="O380" s="26"/>
      <c r="P380" s="26"/>
      <c r="Q380" s="26"/>
    </row>
    <row r="381" spans="1:17" ht="13.5" customHeight="1">
      <c r="A381" s="26"/>
      <c r="B381" s="200" t="s">
        <v>193</v>
      </c>
      <c r="C381" s="26"/>
      <c r="D381" s="200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3.5" customHeight="1">
      <c r="A382" s="26"/>
      <c r="B382" s="239" t="s">
        <v>119</v>
      </c>
      <c r="C382" s="26"/>
      <c r="D382" s="239"/>
      <c r="E382" s="26"/>
      <c r="F382" s="26"/>
      <c r="G382" s="137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3.5" customHeight="1">
      <c r="A383" s="26"/>
      <c r="B383" s="239" t="s">
        <v>210</v>
      </c>
      <c r="C383" s="26"/>
      <c r="D383" s="239"/>
      <c r="E383" s="26"/>
      <c r="F383" s="26"/>
      <c r="G383" s="137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3.5" customHeight="1">
      <c r="A384" s="26"/>
      <c r="B384" s="239" t="s">
        <v>233</v>
      </c>
      <c r="C384" s="26"/>
      <c r="D384" s="239"/>
      <c r="E384" s="26"/>
      <c r="F384" s="26"/>
      <c r="G384" s="137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3.5" customHeight="1">
      <c r="A385" s="26"/>
      <c r="B385" s="239" t="s">
        <v>120</v>
      </c>
      <c r="C385" s="26"/>
      <c r="D385" s="239"/>
      <c r="E385" s="26"/>
      <c r="F385" s="26"/>
      <c r="G385" s="137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</sheetData>
  <mergeCells count="233">
    <mergeCell ref="M3:M4"/>
    <mergeCell ref="D355:D359"/>
    <mergeCell ref="D360:D364"/>
    <mergeCell ref="D365:D369"/>
    <mergeCell ref="D370:D374"/>
    <mergeCell ref="D375:D379"/>
    <mergeCell ref="D330:D334"/>
    <mergeCell ref="D335:D339"/>
    <mergeCell ref="D340:D344"/>
    <mergeCell ref="D345:D349"/>
    <mergeCell ref="D350:D354"/>
    <mergeCell ref="D305:D309"/>
    <mergeCell ref="D310:D314"/>
    <mergeCell ref="D315:D319"/>
    <mergeCell ref="D320:D324"/>
    <mergeCell ref="D325:D329"/>
    <mergeCell ref="D280:D284"/>
    <mergeCell ref="D285:D289"/>
    <mergeCell ref="D290:D294"/>
    <mergeCell ref="D295:D299"/>
    <mergeCell ref="D300:D304"/>
    <mergeCell ref="D255:D259"/>
    <mergeCell ref="D260:D264"/>
    <mergeCell ref="D265:D269"/>
    <mergeCell ref="D270:D274"/>
    <mergeCell ref="D275:D279"/>
    <mergeCell ref="D230:D234"/>
    <mergeCell ref="D235:D239"/>
    <mergeCell ref="D240:D244"/>
    <mergeCell ref="D245:D249"/>
    <mergeCell ref="D250:D254"/>
    <mergeCell ref="D205:D209"/>
    <mergeCell ref="D210:D214"/>
    <mergeCell ref="D215:D219"/>
    <mergeCell ref="D220:D224"/>
    <mergeCell ref="D225:D229"/>
    <mergeCell ref="D180:D184"/>
    <mergeCell ref="D185:D189"/>
    <mergeCell ref="D190:D194"/>
    <mergeCell ref="D195:D199"/>
    <mergeCell ref="D200:D204"/>
    <mergeCell ref="D155:D159"/>
    <mergeCell ref="D160:D164"/>
    <mergeCell ref="D165:D169"/>
    <mergeCell ref="D170:D174"/>
    <mergeCell ref="D175:D179"/>
    <mergeCell ref="D130:D134"/>
    <mergeCell ref="D135:D139"/>
    <mergeCell ref="D140:D144"/>
    <mergeCell ref="D145:D149"/>
    <mergeCell ref="D150:D154"/>
    <mergeCell ref="D105:D109"/>
    <mergeCell ref="D110:D114"/>
    <mergeCell ref="D115:D119"/>
    <mergeCell ref="D120:D124"/>
    <mergeCell ref="D125:D129"/>
    <mergeCell ref="D80:D84"/>
    <mergeCell ref="D85:D89"/>
    <mergeCell ref="D90:D94"/>
    <mergeCell ref="D95:D99"/>
    <mergeCell ref="D100:D104"/>
    <mergeCell ref="D55:D59"/>
    <mergeCell ref="D60:D64"/>
    <mergeCell ref="D65:D69"/>
    <mergeCell ref="D70:D74"/>
    <mergeCell ref="D75:D79"/>
    <mergeCell ref="D30:D34"/>
    <mergeCell ref="D35:D39"/>
    <mergeCell ref="D40:D44"/>
    <mergeCell ref="D45:D49"/>
    <mergeCell ref="D50:D54"/>
    <mergeCell ref="C360:C364"/>
    <mergeCell ref="C365:C369"/>
    <mergeCell ref="C370:C374"/>
    <mergeCell ref="C330:C334"/>
    <mergeCell ref="C335:C339"/>
    <mergeCell ref="C340:C344"/>
    <mergeCell ref="C345:C349"/>
    <mergeCell ref="C350:C354"/>
    <mergeCell ref="C355:C359"/>
    <mergeCell ref="C325:C329"/>
    <mergeCell ref="C270:C27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265:C269"/>
    <mergeCell ref="C210:C21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05:C209"/>
    <mergeCell ref="C150:C15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145:C149"/>
    <mergeCell ref="C90:C9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85:C89"/>
    <mergeCell ref="C30:C3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25:C29"/>
    <mergeCell ref="C3:C4"/>
    <mergeCell ref="E3:F4"/>
    <mergeCell ref="G3:G4"/>
    <mergeCell ref="H3:H4"/>
    <mergeCell ref="D25:D29"/>
    <mergeCell ref="L3:L4"/>
    <mergeCell ref="C5:C9"/>
    <mergeCell ref="C10:C14"/>
    <mergeCell ref="C15:C19"/>
    <mergeCell ref="C20:C24"/>
    <mergeCell ref="I3:K3"/>
    <mergeCell ref="D3:D4"/>
    <mergeCell ref="D5:D9"/>
    <mergeCell ref="D10:D14"/>
    <mergeCell ref="D15:D19"/>
    <mergeCell ref="D20:D2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75:C379"/>
    <mergeCell ref="B360:B364"/>
    <mergeCell ref="B365:B369"/>
    <mergeCell ref="B370:B37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  <mergeCell ref="C315:C319"/>
    <mergeCell ref="C320:C324"/>
  </mergeCells>
  <phoneticPr fontId="4"/>
  <pageMargins left="0.59055118110236227" right="0.43307086614173229" top="0.74803149606299213" bottom="0.74803149606299213" header="0.31496062992125984" footer="0.31496062992125984"/>
  <pageSetup paperSize="8" scale="62" orientation="landscape" r:id="rId1"/>
  <headerFooter>
    <oddHeader>&amp;R&amp;"ＭＳ 明朝,標準"&amp;12 2-2.高額レセプトの件数及び医療費</oddHeader>
  </headerFooter>
  <ignoredErrors>
    <ignoredError sqref="K5:K374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Q385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375" style="3" customWidth="1"/>
    <col min="3" max="3" width="11.625" style="3" customWidth="1"/>
    <col min="4" max="4" width="9.75" style="3" customWidth="1"/>
    <col min="5" max="5" width="6" style="3" customWidth="1"/>
    <col min="6" max="6" width="22.75" style="3" customWidth="1"/>
    <col min="7" max="7" width="33.125" style="3" customWidth="1"/>
    <col min="8" max="8" width="8.25" style="3" customWidth="1"/>
    <col min="9" max="12" width="9.75" style="3" customWidth="1"/>
    <col min="13" max="13" width="10.25" style="3" customWidth="1"/>
    <col min="14" max="15" width="9" style="3"/>
    <col min="16" max="17" width="15.625" style="3" customWidth="1"/>
    <col min="18" max="16384" width="9" style="3"/>
  </cols>
  <sheetData>
    <row r="1" spans="1:17" ht="16.5" customHeight="1">
      <c r="A1" s="26"/>
      <c r="B1" s="233" t="s">
        <v>387</v>
      </c>
      <c r="C1" s="240"/>
      <c r="D1" s="240"/>
      <c r="E1" s="234"/>
      <c r="F1" s="234"/>
      <c r="G1" s="234"/>
      <c r="H1" s="234"/>
      <c r="I1" s="234"/>
      <c r="J1" s="234"/>
      <c r="K1" s="234"/>
      <c r="L1" s="193"/>
      <c r="M1" s="26"/>
      <c r="N1" s="26"/>
      <c r="O1" s="26"/>
      <c r="P1" s="26"/>
      <c r="Q1" s="26"/>
    </row>
    <row r="2" spans="1:17" ht="16.5" customHeight="1">
      <c r="A2" s="26"/>
      <c r="B2" s="193" t="s">
        <v>383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6"/>
      <c r="N2" s="26"/>
      <c r="O2" s="26"/>
      <c r="P2" s="26"/>
      <c r="Q2" s="26"/>
    </row>
    <row r="3" spans="1:17" ht="25.5" customHeight="1">
      <c r="A3" s="193"/>
      <c r="B3" s="319"/>
      <c r="C3" s="310" t="s">
        <v>121</v>
      </c>
      <c r="D3" s="329" t="s">
        <v>223</v>
      </c>
      <c r="E3" s="310" t="s">
        <v>94</v>
      </c>
      <c r="F3" s="310"/>
      <c r="G3" s="315" t="s">
        <v>230</v>
      </c>
      <c r="H3" s="315" t="s">
        <v>231</v>
      </c>
      <c r="I3" s="315" t="s">
        <v>229</v>
      </c>
      <c r="J3" s="310"/>
      <c r="K3" s="310"/>
      <c r="L3" s="315" t="s">
        <v>232</v>
      </c>
      <c r="M3" s="306" t="s">
        <v>479</v>
      </c>
      <c r="N3" s="26"/>
      <c r="O3" s="26"/>
      <c r="P3" s="50" t="s">
        <v>220</v>
      </c>
      <c r="Q3" s="26"/>
    </row>
    <row r="4" spans="1:17" ht="25.5" customHeight="1" thickBot="1">
      <c r="A4" s="193"/>
      <c r="B4" s="320"/>
      <c r="C4" s="319"/>
      <c r="D4" s="330"/>
      <c r="E4" s="319"/>
      <c r="F4" s="319"/>
      <c r="G4" s="319"/>
      <c r="H4" s="319"/>
      <c r="I4" s="57" t="s">
        <v>91</v>
      </c>
      <c r="J4" s="58" t="s">
        <v>92</v>
      </c>
      <c r="K4" s="59" t="s">
        <v>76</v>
      </c>
      <c r="L4" s="327"/>
      <c r="M4" s="331"/>
      <c r="N4" s="26"/>
      <c r="O4" s="26"/>
      <c r="P4" s="180" t="s">
        <v>117</v>
      </c>
      <c r="Q4" s="188" t="s">
        <v>222</v>
      </c>
    </row>
    <row r="5" spans="1:17" ht="39.950000000000003" customHeight="1">
      <c r="A5" s="26"/>
      <c r="B5" s="321">
        <v>1</v>
      </c>
      <c r="C5" s="324" t="s">
        <v>50</v>
      </c>
      <c r="D5" s="332">
        <f>Q5</f>
        <v>382481</v>
      </c>
      <c r="E5" s="47" t="s">
        <v>123</v>
      </c>
      <c r="F5" s="131" t="s">
        <v>131</v>
      </c>
      <c r="G5" s="131" t="s">
        <v>497</v>
      </c>
      <c r="H5" s="88">
        <v>128</v>
      </c>
      <c r="I5" s="89">
        <v>807449650</v>
      </c>
      <c r="J5" s="90">
        <v>23283530</v>
      </c>
      <c r="K5" s="88">
        <f>SUM(I5:J5)</f>
        <v>830733180</v>
      </c>
      <c r="L5" s="111">
        <f t="shared" ref="L5:L68" si="0">IFERROR(K5/H5,"-")</f>
        <v>6490102.96875</v>
      </c>
      <c r="M5" s="241">
        <f>IFERROR(H5/$Q$5,"-")</f>
        <v>3.3465714636805486E-4</v>
      </c>
      <c r="N5" s="26"/>
      <c r="O5" s="26"/>
      <c r="P5" s="165" t="s">
        <v>226</v>
      </c>
      <c r="Q5" s="120">
        <f>市区町村別_患者数!AM6</f>
        <v>382481</v>
      </c>
    </row>
    <row r="6" spans="1:17" ht="39.950000000000003" customHeight="1">
      <c r="A6" s="26"/>
      <c r="B6" s="322"/>
      <c r="C6" s="325"/>
      <c r="D6" s="333"/>
      <c r="E6" s="39" t="s">
        <v>132</v>
      </c>
      <c r="F6" s="132" t="s">
        <v>140</v>
      </c>
      <c r="G6" s="132" t="s">
        <v>496</v>
      </c>
      <c r="H6" s="40">
        <v>198</v>
      </c>
      <c r="I6" s="41">
        <v>733924410</v>
      </c>
      <c r="J6" s="42">
        <v>545425600</v>
      </c>
      <c r="K6" s="40">
        <f>SUM(I6:J6)</f>
        <v>1279350010</v>
      </c>
      <c r="L6" s="109">
        <f t="shared" si="0"/>
        <v>6461363.6868686872</v>
      </c>
      <c r="M6" s="242">
        <f t="shared" ref="M6:M9" si="1">IFERROR(H6/$Q$5,"-")</f>
        <v>5.1767277328808488E-4</v>
      </c>
      <c r="N6" s="26"/>
      <c r="O6" s="26"/>
      <c r="P6" s="165" t="s">
        <v>95</v>
      </c>
      <c r="Q6" s="120">
        <f>市区町村別_患者数!AM7</f>
        <v>14656</v>
      </c>
    </row>
    <row r="7" spans="1:17" ht="39.950000000000003" customHeight="1">
      <c r="A7" s="26"/>
      <c r="B7" s="322"/>
      <c r="C7" s="325"/>
      <c r="D7" s="333"/>
      <c r="E7" s="39" t="s">
        <v>134</v>
      </c>
      <c r="F7" s="132" t="s">
        <v>142</v>
      </c>
      <c r="G7" s="132" t="s">
        <v>499</v>
      </c>
      <c r="H7" s="40">
        <v>397</v>
      </c>
      <c r="I7" s="41">
        <v>1657655480</v>
      </c>
      <c r="J7" s="42">
        <v>675405700</v>
      </c>
      <c r="K7" s="40">
        <f t="shared" ref="K7:K69" si="2">SUM(I7:J7)</f>
        <v>2333061180</v>
      </c>
      <c r="L7" s="109">
        <f t="shared" si="0"/>
        <v>5876728.4130982365</v>
      </c>
      <c r="M7" s="242">
        <f t="shared" si="1"/>
        <v>1.0379600555321703E-3</v>
      </c>
      <c r="N7" s="26"/>
      <c r="O7" s="26"/>
      <c r="P7" s="165" t="s">
        <v>96</v>
      </c>
      <c r="Q7" s="120">
        <f>市区町村別_患者数!AM8</f>
        <v>9306</v>
      </c>
    </row>
    <row r="8" spans="1:17" ht="39.950000000000003" customHeight="1">
      <c r="A8" s="26"/>
      <c r="B8" s="322"/>
      <c r="C8" s="325"/>
      <c r="D8" s="333"/>
      <c r="E8" s="39" t="s">
        <v>122</v>
      </c>
      <c r="F8" s="132" t="s">
        <v>138</v>
      </c>
      <c r="G8" s="132" t="s">
        <v>498</v>
      </c>
      <c r="H8" s="40">
        <v>1890</v>
      </c>
      <c r="I8" s="41">
        <v>5572671780</v>
      </c>
      <c r="J8" s="42">
        <v>5507705020</v>
      </c>
      <c r="K8" s="40">
        <f t="shared" si="2"/>
        <v>11080376800</v>
      </c>
      <c r="L8" s="109">
        <f t="shared" si="0"/>
        <v>5862633.2275132276</v>
      </c>
      <c r="M8" s="242">
        <f t="shared" si="1"/>
        <v>4.9414219268408104E-3</v>
      </c>
      <c r="N8" s="26"/>
      <c r="O8" s="26"/>
      <c r="P8" s="165" t="s">
        <v>97</v>
      </c>
      <c r="Q8" s="120">
        <f>市区町村別_患者数!AM9</f>
        <v>10425</v>
      </c>
    </row>
    <row r="9" spans="1:17" ht="39.950000000000003" customHeight="1" thickBot="1">
      <c r="A9" s="26"/>
      <c r="B9" s="323"/>
      <c r="C9" s="326"/>
      <c r="D9" s="334"/>
      <c r="E9" s="43" t="s">
        <v>276</v>
      </c>
      <c r="F9" s="133" t="s">
        <v>277</v>
      </c>
      <c r="G9" s="133" t="s">
        <v>767</v>
      </c>
      <c r="H9" s="44">
        <v>4</v>
      </c>
      <c r="I9" s="45">
        <v>20338090</v>
      </c>
      <c r="J9" s="46">
        <v>358280</v>
      </c>
      <c r="K9" s="44">
        <f t="shared" si="2"/>
        <v>20696370</v>
      </c>
      <c r="L9" s="110">
        <f t="shared" si="0"/>
        <v>5174092.5</v>
      </c>
      <c r="M9" s="243">
        <f t="shared" si="1"/>
        <v>1.0458035824001714E-5</v>
      </c>
      <c r="N9" s="26"/>
      <c r="O9" s="26"/>
      <c r="P9" s="165" t="s">
        <v>98</v>
      </c>
      <c r="Q9" s="120">
        <f>市区町村別_患者数!AM10</f>
        <v>9340</v>
      </c>
    </row>
    <row r="10" spans="1:17" ht="39.950000000000003" customHeight="1">
      <c r="A10" s="26"/>
      <c r="B10" s="321">
        <v>2</v>
      </c>
      <c r="C10" s="324" t="s">
        <v>95</v>
      </c>
      <c r="D10" s="332">
        <f>Q6</f>
        <v>14656</v>
      </c>
      <c r="E10" s="47" t="s">
        <v>156</v>
      </c>
      <c r="F10" s="131" t="s">
        <v>157</v>
      </c>
      <c r="G10" s="131" t="s">
        <v>280</v>
      </c>
      <c r="H10" s="88">
        <v>1</v>
      </c>
      <c r="I10" s="89">
        <v>7018110</v>
      </c>
      <c r="J10" s="90">
        <v>323360</v>
      </c>
      <c r="K10" s="88">
        <f>SUM(I10:J10)</f>
        <v>7341470</v>
      </c>
      <c r="L10" s="111">
        <f>IFERROR(K10/H10,"-")</f>
        <v>7341470</v>
      </c>
      <c r="M10" s="241">
        <f>IFERROR(H10/$Q$6,"-")</f>
        <v>6.8231441048034931E-5</v>
      </c>
      <c r="N10" s="26"/>
      <c r="O10" s="26"/>
      <c r="P10" s="165" t="s">
        <v>99</v>
      </c>
      <c r="Q10" s="120">
        <f>市区町村別_患者数!AM11</f>
        <v>12774</v>
      </c>
    </row>
    <row r="11" spans="1:17" ht="39.950000000000003" customHeight="1">
      <c r="A11" s="26"/>
      <c r="B11" s="322"/>
      <c r="C11" s="325"/>
      <c r="D11" s="333"/>
      <c r="E11" s="39" t="s">
        <v>160</v>
      </c>
      <c r="F11" s="132" t="s">
        <v>161</v>
      </c>
      <c r="G11" s="132" t="s">
        <v>784</v>
      </c>
      <c r="H11" s="40">
        <v>8</v>
      </c>
      <c r="I11" s="41">
        <v>54247550</v>
      </c>
      <c r="J11" s="42">
        <v>490280</v>
      </c>
      <c r="K11" s="40">
        <f t="shared" si="2"/>
        <v>54737830</v>
      </c>
      <c r="L11" s="109">
        <f t="shared" si="0"/>
        <v>6842228.75</v>
      </c>
      <c r="M11" s="242">
        <f t="shared" ref="M11:M14" si="3">IFERROR(H11/$Q$6,"-")</f>
        <v>5.4585152838427945E-4</v>
      </c>
      <c r="N11" s="26"/>
      <c r="O11" s="26"/>
      <c r="P11" s="165" t="s">
        <v>100</v>
      </c>
      <c r="Q11" s="120">
        <f>市区町村別_患者数!AM12</f>
        <v>11462</v>
      </c>
    </row>
    <row r="12" spans="1:17" ht="39.950000000000003" customHeight="1">
      <c r="A12" s="26"/>
      <c r="B12" s="322"/>
      <c r="C12" s="325"/>
      <c r="D12" s="333"/>
      <c r="E12" s="39" t="s">
        <v>123</v>
      </c>
      <c r="F12" s="132" t="s">
        <v>131</v>
      </c>
      <c r="G12" s="132" t="s">
        <v>785</v>
      </c>
      <c r="H12" s="40">
        <v>6</v>
      </c>
      <c r="I12" s="41">
        <v>39152360</v>
      </c>
      <c r="J12" s="42">
        <v>1445900</v>
      </c>
      <c r="K12" s="40">
        <f t="shared" si="2"/>
        <v>40598260</v>
      </c>
      <c r="L12" s="109">
        <f t="shared" si="0"/>
        <v>6766376.666666667</v>
      </c>
      <c r="M12" s="242">
        <f t="shared" si="3"/>
        <v>4.0938864628820959E-4</v>
      </c>
      <c r="N12" s="26"/>
      <c r="O12" s="26"/>
      <c r="P12" s="165" t="s">
        <v>51</v>
      </c>
      <c r="Q12" s="120">
        <f>市区町村別_患者数!AM13</f>
        <v>9525</v>
      </c>
    </row>
    <row r="13" spans="1:17" ht="39.950000000000003" customHeight="1">
      <c r="A13" s="26"/>
      <c r="B13" s="322"/>
      <c r="C13" s="325"/>
      <c r="D13" s="333"/>
      <c r="E13" s="39" t="s">
        <v>132</v>
      </c>
      <c r="F13" s="132" t="s">
        <v>140</v>
      </c>
      <c r="G13" s="132" t="s">
        <v>786</v>
      </c>
      <c r="H13" s="40">
        <v>11</v>
      </c>
      <c r="I13" s="41">
        <v>39960940</v>
      </c>
      <c r="J13" s="42">
        <v>33657440</v>
      </c>
      <c r="K13" s="40">
        <f t="shared" si="2"/>
        <v>73618380</v>
      </c>
      <c r="L13" s="109">
        <f t="shared" si="0"/>
        <v>6692580</v>
      </c>
      <c r="M13" s="242">
        <f t="shared" si="3"/>
        <v>7.5054585152838429E-4</v>
      </c>
      <c r="N13" s="26"/>
      <c r="O13" s="26"/>
      <c r="P13" s="165" t="s">
        <v>101</v>
      </c>
      <c r="Q13" s="120">
        <f>市区町村別_患者数!AM14</f>
        <v>6207</v>
      </c>
    </row>
    <row r="14" spans="1:17" ht="39.950000000000003" customHeight="1" thickBot="1">
      <c r="A14" s="26"/>
      <c r="B14" s="323"/>
      <c r="C14" s="326"/>
      <c r="D14" s="334"/>
      <c r="E14" s="43" t="s">
        <v>271</v>
      </c>
      <c r="F14" s="133" t="s">
        <v>272</v>
      </c>
      <c r="G14" s="133" t="s">
        <v>787</v>
      </c>
      <c r="H14" s="44">
        <v>17</v>
      </c>
      <c r="I14" s="45">
        <v>28446750</v>
      </c>
      <c r="J14" s="46">
        <v>79664720</v>
      </c>
      <c r="K14" s="44">
        <f t="shared" si="2"/>
        <v>108111470</v>
      </c>
      <c r="L14" s="110">
        <f t="shared" si="0"/>
        <v>6359498.2352941176</v>
      </c>
      <c r="M14" s="243">
        <f t="shared" si="3"/>
        <v>1.159934497816594E-3</v>
      </c>
      <c r="N14" s="26"/>
      <c r="O14" s="26"/>
      <c r="P14" s="165" t="s">
        <v>52</v>
      </c>
      <c r="Q14" s="120">
        <f>市区町村別_患者数!AM15</f>
        <v>14097</v>
      </c>
    </row>
    <row r="15" spans="1:17" ht="39.950000000000003" customHeight="1">
      <c r="A15" s="26"/>
      <c r="B15" s="321">
        <v>3</v>
      </c>
      <c r="C15" s="324" t="s">
        <v>96</v>
      </c>
      <c r="D15" s="332">
        <f>Q7</f>
        <v>9306</v>
      </c>
      <c r="E15" s="47" t="s">
        <v>123</v>
      </c>
      <c r="F15" s="131" t="s">
        <v>131</v>
      </c>
      <c r="G15" s="131" t="s">
        <v>448</v>
      </c>
      <c r="H15" s="88">
        <v>2</v>
      </c>
      <c r="I15" s="89">
        <v>17939880</v>
      </c>
      <c r="J15" s="90">
        <v>309260</v>
      </c>
      <c r="K15" s="88">
        <f t="shared" si="2"/>
        <v>18249140</v>
      </c>
      <c r="L15" s="111">
        <f t="shared" si="0"/>
        <v>9124570</v>
      </c>
      <c r="M15" s="241">
        <f>IFERROR(H15/$Q$7,"-")</f>
        <v>2.149151085321298E-4</v>
      </c>
      <c r="N15" s="26"/>
      <c r="O15" s="26"/>
      <c r="P15" s="165" t="s">
        <v>53</v>
      </c>
      <c r="Q15" s="120">
        <f>市区町村別_患者数!AM16</f>
        <v>24081</v>
      </c>
    </row>
    <row r="16" spans="1:17" ht="39.950000000000003" customHeight="1">
      <c r="A16" s="26"/>
      <c r="B16" s="322"/>
      <c r="C16" s="325"/>
      <c r="D16" s="333"/>
      <c r="E16" s="39" t="s">
        <v>132</v>
      </c>
      <c r="F16" s="132" t="s">
        <v>140</v>
      </c>
      <c r="G16" s="132" t="s">
        <v>178</v>
      </c>
      <c r="H16" s="40">
        <v>4</v>
      </c>
      <c r="I16" s="41">
        <v>33348570</v>
      </c>
      <c r="J16" s="42">
        <v>2412260</v>
      </c>
      <c r="K16" s="40">
        <f t="shared" si="2"/>
        <v>35760830</v>
      </c>
      <c r="L16" s="109">
        <f t="shared" si="0"/>
        <v>8940207.5</v>
      </c>
      <c r="M16" s="242">
        <f t="shared" ref="M16:M19" si="4">IFERROR(H16/$Q$7,"-")</f>
        <v>4.298302170642596E-4</v>
      </c>
      <c r="N16" s="26"/>
      <c r="O16" s="26"/>
      <c r="P16" s="165" t="s">
        <v>102</v>
      </c>
      <c r="Q16" s="120">
        <f>市区町村別_患者数!AM17</f>
        <v>12454</v>
      </c>
    </row>
    <row r="17" spans="1:17" ht="39.950000000000003" customHeight="1">
      <c r="A17" s="26"/>
      <c r="B17" s="322"/>
      <c r="C17" s="325"/>
      <c r="D17" s="333"/>
      <c r="E17" s="39" t="s">
        <v>320</v>
      </c>
      <c r="F17" s="132" t="s">
        <v>321</v>
      </c>
      <c r="G17" s="132" t="s">
        <v>788</v>
      </c>
      <c r="H17" s="40">
        <v>6</v>
      </c>
      <c r="I17" s="41">
        <v>38119610</v>
      </c>
      <c r="J17" s="42">
        <v>3803710</v>
      </c>
      <c r="K17" s="40">
        <f t="shared" si="2"/>
        <v>41923320</v>
      </c>
      <c r="L17" s="109">
        <f t="shared" si="0"/>
        <v>6987220</v>
      </c>
      <c r="M17" s="242">
        <f t="shared" si="4"/>
        <v>6.4474532559638943E-4</v>
      </c>
      <c r="N17" s="26"/>
      <c r="O17" s="26"/>
      <c r="P17" s="165" t="s">
        <v>103</v>
      </c>
      <c r="Q17" s="120">
        <f>市区町村別_患者数!AM18</f>
        <v>21368</v>
      </c>
    </row>
    <row r="18" spans="1:17" ht="39.950000000000003" customHeight="1">
      <c r="A18" s="26"/>
      <c r="B18" s="322"/>
      <c r="C18" s="325"/>
      <c r="D18" s="333"/>
      <c r="E18" s="39" t="s">
        <v>122</v>
      </c>
      <c r="F18" s="132" t="s">
        <v>138</v>
      </c>
      <c r="G18" s="132" t="s">
        <v>287</v>
      </c>
      <c r="H18" s="40">
        <v>56</v>
      </c>
      <c r="I18" s="41">
        <v>181737670</v>
      </c>
      <c r="J18" s="42">
        <v>176886630</v>
      </c>
      <c r="K18" s="40">
        <f t="shared" si="2"/>
        <v>358624300</v>
      </c>
      <c r="L18" s="109">
        <f t="shared" si="0"/>
        <v>6404005.3571428573</v>
      </c>
      <c r="M18" s="242">
        <f t="shared" si="4"/>
        <v>6.017623038899635E-3</v>
      </c>
      <c r="N18" s="26"/>
      <c r="O18" s="26"/>
      <c r="P18" s="165" t="s">
        <v>104</v>
      </c>
      <c r="Q18" s="120">
        <f>市区町村別_患者数!AM19</f>
        <v>16265</v>
      </c>
    </row>
    <row r="19" spans="1:17" ht="39.950000000000003" customHeight="1" thickBot="1">
      <c r="A19" s="26"/>
      <c r="B19" s="323"/>
      <c r="C19" s="326"/>
      <c r="D19" s="334"/>
      <c r="E19" s="43" t="s">
        <v>134</v>
      </c>
      <c r="F19" s="133" t="s">
        <v>142</v>
      </c>
      <c r="G19" s="133" t="s">
        <v>789</v>
      </c>
      <c r="H19" s="44">
        <v>11</v>
      </c>
      <c r="I19" s="45">
        <v>53266570</v>
      </c>
      <c r="J19" s="46">
        <v>12974290</v>
      </c>
      <c r="K19" s="44">
        <f t="shared" si="2"/>
        <v>66240860</v>
      </c>
      <c r="L19" s="110">
        <f t="shared" si="0"/>
        <v>6021896.3636363633</v>
      </c>
      <c r="M19" s="243">
        <f t="shared" si="4"/>
        <v>1.1820330969267139E-3</v>
      </c>
      <c r="N19" s="26"/>
      <c r="O19" s="26"/>
      <c r="P19" s="165" t="s">
        <v>105</v>
      </c>
      <c r="Q19" s="120">
        <f>市区町村別_患者数!AM20</f>
        <v>26539</v>
      </c>
    </row>
    <row r="20" spans="1:17" ht="39.950000000000003" customHeight="1">
      <c r="A20" s="26"/>
      <c r="B20" s="321">
        <v>4</v>
      </c>
      <c r="C20" s="324" t="s">
        <v>97</v>
      </c>
      <c r="D20" s="332">
        <f>Q8</f>
        <v>10425</v>
      </c>
      <c r="E20" s="47" t="s">
        <v>163</v>
      </c>
      <c r="F20" s="131" t="s">
        <v>164</v>
      </c>
      <c r="G20" s="131" t="s">
        <v>790</v>
      </c>
      <c r="H20" s="88">
        <v>1</v>
      </c>
      <c r="I20" s="89">
        <v>5141040</v>
      </c>
      <c r="J20" s="90">
        <v>4649100</v>
      </c>
      <c r="K20" s="88">
        <f t="shared" si="2"/>
        <v>9790140</v>
      </c>
      <c r="L20" s="111">
        <f t="shared" si="0"/>
        <v>9790140</v>
      </c>
      <c r="M20" s="241">
        <f>IFERROR(H20/$Q$8,"-")</f>
        <v>9.5923261390887284E-5</v>
      </c>
      <c r="N20" s="26"/>
      <c r="O20" s="26"/>
      <c r="P20" s="165" t="s">
        <v>54</v>
      </c>
      <c r="Q20" s="120">
        <f>市区町村別_患者数!AM21</f>
        <v>17584</v>
      </c>
    </row>
    <row r="21" spans="1:17" ht="39.950000000000003" customHeight="1">
      <c r="A21" s="26"/>
      <c r="B21" s="322"/>
      <c r="C21" s="325"/>
      <c r="D21" s="333"/>
      <c r="E21" s="39" t="s">
        <v>278</v>
      </c>
      <c r="F21" s="132" t="s">
        <v>279</v>
      </c>
      <c r="G21" s="132" t="s">
        <v>791</v>
      </c>
      <c r="H21" s="40">
        <v>9</v>
      </c>
      <c r="I21" s="41">
        <v>43236240</v>
      </c>
      <c r="J21" s="42">
        <v>26865070</v>
      </c>
      <c r="K21" s="40">
        <f t="shared" si="2"/>
        <v>70101310</v>
      </c>
      <c r="L21" s="109">
        <f t="shared" si="0"/>
        <v>7789034.444444444</v>
      </c>
      <c r="M21" s="242">
        <f t="shared" ref="M21:M24" si="5">IFERROR(H21/$Q$8,"-")</f>
        <v>8.6330935251798565E-4</v>
      </c>
      <c r="N21" s="26"/>
      <c r="O21" s="26"/>
      <c r="P21" s="165" t="s">
        <v>106</v>
      </c>
      <c r="Q21" s="120">
        <f>市区町村別_患者数!AM22</f>
        <v>24918</v>
      </c>
    </row>
    <row r="22" spans="1:17" ht="39.950000000000003" customHeight="1">
      <c r="A22" s="26"/>
      <c r="B22" s="322"/>
      <c r="C22" s="325"/>
      <c r="D22" s="333"/>
      <c r="E22" s="39" t="s">
        <v>154</v>
      </c>
      <c r="F22" s="132" t="s">
        <v>242</v>
      </c>
      <c r="G22" s="132" t="s">
        <v>155</v>
      </c>
      <c r="H22" s="40">
        <v>1</v>
      </c>
      <c r="I22" s="41">
        <v>6725400</v>
      </c>
      <c r="J22" s="42">
        <v>0</v>
      </c>
      <c r="K22" s="40">
        <f t="shared" si="2"/>
        <v>6725400</v>
      </c>
      <c r="L22" s="109">
        <f t="shared" si="0"/>
        <v>6725400</v>
      </c>
      <c r="M22" s="242">
        <f t="shared" si="5"/>
        <v>9.5923261390887284E-5</v>
      </c>
      <c r="N22" s="26"/>
      <c r="O22" s="26"/>
      <c r="P22" s="165" t="s">
        <v>55</v>
      </c>
      <c r="Q22" s="120">
        <f>市区町村別_患者数!AM23</f>
        <v>22386</v>
      </c>
    </row>
    <row r="23" spans="1:17" ht="39.950000000000003" customHeight="1">
      <c r="A23" s="26"/>
      <c r="B23" s="322"/>
      <c r="C23" s="325"/>
      <c r="D23" s="333"/>
      <c r="E23" s="39" t="s">
        <v>122</v>
      </c>
      <c r="F23" s="132" t="s">
        <v>138</v>
      </c>
      <c r="G23" s="132" t="s">
        <v>250</v>
      </c>
      <c r="H23" s="40">
        <v>58</v>
      </c>
      <c r="I23" s="41">
        <v>157098410</v>
      </c>
      <c r="J23" s="42">
        <v>203812840</v>
      </c>
      <c r="K23" s="40">
        <f t="shared" si="2"/>
        <v>360911250</v>
      </c>
      <c r="L23" s="109">
        <f t="shared" si="0"/>
        <v>6222607.7586206896</v>
      </c>
      <c r="M23" s="242">
        <f t="shared" si="5"/>
        <v>5.5635491606714632E-3</v>
      </c>
      <c r="N23" s="26"/>
      <c r="O23" s="26"/>
      <c r="P23" s="165" t="s">
        <v>107</v>
      </c>
      <c r="Q23" s="120">
        <f>市区町村別_患者数!AM24</f>
        <v>15563</v>
      </c>
    </row>
    <row r="24" spans="1:17" ht="39.950000000000003" customHeight="1" thickBot="1">
      <c r="A24" s="26"/>
      <c r="B24" s="323"/>
      <c r="C24" s="326"/>
      <c r="D24" s="334"/>
      <c r="E24" s="43" t="s">
        <v>123</v>
      </c>
      <c r="F24" s="133" t="s">
        <v>131</v>
      </c>
      <c r="G24" s="133" t="s">
        <v>506</v>
      </c>
      <c r="H24" s="44">
        <v>1</v>
      </c>
      <c r="I24" s="45">
        <v>6154320</v>
      </c>
      <c r="J24" s="46">
        <v>0</v>
      </c>
      <c r="K24" s="44">
        <f t="shared" si="2"/>
        <v>6154320</v>
      </c>
      <c r="L24" s="110">
        <f t="shared" si="0"/>
        <v>6154320</v>
      </c>
      <c r="M24" s="243">
        <f t="shared" si="5"/>
        <v>9.5923261390887284E-5</v>
      </c>
      <c r="N24" s="26"/>
      <c r="O24" s="26"/>
      <c r="P24" s="165" t="s">
        <v>108</v>
      </c>
      <c r="Q24" s="120">
        <f>市区町村別_患者数!AM25</f>
        <v>23794</v>
      </c>
    </row>
    <row r="25" spans="1:17" ht="39.950000000000003" customHeight="1">
      <c r="A25" s="26"/>
      <c r="B25" s="321">
        <v>5</v>
      </c>
      <c r="C25" s="324" t="s">
        <v>98</v>
      </c>
      <c r="D25" s="332">
        <f>Q9</f>
        <v>9340</v>
      </c>
      <c r="E25" s="47" t="s">
        <v>278</v>
      </c>
      <c r="F25" s="131" t="s">
        <v>279</v>
      </c>
      <c r="G25" s="131" t="s">
        <v>792</v>
      </c>
      <c r="H25" s="88">
        <v>6</v>
      </c>
      <c r="I25" s="89">
        <v>15784020</v>
      </c>
      <c r="J25" s="90">
        <v>45276840</v>
      </c>
      <c r="K25" s="88">
        <f t="shared" si="2"/>
        <v>61060860</v>
      </c>
      <c r="L25" s="111">
        <f t="shared" si="0"/>
        <v>10176810</v>
      </c>
      <c r="M25" s="241">
        <f>IFERROR(H25/$Q$9,"-")</f>
        <v>6.4239828693790147E-4</v>
      </c>
      <c r="N25" s="26"/>
      <c r="O25" s="26"/>
      <c r="P25" s="165" t="s">
        <v>109</v>
      </c>
      <c r="Q25" s="120">
        <f>市区町村別_患者数!AM26</f>
        <v>15666</v>
      </c>
    </row>
    <row r="26" spans="1:17" ht="39.950000000000003" customHeight="1">
      <c r="A26" s="26"/>
      <c r="B26" s="322"/>
      <c r="C26" s="325"/>
      <c r="D26" s="333"/>
      <c r="E26" s="39" t="s">
        <v>134</v>
      </c>
      <c r="F26" s="132" t="s">
        <v>142</v>
      </c>
      <c r="G26" s="132" t="s">
        <v>793</v>
      </c>
      <c r="H26" s="40">
        <v>8</v>
      </c>
      <c r="I26" s="41">
        <v>27976300</v>
      </c>
      <c r="J26" s="42">
        <v>33034440</v>
      </c>
      <c r="K26" s="40">
        <f t="shared" si="2"/>
        <v>61010740</v>
      </c>
      <c r="L26" s="109">
        <f t="shared" si="0"/>
        <v>7626342.5</v>
      </c>
      <c r="M26" s="242">
        <f t="shared" ref="M26:M29" si="6">IFERROR(H26/$Q$9,"-")</f>
        <v>8.5653104925053529E-4</v>
      </c>
      <c r="N26" s="26"/>
      <c r="O26" s="26"/>
      <c r="P26" s="165" t="s">
        <v>56</v>
      </c>
      <c r="Q26" s="120">
        <f>市区町村別_患者数!AM27</f>
        <v>20473</v>
      </c>
    </row>
    <row r="27" spans="1:17" ht="39.950000000000003" customHeight="1">
      <c r="A27" s="26"/>
      <c r="B27" s="322"/>
      <c r="C27" s="325"/>
      <c r="D27" s="333"/>
      <c r="E27" s="39" t="s">
        <v>123</v>
      </c>
      <c r="F27" s="132" t="s">
        <v>131</v>
      </c>
      <c r="G27" s="132" t="s">
        <v>794</v>
      </c>
      <c r="H27" s="40">
        <v>5</v>
      </c>
      <c r="I27" s="41">
        <v>29994480</v>
      </c>
      <c r="J27" s="42">
        <v>455900</v>
      </c>
      <c r="K27" s="40">
        <f t="shared" si="2"/>
        <v>30450380</v>
      </c>
      <c r="L27" s="109">
        <f t="shared" si="0"/>
        <v>6090076</v>
      </c>
      <c r="M27" s="242">
        <f t="shared" si="6"/>
        <v>5.3533190578158461E-4</v>
      </c>
      <c r="N27" s="26"/>
      <c r="O27" s="26"/>
      <c r="P27" s="165" t="s">
        <v>110</v>
      </c>
      <c r="Q27" s="120">
        <f>市区町村別_患者数!AM28</f>
        <v>32694</v>
      </c>
    </row>
    <row r="28" spans="1:17" ht="39.950000000000003" customHeight="1">
      <c r="A28" s="26"/>
      <c r="B28" s="322"/>
      <c r="C28" s="325"/>
      <c r="D28" s="333"/>
      <c r="E28" s="39" t="s">
        <v>122</v>
      </c>
      <c r="F28" s="132" t="s">
        <v>138</v>
      </c>
      <c r="G28" s="132" t="s">
        <v>250</v>
      </c>
      <c r="H28" s="40">
        <v>31</v>
      </c>
      <c r="I28" s="41">
        <v>85410500</v>
      </c>
      <c r="J28" s="42">
        <v>95601560</v>
      </c>
      <c r="K28" s="40">
        <f t="shared" si="2"/>
        <v>181012060</v>
      </c>
      <c r="L28" s="109">
        <f t="shared" si="0"/>
        <v>5839098.7096774196</v>
      </c>
      <c r="M28" s="242">
        <f t="shared" si="6"/>
        <v>3.3190578158458243E-3</v>
      </c>
      <c r="N28" s="26"/>
      <c r="O28" s="26"/>
      <c r="P28" s="165" t="s">
        <v>111</v>
      </c>
      <c r="Q28" s="120">
        <f>市区町村別_患者数!AM29</f>
        <v>14573</v>
      </c>
    </row>
    <row r="29" spans="1:17" ht="39.950000000000003" customHeight="1" thickBot="1">
      <c r="A29" s="26"/>
      <c r="B29" s="323"/>
      <c r="C29" s="326"/>
      <c r="D29" s="334"/>
      <c r="E29" s="43" t="s">
        <v>136</v>
      </c>
      <c r="F29" s="133" t="s">
        <v>144</v>
      </c>
      <c r="G29" s="133" t="s">
        <v>795</v>
      </c>
      <c r="H29" s="44">
        <v>1</v>
      </c>
      <c r="I29" s="45">
        <v>5244260</v>
      </c>
      <c r="J29" s="46">
        <v>294080</v>
      </c>
      <c r="K29" s="44">
        <f t="shared" si="2"/>
        <v>5538340</v>
      </c>
      <c r="L29" s="110">
        <f t="shared" si="0"/>
        <v>5538340</v>
      </c>
      <c r="M29" s="243">
        <f t="shared" si="6"/>
        <v>1.0706638115631691E-4</v>
      </c>
      <c r="N29" s="26"/>
      <c r="O29" s="26"/>
      <c r="P29" s="165" t="s">
        <v>112</v>
      </c>
      <c r="Q29" s="120">
        <f>市区町村別_患者数!AM30</f>
        <v>10044</v>
      </c>
    </row>
    <row r="30" spans="1:17" ht="39.950000000000003" customHeight="1">
      <c r="A30" s="26"/>
      <c r="B30" s="321">
        <v>6</v>
      </c>
      <c r="C30" s="324" t="s">
        <v>99</v>
      </c>
      <c r="D30" s="332">
        <f>Q10</f>
        <v>12774</v>
      </c>
      <c r="E30" s="47" t="s">
        <v>132</v>
      </c>
      <c r="F30" s="131" t="s">
        <v>140</v>
      </c>
      <c r="G30" s="131" t="s">
        <v>796</v>
      </c>
      <c r="H30" s="88">
        <v>7</v>
      </c>
      <c r="I30" s="89">
        <v>46533970</v>
      </c>
      <c r="J30" s="90">
        <v>20002610</v>
      </c>
      <c r="K30" s="88">
        <f t="shared" si="2"/>
        <v>66536580</v>
      </c>
      <c r="L30" s="111">
        <f t="shared" si="0"/>
        <v>9505225.7142857146</v>
      </c>
      <c r="M30" s="241">
        <f>IFERROR(H30/$Q$10,"-")</f>
        <v>5.4798810082981055E-4</v>
      </c>
      <c r="N30" s="26"/>
      <c r="O30" s="26"/>
      <c r="P30" s="165" t="s">
        <v>30</v>
      </c>
      <c r="Q30" s="120">
        <f>市区町村別_患者数!AM31</f>
        <v>139896</v>
      </c>
    </row>
    <row r="31" spans="1:17" ht="39.950000000000003" customHeight="1">
      <c r="A31" s="26"/>
      <c r="B31" s="322"/>
      <c r="C31" s="325"/>
      <c r="D31" s="333"/>
      <c r="E31" s="39" t="s">
        <v>278</v>
      </c>
      <c r="F31" s="132" t="s">
        <v>279</v>
      </c>
      <c r="G31" s="132" t="s">
        <v>797</v>
      </c>
      <c r="H31" s="40">
        <v>15</v>
      </c>
      <c r="I31" s="41">
        <v>60718330</v>
      </c>
      <c r="J31" s="42">
        <v>50854060</v>
      </c>
      <c r="K31" s="40">
        <f t="shared" si="2"/>
        <v>111572390</v>
      </c>
      <c r="L31" s="109">
        <f t="shared" si="0"/>
        <v>7438159.333333333</v>
      </c>
      <c r="M31" s="242">
        <f t="shared" ref="M31:M34" si="7">IFERROR(H31/$Q$10,"-")</f>
        <v>1.1742602160638798E-3</v>
      </c>
      <c r="N31" s="26"/>
      <c r="O31" s="26"/>
      <c r="P31" s="165" t="s">
        <v>31</v>
      </c>
      <c r="Q31" s="120">
        <f>市区町村別_患者数!AM32</f>
        <v>23699</v>
      </c>
    </row>
    <row r="32" spans="1:17" ht="39.950000000000003" customHeight="1">
      <c r="A32" s="26"/>
      <c r="B32" s="322"/>
      <c r="C32" s="325"/>
      <c r="D32" s="333"/>
      <c r="E32" s="39" t="s">
        <v>123</v>
      </c>
      <c r="F32" s="132" t="s">
        <v>131</v>
      </c>
      <c r="G32" s="132" t="s">
        <v>337</v>
      </c>
      <c r="H32" s="40">
        <v>6</v>
      </c>
      <c r="I32" s="41">
        <v>38495150</v>
      </c>
      <c r="J32" s="42">
        <v>513370</v>
      </c>
      <c r="K32" s="40">
        <f t="shared" si="2"/>
        <v>39008520</v>
      </c>
      <c r="L32" s="109">
        <f t="shared" si="0"/>
        <v>6501420</v>
      </c>
      <c r="M32" s="242">
        <f t="shared" si="7"/>
        <v>4.6970408642555192E-4</v>
      </c>
      <c r="N32" s="26"/>
      <c r="O32" s="26"/>
      <c r="P32" s="165" t="s">
        <v>32</v>
      </c>
      <c r="Q32" s="120">
        <f>市区町村別_患者数!AM33</f>
        <v>19774</v>
      </c>
    </row>
    <row r="33" spans="1:17" ht="39.950000000000003" customHeight="1">
      <c r="A33" s="26"/>
      <c r="B33" s="322"/>
      <c r="C33" s="325"/>
      <c r="D33" s="333"/>
      <c r="E33" s="39" t="s">
        <v>122</v>
      </c>
      <c r="F33" s="132" t="s">
        <v>138</v>
      </c>
      <c r="G33" s="132" t="s">
        <v>289</v>
      </c>
      <c r="H33" s="40">
        <v>69</v>
      </c>
      <c r="I33" s="41">
        <v>177032400</v>
      </c>
      <c r="J33" s="42">
        <v>180726840</v>
      </c>
      <c r="K33" s="40">
        <f t="shared" si="2"/>
        <v>357759240</v>
      </c>
      <c r="L33" s="109">
        <f t="shared" si="0"/>
        <v>5184916.5217391308</v>
      </c>
      <c r="M33" s="242">
        <f t="shared" si="7"/>
        <v>5.4015969938938473E-3</v>
      </c>
      <c r="N33" s="26"/>
      <c r="O33" s="26"/>
      <c r="P33" s="165" t="s">
        <v>33</v>
      </c>
      <c r="Q33" s="120">
        <f>市区町村別_患者数!AM34</f>
        <v>16521</v>
      </c>
    </row>
    <row r="34" spans="1:17" ht="39.950000000000003" customHeight="1" thickBot="1">
      <c r="A34" s="26"/>
      <c r="B34" s="323"/>
      <c r="C34" s="326"/>
      <c r="D34" s="334"/>
      <c r="E34" s="43" t="s">
        <v>152</v>
      </c>
      <c r="F34" s="133" t="s">
        <v>153</v>
      </c>
      <c r="G34" s="133" t="s">
        <v>798</v>
      </c>
      <c r="H34" s="44">
        <v>7</v>
      </c>
      <c r="I34" s="45">
        <v>35410760</v>
      </c>
      <c r="J34" s="46">
        <v>446010</v>
      </c>
      <c r="K34" s="44">
        <f t="shared" si="2"/>
        <v>35856770</v>
      </c>
      <c r="L34" s="110">
        <f t="shared" si="0"/>
        <v>5122395.7142857146</v>
      </c>
      <c r="M34" s="243">
        <f t="shared" si="7"/>
        <v>5.4798810082981055E-4</v>
      </c>
      <c r="N34" s="26"/>
      <c r="O34" s="26"/>
      <c r="P34" s="165" t="s">
        <v>34</v>
      </c>
      <c r="Q34" s="120">
        <f>市区町村別_患者数!AM35</f>
        <v>22094</v>
      </c>
    </row>
    <row r="35" spans="1:17" ht="39.950000000000003" customHeight="1">
      <c r="A35" s="26"/>
      <c r="B35" s="321">
        <v>7</v>
      </c>
      <c r="C35" s="324" t="s">
        <v>100</v>
      </c>
      <c r="D35" s="332">
        <f>Q11</f>
        <v>11462</v>
      </c>
      <c r="E35" s="47" t="s">
        <v>271</v>
      </c>
      <c r="F35" s="131" t="s">
        <v>272</v>
      </c>
      <c r="G35" s="131" t="s">
        <v>799</v>
      </c>
      <c r="H35" s="88">
        <v>30</v>
      </c>
      <c r="I35" s="89">
        <v>57739100</v>
      </c>
      <c r="J35" s="90">
        <v>147572170</v>
      </c>
      <c r="K35" s="88">
        <f t="shared" si="2"/>
        <v>205311270</v>
      </c>
      <c r="L35" s="111">
        <f t="shared" si="0"/>
        <v>6843709</v>
      </c>
      <c r="M35" s="241">
        <f>IFERROR(H35/$Q$11,"-")</f>
        <v>2.6173442680160531E-3</v>
      </c>
      <c r="N35" s="26"/>
      <c r="O35" s="26"/>
      <c r="P35" s="165" t="s">
        <v>35</v>
      </c>
      <c r="Q35" s="120">
        <f>市区町村別_患者数!AM36</f>
        <v>29681</v>
      </c>
    </row>
    <row r="36" spans="1:17" ht="39.950000000000003" customHeight="1">
      <c r="A36" s="26"/>
      <c r="B36" s="322"/>
      <c r="C36" s="325"/>
      <c r="D36" s="333"/>
      <c r="E36" s="39" t="s">
        <v>170</v>
      </c>
      <c r="F36" s="132" t="s">
        <v>171</v>
      </c>
      <c r="G36" s="132" t="s">
        <v>800</v>
      </c>
      <c r="H36" s="40">
        <v>13</v>
      </c>
      <c r="I36" s="41">
        <v>69054690</v>
      </c>
      <c r="J36" s="42">
        <v>15413040</v>
      </c>
      <c r="K36" s="40">
        <f t="shared" si="2"/>
        <v>84467730</v>
      </c>
      <c r="L36" s="109">
        <f t="shared" si="0"/>
        <v>6497517.692307692</v>
      </c>
      <c r="M36" s="242">
        <f t="shared" ref="M36:M39" si="8">IFERROR(H36/$Q$11,"-")</f>
        <v>1.1341825161402897E-3</v>
      </c>
      <c r="N36" s="26"/>
      <c r="O36" s="26"/>
      <c r="P36" s="165" t="s">
        <v>36</v>
      </c>
      <c r="Q36" s="120">
        <f>市区町村別_患者数!AM37</f>
        <v>24506</v>
      </c>
    </row>
    <row r="37" spans="1:17" ht="39.950000000000003" customHeight="1">
      <c r="A37" s="26"/>
      <c r="B37" s="322"/>
      <c r="C37" s="325"/>
      <c r="D37" s="333"/>
      <c r="E37" s="39" t="s">
        <v>283</v>
      </c>
      <c r="F37" s="132" t="s">
        <v>284</v>
      </c>
      <c r="G37" s="132" t="s">
        <v>285</v>
      </c>
      <c r="H37" s="40">
        <v>1</v>
      </c>
      <c r="I37" s="41">
        <v>6193580</v>
      </c>
      <c r="J37" s="42">
        <v>0</v>
      </c>
      <c r="K37" s="40">
        <f t="shared" si="2"/>
        <v>6193580</v>
      </c>
      <c r="L37" s="109">
        <f t="shared" si="0"/>
        <v>6193580</v>
      </c>
      <c r="M37" s="242">
        <f t="shared" si="8"/>
        <v>8.7244808933868438E-5</v>
      </c>
      <c r="N37" s="26"/>
      <c r="O37" s="26"/>
      <c r="P37" s="165" t="s">
        <v>37</v>
      </c>
      <c r="Q37" s="120">
        <f>市区町村別_患者数!AM38</f>
        <v>7125</v>
      </c>
    </row>
    <row r="38" spans="1:17" ht="39.950000000000003" customHeight="1">
      <c r="A38" s="26"/>
      <c r="B38" s="322"/>
      <c r="C38" s="325"/>
      <c r="D38" s="333"/>
      <c r="E38" s="39" t="s">
        <v>134</v>
      </c>
      <c r="F38" s="132" t="s">
        <v>142</v>
      </c>
      <c r="G38" s="132" t="s">
        <v>440</v>
      </c>
      <c r="H38" s="40">
        <v>10</v>
      </c>
      <c r="I38" s="41">
        <v>43944020</v>
      </c>
      <c r="J38" s="42">
        <v>16778860</v>
      </c>
      <c r="K38" s="40">
        <f t="shared" si="2"/>
        <v>60722880</v>
      </c>
      <c r="L38" s="109">
        <f t="shared" si="0"/>
        <v>6072288</v>
      </c>
      <c r="M38" s="242">
        <f t="shared" si="8"/>
        <v>8.724480893386843E-4</v>
      </c>
      <c r="N38" s="26"/>
      <c r="O38" s="26"/>
      <c r="P38" s="165" t="s">
        <v>38</v>
      </c>
      <c r="Q38" s="120">
        <f>市区町村別_患者数!AM39</f>
        <v>31044</v>
      </c>
    </row>
    <row r="39" spans="1:17" ht="39.950000000000003" customHeight="1" thickBot="1">
      <c r="A39" s="26"/>
      <c r="B39" s="323"/>
      <c r="C39" s="326"/>
      <c r="D39" s="334"/>
      <c r="E39" s="43" t="s">
        <v>132</v>
      </c>
      <c r="F39" s="133" t="s">
        <v>140</v>
      </c>
      <c r="G39" s="133" t="s">
        <v>786</v>
      </c>
      <c r="H39" s="44">
        <v>7</v>
      </c>
      <c r="I39" s="45">
        <v>20626270</v>
      </c>
      <c r="J39" s="46">
        <v>21566150</v>
      </c>
      <c r="K39" s="44">
        <f t="shared" si="2"/>
        <v>42192420</v>
      </c>
      <c r="L39" s="110">
        <f t="shared" si="0"/>
        <v>6027488.5714285718</v>
      </c>
      <c r="M39" s="243">
        <f t="shared" si="8"/>
        <v>6.1071366253707905E-4</v>
      </c>
      <c r="N39" s="26"/>
      <c r="O39" s="26"/>
      <c r="P39" s="165" t="s">
        <v>1</v>
      </c>
      <c r="Q39" s="120">
        <f>市区町村別_患者数!AM40</f>
        <v>63683</v>
      </c>
    </row>
    <row r="40" spans="1:17" ht="39.950000000000003" customHeight="1">
      <c r="A40" s="26"/>
      <c r="B40" s="321">
        <v>8</v>
      </c>
      <c r="C40" s="324" t="s">
        <v>51</v>
      </c>
      <c r="D40" s="332">
        <f>Q12</f>
        <v>9525</v>
      </c>
      <c r="E40" s="47" t="s">
        <v>341</v>
      </c>
      <c r="F40" s="131" t="s">
        <v>342</v>
      </c>
      <c r="G40" s="131" t="s">
        <v>801</v>
      </c>
      <c r="H40" s="88">
        <v>1</v>
      </c>
      <c r="I40" s="89">
        <v>14400070</v>
      </c>
      <c r="J40" s="90">
        <v>89020</v>
      </c>
      <c r="K40" s="88">
        <f t="shared" si="2"/>
        <v>14489090</v>
      </c>
      <c r="L40" s="111">
        <f t="shared" si="0"/>
        <v>14489090</v>
      </c>
      <c r="M40" s="241">
        <f>IFERROR(H40/$Q$12,"-")</f>
        <v>1.0498687664041995E-4</v>
      </c>
      <c r="N40" s="26"/>
      <c r="O40" s="26"/>
      <c r="P40" s="165" t="s">
        <v>2</v>
      </c>
      <c r="Q40" s="120">
        <f>市区町村別_患者数!AM41</f>
        <v>17589</v>
      </c>
    </row>
    <row r="41" spans="1:17" ht="39.950000000000003" customHeight="1">
      <c r="A41" s="26"/>
      <c r="B41" s="322"/>
      <c r="C41" s="325"/>
      <c r="D41" s="333"/>
      <c r="E41" s="39" t="s">
        <v>123</v>
      </c>
      <c r="F41" s="132" t="s">
        <v>131</v>
      </c>
      <c r="G41" s="132" t="s">
        <v>334</v>
      </c>
      <c r="H41" s="40">
        <v>4</v>
      </c>
      <c r="I41" s="41">
        <v>45150700</v>
      </c>
      <c r="J41" s="42">
        <v>354120</v>
      </c>
      <c r="K41" s="40">
        <f t="shared" si="2"/>
        <v>45504820</v>
      </c>
      <c r="L41" s="109">
        <f t="shared" si="0"/>
        <v>11376205</v>
      </c>
      <c r="M41" s="242">
        <f t="shared" ref="M41:M44" si="9">IFERROR(H41/$Q$12,"-")</f>
        <v>4.1994750656167981E-4</v>
      </c>
      <c r="N41" s="26"/>
      <c r="O41" s="26"/>
      <c r="P41" s="165" t="s">
        <v>3</v>
      </c>
      <c r="Q41" s="120">
        <f>市区町村別_患者数!AM42</f>
        <v>54245</v>
      </c>
    </row>
    <row r="42" spans="1:17" ht="39.950000000000003" customHeight="1">
      <c r="A42" s="26"/>
      <c r="B42" s="322"/>
      <c r="C42" s="325"/>
      <c r="D42" s="333"/>
      <c r="E42" s="39" t="s">
        <v>294</v>
      </c>
      <c r="F42" s="132" t="s">
        <v>295</v>
      </c>
      <c r="G42" s="132" t="s">
        <v>296</v>
      </c>
      <c r="H42" s="40">
        <v>1</v>
      </c>
      <c r="I42" s="41">
        <v>6540090</v>
      </c>
      <c r="J42" s="42">
        <v>0</v>
      </c>
      <c r="K42" s="40">
        <f t="shared" si="2"/>
        <v>6540090</v>
      </c>
      <c r="L42" s="109">
        <f t="shared" si="0"/>
        <v>6540090</v>
      </c>
      <c r="M42" s="242">
        <f t="shared" si="9"/>
        <v>1.0498687664041995E-4</v>
      </c>
      <c r="N42" s="26"/>
      <c r="O42" s="26"/>
      <c r="P42" s="165" t="s">
        <v>39</v>
      </c>
      <c r="Q42" s="120">
        <f>市区町村別_患者数!AM43</f>
        <v>11343</v>
      </c>
    </row>
    <row r="43" spans="1:17" ht="39.950000000000003" customHeight="1">
      <c r="A43" s="26"/>
      <c r="B43" s="322"/>
      <c r="C43" s="325"/>
      <c r="D43" s="333"/>
      <c r="E43" s="39" t="s">
        <v>122</v>
      </c>
      <c r="F43" s="132" t="s">
        <v>138</v>
      </c>
      <c r="G43" s="132" t="s">
        <v>287</v>
      </c>
      <c r="H43" s="40">
        <v>41</v>
      </c>
      <c r="I43" s="41">
        <v>131755200</v>
      </c>
      <c r="J43" s="42">
        <v>126315150</v>
      </c>
      <c r="K43" s="40">
        <f t="shared" si="2"/>
        <v>258070350</v>
      </c>
      <c r="L43" s="109">
        <f t="shared" si="0"/>
        <v>6294398.7804878047</v>
      </c>
      <c r="M43" s="242">
        <f t="shared" si="9"/>
        <v>4.3044619422572174E-3</v>
      </c>
      <c r="N43" s="26"/>
      <c r="O43" s="26"/>
      <c r="P43" s="165" t="s">
        <v>7</v>
      </c>
      <c r="Q43" s="120">
        <f>市区町村別_患者数!AM44</f>
        <v>63463</v>
      </c>
    </row>
    <row r="44" spans="1:17" ht="39.950000000000003" customHeight="1" thickBot="1">
      <c r="A44" s="26"/>
      <c r="B44" s="323"/>
      <c r="C44" s="326"/>
      <c r="D44" s="334"/>
      <c r="E44" s="43" t="s">
        <v>327</v>
      </c>
      <c r="F44" s="133" t="s">
        <v>328</v>
      </c>
      <c r="G44" s="133" t="s">
        <v>802</v>
      </c>
      <c r="H44" s="44">
        <v>1</v>
      </c>
      <c r="I44" s="45">
        <v>5811780</v>
      </c>
      <c r="J44" s="46">
        <v>163060</v>
      </c>
      <c r="K44" s="44">
        <f t="shared" si="2"/>
        <v>5974840</v>
      </c>
      <c r="L44" s="110">
        <f t="shared" si="0"/>
        <v>5974840</v>
      </c>
      <c r="M44" s="243">
        <f t="shared" si="9"/>
        <v>1.0498687664041995E-4</v>
      </c>
      <c r="N44" s="26"/>
      <c r="O44" s="26"/>
      <c r="P44" s="165" t="s">
        <v>40</v>
      </c>
      <c r="Q44" s="120">
        <f>市区町村別_患者数!AM45</f>
        <v>13721</v>
      </c>
    </row>
    <row r="45" spans="1:17" ht="39.950000000000003" customHeight="1">
      <c r="A45" s="26"/>
      <c r="B45" s="321">
        <v>9</v>
      </c>
      <c r="C45" s="324" t="s">
        <v>101</v>
      </c>
      <c r="D45" s="332">
        <f>Q13</f>
        <v>6207</v>
      </c>
      <c r="E45" s="47" t="s">
        <v>132</v>
      </c>
      <c r="F45" s="131" t="s">
        <v>140</v>
      </c>
      <c r="G45" s="131" t="s">
        <v>803</v>
      </c>
      <c r="H45" s="88">
        <v>2</v>
      </c>
      <c r="I45" s="89">
        <v>23216690</v>
      </c>
      <c r="J45" s="90">
        <v>534380</v>
      </c>
      <c r="K45" s="88">
        <f t="shared" si="2"/>
        <v>23751070</v>
      </c>
      <c r="L45" s="111">
        <f t="shared" si="0"/>
        <v>11875535</v>
      </c>
      <c r="M45" s="241">
        <f>IFERROR(H45/$Q$13,"-")</f>
        <v>3.2221685194135655E-4</v>
      </c>
      <c r="N45" s="26"/>
      <c r="O45" s="26"/>
      <c r="P45" s="165" t="s">
        <v>11</v>
      </c>
      <c r="Q45" s="120">
        <f>市区町村別_患者数!AM46</f>
        <v>25327</v>
      </c>
    </row>
    <row r="46" spans="1:17" ht="39.950000000000003" customHeight="1">
      <c r="A46" s="26"/>
      <c r="B46" s="322"/>
      <c r="C46" s="325"/>
      <c r="D46" s="333"/>
      <c r="E46" s="39" t="s">
        <v>156</v>
      </c>
      <c r="F46" s="132" t="s">
        <v>157</v>
      </c>
      <c r="G46" s="132" t="s">
        <v>804</v>
      </c>
      <c r="H46" s="40">
        <v>1</v>
      </c>
      <c r="I46" s="41">
        <v>7199900</v>
      </c>
      <c r="J46" s="42">
        <v>0</v>
      </c>
      <c r="K46" s="40">
        <f t="shared" si="2"/>
        <v>7199900</v>
      </c>
      <c r="L46" s="109">
        <f t="shared" si="0"/>
        <v>7199900</v>
      </c>
      <c r="M46" s="242">
        <f t="shared" ref="M46:M49" si="10">IFERROR(H46/$Q$13,"-")</f>
        <v>1.6110842597067828E-4</v>
      </c>
      <c r="N46" s="26"/>
      <c r="O46" s="26"/>
      <c r="P46" s="165" t="s">
        <v>12</v>
      </c>
      <c r="Q46" s="120">
        <f>市区町村別_患者数!AM47</f>
        <v>66900</v>
      </c>
    </row>
    <row r="47" spans="1:17" ht="39.950000000000003" customHeight="1">
      <c r="A47" s="26"/>
      <c r="B47" s="322"/>
      <c r="C47" s="325"/>
      <c r="D47" s="333"/>
      <c r="E47" s="39" t="s">
        <v>152</v>
      </c>
      <c r="F47" s="132" t="s">
        <v>153</v>
      </c>
      <c r="G47" s="132" t="s">
        <v>805</v>
      </c>
      <c r="H47" s="40">
        <v>3</v>
      </c>
      <c r="I47" s="41">
        <v>19373320</v>
      </c>
      <c r="J47" s="42">
        <v>253430</v>
      </c>
      <c r="K47" s="40">
        <f t="shared" si="2"/>
        <v>19626750</v>
      </c>
      <c r="L47" s="109">
        <f t="shared" si="0"/>
        <v>6542250</v>
      </c>
      <c r="M47" s="242">
        <f t="shared" si="10"/>
        <v>4.833252779120348E-4</v>
      </c>
      <c r="N47" s="26"/>
      <c r="O47" s="26"/>
      <c r="P47" s="165" t="s">
        <v>8</v>
      </c>
      <c r="Q47" s="120">
        <f>市区町村別_患者数!AM48</f>
        <v>41176</v>
      </c>
    </row>
    <row r="48" spans="1:17" ht="39.950000000000003" customHeight="1">
      <c r="A48" s="26"/>
      <c r="B48" s="322"/>
      <c r="C48" s="325"/>
      <c r="D48" s="333"/>
      <c r="E48" s="39" t="s">
        <v>134</v>
      </c>
      <c r="F48" s="132" t="s">
        <v>142</v>
      </c>
      <c r="G48" s="132" t="s">
        <v>806</v>
      </c>
      <c r="H48" s="40">
        <v>3</v>
      </c>
      <c r="I48" s="41">
        <v>7127180</v>
      </c>
      <c r="J48" s="42">
        <v>10725190</v>
      </c>
      <c r="K48" s="40">
        <f t="shared" si="2"/>
        <v>17852370</v>
      </c>
      <c r="L48" s="109">
        <f t="shared" si="0"/>
        <v>5950790</v>
      </c>
      <c r="M48" s="242">
        <f t="shared" si="10"/>
        <v>4.833252779120348E-4</v>
      </c>
      <c r="N48" s="26"/>
      <c r="O48" s="26"/>
      <c r="P48" s="165" t="s">
        <v>18</v>
      </c>
      <c r="Q48" s="120">
        <f>市区町村別_患者数!AM49</f>
        <v>44796</v>
      </c>
    </row>
    <row r="49" spans="1:17" ht="39.950000000000003" customHeight="1" thickBot="1">
      <c r="A49" s="26"/>
      <c r="B49" s="323"/>
      <c r="C49" s="326"/>
      <c r="D49" s="334"/>
      <c r="E49" s="43" t="s">
        <v>278</v>
      </c>
      <c r="F49" s="133" t="s">
        <v>279</v>
      </c>
      <c r="G49" s="133" t="s">
        <v>807</v>
      </c>
      <c r="H49" s="44">
        <v>6</v>
      </c>
      <c r="I49" s="45">
        <v>12257530</v>
      </c>
      <c r="J49" s="46">
        <v>23293230</v>
      </c>
      <c r="K49" s="44">
        <f t="shared" si="2"/>
        <v>35550760</v>
      </c>
      <c r="L49" s="110">
        <f t="shared" si="0"/>
        <v>5925126.666666667</v>
      </c>
      <c r="M49" s="243">
        <f t="shared" si="10"/>
        <v>9.666505558240696E-4</v>
      </c>
      <c r="N49" s="26"/>
      <c r="O49" s="26"/>
      <c r="P49" s="165" t="s">
        <v>41</v>
      </c>
      <c r="Q49" s="120">
        <f>市区町村別_患者数!AM50</f>
        <v>15681</v>
      </c>
    </row>
    <row r="50" spans="1:17" ht="39.950000000000003" customHeight="1">
      <c r="A50" s="26"/>
      <c r="B50" s="321">
        <v>10</v>
      </c>
      <c r="C50" s="324" t="s">
        <v>52</v>
      </c>
      <c r="D50" s="332">
        <f>Q14</f>
        <v>14097</v>
      </c>
      <c r="E50" s="47" t="s">
        <v>132</v>
      </c>
      <c r="F50" s="131" t="s">
        <v>140</v>
      </c>
      <c r="G50" s="131" t="s">
        <v>808</v>
      </c>
      <c r="H50" s="88">
        <v>7</v>
      </c>
      <c r="I50" s="89">
        <v>18910700</v>
      </c>
      <c r="J50" s="90">
        <v>27217630</v>
      </c>
      <c r="K50" s="88">
        <f t="shared" si="2"/>
        <v>46128330</v>
      </c>
      <c r="L50" s="111">
        <f t="shared" si="0"/>
        <v>6589761.4285714282</v>
      </c>
      <c r="M50" s="241">
        <f>IFERROR(H50/$Q$14,"-")</f>
        <v>4.9655955167766193E-4</v>
      </c>
      <c r="N50" s="26"/>
      <c r="O50" s="26"/>
      <c r="P50" s="165" t="s">
        <v>21</v>
      </c>
      <c r="Q50" s="120">
        <f>市区町村別_患者数!AM51</f>
        <v>20155</v>
      </c>
    </row>
    <row r="51" spans="1:17" ht="39.950000000000003" customHeight="1">
      <c r="A51" s="26"/>
      <c r="B51" s="322"/>
      <c r="C51" s="325"/>
      <c r="D51" s="333"/>
      <c r="E51" s="39" t="s">
        <v>124</v>
      </c>
      <c r="F51" s="132" t="s">
        <v>139</v>
      </c>
      <c r="G51" s="132" t="s">
        <v>162</v>
      </c>
      <c r="H51" s="40">
        <v>3</v>
      </c>
      <c r="I51" s="41">
        <v>17789990</v>
      </c>
      <c r="J51" s="42">
        <v>120920</v>
      </c>
      <c r="K51" s="40">
        <f t="shared" si="2"/>
        <v>17910910</v>
      </c>
      <c r="L51" s="109">
        <f t="shared" si="0"/>
        <v>5970303.333333333</v>
      </c>
      <c r="M51" s="242">
        <f t="shared" ref="M51:M54" si="11">IFERROR(H51/$Q$14,"-")</f>
        <v>2.1281123643328368E-4</v>
      </c>
      <c r="N51" s="26"/>
      <c r="O51" s="26"/>
      <c r="P51" s="165" t="s">
        <v>13</v>
      </c>
      <c r="Q51" s="120">
        <f>市区町村別_患者数!AM52</f>
        <v>40830</v>
      </c>
    </row>
    <row r="52" spans="1:17" ht="39.950000000000003" customHeight="1">
      <c r="A52" s="26"/>
      <c r="B52" s="322"/>
      <c r="C52" s="325"/>
      <c r="D52" s="333"/>
      <c r="E52" s="39" t="s">
        <v>809</v>
      </c>
      <c r="F52" s="132" t="s">
        <v>810</v>
      </c>
      <c r="G52" s="132" t="s">
        <v>811</v>
      </c>
      <c r="H52" s="40">
        <v>1</v>
      </c>
      <c r="I52" s="41">
        <v>5302340</v>
      </c>
      <c r="J52" s="42">
        <v>593000</v>
      </c>
      <c r="K52" s="40">
        <f t="shared" si="2"/>
        <v>5895340</v>
      </c>
      <c r="L52" s="109">
        <f t="shared" si="0"/>
        <v>5895340</v>
      </c>
      <c r="M52" s="242">
        <f t="shared" si="11"/>
        <v>7.0937078811094561E-5</v>
      </c>
      <c r="N52" s="26"/>
      <c r="O52" s="26"/>
      <c r="P52" s="165" t="s">
        <v>22</v>
      </c>
      <c r="Q52" s="120">
        <f>市区町村別_患者数!AM53</f>
        <v>21923</v>
      </c>
    </row>
    <row r="53" spans="1:17" ht="39.950000000000003" customHeight="1">
      <c r="A53" s="26"/>
      <c r="B53" s="322"/>
      <c r="C53" s="325"/>
      <c r="D53" s="333"/>
      <c r="E53" s="39" t="s">
        <v>170</v>
      </c>
      <c r="F53" s="132" t="s">
        <v>171</v>
      </c>
      <c r="G53" s="132" t="s">
        <v>812</v>
      </c>
      <c r="H53" s="40">
        <v>8</v>
      </c>
      <c r="I53" s="41">
        <v>39030600</v>
      </c>
      <c r="J53" s="42">
        <v>7897530</v>
      </c>
      <c r="K53" s="40">
        <f t="shared" si="2"/>
        <v>46928130</v>
      </c>
      <c r="L53" s="109">
        <f t="shared" si="0"/>
        <v>5866016.25</v>
      </c>
      <c r="M53" s="242">
        <f t="shared" si="11"/>
        <v>5.6749663048875649E-4</v>
      </c>
      <c r="N53" s="26"/>
      <c r="O53" s="26"/>
      <c r="P53" s="165" t="s">
        <v>23</v>
      </c>
      <c r="Q53" s="120">
        <f>市区町村別_患者数!AM54</f>
        <v>21943</v>
      </c>
    </row>
    <row r="54" spans="1:17" ht="39.950000000000003" customHeight="1" thickBot="1">
      <c r="A54" s="26"/>
      <c r="B54" s="323"/>
      <c r="C54" s="326"/>
      <c r="D54" s="334"/>
      <c r="E54" s="43" t="s">
        <v>168</v>
      </c>
      <c r="F54" s="133" t="s">
        <v>169</v>
      </c>
      <c r="G54" s="133" t="s">
        <v>451</v>
      </c>
      <c r="H54" s="44">
        <v>3</v>
      </c>
      <c r="I54" s="45">
        <v>1304150</v>
      </c>
      <c r="J54" s="46">
        <v>15689040</v>
      </c>
      <c r="K54" s="44">
        <f t="shared" si="2"/>
        <v>16993190</v>
      </c>
      <c r="L54" s="110">
        <f t="shared" si="0"/>
        <v>5664396.666666667</v>
      </c>
      <c r="M54" s="243">
        <f t="shared" si="11"/>
        <v>2.1281123643328368E-4</v>
      </c>
      <c r="N54" s="26"/>
      <c r="O54" s="26"/>
      <c r="P54" s="165" t="s">
        <v>14</v>
      </c>
      <c r="Q54" s="120">
        <f>市区町村別_患者数!AM55</f>
        <v>19908</v>
      </c>
    </row>
    <row r="55" spans="1:17" ht="39.950000000000003" customHeight="1">
      <c r="A55" s="26"/>
      <c r="B55" s="321">
        <v>11</v>
      </c>
      <c r="C55" s="324" t="s">
        <v>53</v>
      </c>
      <c r="D55" s="332">
        <f>Q15</f>
        <v>24081</v>
      </c>
      <c r="E55" s="47" t="s">
        <v>123</v>
      </c>
      <c r="F55" s="131" t="s">
        <v>131</v>
      </c>
      <c r="G55" s="131" t="s">
        <v>813</v>
      </c>
      <c r="H55" s="88">
        <v>8</v>
      </c>
      <c r="I55" s="89">
        <v>67927430</v>
      </c>
      <c r="J55" s="90">
        <v>1603570</v>
      </c>
      <c r="K55" s="88">
        <f t="shared" si="2"/>
        <v>69531000</v>
      </c>
      <c r="L55" s="111">
        <f t="shared" si="0"/>
        <v>8691375</v>
      </c>
      <c r="M55" s="241">
        <f>IFERROR(H55/$Q$15,"-")</f>
        <v>3.322121174369835E-4</v>
      </c>
      <c r="N55" s="26"/>
      <c r="O55" s="26"/>
      <c r="P55" s="165" t="s">
        <v>42</v>
      </c>
      <c r="Q55" s="120">
        <f>市区町村別_患者数!AM56</f>
        <v>26891</v>
      </c>
    </row>
    <row r="56" spans="1:17" ht="39.950000000000003" customHeight="1">
      <c r="A56" s="26"/>
      <c r="B56" s="322"/>
      <c r="C56" s="325"/>
      <c r="D56" s="333"/>
      <c r="E56" s="39" t="s">
        <v>124</v>
      </c>
      <c r="F56" s="132" t="s">
        <v>139</v>
      </c>
      <c r="G56" s="132" t="s">
        <v>814</v>
      </c>
      <c r="H56" s="40">
        <v>2</v>
      </c>
      <c r="I56" s="41">
        <v>12293690</v>
      </c>
      <c r="J56" s="42">
        <v>191430</v>
      </c>
      <c r="K56" s="40">
        <f t="shared" si="2"/>
        <v>12485120</v>
      </c>
      <c r="L56" s="109">
        <f t="shared" si="0"/>
        <v>6242560</v>
      </c>
      <c r="M56" s="242">
        <f t="shared" ref="M56:M59" si="12">IFERROR(H56/$Q$15,"-")</f>
        <v>8.3053029359245875E-5</v>
      </c>
      <c r="N56" s="26"/>
      <c r="O56" s="26"/>
      <c r="P56" s="165" t="s">
        <v>4</v>
      </c>
      <c r="Q56" s="120">
        <f>市区町村別_患者数!AM57</f>
        <v>21754</v>
      </c>
    </row>
    <row r="57" spans="1:17" ht="39.950000000000003" customHeight="1">
      <c r="A57" s="26"/>
      <c r="B57" s="322"/>
      <c r="C57" s="325"/>
      <c r="D57" s="333"/>
      <c r="E57" s="39" t="s">
        <v>132</v>
      </c>
      <c r="F57" s="132" t="s">
        <v>140</v>
      </c>
      <c r="G57" s="132" t="s">
        <v>815</v>
      </c>
      <c r="H57" s="40">
        <v>26</v>
      </c>
      <c r="I57" s="41">
        <v>102886780</v>
      </c>
      <c r="J57" s="42">
        <v>54259470</v>
      </c>
      <c r="K57" s="40">
        <f t="shared" si="2"/>
        <v>157146250</v>
      </c>
      <c r="L57" s="109">
        <f t="shared" si="0"/>
        <v>6044086.538461538</v>
      </c>
      <c r="M57" s="242">
        <f t="shared" si="12"/>
        <v>1.0796893816701965E-3</v>
      </c>
      <c r="N57" s="26"/>
      <c r="O57" s="26"/>
      <c r="P57" s="165" t="s">
        <v>19</v>
      </c>
      <c r="Q57" s="120">
        <f>市区町村別_患者数!AM58</f>
        <v>12051</v>
      </c>
    </row>
    <row r="58" spans="1:17" ht="39.950000000000003" customHeight="1">
      <c r="A58" s="26"/>
      <c r="B58" s="322"/>
      <c r="C58" s="325"/>
      <c r="D58" s="333"/>
      <c r="E58" s="39" t="s">
        <v>122</v>
      </c>
      <c r="F58" s="132" t="s">
        <v>138</v>
      </c>
      <c r="G58" s="132" t="s">
        <v>816</v>
      </c>
      <c r="H58" s="40">
        <v>128</v>
      </c>
      <c r="I58" s="41">
        <v>355022550</v>
      </c>
      <c r="J58" s="42">
        <v>401604080</v>
      </c>
      <c r="K58" s="40">
        <f t="shared" si="2"/>
        <v>756626630</v>
      </c>
      <c r="L58" s="109">
        <f t="shared" si="0"/>
        <v>5911145.546875</v>
      </c>
      <c r="M58" s="242">
        <f t="shared" si="12"/>
        <v>5.315393878991736E-3</v>
      </c>
      <c r="N58" s="26"/>
      <c r="O58" s="26"/>
      <c r="P58" s="165" t="s">
        <v>24</v>
      </c>
      <c r="Q58" s="120">
        <f>市区町村別_患者数!AM59</f>
        <v>20276</v>
      </c>
    </row>
    <row r="59" spans="1:17" ht="39.950000000000003" customHeight="1" thickBot="1">
      <c r="A59" s="26"/>
      <c r="B59" s="323"/>
      <c r="C59" s="326"/>
      <c r="D59" s="334"/>
      <c r="E59" s="43" t="s">
        <v>297</v>
      </c>
      <c r="F59" s="133" t="s">
        <v>298</v>
      </c>
      <c r="G59" s="133" t="s">
        <v>817</v>
      </c>
      <c r="H59" s="44">
        <v>44</v>
      </c>
      <c r="I59" s="45">
        <v>192496940</v>
      </c>
      <c r="J59" s="46">
        <v>61685750</v>
      </c>
      <c r="K59" s="44">
        <f t="shared" si="2"/>
        <v>254182690</v>
      </c>
      <c r="L59" s="110">
        <f t="shared" si="0"/>
        <v>5776879.3181818184</v>
      </c>
      <c r="M59" s="242">
        <f t="shared" si="12"/>
        <v>1.8271666459034094E-3</v>
      </c>
      <c r="N59" s="26"/>
      <c r="O59" s="26"/>
      <c r="P59" s="165" t="s">
        <v>15</v>
      </c>
      <c r="Q59" s="120">
        <f>市区町村別_患者数!AM60</f>
        <v>21086</v>
      </c>
    </row>
    <row r="60" spans="1:17" ht="39.950000000000003" customHeight="1">
      <c r="A60" s="26"/>
      <c r="B60" s="321">
        <v>12</v>
      </c>
      <c r="C60" s="324" t="s">
        <v>102</v>
      </c>
      <c r="D60" s="332">
        <f>Q16</f>
        <v>12454</v>
      </c>
      <c r="E60" s="47" t="s">
        <v>818</v>
      </c>
      <c r="F60" s="131" t="s">
        <v>819</v>
      </c>
      <c r="G60" s="131" t="s">
        <v>820</v>
      </c>
      <c r="H60" s="88">
        <v>1</v>
      </c>
      <c r="I60" s="89">
        <v>7319610</v>
      </c>
      <c r="J60" s="90">
        <v>12710</v>
      </c>
      <c r="K60" s="88">
        <f t="shared" si="2"/>
        <v>7332320</v>
      </c>
      <c r="L60" s="111">
        <f t="shared" si="0"/>
        <v>7332320</v>
      </c>
      <c r="M60" s="241">
        <f>IFERROR(H60/$Q$16,"-")</f>
        <v>8.0295487393608481E-5</v>
      </c>
      <c r="N60" s="26"/>
      <c r="O60" s="26"/>
      <c r="P60" s="165" t="s">
        <v>9</v>
      </c>
      <c r="Q60" s="120">
        <f>市区町村別_患者数!AM61</f>
        <v>13466</v>
      </c>
    </row>
    <row r="61" spans="1:17" ht="39.950000000000003" customHeight="1">
      <c r="A61" s="26"/>
      <c r="B61" s="322"/>
      <c r="C61" s="325"/>
      <c r="D61" s="333"/>
      <c r="E61" s="39" t="s">
        <v>134</v>
      </c>
      <c r="F61" s="132" t="s">
        <v>142</v>
      </c>
      <c r="G61" s="132" t="s">
        <v>821</v>
      </c>
      <c r="H61" s="40">
        <v>12</v>
      </c>
      <c r="I61" s="41">
        <v>45702000</v>
      </c>
      <c r="J61" s="42">
        <v>24804210</v>
      </c>
      <c r="K61" s="40">
        <f t="shared" si="2"/>
        <v>70506210</v>
      </c>
      <c r="L61" s="109">
        <f t="shared" si="0"/>
        <v>5875517.5</v>
      </c>
      <c r="M61" s="242">
        <f t="shared" ref="M61:M64" si="13">IFERROR(H61/$Q$16,"-")</f>
        <v>9.6354584872330171E-4</v>
      </c>
      <c r="N61" s="26"/>
      <c r="O61" s="26"/>
      <c r="P61" s="165" t="s">
        <v>43</v>
      </c>
      <c r="Q61" s="120">
        <f>市区町村別_患者数!AM62</f>
        <v>9612</v>
      </c>
    </row>
    <row r="62" spans="1:17" ht="39.950000000000003" customHeight="1">
      <c r="A62" s="26"/>
      <c r="B62" s="322"/>
      <c r="C62" s="325"/>
      <c r="D62" s="333"/>
      <c r="E62" s="39" t="s">
        <v>123</v>
      </c>
      <c r="F62" s="132" t="s">
        <v>131</v>
      </c>
      <c r="G62" s="132" t="s">
        <v>822</v>
      </c>
      <c r="H62" s="40">
        <v>4</v>
      </c>
      <c r="I62" s="41">
        <v>22252840</v>
      </c>
      <c r="J62" s="42">
        <v>923730</v>
      </c>
      <c r="K62" s="40">
        <f t="shared" si="2"/>
        <v>23176570</v>
      </c>
      <c r="L62" s="109">
        <f t="shared" si="0"/>
        <v>5794142.5</v>
      </c>
      <c r="M62" s="242">
        <f t="shared" si="13"/>
        <v>3.2118194957443392E-4</v>
      </c>
      <c r="N62" s="26"/>
      <c r="O62" s="26"/>
      <c r="P62" s="165" t="s">
        <v>25</v>
      </c>
      <c r="Q62" s="120">
        <f>市区町村別_患者数!AM63</f>
        <v>11221</v>
      </c>
    </row>
    <row r="63" spans="1:17" ht="39.950000000000003" customHeight="1">
      <c r="A63" s="26"/>
      <c r="B63" s="322"/>
      <c r="C63" s="325"/>
      <c r="D63" s="333"/>
      <c r="E63" s="39" t="s">
        <v>122</v>
      </c>
      <c r="F63" s="132" t="s">
        <v>138</v>
      </c>
      <c r="G63" s="132" t="s">
        <v>823</v>
      </c>
      <c r="H63" s="40">
        <v>53</v>
      </c>
      <c r="I63" s="41">
        <v>166477230</v>
      </c>
      <c r="J63" s="42">
        <v>119086220</v>
      </c>
      <c r="K63" s="40">
        <f t="shared" si="2"/>
        <v>285563450</v>
      </c>
      <c r="L63" s="109">
        <f t="shared" si="0"/>
        <v>5387989.6226415094</v>
      </c>
      <c r="M63" s="242">
        <f t="shared" si="13"/>
        <v>4.2556608318612497E-3</v>
      </c>
      <c r="N63" s="26"/>
      <c r="O63" s="26"/>
      <c r="P63" s="165" t="s">
        <v>20</v>
      </c>
      <c r="Q63" s="120">
        <f>市区町村別_患者数!AM64</f>
        <v>80159</v>
      </c>
    </row>
    <row r="64" spans="1:17" ht="39.950000000000003" customHeight="1" thickBot="1">
      <c r="A64" s="26"/>
      <c r="B64" s="323"/>
      <c r="C64" s="326"/>
      <c r="D64" s="334"/>
      <c r="E64" s="43" t="s">
        <v>136</v>
      </c>
      <c r="F64" s="133" t="s">
        <v>144</v>
      </c>
      <c r="G64" s="133" t="s">
        <v>824</v>
      </c>
      <c r="H64" s="44">
        <v>3</v>
      </c>
      <c r="I64" s="45">
        <v>15694420</v>
      </c>
      <c r="J64" s="46">
        <v>218050</v>
      </c>
      <c r="K64" s="44">
        <f t="shared" si="2"/>
        <v>15912470</v>
      </c>
      <c r="L64" s="110">
        <f t="shared" si="0"/>
        <v>5304156.666666667</v>
      </c>
      <c r="M64" s="243">
        <f t="shared" si="13"/>
        <v>2.4088646218082543E-4</v>
      </c>
      <c r="N64" s="26"/>
      <c r="O64" s="26"/>
      <c r="P64" s="165" t="s">
        <v>44</v>
      </c>
      <c r="Q64" s="120">
        <f>市区町村別_患者数!AM65</f>
        <v>10569</v>
      </c>
    </row>
    <row r="65" spans="1:17" ht="39.950000000000003" customHeight="1">
      <c r="A65" s="26"/>
      <c r="B65" s="321">
        <v>13</v>
      </c>
      <c r="C65" s="324" t="s">
        <v>103</v>
      </c>
      <c r="D65" s="332">
        <f>Q17</f>
        <v>21368</v>
      </c>
      <c r="E65" s="47" t="s">
        <v>124</v>
      </c>
      <c r="F65" s="131" t="s">
        <v>139</v>
      </c>
      <c r="G65" s="131" t="s">
        <v>241</v>
      </c>
      <c r="H65" s="88">
        <v>1</v>
      </c>
      <c r="I65" s="89">
        <v>10123330</v>
      </c>
      <c r="J65" s="90">
        <v>0</v>
      </c>
      <c r="K65" s="88">
        <f t="shared" si="2"/>
        <v>10123330</v>
      </c>
      <c r="L65" s="111">
        <f t="shared" si="0"/>
        <v>10123330</v>
      </c>
      <c r="M65" s="241">
        <f>IFERROR(H65/$Q$17,"-")</f>
        <v>4.6798951703481845E-5</v>
      </c>
      <c r="N65" s="26"/>
      <c r="O65" s="26"/>
      <c r="P65" s="165" t="s">
        <v>16</v>
      </c>
      <c r="Q65" s="120">
        <f>市区町村別_患者数!AM66</f>
        <v>9287</v>
      </c>
    </row>
    <row r="66" spans="1:17" ht="39.950000000000003" customHeight="1">
      <c r="A66" s="26"/>
      <c r="B66" s="322"/>
      <c r="C66" s="325"/>
      <c r="D66" s="333"/>
      <c r="E66" s="39" t="s">
        <v>132</v>
      </c>
      <c r="F66" s="132" t="s">
        <v>140</v>
      </c>
      <c r="G66" s="132" t="s">
        <v>825</v>
      </c>
      <c r="H66" s="40">
        <v>5</v>
      </c>
      <c r="I66" s="41">
        <v>4190510</v>
      </c>
      <c r="J66" s="42">
        <v>34881300</v>
      </c>
      <c r="K66" s="40">
        <f t="shared" si="2"/>
        <v>39071810</v>
      </c>
      <c r="L66" s="109">
        <f t="shared" si="0"/>
        <v>7814362</v>
      </c>
      <c r="M66" s="242">
        <f t="shared" ref="M66:M69" si="14">IFERROR(H66/$Q$17,"-")</f>
        <v>2.3399475851740921E-4</v>
      </c>
      <c r="N66" s="26"/>
      <c r="O66" s="26"/>
      <c r="P66" s="165" t="s">
        <v>17</v>
      </c>
      <c r="Q66" s="120">
        <f>市区町村別_患者数!AM67</f>
        <v>13662</v>
      </c>
    </row>
    <row r="67" spans="1:17" ht="39.950000000000003" customHeight="1">
      <c r="A67" s="26"/>
      <c r="B67" s="322"/>
      <c r="C67" s="325"/>
      <c r="D67" s="333"/>
      <c r="E67" s="39" t="s">
        <v>123</v>
      </c>
      <c r="F67" s="132" t="s">
        <v>131</v>
      </c>
      <c r="G67" s="132" t="s">
        <v>431</v>
      </c>
      <c r="H67" s="40">
        <v>6</v>
      </c>
      <c r="I67" s="41">
        <v>42977260</v>
      </c>
      <c r="J67" s="42">
        <v>986430</v>
      </c>
      <c r="K67" s="40">
        <f t="shared" si="2"/>
        <v>43963690</v>
      </c>
      <c r="L67" s="109">
        <f t="shared" si="0"/>
        <v>7327281.666666667</v>
      </c>
      <c r="M67" s="242">
        <f t="shared" si="14"/>
        <v>2.8079371022089104E-4</v>
      </c>
      <c r="N67" s="26"/>
      <c r="O67" s="26"/>
      <c r="P67" s="165" t="s">
        <v>26</v>
      </c>
      <c r="Q67" s="120">
        <f>市区町村別_患者数!AM68</f>
        <v>9933</v>
      </c>
    </row>
    <row r="68" spans="1:17" ht="39.950000000000003" customHeight="1">
      <c r="A68" s="26"/>
      <c r="B68" s="322"/>
      <c r="C68" s="325"/>
      <c r="D68" s="333"/>
      <c r="E68" s="39" t="s">
        <v>122</v>
      </c>
      <c r="F68" s="132" t="s">
        <v>138</v>
      </c>
      <c r="G68" s="132" t="s">
        <v>250</v>
      </c>
      <c r="H68" s="40">
        <v>96</v>
      </c>
      <c r="I68" s="41">
        <v>267809160</v>
      </c>
      <c r="J68" s="42">
        <v>282453180</v>
      </c>
      <c r="K68" s="40">
        <f t="shared" si="2"/>
        <v>550262340</v>
      </c>
      <c r="L68" s="109">
        <f t="shared" si="0"/>
        <v>5731899.375</v>
      </c>
      <c r="M68" s="242">
        <f t="shared" si="14"/>
        <v>4.4926993635342567E-3</v>
      </c>
      <c r="N68" s="26"/>
      <c r="O68" s="26"/>
      <c r="P68" s="165" t="s">
        <v>45</v>
      </c>
      <c r="Q68" s="120">
        <f>市区町村別_患者数!AM69</f>
        <v>10465</v>
      </c>
    </row>
    <row r="69" spans="1:17" ht="39.950000000000003" customHeight="1" thickBot="1">
      <c r="A69" s="26"/>
      <c r="B69" s="323"/>
      <c r="C69" s="326"/>
      <c r="D69" s="334"/>
      <c r="E69" s="43" t="s">
        <v>134</v>
      </c>
      <c r="F69" s="133" t="s">
        <v>142</v>
      </c>
      <c r="G69" s="133" t="s">
        <v>826</v>
      </c>
      <c r="H69" s="44">
        <v>17</v>
      </c>
      <c r="I69" s="45">
        <v>70317680</v>
      </c>
      <c r="J69" s="46">
        <v>19454240</v>
      </c>
      <c r="K69" s="44">
        <f t="shared" si="2"/>
        <v>89771920</v>
      </c>
      <c r="L69" s="110">
        <f t="shared" ref="L69:L132" si="15">IFERROR(K69/H69,"-")</f>
        <v>5280701.176470588</v>
      </c>
      <c r="M69" s="242">
        <f t="shared" si="14"/>
        <v>7.955821789591913E-4</v>
      </c>
      <c r="N69" s="26"/>
      <c r="O69" s="26"/>
      <c r="P69" s="165" t="s">
        <v>10</v>
      </c>
      <c r="Q69" s="120">
        <f>市区町村別_患者数!AM70</f>
        <v>5213</v>
      </c>
    </row>
    <row r="70" spans="1:17" ht="39.950000000000003" customHeight="1">
      <c r="A70" s="26"/>
      <c r="B70" s="321">
        <v>14</v>
      </c>
      <c r="C70" s="324" t="s">
        <v>104</v>
      </c>
      <c r="D70" s="332">
        <f>Q18</f>
        <v>16265</v>
      </c>
      <c r="E70" s="47" t="s">
        <v>310</v>
      </c>
      <c r="F70" s="131" t="s">
        <v>311</v>
      </c>
      <c r="G70" s="131" t="s">
        <v>827</v>
      </c>
      <c r="H70" s="88">
        <v>1</v>
      </c>
      <c r="I70" s="89">
        <v>8600610</v>
      </c>
      <c r="J70" s="90">
        <v>1269270</v>
      </c>
      <c r="K70" s="88">
        <f t="shared" ref="K70:K133" si="16">SUM(I70:J70)</f>
        <v>9869880</v>
      </c>
      <c r="L70" s="111">
        <f t="shared" si="15"/>
        <v>9869880</v>
      </c>
      <c r="M70" s="241">
        <f>IFERROR(H70/$Q$18,"-")</f>
        <v>6.1481709191515521E-5</v>
      </c>
      <c r="N70" s="26"/>
      <c r="O70" s="26"/>
      <c r="P70" s="165" t="s">
        <v>5</v>
      </c>
      <c r="Q70" s="120">
        <f>市区町村別_患者数!AM71</f>
        <v>5354</v>
      </c>
    </row>
    <row r="71" spans="1:17" ht="39.950000000000003" customHeight="1">
      <c r="A71" s="26"/>
      <c r="B71" s="322"/>
      <c r="C71" s="325"/>
      <c r="D71" s="333"/>
      <c r="E71" s="39" t="s">
        <v>123</v>
      </c>
      <c r="F71" s="132" t="s">
        <v>131</v>
      </c>
      <c r="G71" s="132" t="s">
        <v>828</v>
      </c>
      <c r="H71" s="40">
        <v>5</v>
      </c>
      <c r="I71" s="41">
        <v>31460220</v>
      </c>
      <c r="J71" s="42">
        <v>714320</v>
      </c>
      <c r="K71" s="40">
        <f t="shared" si="16"/>
        <v>32174540</v>
      </c>
      <c r="L71" s="109">
        <f t="shared" si="15"/>
        <v>6434908</v>
      </c>
      <c r="M71" s="242">
        <f t="shared" ref="M71:M74" si="17">IFERROR(H71/$Q$18,"-")</f>
        <v>3.074085459575776E-4</v>
      </c>
      <c r="N71" s="26"/>
      <c r="O71" s="26"/>
      <c r="P71" s="165" t="s">
        <v>6</v>
      </c>
      <c r="Q71" s="120">
        <f>市区町村別_患者数!AM72</f>
        <v>2281</v>
      </c>
    </row>
    <row r="72" spans="1:17" ht="39.950000000000003" customHeight="1">
      <c r="A72" s="26"/>
      <c r="B72" s="322"/>
      <c r="C72" s="325"/>
      <c r="D72" s="333"/>
      <c r="E72" s="39" t="s">
        <v>132</v>
      </c>
      <c r="F72" s="132" t="s">
        <v>140</v>
      </c>
      <c r="G72" s="132" t="s">
        <v>829</v>
      </c>
      <c r="H72" s="40">
        <v>6</v>
      </c>
      <c r="I72" s="41">
        <v>9386470</v>
      </c>
      <c r="J72" s="42">
        <v>27327880</v>
      </c>
      <c r="K72" s="40">
        <f t="shared" si="16"/>
        <v>36714350</v>
      </c>
      <c r="L72" s="109">
        <f t="shared" si="15"/>
        <v>6119058.333333333</v>
      </c>
      <c r="M72" s="242">
        <f t="shared" si="17"/>
        <v>3.6889025514909312E-4</v>
      </c>
      <c r="N72" s="26"/>
      <c r="O72" s="26"/>
      <c r="P72" s="165" t="s">
        <v>46</v>
      </c>
      <c r="Q72" s="120">
        <f>市区町村別_患者数!AM73</f>
        <v>3064</v>
      </c>
    </row>
    <row r="73" spans="1:17" ht="39.950000000000003" customHeight="1">
      <c r="A73" s="26"/>
      <c r="B73" s="322"/>
      <c r="C73" s="325"/>
      <c r="D73" s="333"/>
      <c r="E73" s="39" t="s">
        <v>122</v>
      </c>
      <c r="F73" s="132" t="s">
        <v>138</v>
      </c>
      <c r="G73" s="132" t="s">
        <v>250</v>
      </c>
      <c r="H73" s="40">
        <v>83</v>
      </c>
      <c r="I73" s="41">
        <v>251952690</v>
      </c>
      <c r="J73" s="42">
        <v>224778550</v>
      </c>
      <c r="K73" s="40">
        <f t="shared" si="16"/>
        <v>476731240</v>
      </c>
      <c r="L73" s="109">
        <f t="shared" si="15"/>
        <v>5743749.8795180721</v>
      </c>
      <c r="M73" s="242">
        <f t="shared" si="17"/>
        <v>5.1029818628957882E-3</v>
      </c>
      <c r="N73" s="26"/>
      <c r="O73" s="26"/>
      <c r="P73" s="165" t="s">
        <v>47</v>
      </c>
      <c r="Q73" s="120">
        <f>市区町村別_患者数!AM74</f>
        <v>7345</v>
      </c>
    </row>
    <row r="74" spans="1:17" ht="39.950000000000003" customHeight="1" thickBot="1">
      <c r="A74" s="26"/>
      <c r="B74" s="323"/>
      <c r="C74" s="326"/>
      <c r="D74" s="334"/>
      <c r="E74" s="43" t="s">
        <v>320</v>
      </c>
      <c r="F74" s="133" t="s">
        <v>321</v>
      </c>
      <c r="G74" s="133" t="s">
        <v>830</v>
      </c>
      <c r="H74" s="44">
        <v>8</v>
      </c>
      <c r="I74" s="45">
        <v>37266050</v>
      </c>
      <c r="J74" s="46">
        <v>7878370</v>
      </c>
      <c r="K74" s="44">
        <f t="shared" si="16"/>
        <v>45144420</v>
      </c>
      <c r="L74" s="110">
        <f t="shared" si="15"/>
        <v>5643052.5</v>
      </c>
      <c r="M74" s="243">
        <f t="shared" si="17"/>
        <v>4.9185367353212417E-4</v>
      </c>
      <c r="N74" s="26"/>
      <c r="O74" s="26"/>
      <c r="P74" s="165" t="s">
        <v>48</v>
      </c>
      <c r="Q74" s="120">
        <f>市区町村別_患者数!AM75</f>
        <v>1234</v>
      </c>
    </row>
    <row r="75" spans="1:17" ht="39.950000000000003" customHeight="1">
      <c r="A75" s="26"/>
      <c r="B75" s="321">
        <v>15</v>
      </c>
      <c r="C75" s="324" t="s">
        <v>105</v>
      </c>
      <c r="D75" s="332">
        <f>Q19</f>
        <v>26539</v>
      </c>
      <c r="E75" s="47" t="s">
        <v>122</v>
      </c>
      <c r="F75" s="131" t="s">
        <v>138</v>
      </c>
      <c r="G75" s="131" t="s">
        <v>831</v>
      </c>
      <c r="H75" s="88">
        <v>121</v>
      </c>
      <c r="I75" s="89">
        <v>325202310</v>
      </c>
      <c r="J75" s="90">
        <v>383210390</v>
      </c>
      <c r="K75" s="88">
        <f t="shared" si="16"/>
        <v>708412700</v>
      </c>
      <c r="L75" s="111">
        <f t="shared" si="15"/>
        <v>5854650.4132231409</v>
      </c>
      <c r="M75" s="241">
        <f>IFERROR(H75/$Q$19,"-")</f>
        <v>4.559327781755153E-3</v>
      </c>
      <c r="N75" s="26"/>
      <c r="O75" s="26"/>
      <c r="P75" s="165" t="s">
        <v>49</v>
      </c>
      <c r="Q75" s="120">
        <f>市区町村別_患者数!AM76</f>
        <v>3744</v>
      </c>
    </row>
    <row r="76" spans="1:17" ht="39.950000000000003" customHeight="1">
      <c r="A76" s="26"/>
      <c r="B76" s="322"/>
      <c r="C76" s="325"/>
      <c r="D76" s="333"/>
      <c r="E76" s="39" t="s">
        <v>124</v>
      </c>
      <c r="F76" s="132" t="s">
        <v>139</v>
      </c>
      <c r="G76" s="132" t="s">
        <v>832</v>
      </c>
      <c r="H76" s="40">
        <v>2</v>
      </c>
      <c r="I76" s="41">
        <v>10563100</v>
      </c>
      <c r="J76" s="42">
        <v>599180</v>
      </c>
      <c r="K76" s="40">
        <f t="shared" si="16"/>
        <v>11162280</v>
      </c>
      <c r="L76" s="109">
        <f t="shared" si="15"/>
        <v>5581140</v>
      </c>
      <c r="M76" s="242">
        <f t="shared" ref="M76:M79" si="18">IFERROR(H76/$Q$19,"-")</f>
        <v>7.5360789781076906E-5</v>
      </c>
      <c r="N76" s="26"/>
      <c r="O76" s="26"/>
      <c r="P76" s="165" t="s">
        <v>27</v>
      </c>
      <c r="Q76" s="120">
        <f>市区町村別_患者数!AM77</f>
        <v>2331</v>
      </c>
    </row>
    <row r="77" spans="1:17" ht="39.950000000000003" customHeight="1">
      <c r="A77" s="26"/>
      <c r="B77" s="322"/>
      <c r="C77" s="325"/>
      <c r="D77" s="333"/>
      <c r="E77" s="39" t="s">
        <v>132</v>
      </c>
      <c r="F77" s="132" t="s">
        <v>140</v>
      </c>
      <c r="G77" s="132" t="s">
        <v>439</v>
      </c>
      <c r="H77" s="40">
        <v>11</v>
      </c>
      <c r="I77" s="41">
        <v>32521020</v>
      </c>
      <c r="J77" s="42">
        <v>27198260</v>
      </c>
      <c r="K77" s="40">
        <f t="shared" si="16"/>
        <v>59719280</v>
      </c>
      <c r="L77" s="109">
        <f t="shared" si="15"/>
        <v>5429025.4545454541</v>
      </c>
      <c r="M77" s="242">
        <f t="shared" si="18"/>
        <v>4.14484343795923E-4</v>
      </c>
      <c r="N77" s="26"/>
      <c r="O77" s="26"/>
      <c r="P77" s="165" t="s">
        <v>28</v>
      </c>
      <c r="Q77" s="120">
        <f>市区町村別_患者数!AM78</f>
        <v>3173</v>
      </c>
    </row>
    <row r="78" spans="1:17" ht="39.950000000000003" customHeight="1">
      <c r="A78" s="26"/>
      <c r="B78" s="322"/>
      <c r="C78" s="325"/>
      <c r="D78" s="333"/>
      <c r="E78" s="39" t="s">
        <v>134</v>
      </c>
      <c r="F78" s="132" t="s">
        <v>142</v>
      </c>
      <c r="G78" s="132" t="s">
        <v>833</v>
      </c>
      <c r="H78" s="40">
        <v>35</v>
      </c>
      <c r="I78" s="41">
        <v>140124280</v>
      </c>
      <c r="J78" s="42">
        <v>41330080</v>
      </c>
      <c r="K78" s="40">
        <f t="shared" si="16"/>
        <v>181454360</v>
      </c>
      <c r="L78" s="109">
        <f t="shared" si="15"/>
        <v>5184410.2857142854</v>
      </c>
      <c r="M78" s="242">
        <f t="shared" si="18"/>
        <v>1.3188138211688459E-3</v>
      </c>
      <c r="N78" s="26"/>
      <c r="O78" s="26"/>
      <c r="P78" s="165" t="s">
        <v>29</v>
      </c>
      <c r="Q78" s="120">
        <f>市区町村別_患者数!AM79</f>
        <v>1448</v>
      </c>
    </row>
    <row r="79" spans="1:17" ht="39.950000000000003" customHeight="1" thickBot="1">
      <c r="A79" s="26"/>
      <c r="B79" s="323"/>
      <c r="C79" s="326"/>
      <c r="D79" s="334"/>
      <c r="E79" s="43" t="s">
        <v>123</v>
      </c>
      <c r="F79" s="133" t="s">
        <v>131</v>
      </c>
      <c r="G79" s="133" t="s">
        <v>334</v>
      </c>
      <c r="H79" s="44">
        <v>12</v>
      </c>
      <c r="I79" s="45">
        <v>58355290</v>
      </c>
      <c r="J79" s="46">
        <v>2259500</v>
      </c>
      <c r="K79" s="44">
        <f t="shared" si="16"/>
        <v>60614790</v>
      </c>
      <c r="L79" s="110">
        <f t="shared" si="15"/>
        <v>5051232.5</v>
      </c>
      <c r="M79" s="242">
        <f t="shared" si="18"/>
        <v>4.5216473868646141E-4</v>
      </c>
      <c r="N79" s="26"/>
      <c r="O79" s="26"/>
      <c r="P79" s="165" t="s">
        <v>221</v>
      </c>
      <c r="Q79" s="120">
        <f>市区町村別_患者数!AM80</f>
        <v>1366377</v>
      </c>
    </row>
    <row r="80" spans="1:17" ht="39.950000000000003" customHeight="1">
      <c r="A80" s="26"/>
      <c r="B80" s="321">
        <v>16</v>
      </c>
      <c r="C80" s="324" t="s">
        <v>54</v>
      </c>
      <c r="D80" s="332">
        <f>Q20</f>
        <v>17584</v>
      </c>
      <c r="E80" s="47" t="s">
        <v>341</v>
      </c>
      <c r="F80" s="131" t="s">
        <v>342</v>
      </c>
      <c r="G80" s="131" t="s">
        <v>834</v>
      </c>
      <c r="H80" s="88">
        <v>1</v>
      </c>
      <c r="I80" s="89">
        <v>9661680</v>
      </c>
      <c r="J80" s="90">
        <v>285240</v>
      </c>
      <c r="K80" s="88">
        <f t="shared" si="16"/>
        <v>9946920</v>
      </c>
      <c r="L80" s="111">
        <f t="shared" si="15"/>
        <v>9946920</v>
      </c>
      <c r="M80" s="241">
        <f>IFERROR(H80/$Q$20,"-")</f>
        <v>5.6869881710646044E-5</v>
      </c>
      <c r="N80" s="26"/>
      <c r="O80" s="26"/>
      <c r="P80" s="26"/>
      <c r="Q80" s="26"/>
    </row>
    <row r="81" spans="1:17" ht="39.950000000000003" customHeight="1">
      <c r="A81" s="26"/>
      <c r="B81" s="322"/>
      <c r="C81" s="325"/>
      <c r="D81" s="333"/>
      <c r="E81" s="39" t="s">
        <v>132</v>
      </c>
      <c r="F81" s="132" t="s">
        <v>140</v>
      </c>
      <c r="G81" s="132" t="s">
        <v>835</v>
      </c>
      <c r="H81" s="40">
        <v>9</v>
      </c>
      <c r="I81" s="41">
        <v>67621190</v>
      </c>
      <c r="J81" s="42">
        <v>16505730</v>
      </c>
      <c r="K81" s="40">
        <f t="shared" si="16"/>
        <v>84126920</v>
      </c>
      <c r="L81" s="109">
        <f t="shared" si="15"/>
        <v>9347435.555555556</v>
      </c>
      <c r="M81" s="242">
        <f t="shared" ref="M81:M84" si="19">IFERROR(H81/$Q$20,"-")</f>
        <v>5.1182893539581439E-4</v>
      </c>
      <c r="N81" s="26"/>
      <c r="O81" s="26"/>
      <c r="P81" s="26"/>
      <c r="Q81" s="26"/>
    </row>
    <row r="82" spans="1:17" ht="39.950000000000003" customHeight="1">
      <c r="A82" s="26"/>
      <c r="B82" s="322"/>
      <c r="C82" s="325"/>
      <c r="D82" s="333"/>
      <c r="E82" s="39" t="s">
        <v>134</v>
      </c>
      <c r="F82" s="132" t="s">
        <v>142</v>
      </c>
      <c r="G82" s="132" t="s">
        <v>836</v>
      </c>
      <c r="H82" s="40">
        <v>10</v>
      </c>
      <c r="I82" s="41">
        <v>48953100</v>
      </c>
      <c r="J82" s="42">
        <v>23618630</v>
      </c>
      <c r="K82" s="40">
        <f t="shared" si="16"/>
        <v>72571730</v>
      </c>
      <c r="L82" s="109">
        <f t="shared" si="15"/>
        <v>7257173</v>
      </c>
      <c r="M82" s="242">
        <f t="shared" si="19"/>
        <v>5.6869881710646037E-4</v>
      </c>
      <c r="N82" s="26"/>
      <c r="O82" s="26"/>
      <c r="P82" s="26"/>
      <c r="Q82" s="26"/>
    </row>
    <row r="83" spans="1:17" ht="39.950000000000003" customHeight="1">
      <c r="A83" s="26"/>
      <c r="B83" s="322"/>
      <c r="C83" s="325"/>
      <c r="D83" s="333"/>
      <c r="E83" s="39" t="s">
        <v>278</v>
      </c>
      <c r="F83" s="132" t="s">
        <v>279</v>
      </c>
      <c r="G83" s="132" t="s">
        <v>837</v>
      </c>
      <c r="H83" s="40">
        <v>19</v>
      </c>
      <c r="I83" s="41">
        <v>31093310</v>
      </c>
      <c r="J83" s="42">
        <v>94011340</v>
      </c>
      <c r="K83" s="40">
        <f t="shared" si="16"/>
        <v>125104650</v>
      </c>
      <c r="L83" s="109">
        <f t="shared" si="15"/>
        <v>6584455.2631578948</v>
      </c>
      <c r="M83" s="242">
        <f t="shared" si="19"/>
        <v>1.0805277525022749E-3</v>
      </c>
      <c r="N83" s="26"/>
      <c r="O83" s="26"/>
      <c r="P83" s="26"/>
      <c r="Q83" s="26"/>
    </row>
    <row r="84" spans="1:17" ht="39.950000000000003" customHeight="1" thickBot="1">
      <c r="A84" s="26"/>
      <c r="B84" s="323"/>
      <c r="C84" s="326"/>
      <c r="D84" s="334"/>
      <c r="E84" s="43" t="s">
        <v>123</v>
      </c>
      <c r="F84" s="133" t="s">
        <v>131</v>
      </c>
      <c r="G84" s="133" t="s">
        <v>838</v>
      </c>
      <c r="H84" s="44">
        <v>3</v>
      </c>
      <c r="I84" s="45">
        <v>18941550</v>
      </c>
      <c r="J84" s="46">
        <v>482070</v>
      </c>
      <c r="K84" s="44">
        <f t="shared" si="16"/>
        <v>19423620</v>
      </c>
      <c r="L84" s="110">
        <f t="shared" si="15"/>
        <v>6474540</v>
      </c>
      <c r="M84" s="243">
        <f t="shared" si="19"/>
        <v>1.7060964513193814E-4</v>
      </c>
      <c r="N84" s="26"/>
      <c r="O84" s="26"/>
      <c r="P84" s="26"/>
      <c r="Q84" s="26"/>
    </row>
    <row r="85" spans="1:17" ht="39.950000000000003" customHeight="1">
      <c r="A85" s="26"/>
      <c r="B85" s="321">
        <v>17</v>
      </c>
      <c r="C85" s="324" t="s">
        <v>106</v>
      </c>
      <c r="D85" s="332">
        <f>Q21</f>
        <v>24918</v>
      </c>
      <c r="E85" s="47" t="s">
        <v>310</v>
      </c>
      <c r="F85" s="131" t="s">
        <v>311</v>
      </c>
      <c r="G85" s="131" t="s">
        <v>839</v>
      </c>
      <c r="H85" s="88">
        <v>2</v>
      </c>
      <c r="I85" s="89">
        <v>12925040</v>
      </c>
      <c r="J85" s="90">
        <v>66080</v>
      </c>
      <c r="K85" s="88">
        <f t="shared" si="16"/>
        <v>12991120</v>
      </c>
      <c r="L85" s="111">
        <f t="shared" si="15"/>
        <v>6495560</v>
      </c>
      <c r="M85" s="241">
        <f>IFERROR(H85/$Q$21,"-")</f>
        <v>8.0263263504294082E-5</v>
      </c>
      <c r="N85" s="26"/>
      <c r="O85" s="26"/>
      <c r="P85" s="26"/>
      <c r="Q85" s="26"/>
    </row>
    <row r="86" spans="1:17" ht="39.950000000000003" customHeight="1">
      <c r="A86" s="26"/>
      <c r="B86" s="322"/>
      <c r="C86" s="325"/>
      <c r="D86" s="333"/>
      <c r="E86" s="39" t="s">
        <v>122</v>
      </c>
      <c r="F86" s="132" t="s">
        <v>138</v>
      </c>
      <c r="G86" s="132" t="s">
        <v>250</v>
      </c>
      <c r="H86" s="40">
        <v>120</v>
      </c>
      <c r="I86" s="41">
        <v>423362540</v>
      </c>
      <c r="J86" s="42">
        <v>332580750</v>
      </c>
      <c r="K86" s="40">
        <f t="shared" si="16"/>
        <v>755943290</v>
      </c>
      <c r="L86" s="109">
        <f t="shared" si="15"/>
        <v>6299527.416666667</v>
      </c>
      <c r="M86" s="242">
        <f t="shared" ref="M86:M89" si="20">IFERROR(H86/$Q$21,"-")</f>
        <v>4.8157958102576452E-3</v>
      </c>
      <c r="N86" s="26"/>
      <c r="O86" s="26"/>
      <c r="P86" s="26"/>
      <c r="Q86" s="26"/>
    </row>
    <row r="87" spans="1:17" ht="39.950000000000003" customHeight="1">
      <c r="A87" s="26"/>
      <c r="B87" s="322"/>
      <c r="C87" s="325"/>
      <c r="D87" s="333"/>
      <c r="E87" s="39" t="s">
        <v>123</v>
      </c>
      <c r="F87" s="132" t="s">
        <v>131</v>
      </c>
      <c r="G87" s="132" t="s">
        <v>840</v>
      </c>
      <c r="H87" s="40">
        <v>8</v>
      </c>
      <c r="I87" s="41">
        <v>47553480</v>
      </c>
      <c r="J87" s="42">
        <v>1289040</v>
      </c>
      <c r="K87" s="40">
        <f t="shared" si="16"/>
        <v>48842520</v>
      </c>
      <c r="L87" s="109">
        <f t="shared" si="15"/>
        <v>6105315</v>
      </c>
      <c r="M87" s="242">
        <f t="shared" si="20"/>
        <v>3.2105305401717633E-4</v>
      </c>
      <c r="N87" s="26"/>
      <c r="O87" s="26"/>
      <c r="P87" s="26"/>
      <c r="Q87" s="26"/>
    </row>
    <row r="88" spans="1:17" ht="39.950000000000003" customHeight="1">
      <c r="A88" s="26"/>
      <c r="B88" s="322"/>
      <c r="C88" s="325"/>
      <c r="D88" s="333"/>
      <c r="E88" s="39" t="s">
        <v>135</v>
      </c>
      <c r="F88" s="132" t="s">
        <v>143</v>
      </c>
      <c r="G88" s="132" t="s">
        <v>841</v>
      </c>
      <c r="H88" s="40">
        <v>1</v>
      </c>
      <c r="I88" s="41">
        <v>5743260</v>
      </c>
      <c r="J88" s="42">
        <v>0</v>
      </c>
      <c r="K88" s="40">
        <f t="shared" si="16"/>
        <v>5743260</v>
      </c>
      <c r="L88" s="109">
        <f t="shared" si="15"/>
        <v>5743260</v>
      </c>
      <c r="M88" s="242">
        <f t="shared" si="20"/>
        <v>4.0131631752147041E-5</v>
      </c>
      <c r="N88" s="26"/>
      <c r="O88" s="26"/>
      <c r="P88" s="26"/>
      <c r="Q88" s="26"/>
    </row>
    <row r="89" spans="1:17" ht="39.950000000000003" customHeight="1" thickBot="1">
      <c r="A89" s="26"/>
      <c r="B89" s="323"/>
      <c r="C89" s="326"/>
      <c r="D89" s="334"/>
      <c r="E89" s="43" t="s">
        <v>160</v>
      </c>
      <c r="F89" s="133" t="s">
        <v>161</v>
      </c>
      <c r="G89" s="133" t="s">
        <v>842</v>
      </c>
      <c r="H89" s="44">
        <v>22</v>
      </c>
      <c r="I89" s="45">
        <v>120265200</v>
      </c>
      <c r="J89" s="46">
        <v>5555530</v>
      </c>
      <c r="K89" s="44">
        <f t="shared" si="16"/>
        <v>125820730</v>
      </c>
      <c r="L89" s="110">
        <f t="shared" si="15"/>
        <v>5719124.0909090908</v>
      </c>
      <c r="M89" s="242">
        <f t="shared" si="20"/>
        <v>8.8289589854723496E-4</v>
      </c>
      <c r="N89" s="26"/>
      <c r="O89" s="26"/>
      <c r="P89" s="26"/>
      <c r="Q89" s="26"/>
    </row>
    <row r="90" spans="1:17" ht="39.950000000000003" customHeight="1">
      <c r="A90" s="26"/>
      <c r="B90" s="321">
        <v>18</v>
      </c>
      <c r="C90" s="324" t="s">
        <v>55</v>
      </c>
      <c r="D90" s="332">
        <f>Q22</f>
        <v>22386</v>
      </c>
      <c r="E90" s="47" t="s">
        <v>123</v>
      </c>
      <c r="F90" s="131" t="s">
        <v>131</v>
      </c>
      <c r="G90" s="131" t="s">
        <v>843</v>
      </c>
      <c r="H90" s="88">
        <v>7</v>
      </c>
      <c r="I90" s="89">
        <v>54133780</v>
      </c>
      <c r="J90" s="90">
        <v>1457570</v>
      </c>
      <c r="K90" s="88">
        <f t="shared" si="16"/>
        <v>55591350</v>
      </c>
      <c r="L90" s="111">
        <f t="shared" si="15"/>
        <v>7941621.4285714282</v>
      </c>
      <c r="M90" s="241">
        <f>IFERROR(H90/$Q$22,"-")</f>
        <v>3.1269543464665416E-4</v>
      </c>
      <c r="N90" s="26"/>
      <c r="O90" s="26"/>
      <c r="P90" s="26"/>
      <c r="Q90" s="26"/>
    </row>
    <row r="91" spans="1:17" ht="39.950000000000003" customHeight="1">
      <c r="A91" s="26"/>
      <c r="B91" s="322"/>
      <c r="C91" s="325"/>
      <c r="D91" s="333"/>
      <c r="E91" s="39" t="s">
        <v>124</v>
      </c>
      <c r="F91" s="132" t="s">
        <v>139</v>
      </c>
      <c r="G91" s="132" t="s">
        <v>844</v>
      </c>
      <c r="H91" s="40">
        <v>3</v>
      </c>
      <c r="I91" s="41">
        <v>17869300</v>
      </c>
      <c r="J91" s="42">
        <v>5410</v>
      </c>
      <c r="K91" s="40">
        <f t="shared" si="16"/>
        <v>17874710</v>
      </c>
      <c r="L91" s="109">
        <f t="shared" si="15"/>
        <v>5958236.666666667</v>
      </c>
      <c r="M91" s="242">
        <f t="shared" ref="M91:M94" si="21">IFERROR(H91/$Q$22,"-")</f>
        <v>1.3401232913428035E-4</v>
      </c>
      <c r="N91" s="26"/>
      <c r="O91" s="26"/>
      <c r="P91" s="26"/>
      <c r="Q91" s="26"/>
    </row>
    <row r="92" spans="1:17" ht="39.950000000000003" customHeight="1">
      <c r="A92" s="26"/>
      <c r="B92" s="322"/>
      <c r="C92" s="325"/>
      <c r="D92" s="333"/>
      <c r="E92" s="39" t="s">
        <v>122</v>
      </c>
      <c r="F92" s="132" t="s">
        <v>138</v>
      </c>
      <c r="G92" s="132" t="s">
        <v>287</v>
      </c>
      <c r="H92" s="40">
        <v>115</v>
      </c>
      <c r="I92" s="41">
        <v>344909100</v>
      </c>
      <c r="J92" s="42">
        <v>328113120</v>
      </c>
      <c r="K92" s="40">
        <f t="shared" si="16"/>
        <v>673022220</v>
      </c>
      <c r="L92" s="109">
        <f t="shared" si="15"/>
        <v>5852367.1304347822</v>
      </c>
      <c r="M92" s="242">
        <f t="shared" si="21"/>
        <v>5.1371392834807473E-3</v>
      </c>
      <c r="N92" s="26"/>
      <c r="O92" s="26"/>
      <c r="P92" s="26"/>
      <c r="Q92" s="26"/>
    </row>
    <row r="93" spans="1:17" ht="39.950000000000003" customHeight="1">
      <c r="A93" s="26"/>
      <c r="B93" s="322"/>
      <c r="C93" s="325"/>
      <c r="D93" s="333"/>
      <c r="E93" s="39" t="s">
        <v>134</v>
      </c>
      <c r="F93" s="132" t="s">
        <v>142</v>
      </c>
      <c r="G93" s="132" t="s">
        <v>845</v>
      </c>
      <c r="H93" s="40">
        <v>21</v>
      </c>
      <c r="I93" s="41">
        <v>67891750</v>
      </c>
      <c r="J93" s="42">
        <v>41452920</v>
      </c>
      <c r="K93" s="40">
        <f t="shared" si="16"/>
        <v>109344670</v>
      </c>
      <c r="L93" s="109">
        <f t="shared" si="15"/>
        <v>5206889.0476190476</v>
      </c>
      <c r="M93" s="242">
        <f t="shared" si="21"/>
        <v>9.3808630393996248E-4</v>
      </c>
      <c r="N93" s="26"/>
      <c r="O93" s="26"/>
      <c r="P93" s="26"/>
      <c r="Q93" s="26"/>
    </row>
    <row r="94" spans="1:17" ht="39.950000000000003" customHeight="1" thickBot="1">
      <c r="A94" s="26"/>
      <c r="B94" s="323"/>
      <c r="C94" s="326"/>
      <c r="D94" s="334"/>
      <c r="E94" s="43" t="s">
        <v>132</v>
      </c>
      <c r="F94" s="133" t="s">
        <v>140</v>
      </c>
      <c r="G94" s="133" t="s">
        <v>846</v>
      </c>
      <c r="H94" s="44">
        <v>13</v>
      </c>
      <c r="I94" s="45">
        <v>37854060</v>
      </c>
      <c r="J94" s="46">
        <v>27501350</v>
      </c>
      <c r="K94" s="44">
        <f t="shared" si="16"/>
        <v>65355410</v>
      </c>
      <c r="L94" s="110">
        <f t="shared" si="15"/>
        <v>5027339.230769231</v>
      </c>
      <c r="M94" s="243">
        <f t="shared" si="21"/>
        <v>5.8072009291521487E-4</v>
      </c>
      <c r="N94" s="26"/>
      <c r="O94" s="26"/>
      <c r="P94" s="26"/>
      <c r="Q94" s="26"/>
    </row>
    <row r="95" spans="1:17" ht="39.950000000000003" customHeight="1">
      <c r="A95" s="26"/>
      <c r="B95" s="321">
        <v>19</v>
      </c>
      <c r="C95" s="324" t="s">
        <v>107</v>
      </c>
      <c r="D95" s="332">
        <f>Q23</f>
        <v>15563</v>
      </c>
      <c r="E95" s="47" t="s">
        <v>132</v>
      </c>
      <c r="F95" s="131" t="s">
        <v>140</v>
      </c>
      <c r="G95" s="131" t="s">
        <v>847</v>
      </c>
      <c r="H95" s="88">
        <v>6</v>
      </c>
      <c r="I95" s="89">
        <v>36180610</v>
      </c>
      <c r="J95" s="90">
        <v>14960260</v>
      </c>
      <c r="K95" s="88">
        <f t="shared" si="16"/>
        <v>51140870</v>
      </c>
      <c r="L95" s="111">
        <f t="shared" si="15"/>
        <v>8523478.333333334</v>
      </c>
      <c r="M95" s="241">
        <f>IFERROR(H95/$Q$23,"-")</f>
        <v>3.855297821756731E-4</v>
      </c>
      <c r="N95" s="26"/>
      <c r="O95" s="26"/>
      <c r="P95" s="26"/>
      <c r="Q95" s="26"/>
    </row>
    <row r="96" spans="1:17" ht="39.950000000000003" customHeight="1">
      <c r="A96" s="26"/>
      <c r="B96" s="322"/>
      <c r="C96" s="325"/>
      <c r="D96" s="333"/>
      <c r="E96" s="39" t="s">
        <v>134</v>
      </c>
      <c r="F96" s="132" t="s">
        <v>142</v>
      </c>
      <c r="G96" s="132" t="s">
        <v>848</v>
      </c>
      <c r="H96" s="40">
        <v>22</v>
      </c>
      <c r="I96" s="41">
        <v>126456570</v>
      </c>
      <c r="J96" s="42">
        <v>43000710</v>
      </c>
      <c r="K96" s="40">
        <f t="shared" si="16"/>
        <v>169457280</v>
      </c>
      <c r="L96" s="109">
        <f t="shared" si="15"/>
        <v>7702603.6363636367</v>
      </c>
      <c r="M96" s="242">
        <f t="shared" ref="M96:M99" si="22">IFERROR(H96/$Q$23,"-")</f>
        <v>1.4136092013108013E-3</v>
      </c>
      <c r="N96" s="26"/>
      <c r="O96" s="26"/>
      <c r="P96" s="26"/>
      <c r="Q96" s="26"/>
    </row>
    <row r="97" spans="1:17" ht="39.950000000000003" customHeight="1">
      <c r="A97" s="26"/>
      <c r="B97" s="322"/>
      <c r="C97" s="325"/>
      <c r="D97" s="333"/>
      <c r="E97" s="39" t="s">
        <v>122</v>
      </c>
      <c r="F97" s="132" t="s">
        <v>138</v>
      </c>
      <c r="G97" s="132" t="s">
        <v>287</v>
      </c>
      <c r="H97" s="40">
        <v>67</v>
      </c>
      <c r="I97" s="41">
        <v>190654630</v>
      </c>
      <c r="J97" s="42">
        <v>173107930</v>
      </c>
      <c r="K97" s="40">
        <f t="shared" si="16"/>
        <v>363762560</v>
      </c>
      <c r="L97" s="109">
        <f t="shared" si="15"/>
        <v>5429291.9402985079</v>
      </c>
      <c r="M97" s="242">
        <f t="shared" si="22"/>
        <v>4.3050825676283497E-3</v>
      </c>
      <c r="N97" s="26"/>
      <c r="O97" s="26"/>
      <c r="P97" s="26"/>
      <c r="Q97" s="26"/>
    </row>
    <row r="98" spans="1:17" ht="39.950000000000003" customHeight="1">
      <c r="A98" s="26"/>
      <c r="B98" s="322"/>
      <c r="C98" s="325"/>
      <c r="D98" s="333"/>
      <c r="E98" s="39" t="s">
        <v>136</v>
      </c>
      <c r="F98" s="132" t="s">
        <v>144</v>
      </c>
      <c r="G98" s="132" t="s">
        <v>849</v>
      </c>
      <c r="H98" s="40">
        <v>8</v>
      </c>
      <c r="I98" s="41">
        <v>40608920</v>
      </c>
      <c r="J98" s="42">
        <v>2121240</v>
      </c>
      <c r="K98" s="40">
        <f t="shared" si="16"/>
        <v>42730160</v>
      </c>
      <c r="L98" s="109">
        <f t="shared" si="15"/>
        <v>5341270</v>
      </c>
      <c r="M98" s="242">
        <f t="shared" si="22"/>
        <v>5.1403970956756409E-4</v>
      </c>
      <c r="N98" s="26"/>
      <c r="O98" s="26"/>
      <c r="P98" s="26"/>
      <c r="Q98" s="26"/>
    </row>
    <row r="99" spans="1:17" ht="39.950000000000003" customHeight="1" thickBot="1">
      <c r="A99" s="26"/>
      <c r="B99" s="323"/>
      <c r="C99" s="326"/>
      <c r="D99" s="334"/>
      <c r="E99" s="43" t="s">
        <v>276</v>
      </c>
      <c r="F99" s="133" t="s">
        <v>277</v>
      </c>
      <c r="G99" s="133" t="s">
        <v>850</v>
      </c>
      <c r="H99" s="44">
        <v>2</v>
      </c>
      <c r="I99" s="45">
        <v>10415280</v>
      </c>
      <c r="J99" s="46">
        <v>0</v>
      </c>
      <c r="K99" s="44">
        <f t="shared" si="16"/>
        <v>10415280</v>
      </c>
      <c r="L99" s="110">
        <f t="shared" si="15"/>
        <v>5207640</v>
      </c>
      <c r="M99" s="242">
        <f t="shared" si="22"/>
        <v>1.2850992739189102E-4</v>
      </c>
      <c r="N99" s="26"/>
      <c r="O99" s="26"/>
      <c r="P99" s="26"/>
      <c r="Q99" s="26"/>
    </row>
    <row r="100" spans="1:17" ht="39.950000000000003" customHeight="1">
      <c r="A100" s="26"/>
      <c r="B100" s="321">
        <v>20</v>
      </c>
      <c r="C100" s="324" t="s">
        <v>108</v>
      </c>
      <c r="D100" s="332">
        <f>Q24</f>
        <v>23794</v>
      </c>
      <c r="E100" s="47" t="s">
        <v>132</v>
      </c>
      <c r="F100" s="131" t="s">
        <v>140</v>
      </c>
      <c r="G100" s="131" t="s">
        <v>846</v>
      </c>
      <c r="H100" s="88">
        <v>9</v>
      </c>
      <c r="I100" s="89">
        <v>64515300</v>
      </c>
      <c r="J100" s="90">
        <v>19931810</v>
      </c>
      <c r="K100" s="88">
        <f t="shared" si="16"/>
        <v>84447110</v>
      </c>
      <c r="L100" s="111">
        <f t="shared" si="15"/>
        <v>9383012.222222222</v>
      </c>
      <c r="M100" s="241">
        <f>IFERROR(H100/$Q$24,"-")</f>
        <v>3.7824661679414977E-4</v>
      </c>
      <c r="N100" s="26"/>
      <c r="O100" s="26"/>
      <c r="P100" s="26"/>
      <c r="Q100" s="26"/>
    </row>
    <row r="101" spans="1:17" ht="39.950000000000003" customHeight="1">
      <c r="A101" s="26"/>
      <c r="B101" s="322"/>
      <c r="C101" s="325"/>
      <c r="D101" s="333"/>
      <c r="E101" s="39" t="s">
        <v>134</v>
      </c>
      <c r="F101" s="132" t="s">
        <v>142</v>
      </c>
      <c r="G101" s="132" t="s">
        <v>851</v>
      </c>
      <c r="H101" s="40">
        <v>25</v>
      </c>
      <c r="I101" s="41">
        <v>140013530</v>
      </c>
      <c r="J101" s="42">
        <v>55617550</v>
      </c>
      <c r="K101" s="40">
        <f t="shared" si="16"/>
        <v>195631080</v>
      </c>
      <c r="L101" s="109">
        <f t="shared" si="15"/>
        <v>7825243.2000000002</v>
      </c>
      <c r="M101" s="242">
        <f t="shared" ref="M101:M104" si="23">IFERROR(H101/$Q$24,"-")</f>
        <v>1.0506850466504162E-3</v>
      </c>
      <c r="N101" s="26"/>
      <c r="O101" s="26"/>
      <c r="P101" s="26"/>
      <c r="Q101" s="26"/>
    </row>
    <row r="102" spans="1:17" ht="39.950000000000003" customHeight="1">
      <c r="A102" s="26"/>
      <c r="B102" s="322"/>
      <c r="C102" s="325"/>
      <c r="D102" s="333"/>
      <c r="E102" s="39" t="s">
        <v>123</v>
      </c>
      <c r="F102" s="132" t="s">
        <v>131</v>
      </c>
      <c r="G102" s="132" t="s">
        <v>852</v>
      </c>
      <c r="H102" s="40">
        <v>7</v>
      </c>
      <c r="I102" s="41">
        <v>52341810</v>
      </c>
      <c r="J102" s="42">
        <v>1257460</v>
      </c>
      <c r="K102" s="40">
        <f t="shared" si="16"/>
        <v>53599270</v>
      </c>
      <c r="L102" s="109">
        <f t="shared" si="15"/>
        <v>7657038.5714285718</v>
      </c>
      <c r="M102" s="242">
        <f t="shared" si="23"/>
        <v>2.9419181306211651E-4</v>
      </c>
      <c r="N102" s="26"/>
      <c r="O102" s="26"/>
      <c r="P102" s="26"/>
      <c r="Q102" s="26"/>
    </row>
    <row r="103" spans="1:17" ht="39.950000000000003" customHeight="1">
      <c r="A103" s="26"/>
      <c r="B103" s="322"/>
      <c r="C103" s="325"/>
      <c r="D103" s="333"/>
      <c r="E103" s="39" t="s">
        <v>122</v>
      </c>
      <c r="F103" s="132" t="s">
        <v>138</v>
      </c>
      <c r="G103" s="132" t="s">
        <v>250</v>
      </c>
      <c r="H103" s="40">
        <v>110</v>
      </c>
      <c r="I103" s="41">
        <v>372498670</v>
      </c>
      <c r="J103" s="42">
        <v>336497480</v>
      </c>
      <c r="K103" s="40">
        <f t="shared" si="16"/>
        <v>708996150</v>
      </c>
      <c r="L103" s="109">
        <f t="shared" si="15"/>
        <v>6445419.5454545459</v>
      </c>
      <c r="M103" s="242">
        <f t="shared" si="23"/>
        <v>4.6230142052618309E-3</v>
      </c>
      <c r="N103" s="26"/>
      <c r="O103" s="26"/>
      <c r="P103" s="26"/>
      <c r="Q103" s="26"/>
    </row>
    <row r="104" spans="1:17" ht="39.950000000000003" customHeight="1" thickBot="1">
      <c r="A104" s="26"/>
      <c r="B104" s="323"/>
      <c r="C104" s="326"/>
      <c r="D104" s="334"/>
      <c r="E104" s="43" t="s">
        <v>853</v>
      </c>
      <c r="F104" s="133" t="s">
        <v>854</v>
      </c>
      <c r="G104" s="133" t="s">
        <v>855</v>
      </c>
      <c r="H104" s="44">
        <v>1</v>
      </c>
      <c r="I104" s="45">
        <v>4222610</v>
      </c>
      <c r="J104" s="46">
        <v>893140</v>
      </c>
      <c r="K104" s="44">
        <f t="shared" si="16"/>
        <v>5115750</v>
      </c>
      <c r="L104" s="110">
        <f t="shared" si="15"/>
        <v>5115750</v>
      </c>
      <c r="M104" s="243">
        <f t="shared" si="23"/>
        <v>4.2027401866016642E-5</v>
      </c>
      <c r="N104" s="26"/>
      <c r="O104" s="26"/>
      <c r="P104" s="26"/>
      <c r="Q104" s="26"/>
    </row>
    <row r="105" spans="1:17" ht="39.950000000000003" customHeight="1">
      <c r="A105" s="26"/>
      <c r="B105" s="321">
        <v>21</v>
      </c>
      <c r="C105" s="324" t="s">
        <v>109</v>
      </c>
      <c r="D105" s="332">
        <f>Q25</f>
        <v>15666</v>
      </c>
      <c r="E105" s="47" t="s">
        <v>163</v>
      </c>
      <c r="F105" s="131" t="s">
        <v>164</v>
      </c>
      <c r="G105" s="131" t="s">
        <v>856</v>
      </c>
      <c r="H105" s="88">
        <v>1</v>
      </c>
      <c r="I105" s="89">
        <v>9952490</v>
      </c>
      <c r="J105" s="90">
        <v>330280</v>
      </c>
      <c r="K105" s="88">
        <f t="shared" si="16"/>
        <v>10282770</v>
      </c>
      <c r="L105" s="111">
        <f t="shared" si="15"/>
        <v>10282770</v>
      </c>
      <c r="M105" s="241">
        <f>IFERROR(H105/$Q$25,"-")</f>
        <v>6.3832503510787692E-5</v>
      </c>
      <c r="N105" s="26"/>
      <c r="O105" s="26"/>
      <c r="P105" s="26"/>
      <c r="Q105" s="26"/>
    </row>
    <row r="106" spans="1:17" ht="39.950000000000003" customHeight="1">
      <c r="A106" s="26"/>
      <c r="B106" s="322"/>
      <c r="C106" s="325"/>
      <c r="D106" s="333"/>
      <c r="E106" s="39" t="s">
        <v>132</v>
      </c>
      <c r="F106" s="132" t="s">
        <v>140</v>
      </c>
      <c r="G106" s="132" t="s">
        <v>857</v>
      </c>
      <c r="H106" s="40">
        <v>11</v>
      </c>
      <c r="I106" s="41">
        <v>58922110</v>
      </c>
      <c r="J106" s="42">
        <v>23419540</v>
      </c>
      <c r="K106" s="40">
        <f t="shared" si="16"/>
        <v>82341650</v>
      </c>
      <c r="L106" s="109">
        <f t="shared" si="15"/>
        <v>7485604.5454545459</v>
      </c>
      <c r="M106" s="242">
        <f t="shared" ref="M106:M109" si="24">IFERROR(H106/$Q$25,"-")</f>
        <v>7.0215753861866466E-4</v>
      </c>
      <c r="N106" s="26"/>
      <c r="O106" s="26"/>
      <c r="P106" s="26"/>
      <c r="Q106" s="26"/>
    </row>
    <row r="107" spans="1:17" ht="39.950000000000003" customHeight="1">
      <c r="A107" s="26"/>
      <c r="B107" s="322"/>
      <c r="C107" s="325"/>
      <c r="D107" s="333"/>
      <c r="E107" s="39" t="s">
        <v>123</v>
      </c>
      <c r="F107" s="132" t="s">
        <v>131</v>
      </c>
      <c r="G107" s="132" t="s">
        <v>858</v>
      </c>
      <c r="H107" s="40">
        <v>8</v>
      </c>
      <c r="I107" s="41">
        <v>55346330</v>
      </c>
      <c r="J107" s="42">
        <v>1829870</v>
      </c>
      <c r="K107" s="40">
        <f t="shared" si="16"/>
        <v>57176200</v>
      </c>
      <c r="L107" s="109">
        <f t="shared" si="15"/>
        <v>7147025</v>
      </c>
      <c r="M107" s="242">
        <f t="shared" si="24"/>
        <v>5.1066002808630153E-4</v>
      </c>
      <c r="N107" s="26"/>
      <c r="O107" s="26"/>
      <c r="P107" s="26"/>
      <c r="Q107" s="26"/>
    </row>
    <row r="108" spans="1:17" ht="39.950000000000003" customHeight="1">
      <c r="A108" s="26"/>
      <c r="B108" s="322"/>
      <c r="C108" s="325"/>
      <c r="D108" s="333"/>
      <c r="E108" s="39" t="s">
        <v>134</v>
      </c>
      <c r="F108" s="132" t="s">
        <v>142</v>
      </c>
      <c r="G108" s="132" t="s">
        <v>859</v>
      </c>
      <c r="H108" s="40">
        <v>18</v>
      </c>
      <c r="I108" s="41">
        <v>72182030</v>
      </c>
      <c r="J108" s="42">
        <v>54502000</v>
      </c>
      <c r="K108" s="40">
        <f t="shared" si="16"/>
        <v>126684030</v>
      </c>
      <c r="L108" s="109">
        <f t="shared" si="15"/>
        <v>7038001.666666667</v>
      </c>
      <c r="M108" s="242">
        <f t="shared" si="24"/>
        <v>1.1489850631941786E-3</v>
      </c>
      <c r="N108" s="26"/>
      <c r="O108" s="26"/>
      <c r="P108" s="26"/>
      <c r="Q108" s="26"/>
    </row>
    <row r="109" spans="1:17" ht="39.950000000000003" customHeight="1" thickBot="1">
      <c r="A109" s="26"/>
      <c r="B109" s="323"/>
      <c r="C109" s="326"/>
      <c r="D109" s="334"/>
      <c r="E109" s="43" t="s">
        <v>122</v>
      </c>
      <c r="F109" s="133" t="s">
        <v>138</v>
      </c>
      <c r="G109" s="133" t="s">
        <v>309</v>
      </c>
      <c r="H109" s="44">
        <v>68</v>
      </c>
      <c r="I109" s="45">
        <v>226946530</v>
      </c>
      <c r="J109" s="46">
        <v>213177610</v>
      </c>
      <c r="K109" s="44">
        <f t="shared" si="16"/>
        <v>440124140</v>
      </c>
      <c r="L109" s="110">
        <f t="shared" si="15"/>
        <v>6472413.823529412</v>
      </c>
      <c r="M109" s="243">
        <f t="shared" si="24"/>
        <v>4.3406102387335633E-3</v>
      </c>
      <c r="N109" s="26"/>
      <c r="O109" s="26"/>
      <c r="P109" s="26"/>
      <c r="Q109" s="26"/>
    </row>
    <row r="110" spans="1:17" ht="39.950000000000003" customHeight="1">
      <c r="A110" s="26"/>
      <c r="B110" s="321">
        <v>22</v>
      </c>
      <c r="C110" s="324" t="s">
        <v>56</v>
      </c>
      <c r="D110" s="332">
        <f>Q26</f>
        <v>20473</v>
      </c>
      <c r="E110" s="47" t="s">
        <v>436</v>
      </c>
      <c r="F110" s="131" t="s">
        <v>437</v>
      </c>
      <c r="G110" s="131" t="s">
        <v>449</v>
      </c>
      <c r="H110" s="88">
        <v>1</v>
      </c>
      <c r="I110" s="89">
        <v>7748530</v>
      </c>
      <c r="J110" s="90">
        <v>13240</v>
      </c>
      <c r="K110" s="88">
        <f t="shared" si="16"/>
        <v>7761770</v>
      </c>
      <c r="L110" s="111">
        <f t="shared" si="15"/>
        <v>7761770</v>
      </c>
      <c r="M110" s="241">
        <f>IFERROR(H110/$Q$26,"-")</f>
        <v>4.8844820006838271E-5</v>
      </c>
      <c r="N110" s="26"/>
      <c r="O110" s="26"/>
      <c r="P110" s="26"/>
      <c r="Q110" s="26"/>
    </row>
    <row r="111" spans="1:17" ht="39.950000000000003" customHeight="1">
      <c r="A111" s="26"/>
      <c r="B111" s="322"/>
      <c r="C111" s="325"/>
      <c r="D111" s="333"/>
      <c r="E111" s="39" t="s">
        <v>136</v>
      </c>
      <c r="F111" s="132" t="s">
        <v>144</v>
      </c>
      <c r="G111" s="132" t="s">
        <v>860</v>
      </c>
      <c r="H111" s="40">
        <v>4</v>
      </c>
      <c r="I111" s="41">
        <v>26861480</v>
      </c>
      <c r="J111" s="42">
        <v>393690</v>
      </c>
      <c r="K111" s="40">
        <f t="shared" si="16"/>
        <v>27255170</v>
      </c>
      <c r="L111" s="109">
        <f t="shared" si="15"/>
        <v>6813792.5</v>
      </c>
      <c r="M111" s="242">
        <f t="shared" ref="M111:M114" si="25">IFERROR(H111/$Q$26,"-")</f>
        <v>1.9537928002735309E-4</v>
      </c>
      <c r="N111" s="26"/>
      <c r="O111" s="26"/>
      <c r="P111" s="26"/>
      <c r="Q111" s="26"/>
    </row>
    <row r="112" spans="1:17" ht="50.1" customHeight="1">
      <c r="A112" s="26"/>
      <c r="B112" s="322"/>
      <c r="C112" s="325"/>
      <c r="D112" s="333"/>
      <c r="E112" s="39" t="s">
        <v>134</v>
      </c>
      <c r="F112" s="132" t="s">
        <v>142</v>
      </c>
      <c r="G112" s="132" t="s">
        <v>861</v>
      </c>
      <c r="H112" s="40">
        <v>25</v>
      </c>
      <c r="I112" s="41">
        <v>136525790</v>
      </c>
      <c r="J112" s="42">
        <v>32768300</v>
      </c>
      <c r="K112" s="40">
        <f t="shared" si="16"/>
        <v>169294090</v>
      </c>
      <c r="L112" s="109">
        <f t="shared" si="15"/>
        <v>6771763.5999999996</v>
      </c>
      <c r="M112" s="242">
        <f t="shared" si="25"/>
        <v>1.221120500170957E-3</v>
      </c>
      <c r="N112" s="26"/>
      <c r="O112" s="26"/>
      <c r="P112" s="26"/>
      <c r="Q112" s="26"/>
    </row>
    <row r="113" spans="1:17" ht="39.950000000000003" customHeight="1">
      <c r="A113" s="26"/>
      <c r="B113" s="322"/>
      <c r="C113" s="325"/>
      <c r="D113" s="333"/>
      <c r="E113" s="39" t="s">
        <v>132</v>
      </c>
      <c r="F113" s="132" t="s">
        <v>140</v>
      </c>
      <c r="G113" s="132" t="s">
        <v>862</v>
      </c>
      <c r="H113" s="40">
        <v>9</v>
      </c>
      <c r="I113" s="41">
        <v>36717900</v>
      </c>
      <c r="J113" s="42">
        <v>21394470</v>
      </c>
      <c r="K113" s="40">
        <f t="shared" si="16"/>
        <v>58112370</v>
      </c>
      <c r="L113" s="109">
        <f t="shared" si="15"/>
        <v>6456930</v>
      </c>
      <c r="M113" s="242">
        <f t="shared" si="25"/>
        <v>4.3960338006154446E-4</v>
      </c>
      <c r="N113" s="26"/>
      <c r="O113" s="26"/>
      <c r="P113" s="26"/>
      <c r="Q113" s="26"/>
    </row>
    <row r="114" spans="1:17" ht="39.950000000000003" customHeight="1" thickBot="1">
      <c r="A114" s="26"/>
      <c r="B114" s="323"/>
      <c r="C114" s="326"/>
      <c r="D114" s="334"/>
      <c r="E114" s="43" t="s">
        <v>123</v>
      </c>
      <c r="F114" s="133" t="s">
        <v>131</v>
      </c>
      <c r="G114" s="133" t="s">
        <v>863</v>
      </c>
      <c r="H114" s="44">
        <v>6</v>
      </c>
      <c r="I114" s="45">
        <v>31642230</v>
      </c>
      <c r="J114" s="46">
        <v>787860</v>
      </c>
      <c r="K114" s="44">
        <f t="shared" si="16"/>
        <v>32430090</v>
      </c>
      <c r="L114" s="110">
        <f t="shared" si="15"/>
        <v>5405015</v>
      </c>
      <c r="M114" s="242">
        <f t="shared" si="25"/>
        <v>2.9306892004102964E-4</v>
      </c>
      <c r="N114" s="26"/>
      <c r="O114" s="26"/>
      <c r="P114" s="26"/>
      <c r="Q114" s="26"/>
    </row>
    <row r="115" spans="1:17" ht="39.950000000000003" customHeight="1">
      <c r="A115" s="26"/>
      <c r="B115" s="321">
        <v>23</v>
      </c>
      <c r="C115" s="324" t="s">
        <v>110</v>
      </c>
      <c r="D115" s="332">
        <f>Q27</f>
        <v>32694</v>
      </c>
      <c r="E115" s="47" t="s">
        <v>327</v>
      </c>
      <c r="F115" s="131" t="s">
        <v>328</v>
      </c>
      <c r="G115" s="131" t="s">
        <v>864</v>
      </c>
      <c r="H115" s="88">
        <v>2</v>
      </c>
      <c r="I115" s="89">
        <v>19842160</v>
      </c>
      <c r="J115" s="90">
        <v>3000</v>
      </c>
      <c r="K115" s="88">
        <f t="shared" si="16"/>
        <v>19845160</v>
      </c>
      <c r="L115" s="111">
        <f t="shared" si="15"/>
        <v>9922580</v>
      </c>
      <c r="M115" s="241">
        <f>IFERROR(H115/$Q$27,"-")</f>
        <v>6.1173303970147425E-5</v>
      </c>
      <c r="N115" s="26"/>
      <c r="O115" s="26"/>
      <c r="P115" s="26"/>
      <c r="Q115" s="26"/>
    </row>
    <row r="116" spans="1:17" ht="39.950000000000003" customHeight="1">
      <c r="A116" s="26"/>
      <c r="B116" s="322"/>
      <c r="C116" s="325"/>
      <c r="D116" s="333"/>
      <c r="E116" s="39" t="s">
        <v>294</v>
      </c>
      <c r="F116" s="132" t="s">
        <v>295</v>
      </c>
      <c r="G116" s="132" t="s">
        <v>296</v>
      </c>
      <c r="H116" s="40">
        <v>1</v>
      </c>
      <c r="I116" s="41">
        <v>8475780</v>
      </c>
      <c r="J116" s="42">
        <v>0</v>
      </c>
      <c r="K116" s="40">
        <f t="shared" si="16"/>
        <v>8475780</v>
      </c>
      <c r="L116" s="109">
        <f t="shared" si="15"/>
        <v>8475780</v>
      </c>
      <c r="M116" s="242">
        <f t="shared" ref="M116:M119" si="26">IFERROR(H116/$Q$27,"-")</f>
        <v>3.0586651985073713E-5</v>
      </c>
      <c r="N116" s="26"/>
      <c r="O116" s="26"/>
      <c r="P116" s="26"/>
      <c r="Q116" s="26"/>
    </row>
    <row r="117" spans="1:17" ht="39.950000000000003" customHeight="1">
      <c r="A117" s="26"/>
      <c r="B117" s="322"/>
      <c r="C117" s="325"/>
      <c r="D117" s="333"/>
      <c r="E117" s="39" t="s">
        <v>122</v>
      </c>
      <c r="F117" s="132" t="s">
        <v>138</v>
      </c>
      <c r="G117" s="132" t="s">
        <v>250</v>
      </c>
      <c r="H117" s="40">
        <v>185</v>
      </c>
      <c r="I117" s="41">
        <v>536533620</v>
      </c>
      <c r="J117" s="42">
        <v>545726390</v>
      </c>
      <c r="K117" s="40">
        <f t="shared" si="16"/>
        <v>1082260010</v>
      </c>
      <c r="L117" s="109">
        <f t="shared" si="15"/>
        <v>5850054.1081081079</v>
      </c>
      <c r="M117" s="242">
        <f t="shared" si="26"/>
        <v>5.6585306172386371E-3</v>
      </c>
      <c r="N117" s="26"/>
      <c r="O117" s="26"/>
      <c r="P117" s="26"/>
      <c r="Q117" s="26"/>
    </row>
    <row r="118" spans="1:17" ht="39.950000000000003" customHeight="1">
      <c r="A118" s="26"/>
      <c r="B118" s="322"/>
      <c r="C118" s="325"/>
      <c r="D118" s="333"/>
      <c r="E118" s="39" t="s">
        <v>818</v>
      </c>
      <c r="F118" s="132" t="s">
        <v>819</v>
      </c>
      <c r="G118" s="132" t="s">
        <v>865</v>
      </c>
      <c r="H118" s="40">
        <v>3</v>
      </c>
      <c r="I118" s="41">
        <v>16182780</v>
      </c>
      <c r="J118" s="42">
        <v>1015800</v>
      </c>
      <c r="K118" s="40">
        <f t="shared" si="16"/>
        <v>17198580</v>
      </c>
      <c r="L118" s="109">
        <f t="shared" si="15"/>
        <v>5732860</v>
      </c>
      <c r="M118" s="242">
        <f t="shared" si="26"/>
        <v>9.1759955955221138E-5</v>
      </c>
      <c r="N118" s="26"/>
      <c r="O118" s="26"/>
      <c r="P118" s="26"/>
      <c r="Q118" s="26"/>
    </row>
    <row r="119" spans="1:17" ht="39.950000000000003" customHeight="1" thickBot="1">
      <c r="A119" s="26"/>
      <c r="B119" s="323"/>
      <c r="C119" s="326"/>
      <c r="D119" s="334"/>
      <c r="E119" s="43" t="s">
        <v>130</v>
      </c>
      <c r="F119" s="133" t="s">
        <v>248</v>
      </c>
      <c r="G119" s="133" t="s">
        <v>866</v>
      </c>
      <c r="H119" s="44">
        <v>1</v>
      </c>
      <c r="I119" s="45">
        <v>5604200</v>
      </c>
      <c r="J119" s="46">
        <v>0</v>
      </c>
      <c r="K119" s="44">
        <f t="shared" si="16"/>
        <v>5604200</v>
      </c>
      <c r="L119" s="110">
        <f t="shared" si="15"/>
        <v>5604200</v>
      </c>
      <c r="M119" s="242">
        <f t="shared" si="26"/>
        <v>3.0586651985073713E-5</v>
      </c>
      <c r="N119" s="26"/>
      <c r="O119" s="26"/>
      <c r="P119" s="26"/>
      <c r="Q119" s="26"/>
    </row>
    <row r="120" spans="1:17" ht="39.950000000000003" customHeight="1">
      <c r="A120" s="26"/>
      <c r="B120" s="321">
        <v>24</v>
      </c>
      <c r="C120" s="324" t="s">
        <v>111</v>
      </c>
      <c r="D120" s="332">
        <f>Q28</f>
        <v>14573</v>
      </c>
      <c r="E120" s="47" t="s">
        <v>123</v>
      </c>
      <c r="F120" s="131" t="s">
        <v>131</v>
      </c>
      <c r="G120" s="131" t="s">
        <v>867</v>
      </c>
      <c r="H120" s="88">
        <v>6</v>
      </c>
      <c r="I120" s="89">
        <v>40587580</v>
      </c>
      <c r="J120" s="90">
        <v>2401920</v>
      </c>
      <c r="K120" s="88">
        <f t="shared" si="16"/>
        <v>42989500</v>
      </c>
      <c r="L120" s="111">
        <f t="shared" si="15"/>
        <v>7164916.666666667</v>
      </c>
      <c r="M120" s="241">
        <f>IFERROR(H120/$Q$28,"-")</f>
        <v>4.1172030467302544E-4</v>
      </c>
      <c r="N120" s="26"/>
      <c r="O120" s="26"/>
      <c r="P120" s="26"/>
      <c r="Q120" s="26"/>
    </row>
    <row r="121" spans="1:17" ht="39.950000000000003" customHeight="1">
      <c r="A121" s="26"/>
      <c r="B121" s="322"/>
      <c r="C121" s="325"/>
      <c r="D121" s="333"/>
      <c r="E121" s="39" t="s">
        <v>134</v>
      </c>
      <c r="F121" s="132" t="s">
        <v>142</v>
      </c>
      <c r="G121" s="132" t="s">
        <v>821</v>
      </c>
      <c r="H121" s="40">
        <v>15</v>
      </c>
      <c r="I121" s="41">
        <v>89003660</v>
      </c>
      <c r="J121" s="42">
        <v>13318530</v>
      </c>
      <c r="K121" s="40">
        <f t="shared" si="16"/>
        <v>102322190</v>
      </c>
      <c r="L121" s="109">
        <f t="shared" si="15"/>
        <v>6821479.333333333</v>
      </c>
      <c r="M121" s="242">
        <f t="shared" ref="M121:M124" si="27">IFERROR(H121/$Q$28,"-")</f>
        <v>1.0293007616825637E-3</v>
      </c>
      <c r="N121" s="26"/>
      <c r="O121" s="26"/>
      <c r="P121" s="26"/>
      <c r="Q121" s="26"/>
    </row>
    <row r="122" spans="1:17" ht="39.950000000000003" customHeight="1">
      <c r="A122" s="26"/>
      <c r="B122" s="322"/>
      <c r="C122" s="325"/>
      <c r="D122" s="333"/>
      <c r="E122" s="39" t="s">
        <v>122</v>
      </c>
      <c r="F122" s="132" t="s">
        <v>138</v>
      </c>
      <c r="G122" s="132" t="s">
        <v>868</v>
      </c>
      <c r="H122" s="40">
        <v>67</v>
      </c>
      <c r="I122" s="41">
        <v>222848210</v>
      </c>
      <c r="J122" s="42">
        <v>201825860</v>
      </c>
      <c r="K122" s="40">
        <f t="shared" si="16"/>
        <v>424674070</v>
      </c>
      <c r="L122" s="109">
        <f t="shared" si="15"/>
        <v>6338418.9552238807</v>
      </c>
      <c r="M122" s="242">
        <f t="shared" si="27"/>
        <v>4.5975434021821174E-3</v>
      </c>
      <c r="N122" s="26"/>
      <c r="O122" s="26"/>
      <c r="P122" s="26"/>
      <c r="Q122" s="26"/>
    </row>
    <row r="123" spans="1:17" ht="39.950000000000003" customHeight="1">
      <c r="A123" s="26"/>
      <c r="B123" s="322"/>
      <c r="C123" s="325"/>
      <c r="D123" s="333"/>
      <c r="E123" s="39" t="s">
        <v>124</v>
      </c>
      <c r="F123" s="132" t="s">
        <v>139</v>
      </c>
      <c r="G123" s="132" t="s">
        <v>869</v>
      </c>
      <c r="H123" s="40">
        <v>2</v>
      </c>
      <c r="I123" s="41">
        <v>12094750</v>
      </c>
      <c r="J123" s="42">
        <v>0</v>
      </c>
      <c r="K123" s="40">
        <f t="shared" si="16"/>
        <v>12094750</v>
      </c>
      <c r="L123" s="109">
        <f t="shared" si="15"/>
        <v>6047375</v>
      </c>
      <c r="M123" s="242">
        <f t="shared" si="27"/>
        <v>1.3724010155767515E-4</v>
      </c>
      <c r="N123" s="26"/>
      <c r="O123" s="26"/>
      <c r="P123" s="26"/>
      <c r="Q123" s="26"/>
    </row>
    <row r="124" spans="1:17" ht="39.950000000000003" customHeight="1" thickBot="1">
      <c r="A124" s="26"/>
      <c r="B124" s="323"/>
      <c r="C124" s="326"/>
      <c r="D124" s="334"/>
      <c r="E124" s="43" t="s">
        <v>136</v>
      </c>
      <c r="F124" s="133" t="s">
        <v>144</v>
      </c>
      <c r="G124" s="133" t="s">
        <v>870</v>
      </c>
      <c r="H124" s="44">
        <v>1</v>
      </c>
      <c r="I124" s="45">
        <v>5395240</v>
      </c>
      <c r="J124" s="46">
        <v>588070</v>
      </c>
      <c r="K124" s="44">
        <f t="shared" si="16"/>
        <v>5983310</v>
      </c>
      <c r="L124" s="110">
        <f t="shared" si="15"/>
        <v>5983310</v>
      </c>
      <c r="M124" s="243">
        <f t="shared" si="27"/>
        <v>6.8620050778837573E-5</v>
      </c>
      <c r="N124" s="26"/>
      <c r="O124" s="26"/>
      <c r="P124" s="26"/>
      <c r="Q124" s="26"/>
    </row>
    <row r="125" spans="1:17" ht="39.950000000000003" customHeight="1">
      <c r="A125" s="26"/>
      <c r="B125" s="321">
        <v>25</v>
      </c>
      <c r="C125" s="324" t="s">
        <v>112</v>
      </c>
      <c r="D125" s="332">
        <f>Q29</f>
        <v>10044</v>
      </c>
      <c r="E125" s="47" t="s">
        <v>124</v>
      </c>
      <c r="F125" s="131" t="s">
        <v>139</v>
      </c>
      <c r="G125" s="131" t="s">
        <v>241</v>
      </c>
      <c r="H125" s="88">
        <v>1</v>
      </c>
      <c r="I125" s="89">
        <v>7566850</v>
      </c>
      <c r="J125" s="90">
        <v>0</v>
      </c>
      <c r="K125" s="88">
        <f t="shared" si="16"/>
        <v>7566850</v>
      </c>
      <c r="L125" s="111">
        <f t="shared" si="15"/>
        <v>7566850</v>
      </c>
      <c r="M125" s="241">
        <f>IFERROR(H125/$Q$29,"-")</f>
        <v>9.9561927518916765E-5</v>
      </c>
      <c r="N125" s="26"/>
      <c r="O125" s="26"/>
      <c r="P125" s="26"/>
      <c r="Q125" s="26"/>
    </row>
    <row r="126" spans="1:17" ht="39.950000000000003" customHeight="1">
      <c r="A126" s="26"/>
      <c r="B126" s="322"/>
      <c r="C126" s="325"/>
      <c r="D126" s="333"/>
      <c r="E126" s="39" t="s">
        <v>362</v>
      </c>
      <c r="F126" s="132" t="s">
        <v>363</v>
      </c>
      <c r="G126" s="132" t="s">
        <v>871</v>
      </c>
      <c r="H126" s="40">
        <v>5</v>
      </c>
      <c r="I126" s="41">
        <v>26442210</v>
      </c>
      <c r="J126" s="42">
        <v>2496010</v>
      </c>
      <c r="K126" s="40">
        <f t="shared" si="16"/>
        <v>28938220</v>
      </c>
      <c r="L126" s="109">
        <f t="shared" si="15"/>
        <v>5787644</v>
      </c>
      <c r="M126" s="242">
        <f t="shared" ref="M126:M129" si="28">IFERROR(H126/$Q$29,"-")</f>
        <v>4.9780963759458378E-4</v>
      </c>
      <c r="N126" s="26"/>
      <c r="O126" s="26"/>
      <c r="P126" s="26"/>
      <c r="Q126" s="26"/>
    </row>
    <row r="127" spans="1:17" ht="39.950000000000003" customHeight="1">
      <c r="A127" s="26"/>
      <c r="B127" s="322"/>
      <c r="C127" s="325"/>
      <c r="D127" s="333"/>
      <c r="E127" s="39" t="s">
        <v>132</v>
      </c>
      <c r="F127" s="132" t="s">
        <v>140</v>
      </c>
      <c r="G127" s="132" t="s">
        <v>872</v>
      </c>
      <c r="H127" s="40">
        <v>3</v>
      </c>
      <c r="I127" s="41">
        <v>2132810</v>
      </c>
      <c r="J127" s="42">
        <v>14944940</v>
      </c>
      <c r="K127" s="40">
        <f t="shared" si="16"/>
        <v>17077750</v>
      </c>
      <c r="L127" s="109">
        <f t="shared" si="15"/>
        <v>5692583.333333333</v>
      </c>
      <c r="M127" s="242">
        <f t="shared" si="28"/>
        <v>2.9868578255675028E-4</v>
      </c>
      <c r="N127" s="26"/>
      <c r="O127" s="26"/>
      <c r="P127" s="26"/>
      <c r="Q127" s="26"/>
    </row>
    <row r="128" spans="1:17" ht="50.1" customHeight="1">
      <c r="A128" s="26"/>
      <c r="B128" s="322"/>
      <c r="C128" s="325"/>
      <c r="D128" s="333"/>
      <c r="E128" s="39" t="s">
        <v>134</v>
      </c>
      <c r="F128" s="132" t="s">
        <v>142</v>
      </c>
      <c r="G128" s="132" t="s">
        <v>873</v>
      </c>
      <c r="H128" s="40">
        <v>11</v>
      </c>
      <c r="I128" s="41">
        <v>35174550</v>
      </c>
      <c r="J128" s="42">
        <v>26251400</v>
      </c>
      <c r="K128" s="40">
        <f t="shared" si="16"/>
        <v>61425950</v>
      </c>
      <c r="L128" s="109">
        <f t="shared" si="15"/>
        <v>5584177.2727272725</v>
      </c>
      <c r="M128" s="242">
        <f t="shared" si="28"/>
        <v>1.0951812027080845E-3</v>
      </c>
      <c r="N128" s="26"/>
      <c r="O128" s="26"/>
      <c r="P128" s="26"/>
      <c r="Q128" s="26"/>
    </row>
    <row r="129" spans="1:17" ht="39.950000000000003" customHeight="1" thickBot="1">
      <c r="A129" s="26"/>
      <c r="B129" s="323"/>
      <c r="C129" s="326"/>
      <c r="D129" s="334"/>
      <c r="E129" s="43" t="s">
        <v>122</v>
      </c>
      <c r="F129" s="133" t="s">
        <v>138</v>
      </c>
      <c r="G129" s="133" t="s">
        <v>287</v>
      </c>
      <c r="H129" s="44">
        <v>47</v>
      </c>
      <c r="I129" s="45">
        <v>101891040</v>
      </c>
      <c r="J129" s="46">
        <v>154947200</v>
      </c>
      <c r="K129" s="44">
        <f t="shared" si="16"/>
        <v>256838240</v>
      </c>
      <c r="L129" s="110">
        <f t="shared" si="15"/>
        <v>5464643.4042553194</v>
      </c>
      <c r="M129" s="242">
        <f t="shared" si="28"/>
        <v>4.679410593389088E-3</v>
      </c>
      <c r="N129" s="26"/>
      <c r="O129" s="26"/>
      <c r="P129" s="26"/>
      <c r="Q129" s="26"/>
    </row>
    <row r="130" spans="1:17" ht="39.950000000000003" customHeight="1">
      <c r="A130" s="26"/>
      <c r="B130" s="321">
        <v>26</v>
      </c>
      <c r="C130" s="324" t="s">
        <v>30</v>
      </c>
      <c r="D130" s="332">
        <f>Q30</f>
        <v>139896</v>
      </c>
      <c r="E130" s="47" t="s">
        <v>132</v>
      </c>
      <c r="F130" s="131" t="s">
        <v>140</v>
      </c>
      <c r="G130" s="131" t="s">
        <v>496</v>
      </c>
      <c r="H130" s="88">
        <v>69</v>
      </c>
      <c r="I130" s="89">
        <v>279976500</v>
      </c>
      <c r="J130" s="90">
        <v>188354590</v>
      </c>
      <c r="K130" s="88">
        <f t="shared" si="16"/>
        <v>468331090</v>
      </c>
      <c r="L130" s="111">
        <f t="shared" si="15"/>
        <v>6787407.1014492754</v>
      </c>
      <c r="M130" s="241">
        <f>IFERROR(H130/$Q$30,"-")</f>
        <v>4.932235374849888E-4</v>
      </c>
      <c r="N130" s="26"/>
      <c r="O130" s="26"/>
      <c r="P130" s="26"/>
      <c r="Q130" s="26"/>
    </row>
    <row r="131" spans="1:17" ht="39.950000000000003" customHeight="1">
      <c r="A131" s="26"/>
      <c r="B131" s="322"/>
      <c r="C131" s="325"/>
      <c r="D131" s="333"/>
      <c r="E131" s="39" t="s">
        <v>123</v>
      </c>
      <c r="F131" s="132" t="s">
        <v>131</v>
      </c>
      <c r="G131" s="132" t="s">
        <v>509</v>
      </c>
      <c r="H131" s="40">
        <v>49</v>
      </c>
      <c r="I131" s="41">
        <v>286064260</v>
      </c>
      <c r="J131" s="42">
        <v>6113370</v>
      </c>
      <c r="K131" s="40">
        <f t="shared" si="16"/>
        <v>292177630</v>
      </c>
      <c r="L131" s="109">
        <f t="shared" si="15"/>
        <v>5962808.775510204</v>
      </c>
      <c r="M131" s="242">
        <f t="shared" ref="M131:M134" si="29">IFERROR(H131/$Q$30,"-")</f>
        <v>3.5026019328644135E-4</v>
      </c>
      <c r="N131" s="26"/>
      <c r="O131" s="26"/>
      <c r="P131" s="26"/>
      <c r="Q131" s="26"/>
    </row>
    <row r="132" spans="1:17" ht="39.950000000000003" customHeight="1">
      <c r="A132" s="26"/>
      <c r="B132" s="322"/>
      <c r="C132" s="325"/>
      <c r="D132" s="333"/>
      <c r="E132" s="39" t="s">
        <v>122</v>
      </c>
      <c r="F132" s="132" t="s">
        <v>138</v>
      </c>
      <c r="G132" s="132" t="s">
        <v>498</v>
      </c>
      <c r="H132" s="40">
        <v>692</v>
      </c>
      <c r="I132" s="41">
        <v>1896221110</v>
      </c>
      <c r="J132" s="42">
        <v>2187053220</v>
      </c>
      <c r="K132" s="40">
        <f t="shared" si="16"/>
        <v>4083274330</v>
      </c>
      <c r="L132" s="109">
        <f t="shared" si="15"/>
        <v>5900685.4479768788</v>
      </c>
      <c r="M132" s="242">
        <f t="shared" si="29"/>
        <v>4.9465317092697433E-3</v>
      </c>
      <c r="N132" s="26"/>
      <c r="O132" s="26"/>
      <c r="P132" s="26"/>
      <c r="Q132" s="26"/>
    </row>
    <row r="133" spans="1:17" ht="39.950000000000003" customHeight="1">
      <c r="A133" s="26"/>
      <c r="B133" s="322"/>
      <c r="C133" s="325"/>
      <c r="D133" s="333"/>
      <c r="E133" s="39" t="s">
        <v>130</v>
      </c>
      <c r="F133" s="132" t="s">
        <v>248</v>
      </c>
      <c r="G133" s="132" t="s">
        <v>175</v>
      </c>
      <c r="H133" s="40">
        <v>1</v>
      </c>
      <c r="I133" s="41">
        <v>5817550</v>
      </c>
      <c r="J133" s="42">
        <v>0</v>
      </c>
      <c r="K133" s="40">
        <f t="shared" si="16"/>
        <v>5817550</v>
      </c>
      <c r="L133" s="109">
        <f t="shared" ref="L133:L196" si="30">IFERROR(K133/H133,"-")</f>
        <v>5817550</v>
      </c>
      <c r="M133" s="242">
        <f t="shared" si="29"/>
        <v>7.1481672099273744E-6</v>
      </c>
      <c r="N133" s="26"/>
      <c r="O133" s="26"/>
      <c r="P133" s="26"/>
      <c r="Q133" s="26"/>
    </row>
    <row r="134" spans="1:17" ht="39.950000000000003" customHeight="1" thickBot="1">
      <c r="A134" s="26"/>
      <c r="B134" s="323"/>
      <c r="C134" s="326"/>
      <c r="D134" s="334"/>
      <c r="E134" s="43" t="s">
        <v>134</v>
      </c>
      <c r="F134" s="133" t="s">
        <v>142</v>
      </c>
      <c r="G134" s="133" t="s">
        <v>556</v>
      </c>
      <c r="H134" s="44">
        <v>127</v>
      </c>
      <c r="I134" s="45">
        <v>423411990</v>
      </c>
      <c r="J134" s="46">
        <v>281609470</v>
      </c>
      <c r="K134" s="44">
        <f t="shared" ref="K134:K197" si="31">SUM(I134:J134)</f>
        <v>705021460</v>
      </c>
      <c r="L134" s="110">
        <f t="shared" si="30"/>
        <v>5551350.0787401572</v>
      </c>
      <c r="M134" s="243">
        <f t="shared" si="29"/>
        <v>9.0781723566077659E-4</v>
      </c>
      <c r="N134" s="26"/>
      <c r="O134" s="26"/>
      <c r="P134" s="26"/>
      <c r="Q134" s="26"/>
    </row>
    <row r="135" spans="1:17" ht="39.950000000000003" customHeight="1">
      <c r="A135" s="26"/>
      <c r="B135" s="321">
        <v>27</v>
      </c>
      <c r="C135" s="324" t="s">
        <v>31</v>
      </c>
      <c r="D135" s="332">
        <f>Q31</f>
        <v>23699</v>
      </c>
      <c r="E135" s="47" t="s">
        <v>124</v>
      </c>
      <c r="F135" s="131" t="s">
        <v>139</v>
      </c>
      <c r="G135" s="131" t="s">
        <v>424</v>
      </c>
      <c r="H135" s="88">
        <v>1</v>
      </c>
      <c r="I135" s="89">
        <v>7924440</v>
      </c>
      <c r="J135" s="90">
        <v>987040</v>
      </c>
      <c r="K135" s="88">
        <f t="shared" si="31"/>
        <v>8911480</v>
      </c>
      <c r="L135" s="111">
        <f t="shared" si="30"/>
        <v>8911480</v>
      </c>
      <c r="M135" s="241">
        <f>IFERROR(H135/$Q$31,"-")</f>
        <v>4.2195873243596775E-5</v>
      </c>
      <c r="N135" s="26"/>
      <c r="O135" s="26"/>
      <c r="P135" s="26"/>
      <c r="Q135" s="26"/>
    </row>
    <row r="136" spans="1:17" ht="39.950000000000003" customHeight="1">
      <c r="A136" s="26"/>
      <c r="B136" s="322"/>
      <c r="C136" s="325"/>
      <c r="D136" s="333"/>
      <c r="E136" s="39" t="s">
        <v>133</v>
      </c>
      <c r="F136" s="132" t="s">
        <v>141</v>
      </c>
      <c r="G136" s="132" t="s">
        <v>165</v>
      </c>
      <c r="H136" s="40">
        <v>1</v>
      </c>
      <c r="I136" s="41">
        <v>8158200</v>
      </c>
      <c r="J136" s="42">
        <v>0</v>
      </c>
      <c r="K136" s="40">
        <f t="shared" si="31"/>
        <v>8158200</v>
      </c>
      <c r="L136" s="109">
        <f t="shared" si="30"/>
        <v>8158200</v>
      </c>
      <c r="M136" s="242">
        <f t="shared" ref="M136:M139" si="32">IFERROR(H136/$Q$31,"-")</f>
        <v>4.2195873243596775E-5</v>
      </c>
      <c r="N136" s="26"/>
      <c r="O136" s="26"/>
      <c r="P136" s="26"/>
      <c r="Q136" s="26"/>
    </row>
    <row r="137" spans="1:17" ht="39.950000000000003" customHeight="1">
      <c r="A137" s="26"/>
      <c r="B137" s="322"/>
      <c r="C137" s="325"/>
      <c r="D137" s="333"/>
      <c r="E137" s="39" t="s">
        <v>818</v>
      </c>
      <c r="F137" s="132" t="s">
        <v>819</v>
      </c>
      <c r="G137" s="132" t="s">
        <v>874</v>
      </c>
      <c r="H137" s="40">
        <v>1</v>
      </c>
      <c r="I137" s="41">
        <v>0</v>
      </c>
      <c r="J137" s="42">
        <v>6489210</v>
      </c>
      <c r="K137" s="40">
        <f t="shared" si="31"/>
        <v>6489210</v>
      </c>
      <c r="L137" s="109">
        <f t="shared" si="30"/>
        <v>6489210</v>
      </c>
      <c r="M137" s="242">
        <f t="shared" si="32"/>
        <v>4.2195873243596775E-5</v>
      </c>
      <c r="N137" s="26"/>
      <c r="O137" s="26"/>
      <c r="P137" s="26"/>
      <c r="Q137" s="26"/>
    </row>
    <row r="138" spans="1:17" ht="39.950000000000003" customHeight="1">
      <c r="A138" s="26"/>
      <c r="B138" s="322"/>
      <c r="C138" s="325"/>
      <c r="D138" s="333"/>
      <c r="E138" s="39" t="s">
        <v>134</v>
      </c>
      <c r="F138" s="132" t="s">
        <v>142</v>
      </c>
      <c r="G138" s="132" t="s">
        <v>875</v>
      </c>
      <c r="H138" s="40">
        <v>14</v>
      </c>
      <c r="I138" s="41">
        <v>40232540</v>
      </c>
      <c r="J138" s="42">
        <v>47815860</v>
      </c>
      <c r="K138" s="40">
        <f t="shared" si="31"/>
        <v>88048400</v>
      </c>
      <c r="L138" s="109">
        <f t="shared" si="30"/>
        <v>6289171.4285714282</v>
      </c>
      <c r="M138" s="242">
        <f t="shared" si="32"/>
        <v>5.9074222541035488E-4</v>
      </c>
      <c r="N138" s="26"/>
      <c r="O138" s="26"/>
      <c r="P138" s="26"/>
      <c r="Q138" s="26"/>
    </row>
    <row r="139" spans="1:17" ht="39.950000000000003" customHeight="1" thickBot="1">
      <c r="A139" s="26"/>
      <c r="B139" s="323"/>
      <c r="C139" s="326"/>
      <c r="D139" s="334"/>
      <c r="E139" s="43" t="s">
        <v>122</v>
      </c>
      <c r="F139" s="133" t="s">
        <v>138</v>
      </c>
      <c r="G139" s="133" t="s">
        <v>250</v>
      </c>
      <c r="H139" s="44">
        <v>105</v>
      </c>
      <c r="I139" s="45">
        <v>269580770</v>
      </c>
      <c r="J139" s="46">
        <v>356765120</v>
      </c>
      <c r="K139" s="44">
        <f t="shared" si="31"/>
        <v>626345890</v>
      </c>
      <c r="L139" s="110">
        <f t="shared" si="30"/>
        <v>5965198.9523809524</v>
      </c>
      <c r="M139" s="242">
        <f t="shared" si="32"/>
        <v>4.4305666905776614E-3</v>
      </c>
      <c r="N139" s="26"/>
      <c r="O139" s="26"/>
      <c r="P139" s="26"/>
      <c r="Q139" s="26"/>
    </row>
    <row r="140" spans="1:17" ht="39.950000000000003" customHeight="1">
      <c r="A140" s="26"/>
      <c r="B140" s="321">
        <v>28</v>
      </c>
      <c r="C140" s="324" t="s">
        <v>32</v>
      </c>
      <c r="D140" s="332">
        <f>Q32</f>
        <v>19774</v>
      </c>
      <c r="E140" s="47" t="s">
        <v>123</v>
      </c>
      <c r="F140" s="131" t="s">
        <v>131</v>
      </c>
      <c r="G140" s="131" t="s">
        <v>876</v>
      </c>
      <c r="H140" s="88">
        <v>5</v>
      </c>
      <c r="I140" s="89">
        <v>40311860</v>
      </c>
      <c r="J140" s="90">
        <v>669550</v>
      </c>
      <c r="K140" s="88">
        <f t="shared" si="31"/>
        <v>40981410</v>
      </c>
      <c r="L140" s="111">
        <f t="shared" si="30"/>
        <v>8196282</v>
      </c>
      <c r="M140" s="241">
        <f>IFERROR(H140/$Q$32,"-")</f>
        <v>2.5285728734702133E-4</v>
      </c>
      <c r="N140" s="26"/>
      <c r="O140" s="26"/>
      <c r="P140" s="26"/>
      <c r="Q140" s="26"/>
    </row>
    <row r="141" spans="1:17" ht="39.950000000000003" customHeight="1">
      <c r="A141" s="26"/>
      <c r="B141" s="322"/>
      <c r="C141" s="325"/>
      <c r="D141" s="333"/>
      <c r="E141" s="39" t="s">
        <v>132</v>
      </c>
      <c r="F141" s="132" t="s">
        <v>140</v>
      </c>
      <c r="G141" s="132" t="s">
        <v>877</v>
      </c>
      <c r="H141" s="40">
        <v>12</v>
      </c>
      <c r="I141" s="41">
        <v>42482490</v>
      </c>
      <c r="J141" s="42">
        <v>37344890</v>
      </c>
      <c r="K141" s="40">
        <f t="shared" si="31"/>
        <v>79827380</v>
      </c>
      <c r="L141" s="109">
        <f t="shared" si="30"/>
        <v>6652281.666666667</v>
      </c>
      <c r="M141" s="242">
        <f t="shared" ref="M141:M144" si="33">IFERROR(H141/$Q$32,"-")</f>
        <v>6.0685748963285123E-4</v>
      </c>
      <c r="N141" s="26"/>
      <c r="O141" s="26"/>
      <c r="P141" s="26"/>
      <c r="Q141" s="26"/>
    </row>
    <row r="142" spans="1:17" ht="39.950000000000003" customHeight="1">
      <c r="A142" s="26"/>
      <c r="B142" s="322"/>
      <c r="C142" s="325"/>
      <c r="D142" s="333"/>
      <c r="E142" s="39" t="s">
        <v>124</v>
      </c>
      <c r="F142" s="132" t="s">
        <v>139</v>
      </c>
      <c r="G142" s="132" t="s">
        <v>878</v>
      </c>
      <c r="H142" s="40">
        <v>2</v>
      </c>
      <c r="I142" s="41">
        <v>12257180</v>
      </c>
      <c r="J142" s="42">
        <v>0</v>
      </c>
      <c r="K142" s="40">
        <f t="shared" si="31"/>
        <v>12257180</v>
      </c>
      <c r="L142" s="109">
        <f t="shared" si="30"/>
        <v>6128590</v>
      </c>
      <c r="M142" s="242">
        <f t="shared" si="33"/>
        <v>1.0114291493880854E-4</v>
      </c>
      <c r="N142" s="26"/>
      <c r="O142" s="26"/>
      <c r="P142" s="26"/>
      <c r="Q142" s="26"/>
    </row>
    <row r="143" spans="1:17" ht="39.950000000000003" customHeight="1">
      <c r="A143" s="26"/>
      <c r="B143" s="322"/>
      <c r="C143" s="325"/>
      <c r="D143" s="333"/>
      <c r="E143" s="39" t="s">
        <v>122</v>
      </c>
      <c r="F143" s="132" t="s">
        <v>138</v>
      </c>
      <c r="G143" s="132" t="s">
        <v>250</v>
      </c>
      <c r="H143" s="40">
        <v>105</v>
      </c>
      <c r="I143" s="41">
        <v>343691350</v>
      </c>
      <c r="J143" s="42">
        <v>297129030</v>
      </c>
      <c r="K143" s="40">
        <f t="shared" si="31"/>
        <v>640820380</v>
      </c>
      <c r="L143" s="109">
        <f t="shared" si="30"/>
        <v>6103051.2380952379</v>
      </c>
      <c r="M143" s="242">
        <f t="shared" si="33"/>
        <v>5.3100030342874485E-3</v>
      </c>
      <c r="N143" s="26"/>
      <c r="O143" s="26"/>
      <c r="P143" s="26"/>
      <c r="Q143" s="26"/>
    </row>
    <row r="144" spans="1:17" ht="39.950000000000003" customHeight="1" thickBot="1">
      <c r="A144" s="26"/>
      <c r="B144" s="323"/>
      <c r="C144" s="326"/>
      <c r="D144" s="334"/>
      <c r="E144" s="43" t="s">
        <v>152</v>
      </c>
      <c r="F144" s="133" t="s">
        <v>153</v>
      </c>
      <c r="G144" s="133" t="s">
        <v>254</v>
      </c>
      <c r="H144" s="44">
        <v>25</v>
      </c>
      <c r="I144" s="45">
        <v>136938900</v>
      </c>
      <c r="J144" s="46">
        <v>1280750</v>
      </c>
      <c r="K144" s="44">
        <f t="shared" si="31"/>
        <v>138219650</v>
      </c>
      <c r="L144" s="110">
        <f t="shared" si="30"/>
        <v>5528786</v>
      </c>
      <c r="M144" s="243">
        <f t="shared" si="33"/>
        <v>1.2642864367351067E-3</v>
      </c>
      <c r="N144" s="26"/>
      <c r="O144" s="26"/>
      <c r="P144" s="26"/>
      <c r="Q144" s="26"/>
    </row>
    <row r="145" spans="1:17" ht="39.950000000000003" customHeight="1">
      <c r="A145" s="26"/>
      <c r="B145" s="321">
        <v>29</v>
      </c>
      <c r="C145" s="324" t="s">
        <v>33</v>
      </c>
      <c r="D145" s="332">
        <f>Q33</f>
        <v>16521</v>
      </c>
      <c r="E145" s="47" t="s">
        <v>132</v>
      </c>
      <c r="F145" s="131" t="s">
        <v>140</v>
      </c>
      <c r="G145" s="131" t="s">
        <v>879</v>
      </c>
      <c r="H145" s="88">
        <v>7</v>
      </c>
      <c r="I145" s="89">
        <v>37553050</v>
      </c>
      <c r="J145" s="90">
        <v>22898190</v>
      </c>
      <c r="K145" s="88">
        <f t="shared" si="31"/>
        <v>60451240</v>
      </c>
      <c r="L145" s="111">
        <f t="shared" si="30"/>
        <v>8635891.4285714291</v>
      </c>
      <c r="M145" s="241">
        <f>IFERROR(H145/$Q$33,"-")</f>
        <v>4.237031656679378E-4</v>
      </c>
      <c r="N145" s="26"/>
      <c r="O145" s="26"/>
      <c r="P145" s="26"/>
      <c r="Q145" s="26"/>
    </row>
    <row r="146" spans="1:17" ht="39.950000000000003" customHeight="1">
      <c r="A146" s="26"/>
      <c r="B146" s="322"/>
      <c r="C146" s="325"/>
      <c r="D146" s="333"/>
      <c r="E146" s="39" t="s">
        <v>320</v>
      </c>
      <c r="F146" s="132" t="s">
        <v>321</v>
      </c>
      <c r="G146" s="132" t="s">
        <v>880</v>
      </c>
      <c r="H146" s="40">
        <v>6</v>
      </c>
      <c r="I146" s="41">
        <v>31213580</v>
      </c>
      <c r="J146" s="42">
        <v>4477570</v>
      </c>
      <c r="K146" s="40">
        <f t="shared" si="31"/>
        <v>35691150</v>
      </c>
      <c r="L146" s="109">
        <f t="shared" si="30"/>
        <v>5948525</v>
      </c>
      <c r="M146" s="242">
        <f t="shared" ref="M146:M149" si="34">IFERROR(H146/$Q$33,"-")</f>
        <v>3.6317414200108951E-4</v>
      </c>
      <c r="N146" s="26"/>
      <c r="O146" s="26"/>
      <c r="P146" s="26"/>
      <c r="Q146" s="26"/>
    </row>
    <row r="147" spans="1:17" ht="39.950000000000003" customHeight="1">
      <c r="A147" s="26"/>
      <c r="B147" s="322"/>
      <c r="C147" s="325"/>
      <c r="D147" s="333"/>
      <c r="E147" s="39" t="s">
        <v>168</v>
      </c>
      <c r="F147" s="132" t="s">
        <v>169</v>
      </c>
      <c r="G147" s="132" t="s">
        <v>457</v>
      </c>
      <c r="H147" s="40">
        <v>3</v>
      </c>
      <c r="I147" s="41">
        <v>1136510</v>
      </c>
      <c r="J147" s="42">
        <v>15999320</v>
      </c>
      <c r="K147" s="40">
        <f t="shared" si="31"/>
        <v>17135830</v>
      </c>
      <c r="L147" s="109">
        <f t="shared" si="30"/>
        <v>5711943.333333333</v>
      </c>
      <c r="M147" s="242">
        <f t="shared" si="34"/>
        <v>1.8158707100054475E-4</v>
      </c>
      <c r="N147" s="26"/>
      <c r="O147" s="26"/>
      <c r="P147" s="26"/>
      <c r="Q147" s="26"/>
    </row>
    <row r="148" spans="1:17" ht="39.950000000000003" customHeight="1">
      <c r="A148" s="26"/>
      <c r="B148" s="322"/>
      <c r="C148" s="325"/>
      <c r="D148" s="333"/>
      <c r="E148" s="39" t="s">
        <v>122</v>
      </c>
      <c r="F148" s="132" t="s">
        <v>138</v>
      </c>
      <c r="G148" s="132" t="s">
        <v>426</v>
      </c>
      <c r="H148" s="40">
        <v>92</v>
      </c>
      <c r="I148" s="41">
        <v>203305510</v>
      </c>
      <c r="J148" s="42">
        <v>307085370</v>
      </c>
      <c r="K148" s="40">
        <f t="shared" si="31"/>
        <v>510390880</v>
      </c>
      <c r="L148" s="109">
        <f t="shared" si="30"/>
        <v>5547726.9565217393</v>
      </c>
      <c r="M148" s="242">
        <f t="shared" si="34"/>
        <v>5.5686701773500396E-3</v>
      </c>
      <c r="N148" s="26"/>
      <c r="O148" s="26"/>
      <c r="P148" s="26"/>
      <c r="Q148" s="26"/>
    </row>
    <row r="149" spans="1:17" ht="39.950000000000003" customHeight="1" thickBot="1">
      <c r="A149" s="26"/>
      <c r="B149" s="323"/>
      <c r="C149" s="326"/>
      <c r="D149" s="334"/>
      <c r="E149" s="43" t="s">
        <v>432</v>
      </c>
      <c r="F149" s="133" t="s">
        <v>433</v>
      </c>
      <c r="G149" s="133" t="s">
        <v>881</v>
      </c>
      <c r="H149" s="44">
        <v>4</v>
      </c>
      <c r="I149" s="45">
        <v>19120920</v>
      </c>
      <c r="J149" s="46">
        <v>1614660</v>
      </c>
      <c r="K149" s="44">
        <f t="shared" si="31"/>
        <v>20735580</v>
      </c>
      <c r="L149" s="110">
        <f t="shared" si="30"/>
        <v>5183895</v>
      </c>
      <c r="M149" s="242">
        <f t="shared" si="34"/>
        <v>2.4211609466739302E-4</v>
      </c>
      <c r="N149" s="26"/>
      <c r="O149" s="26"/>
      <c r="P149" s="26"/>
      <c r="Q149" s="26"/>
    </row>
    <row r="150" spans="1:17" ht="39.950000000000003" customHeight="1">
      <c r="A150" s="26"/>
      <c r="B150" s="321">
        <v>30</v>
      </c>
      <c r="C150" s="324" t="s">
        <v>34</v>
      </c>
      <c r="D150" s="332">
        <f>Q34</f>
        <v>22094</v>
      </c>
      <c r="E150" s="47" t="s">
        <v>132</v>
      </c>
      <c r="F150" s="131" t="s">
        <v>140</v>
      </c>
      <c r="G150" s="131" t="s">
        <v>447</v>
      </c>
      <c r="H150" s="88">
        <v>10</v>
      </c>
      <c r="I150" s="89">
        <v>44714790</v>
      </c>
      <c r="J150" s="90">
        <v>24874670</v>
      </c>
      <c r="K150" s="88">
        <f t="shared" si="31"/>
        <v>69589460</v>
      </c>
      <c r="L150" s="111">
        <f t="shared" si="30"/>
        <v>6958946</v>
      </c>
      <c r="M150" s="241">
        <f>IFERROR(H150/$Q$34,"-")</f>
        <v>4.5261156875169728E-4</v>
      </c>
      <c r="N150" s="26"/>
      <c r="O150" s="26"/>
      <c r="P150" s="26"/>
      <c r="Q150" s="26"/>
    </row>
    <row r="151" spans="1:17" ht="39.950000000000003" customHeight="1">
      <c r="A151" s="26"/>
      <c r="B151" s="322"/>
      <c r="C151" s="325"/>
      <c r="D151" s="333"/>
      <c r="E151" s="39" t="s">
        <v>122</v>
      </c>
      <c r="F151" s="132" t="s">
        <v>138</v>
      </c>
      <c r="G151" s="132" t="s">
        <v>287</v>
      </c>
      <c r="H151" s="40">
        <v>97</v>
      </c>
      <c r="I151" s="41">
        <v>253065000</v>
      </c>
      <c r="J151" s="42">
        <v>344313020</v>
      </c>
      <c r="K151" s="40">
        <f t="shared" si="31"/>
        <v>597378020</v>
      </c>
      <c r="L151" s="109">
        <f t="shared" si="30"/>
        <v>6158536.2886597943</v>
      </c>
      <c r="M151" s="242">
        <f t="shared" ref="M151:M154" si="35">IFERROR(H151/$Q$34,"-")</f>
        <v>4.3903322168914634E-3</v>
      </c>
      <c r="N151" s="26"/>
      <c r="O151" s="26"/>
      <c r="P151" s="26"/>
      <c r="Q151" s="26"/>
    </row>
    <row r="152" spans="1:17" ht="39.950000000000003" customHeight="1">
      <c r="A152" s="26"/>
      <c r="B152" s="322"/>
      <c r="C152" s="325"/>
      <c r="D152" s="333"/>
      <c r="E152" s="39" t="s">
        <v>124</v>
      </c>
      <c r="F152" s="132" t="s">
        <v>139</v>
      </c>
      <c r="G152" s="132" t="s">
        <v>882</v>
      </c>
      <c r="H152" s="40">
        <v>1</v>
      </c>
      <c r="I152" s="41">
        <v>5727080</v>
      </c>
      <c r="J152" s="42">
        <v>0</v>
      </c>
      <c r="K152" s="40">
        <f t="shared" si="31"/>
        <v>5727080</v>
      </c>
      <c r="L152" s="109">
        <f t="shared" si="30"/>
        <v>5727080</v>
      </c>
      <c r="M152" s="242">
        <f t="shared" si="35"/>
        <v>4.5261156875169728E-5</v>
      </c>
      <c r="N152" s="26"/>
      <c r="O152" s="26"/>
      <c r="P152" s="26"/>
      <c r="Q152" s="26"/>
    </row>
    <row r="153" spans="1:17" ht="39.950000000000003" customHeight="1">
      <c r="A153" s="26"/>
      <c r="B153" s="322"/>
      <c r="C153" s="325"/>
      <c r="D153" s="333"/>
      <c r="E153" s="39" t="s">
        <v>152</v>
      </c>
      <c r="F153" s="132" t="s">
        <v>153</v>
      </c>
      <c r="G153" s="132" t="s">
        <v>883</v>
      </c>
      <c r="H153" s="40">
        <v>37</v>
      </c>
      <c r="I153" s="41">
        <v>189517350</v>
      </c>
      <c r="J153" s="42">
        <v>2813200</v>
      </c>
      <c r="K153" s="40">
        <f t="shared" si="31"/>
        <v>192330550</v>
      </c>
      <c r="L153" s="109">
        <f t="shared" si="30"/>
        <v>5198122.9729729732</v>
      </c>
      <c r="M153" s="242">
        <f t="shared" si="35"/>
        <v>1.6746628043812801E-3</v>
      </c>
      <c r="N153" s="26"/>
      <c r="O153" s="26"/>
      <c r="P153" s="26"/>
      <c r="Q153" s="26"/>
    </row>
    <row r="154" spans="1:17" ht="39.950000000000003" customHeight="1" thickBot="1">
      <c r="A154" s="26"/>
      <c r="B154" s="323"/>
      <c r="C154" s="326"/>
      <c r="D154" s="334"/>
      <c r="E154" s="43" t="s">
        <v>123</v>
      </c>
      <c r="F154" s="133" t="s">
        <v>131</v>
      </c>
      <c r="G154" s="133" t="s">
        <v>884</v>
      </c>
      <c r="H154" s="44">
        <v>8</v>
      </c>
      <c r="I154" s="45">
        <v>40038260</v>
      </c>
      <c r="J154" s="46">
        <v>431400</v>
      </c>
      <c r="K154" s="44">
        <f t="shared" si="31"/>
        <v>40469660</v>
      </c>
      <c r="L154" s="110">
        <f t="shared" si="30"/>
        <v>5058707.5</v>
      </c>
      <c r="M154" s="243">
        <f t="shared" si="35"/>
        <v>3.6208925500135782E-4</v>
      </c>
      <c r="N154" s="26"/>
      <c r="O154" s="26"/>
      <c r="P154" s="26"/>
      <c r="Q154" s="26"/>
    </row>
    <row r="155" spans="1:17" ht="39.950000000000003" customHeight="1">
      <c r="A155" s="26"/>
      <c r="B155" s="321">
        <v>31</v>
      </c>
      <c r="C155" s="324" t="s">
        <v>35</v>
      </c>
      <c r="D155" s="332">
        <f>Q35</f>
        <v>29681</v>
      </c>
      <c r="E155" s="47" t="s">
        <v>132</v>
      </c>
      <c r="F155" s="131" t="s">
        <v>140</v>
      </c>
      <c r="G155" s="131" t="s">
        <v>877</v>
      </c>
      <c r="H155" s="88">
        <v>20</v>
      </c>
      <c r="I155" s="89">
        <v>86316220</v>
      </c>
      <c r="J155" s="90">
        <v>55840280</v>
      </c>
      <c r="K155" s="88">
        <f t="shared" si="31"/>
        <v>142156500</v>
      </c>
      <c r="L155" s="111">
        <f t="shared" si="30"/>
        <v>7107825</v>
      </c>
      <c r="M155" s="241">
        <f>IFERROR(H155/$Q$35,"-")</f>
        <v>6.7383174421346988E-4</v>
      </c>
      <c r="N155" s="26"/>
      <c r="O155" s="26"/>
      <c r="P155" s="26"/>
      <c r="Q155" s="26"/>
    </row>
    <row r="156" spans="1:17" ht="39.950000000000003" customHeight="1">
      <c r="A156" s="26"/>
      <c r="B156" s="322"/>
      <c r="C156" s="325"/>
      <c r="D156" s="333"/>
      <c r="E156" s="39" t="s">
        <v>134</v>
      </c>
      <c r="F156" s="132" t="s">
        <v>142</v>
      </c>
      <c r="G156" s="132" t="s">
        <v>885</v>
      </c>
      <c r="H156" s="40">
        <v>26</v>
      </c>
      <c r="I156" s="41">
        <v>122239550</v>
      </c>
      <c r="J156" s="42">
        <v>62030370</v>
      </c>
      <c r="K156" s="40">
        <f t="shared" si="31"/>
        <v>184269920</v>
      </c>
      <c r="L156" s="109">
        <f t="shared" si="30"/>
        <v>7087304.615384615</v>
      </c>
      <c r="M156" s="242">
        <f t="shared" ref="M156:M159" si="36">IFERROR(H156/$Q$35,"-")</f>
        <v>8.7598126747751091E-4</v>
      </c>
      <c r="N156" s="26"/>
      <c r="O156" s="26"/>
      <c r="P156" s="26"/>
      <c r="Q156" s="26"/>
    </row>
    <row r="157" spans="1:17" ht="39.950000000000003" customHeight="1">
      <c r="A157" s="26"/>
      <c r="B157" s="322"/>
      <c r="C157" s="325"/>
      <c r="D157" s="333"/>
      <c r="E157" s="39" t="s">
        <v>436</v>
      </c>
      <c r="F157" s="132" t="s">
        <v>437</v>
      </c>
      <c r="G157" s="132" t="s">
        <v>449</v>
      </c>
      <c r="H157" s="40">
        <v>1</v>
      </c>
      <c r="I157" s="41">
        <v>6174760</v>
      </c>
      <c r="J157" s="42">
        <v>0</v>
      </c>
      <c r="K157" s="40">
        <f t="shared" si="31"/>
        <v>6174760</v>
      </c>
      <c r="L157" s="109">
        <f t="shared" si="30"/>
        <v>6174760</v>
      </c>
      <c r="M157" s="242">
        <f t="shared" si="36"/>
        <v>3.3691587210673498E-5</v>
      </c>
      <c r="N157" s="26"/>
      <c r="O157" s="26"/>
      <c r="P157" s="26"/>
      <c r="Q157" s="26"/>
    </row>
    <row r="158" spans="1:17" ht="39.950000000000003" customHeight="1">
      <c r="A158" s="26"/>
      <c r="B158" s="322"/>
      <c r="C158" s="325"/>
      <c r="D158" s="333"/>
      <c r="E158" s="39" t="s">
        <v>122</v>
      </c>
      <c r="F158" s="132" t="s">
        <v>138</v>
      </c>
      <c r="G158" s="132" t="s">
        <v>287</v>
      </c>
      <c r="H158" s="40">
        <v>121</v>
      </c>
      <c r="I158" s="41">
        <v>355097100</v>
      </c>
      <c r="J158" s="42">
        <v>381095350</v>
      </c>
      <c r="K158" s="40">
        <f t="shared" si="31"/>
        <v>736192450</v>
      </c>
      <c r="L158" s="109">
        <f t="shared" si="30"/>
        <v>6084235.1239669425</v>
      </c>
      <c r="M158" s="242">
        <f t="shared" si="36"/>
        <v>4.0766820524914928E-3</v>
      </c>
      <c r="N158" s="26"/>
      <c r="O158" s="26"/>
      <c r="P158" s="26"/>
      <c r="Q158" s="26"/>
    </row>
    <row r="159" spans="1:17" ht="39.950000000000003" customHeight="1" thickBot="1">
      <c r="A159" s="26"/>
      <c r="B159" s="323"/>
      <c r="C159" s="326"/>
      <c r="D159" s="334"/>
      <c r="E159" s="43" t="s">
        <v>123</v>
      </c>
      <c r="F159" s="133" t="s">
        <v>131</v>
      </c>
      <c r="G159" s="133" t="s">
        <v>334</v>
      </c>
      <c r="H159" s="44">
        <v>10</v>
      </c>
      <c r="I159" s="45">
        <v>59347530</v>
      </c>
      <c r="J159" s="46">
        <v>620260</v>
      </c>
      <c r="K159" s="44">
        <f t="shared" si="31"/>
        <v>59967790</v>
      </c>
      <c r="L159" s="110">
        <f t="shared" si="30"/>
        <v>5996779</v>
      </c>
      <c r="M159" s="242">
        <f t="shared" si="36"/>
        <v>3.3691587210673494E-4</v>
      </c>
      <c r="N159" s="26"/>
      <c r="O159" s="26"/>
      <c r="P159" s="26"/>
      <c r="Q159" s="26"/>
    </row>
    <row r="160" spans="1:17" ht="39.950000000000003" customHeight="1">
      <c r="A160" s="26"/>
      <c r="B160" s="321">
        <v>32</v>
      </c>
      <c r="C160" s="324" t="s">
        <v>36</v>
      </c>
      <c r="D160" s="332">
        <f>Q36</f>
        <v>24506</v>
      </c>
      <c r="E160" s="47" t="s">
        <v>299</v>
      </c>
      <c r="F160" s="131" t="s">
        <v>300</v>
      </c>
      <c r="G160" s="131" t="s">
        <v>886</v>
      </c>
      <c r="H160" s="88">
        <v>1</v>
      </c>
      <c r="I160" s="89">
        <v>7411900</v>
      </c>
      <c r="J160" s="90">
        <v>0</v>
      </c>
      <c r="K160" s="88">
        <f t="shared" si="31"/>
        <v>7411900</v>
      </c>
      <c r="L160" s="111">
        <f t="shared" si="30"/>
        <v>7411900</v>
      </c>
      <c r="M160" s="241">
        <f>IFERROR(H160/$Q$36,"-")</f>
        <v>4.0806333142903782E-5</v>
      </c>
      <c r="N160" s="26"/>
      <c r="O160" s="26"/>
      <c r="P160" s="26"/>
      <c r="Q160" s="26"/>
    </row>
    <row r="161" spans="1:17" ht="39.950000000000003" customHeight="1">
      <c r="A161" s="26"/>
      <c r="B161" s="322"/>
      <c r="C161" s="325"/>
      <c r="D161" s="333"/>
      <c r="E161" s="39" t="s">
        <v>135</v>
      </c>
      <c r="F161" s="132" t="s">
        <v>143</v>
      </c>
      <c r="G161" s="132" t="s">
        <v>282</v>
      </c>
      <c r="H161" s="40">
        <v>1</v>
      </c>
      <c r="I161" s="41">
        <v>5939210</v>
      </c>
      <c r="J161" s="42">
        <v>45680</v>
      </c>
      <c r="K161" s="40">
        <f t="shared" si="31"/>
        <v>5984890</v>
      </c>
      <c r="L161" s="109">
        <f t="shared" si="30"/>
        <v>5984890</v>
      </c>
      <c r="M161" s="242">
        <f t="shared" ref="M161:M164" si="37">IFERROR(H161/$Q$36,"-")</f>
        <v>4.0806333142903782E-5</v>
      </c>
      <c r="N161" s="26"/>
      <c r="O161" s="26"/>
      <c r="P161" s="26"/>
      <c r="Q161" s="26"/>
    </row>
    <row r="162" spans="1:17" ht="50.1" customHeight="1">
      <c r="A162" s="26"/>
      <c r="B162" s="322"/>
      <c r="C162" s="325"/>
      <c r="D162" s="333"/>
      <c r="E162" s="39" t="s">
        <v>123</v>
      </c>
      <c r="F162" s="132" t="s">
        <v>131</v>
      </c>
      <c r="G162" s="132" t="s">
        <v>887</v>
      </c>
      <c r="H162" s="40">
        <v>12</v>
      </c>
      <c r="I162" s="41">
        <v>66345010</v>
      </c>
      <c r="J162" s="42">
        <v>3148080</v>
      </c>
      <c r="K162" s="40">
        <f t="shared" si="31"/>
        <v>69493090</v>
      </c>
      <c r="L162" s="109">
        <f t="shared" si="30"/>
        <v>5791090.833333333</v>
      </c>
      <c r="M162" s="242">
        <f t="shared" si="37"/>
        <v>4.8967599771484538E-4</v>
      </c>
      <c r="N162" s="26"/>
      <c r="O162" s="26"/>
      <c r="P162" s="26"/>
      <c r="Q162" s="26"/>
    </row>
    <row r="163" spans="1:17" ht="39.950000000000003" customHeight="1">
      <c r="A163" s="26"/>
      <c r="B163" s="322"/>
      <c r="C163" s="325"/>
      <c r="D163" s="333"/>
      <c r="E163" s="39" t="s">
        <v>320</v>
      </c>
      <c r="F163" s="132" t="s">
        <v>321</v>
      </c>
      <c r="G163" s="132" t="s">
        <v>888</v>
      </c>
      <c r="H163" s="40">
        <v>5</v>
      </c>
      <c r="I163" s="41">
        <v>25069930</v>
      </c>
      <c r="J163" s="42">
        <v>3635360</v>
      </c>
      <c r="K163" s="40">
        <f t="shared" si="31"/>
        <v>28705290</v>
      </c>
      <c r="L163" s="109">
        <f t="shared" si="30"/>
        <v>5741058</v>
      </c>
      <c r="M163" s="242">
        <f t="shared" si="37"/>
        <v>2.0403166571451888E-4</v>
      </c>
      <c r="N163" s="26"/>
      <c r="O163" s="26"/>
      <c r="P163" s="26"/>
      <c r="Q163" s="26"/>
    </row>
    <row r="164" spans="1:17" ht="39.950000000000003" customHeight="1" thickBot="1">
      <c r="A164" s="26"/>
      <c r="B164" s="323"/>
      <c r="C164" s="326"/>
      <c r="D164" s="334"/>
      <c r="E164" s="43" t="s">
        <v>122</v>
      </c>
      <c r="F164" s="133" t="s">
        <v>138</v>
      </c>
      <c r="G164" s="133" t="s">
        <v>338</v>
      </c>
      <c r="H164" s="44">
        <v>131</v>
      </c>
      <c r="I164" s="45">
        <v>358101800</v>
      </c>
      <c r="J164" s="46">
        <v>375726750</v>
      </c>
      <c r="K164" s="44">
        <f t="shared" si="31"/>
        <v>733828550</v>
      </c>
      <c r="L164" s="110">
        <f t="shared" si="30"/>
        <v>5601744.6564885499</v>
      </c>
      <c r="M164" s="243">
        <f t="shared" si="37"/>
        <v>5.3456296417203949E-3</v>
      </c>
      <c r="N164" s="26"/>
      <c r="O164" s="26"/>
      <c r="P164" s="26"/>
      <c r="Q164" s="26"/>
    </row>
    <row r="165" spans="1:17" ht="39.950000000000003" customHeight="1">
      <c r="A165" s="26"/>
      <c r="B165" s="321">
        <v>33</v>
      </c>
      <c r="C165" s="324" t="s">
        <v>37</v>
      </c>
      <c r="D165" s="332">
        <f>Q37</f>
        <v>7125</v>
      </c>
      <c r="E165" s="47" t="s">
        <v>132</v>
      </c>
      <c r="F165" s="131" t="s">
        <v>140</v>
      </c>
      <c r="G165" s="131" t="s">
        <v>889</v>
      </c>
      <c r="H165" s="88">
        <v>4</v>
      </c>
      <c r="I165" s="89">
        <v>36085170</v>
      </c>
      <c r="J165" s="90">
        <v>5399510</v>
      </c>
      <c r="K165" s="88">
        <f t="shared" si="31"/>
        <v>41484680</v>
      </c>
      <c r="L165" s="111">
        <f t="shared" si="30"/>
        <v>10371170</v>
      </c>
      <c r="M165" s="241">
        <f>IFERROR(H165/$Q$37,"-")</f>
        <v>5.6140350877192978E-4</v>
      </c>
      <c r="N165" s="26"/>
      <c r="O165" s="26"/>
      <c r="P165" s="26"/>
      <c r="Q165" s="26"/>
    </row>
    <row r="166" spans="1:17" ht="39.950000000000003" customHeight="1">
      <c r="A166" s="26"/>
      <c r="B166" s="322"/>
      <c r="C166" s="325"/>
      <c r="D166" s="333"/>
      <c r="E166" s="39" t="s">
        <v>123</v>
      </c>
      <c r="F166" s="132" t="s">
        <v>131</v>
      </c>
      <c r="G166" s="132" t="s">
        <v>890</v>
      </c>
      <c r="H166" s="40">
        <v>3</v>
      </c>
      <c r="I166" s="41">
        <v>24168310</v>
      </c>
      <c r="J166" s="42">
        <v>328830</v>
      </c>
      <c r="K166" s="40">
        <f t="shared" si="31"/>
        <v>24497140</v>
      </c>
      <c r="L166" s="109">
        <f t="shared" si="30"/>
        <v>8165713.333333333</v>
      </c>
      <c r="M166" s="242">
        <f t="shared" ref="M166:M169" si="38">IFERROR(H166/$Q$37,"-")</f>
        <v>4.2105263157894739E-4</v>
      </c>
      <c r="N166" s="26"/>
      <c r="O166" s="26"/>
      <c r="P166" s="26"/>
      <c r="Q166" s="26"/>
    </row>
    <row r="167" spans="1:17" ht="39.950000000000003" customHeight="1">
      <c r="A167" s="26"/>
      <c r="B167" s="322"/>
      <c r="C167" s="325"/>
      <c r="D167" s="333"/>
      <c r="E167" s="39" t="s">
        <v>160</v>
      </c>
      <c r="F167" s="132" t="s">
        <v>161</v>
      </c>
      <c r="G167" s="132" t="s">
        <v>891</v>
      </c>
      <c r="H167" s="40">
        <v>8</v>
      </c>
      <c r="I167" s="41">
        <v>46672190</v>
      </c>
      <c r="J167" s="42">
        <v>3552080</v>
      </c>
      <c r="K167" s="40">
        <f t="shared" si="31"/>
        <v>50224270</v>
      </c>
      <c r="L167" s="109">
        <f t="shared" si="30"/>
        <v>6278033.75</v>
      </c>
      <c r="M167" s="242">
        <f t="shared" si="38"/>
        <v>1.1228070175438596E-3</v>
      </c>
      <c r="N167" s="26"/>
      <c r="O167" s="26"/>
      <c r="P167" s="26"/>
      <c r="Q167" s="26"/>
    </row>
    <row r="168" spans="1:17" ht="39.950000000000003" customHeight="1">
      <c r="A168" s="26"/>
      <c r="B168" s="322"/>
      <c r="C168" s="325"/>
      <c r="D168" s="333"/>
      <c r="E168" s="39" t="s">
        <v>158</v>
      </c>
      <c r="F168" s="132" t="s">
        <v>159</v>
      </c>
      <c r="G168" s="132" t="s">
        <v>892</v>
      </c>
      <c r="H168" s="40">
        <v>17</v>
      </c>
      <c r="I168" s="41">
        <v>92718870</v>
      </c>
      <c r="J168" s="42">
        <v>8216830</v>
      </c>
      <c r="K168" s="40">
        <f t="shared" si="31"/>
        <v>100935700</v>
      </c>
      <c r="L168" s="109">
        <f t="shared" si="30"/>
        <v>5937394.1176470593</v>
      </c>
      <c r="M168" s="242">
        <f t="shared" si="38"/>
        <v>2.3859649122807019E-3</v>
      </c>
      <c r="N168" s="26"/>
      <c r="O168" s="26"/>
      <c r="P168" s="26"/>
      <c r="Q168" s="26"/>
    </row>
    <row r="169" spans="1:17" ht="39.950000000000003" customHeight="1" thickBot="1">
      <c r="A169" s="26"/>
      <c r="B169" s="323"/>
      <c r="C169" s="326"/>
      <c r="D169" s="334"/>
      <c r="E169" s="43" t="s">
        <v>122</v>
      </c>
      <c r="F169" s="133" t="s">
        <v>138</v>
      </c>
      <c r="G169" s="133" t="s">
        <v>250</v>
      </c>
      <c r="H169" s="44">
        <v>41</v>
      </c>
      <c r="I169" s="45">
        <v>113379580</v>
      </c>
      <c r="J169" s="46">
        <v>124938580</v>
      </c>
      <c r="K169" s="44">
        <f t="shared" si="31"/>
        <v>238318160</v>
      </c>
      <c r="L169" s="110">
        <f t="shared" si="30"/>
        <v>5812638.0487804879</v>
      </c>
      <c r="M169" s="243">
        <f t="shared" si="38"/>
        <v>5.754385964912281E-3</v>
      </c>
      <c r="N169" s="26"/>
      <c r="O169" s="26"/>
      <c r="P169" s="26"/>
      <c r="Q169" s="26"/>
    </row>
    <row r="170" spans="1:17" ht="39.950000000000003" customHeight="1">
      <c r="A170" s="26"/>
      <c r="B170" s="321">
        <v>34</v>
      </c>
      <c r="C170" s="324" t="s">
        <v>38</v>
      </c>
      <c r="D170" s="332">
        <f>Q38</f>
        <v>31044</v>
      </c>
      <c r="E170" s="47" t="s">
        <v>310</v>
      </c>
      <c r="F170" s="131" t="s">
        <v>311</v>
      </c>
      <c r="G170" s="131" t="s">
        <v>893</v>
      </c>
      <c r="H170" s="88">
        <v>2</v>
      </c>
      <c r="I170" s="89">
        <v>15939440</v>
      </c>
      <c r="J170" s="90">
        <v>187630</v>
      </c>
      <c r="K170" s="88">
        <f t="shared" si="31"/>
        <v>16127070</v>
      </c>
      <c r="L170" s="111">
        <f t="shared" si="30"/>
        <v>8063535</v>
      </c>
      <c r="M170" s="241">
        <f>IFERROR(H170/$Q$38,"-")</f>
        <v>6.4424687540265435E-5</v>
      </c>
      <c r="N170" s="26"/>
      <c r="O170" s="26"/>
      <c r="P170" s="26"/>
      <c r="Q170" s="26"/>
    </row>
    <row r="171" spans="1:17" ht="39.950000000000003" customHeight="1">
      <c r="A171" s="26"/>
      <c r="B171" s="322"/>
      <c r="C171" s="325"/>
      <c r="D171" s="333"/>
      <c r="E171" s="39" t="s">
        <v>134</v>
      </c>
      <c r="F171" s="132" t="s">
        <v>142</v>
      </c>
      <c r="G171" s="132" t="s">
        <v>821</v>
      </c>
      <c r="H171" s="40">
        <v>31</v>
      </c>
      <c r="I171" s="41">
        <v>105261120</v>
      </c>
      <c r="J171" s="42">
        <v>103046990</v>
      </c>
      <c r="K171" s="40">
        <f t="shared" si="31"/>
        <v>208308110</v>
      </c>
      <c r="L171" s="109">
        <f t="shared" si="30"/>
        <v>6719616.4516129028</v>
      </c>
      <c r="M171" s="242">
        <f t="shared" ref="M171:M174" si="39">IFERROR(H171/$Q$38,"-")</f>
        <v>9.9858265687411416E-4</v>
      </c>
      <c r="N171" s="26"/>
      <c r="O171" s="26"/>
      <c r="P171" s="26"/>
      <c r="Q171" s="26"/>
    </row>
    <row r="172" spans="1:17" ht="39.950000000000003" customHeight="1">
      <c r="A172" s="26"/>
      <c r="B172" s="322"/>
      <c r="C172" s="325"/>
      <c r="D172" s="333"/>
      <c r="E172" s="39" t="s">
        <v>136</v>
      </c>
      <c r="F172" s="132" t="s">
        <v>144</v>
      </c>
      <c r="G172" s="132" t="s">
        <v>894</v>
      </c>
      <c r="H172" s="40">
        <v>16</v>
      </c>
      <c r="I172" s="41">
        <v>103643420</v>
      </c>
      <c r="J172" s="42">
        <v>493990</v>
      </c>
      <c r="K172" s="40">
        <f t="shared" si="31"/>
        <v>104137410</v>
      </c>
      <c r="L172" s="109">
        <f t="shared" si="30"/>
        <v>6508588.125</v>
      </c>
      <c r="M172" s="242">
        <f t="shared" si="39"/>
        <v>5.1539750032212348E-4</v>
      </c>
      <c r="N172" s="26"/>
      <c r="O172" s="26"/>
      <c r="P172" s="26"/>
      <c r="Q172" s="26"/>
    </row>
    <row r="173" spans="1:17" ht="39.950000000000003" customHeight="1">
      <c r="A173" s="26"/>
      <c r="B173" s="322"/>
      <c r="C173" s="325"/>
      <c r="D173" s="333"/>
      <c r="E173" s="39" t="s">
        <v>132</v>
      </c>
      <c r="F173" s="132" t="s">
        <v>140</v>
      </c>
      <c r="G173" s="132" t="s">
        <v>409</v>
      </c>
      <c r="H173" s="40">
        <v>20</v>
      </c>
      <c r="I173" s="41">
        <v>71257140</v>
      </c>
      <c r="J173" s="42">
        <v>56296460</v>
      </c>
      <c r="K173" s="40">
        <f t="shared" si="31"/>
        <v>127553600</v>
      </c>
      <c r="L173" s="109">
        <f t="shared" si="30"/>
        <v>6377680</v>
      </c>
      <c r="M173" s="242">
        <f t="shared" si="39"/>
        <v>6.4424687540265435E-4</v>
      </c>
      <c r="N173" s="26"/>
      <c r="O173" s="26"/>
      <c r="P173" s="26"/>
      <c r="Q173" s="26"/>
    </row>
    <row r="174" spans="1:17" ht="39.950000000000003" customHeight="1" thickBot="1">
      <c r="A174" s="26"/>
      <c r="B174" s="323"/>
      <c r="C174" s="326"/>
      <c r="D174" s="334"/>
      <c r="E174" s="43" t="s">
        <v>122</v>
      </c>
      <c r="F174" s="133" t="s">
        <v>138</v>
      </c>
      <c r="G174" s="133" t="s">
        <v>287</v>
      </c>
      <c r="H174" s="44">
        <v>155</v>
      </c>
      <c r="I174" s="45">
        <v>576329240</v>
      </c>
      <c r="J174" s="46">
        <v>365423770</v>
      </c>
      <c r="K174" s="44">
        <f t="shared" si="31"/>
        <v>941753010</v>
      </c>
      <c r="L174" s="110">
        <f t="shared" si="30"/>
        <v>6075825.8709677421</v>
      </c>
      <c r="M174" s="242">
        <f t="shared" si="39"/>
        <v>4.9929132843705712E-3</v>
      </c>
      <c r="N174" s="26"/>
      <c r="O174" s="26"/>
      <c r="P174" s="26"/>
      <c r="Q174" s="26"/>
    </row>
    <row r="175" spans="1:17" ht="39.950000000000003" customHeight="1">
      <c r="A175" s="26"/>
      <c r="B175" s="321">
        <v>35</v>
      </c>
      <c r="C175" s="324" t="s">
        <v>1</v>
      </c>
      <c r="D175" s="332">
        <f>Q39</f>
        <v>63683</v>
      </c>
      <c r="E175" s="47" t="s">
        <v>154</v>
      </c>
      <c r="F175" s="131" t="s">
        <v>242</v>
      </c>
      <c r="G175" s="131" t="s">
        <v>155</v>
      </c>
      <c r="H175" s="88">
        <v>1</v>
      </c>
      <c r="I175" s="89">
        <v>10840620</v>
      </c>
      <c r="J175" s="90">
        <v>0</v>
      </c>
      <c r="K175" s="88">
        <f t="shared" si="31"/>
        <v>10840620</v>
      </c>
      <c r="L175" s="111">
        <f t="shared" si="30"/>
        <v>10840620</v>
      </c>
      <c r="M175" s="241">
        <f>IFERROR(H175/$Q$39,"-")</f>
        <v>1.5702777821396606E-5</v>
      </c>
      <c r="N175" s="26"/>
      <c r="O175" s="26"/>
      <c r="P175" s="26"/>
      <c r="Q175" s="26"/>
    </row>
    <row r="176" spans="1:17" ht="39.950000000000003" customHeight="1">
      <c r="A176" s="26"/>
      <c r="B176" s="322"/>
      <c r="C176" s="325"/>
      <c r="D176" s="333"/>
      <c r="E176" s="39" t="s">
        <v>294</v>
      </c>
      <c r="F176" s="132" t="s">
        <v>295</v>
      </c>
      <c r="G176" s="132" t="s">
        <v>296</v>
      </c>
      <c r="H176" s="40">
        <v>1</v>
      </c>
      <c r="I176" s="41">
        <v>8859360</v>
      </c>
      <c r="J176" s="42">
        <v>4040</v>
      </c>
      <c r="K176" s="40">
        <f t="shared" si="31"/>
        <v>8863400</v>
      </c>
      <c r="L176" s="109">
        <f t="shared" si="30"/>
        <v>8863400</v>
      </c>
      <c r="M176" s="242">
        <f t="shared" ref="M176:M179" si="40">IFERROR(H176/$Q$39,"-")</f>
        <v>1.5702777821396606E-5</v>
      </c>
      <c r="N176" s="26"/>
      <c r="O176" s="26"/>
      <c r="P176" s="26"/>
      <c r="Q176" s="26"/>
    </row>
    <row r="177" spans="1:17" ht="39.950000000000003" customHeight="1">
      <c r="A177" s="26"/>
      <c r="B177" s="322"/>
      <c r="C177" s="325"/>
      <c r="D177" s="333"/>
      <c r="E177" s="39" t="s">
        <v>132</v>
      </c>
      <c r="F177" s="132" t="s">
        <v>140</v>
      </c>
      <c r="G177" s="132" t="s">
        <v>895</v>
      </c>
      <c r="H177" s="40">
        <v>33</v>
      </c>
      <c r="I177" s="41">
        <v>195265380</v>
      </c>
      <c r="J177" s="42">
        <v>88613000</v>
      </c>
      <c r="K177" s="40">
        <f t="shared" si="31"/>
        <v>283878380</v>
      </c>
      <c r="L177" s="109">
        <f t="shared" si="30"/>
        <v>8602375.1515151523</v>
      </c>
      <c r="M177" s="242">
        <f t="shared" si="40"/>
        <v>5.1819166810608802E-4</v>
      </c>
      <c r="N177" s="26"/>
      <c r="O177" s="26"/>
      <c r="P177" s="26"/>
      <c r="Q177" s="26"/>
    </row>
    <row r="178" spans="1:17" ht="39.950000000000003" customHeight="1">
      <c r="A178" s="26"/>
      <c r="B178" s="322"/>
      <c r="C178" s="325"/>
      <c r="D178" s="333"/>
      <c r="E178" s="39" t="s">
        <v>123</v>
      </c>
      <c r="F178" s="132" t="s">
        <v>131</v>
      </c>
      <c r="G178" s="132" t="s">
        <v>896</v>
      </c>
      <c r="H178" s="40">
        <v>28</v>
      </c>
      <c r="I178" s="41">
        <v>187584790</v>
      </c>
      <c r="J178" s="42">
        <v>5000770</v>
      </c>
      <c r="K178" s="40">
        <f t="shared" si="31"/>
        <v>192585560</v>
      </c>
      <c r="L178" s="109">
        <f t="shared" si="30"/>
        <v>6878055.7142857146</v>
      </c>
      <c r="M178" s="242">
        <f t="shared" si="40"/>
        <v>4.3967777899910494E-4</v>
      </c>
      <c r="N178" s="26"/>
      <c r="O178" s="26"/>
      <c r="P178" s="26"/>
      <c r="Q178" s="26"/>
    </row>
    <row r="179" spans="1:17" ht="39.950000000000003" customHeight="1" thickBot="1">
      <c r="A179" s="26"/>
      <c r="B179" s="323"/>
      <c r="C179" s="326"/>
      <c r="D179" s="334"/>
      <c r="E179" s="43" t="s">
        <v>124</v>
      </c>
      <c r="F179" s="133" t="s">
        <v>139</v>
      </c>
      <c r="G179" s="133" t="s">
        <v>435</v>
      </c>
      <c r="H179" s="44">
        <v>7</v>
      </c>
      <c r="I179" s="45">
        <v>43166130</v>
      </c>
      <c r="J179" s="46">
        <v>447130</v>
      </c>
      <c r="K179" s="44">
        <f t="shared" si="31"/>
        <v>43613260</v>
      </c>
      <c r="L179" s="110">
        <f t="shared" si="30"/>
        <v>6230465.7142857146</v>
      </c>
      <c r="M179" s="243">
        <f t="shared" si="40"/>
        <v>1.0991944474977623E-4</v>
      </c>
      <c r="N179" s="26"/>
      <c r="O179" s="26"/>
      <c r="P179" s="26"/>
      <c r="Q179" s="26"/>
    </row>
    <row r="180" spans="1:17" ht="39.950000000000003" customHeight="1">
      <c r="A180" s="26"/>
      <c r="B180" s="321">
        <v>36</v>
      </c>
      <c r="C180" s="324" t="s">
        <v>2</v>
      </c>
      <c r="D180" s="332">
        <f>Q40</f>
        <v>17589</v>
      </c>
      <c r="E180" s="47" t="s">
        <v>278</v>
      </c>
      <c r="F180" s="131" t="s">
        <v>279</v>
      </c>
      <c r="G180" s="131" t="s">
        <v>897</v>
      </c>
      <c r="H180" s="88">
        <v>10</v>
      </c>
      <c r="I180" s="89">
        <v>10307120</v>
      </c>
      <c r="J180" s="90">
        <v>79795540</v>
      </c>
      <c r="K180" s="88">
        <f t="shared" si="31"/>
        <v>90102660</v>
      </c>
      <c r="L180" s="111">
        <f t="shared" si="30"/>
        <v>9010266</v>
      </c>
      <c r="M180" s="241">
        <f>IFERROR(H180/$Q$40,"-")</f>
        <v>5.6853715390300756E-4</v>
      </c>
      <c r="N180" s="26"/>
      <c r="O180" s="26"/>
      <c r="P180" s="26"/>
      <c r="Q180" s="26"/>
    </row>
    <row r="181" spans="1:17" ht="39.950000000000003" customHeight="1">
      <c r="A181" s="26"/>
      <c r="B181" s="322"/>
      <c r="C181" s="325"/>
      <c r="D181" s="333"/>
      <c r="E181" s="39" t="s">
        <v>132</v>
      </c>
      <c r="F181" s="132" t="s">
        <v>140</v>
      </c>
      <c r="G181" s="132" t="s">
        <v>898</v>
      </c>
      <c r="H181" s="40">
        <v>8</v>
      </c>
      <c r="I181" s="41">
        <v>41924930</v>
      </c>
      <c r="J181" s="42">
        <v>25447450</v>
      </c>
      <c r="K181" s="40">
        <f t="shared" si="31"/>
        <v>67372380</v>
      </c>
      <c r="L181" s="109">
        <f t="shared" si="30"/>
        <v>8421547.5</v>
      </c>
      <c r="M181" s="242">
        <f t="shared" ref="M181:M184" si="41">IFERROR(H181/$Q$40,"-")</f>
        <v>4.5482972312240605E-4</v>
      </c>
      <c r="N181" s="26"/>
      <c r="O181" s="26"/>
      <c r="P181" s="26"/>
      <c r="Q181" s="26"/>
    </row>
    <row r="182" spans="1:17" ht="39.950000000000003" customHeight="1">
      <c r="A182" s="26"/>
      <c r="B182" s="322"/>
      <c r="C182" s="325"/>
      <c r="D182" s="333"/>
      <c r="E182" s="39" t="s">
        <v>124</v>
      </c>
      <c r="F182" s="132" t="s">
        <v>139</v>
      </c>
      <c r="G182" s="132" t="s">
        <v>814</v>
      </c>
      <c r="H182" s="40">
        <v>2</v>
      </c>
      <c r="I182" s="41">
        <v>13009740</v>
      </c>
      <c r="J182" s="42">
        <v>53270</v>
      </c>
      <c r="K182" s="40">
        <f t="shared" si="31"/>
        <v>13063010</v>
      </c>
      <c r="L182" s="109">
        <f t="shared" si="30"/>
        <v>6531505</v>
      </c>
      <c r="M182" s="242">
        <f t="shared" si="41"/>
        <v>1.1370743078060151E-4</v>
      </c>
      <c r="N182" s="26"/>
      <c r="O182" s="26"/>
      <c r="P182" s="26"/>
      <c r="Q182" s="26"/>
    </row>
    <row r="183" spans="1:17" ht="39.950000000000003" customHeight="1">
      <c r="A183" s="26"/>
      <c r="B183" s="322"/>
      <c r="C183" s="325"/>
      <c r="D183" s="333"/>
      <c r="E183" s="39" t="s">
        <v>122</v>
      </c>
      <c r="F183" s="132" t="s">
        <v>138</v>
      </c>
      <c r="G183" s="132" t="s">
        <v>292</v>
      </c>
      <c r="H183" s="40">
        <v>75</v>
      </c>
      <c r="I183" s="41">
        <v>240274370</v>
      </c>
      <c r="J183" s="42">
        <v>215289410</v>
      </c>
      <c r="K183" s="40">
        <f t="shared" si="31"/>
        <v>455563780</v>
      </c>
      <c r="L183" s="109">
        <f t="shared" si="30"/>
        <v>6074183.7333333334</v>
      </c>
      <c r="M183" s="242">
        <f t="shared" si="41"/>
        <v>4.2640286542725567E-3</v>
      </c>
      <c r="N183" s="26"/>
      <c r="O183" s="26"/>
      <c r="P183" s="26"/>
      <c r="Q183" s="26"/>
    </row>
    <row r="184" spans="1:17" ht="39.950000000000003" customHeight="1" thickBot="1">
      <c r="A184" s="26"/>
      <c r="B184" s="323"/>
      <c r="C184" s="326"/>
      <c r="D184" s="334"/>
      <c r="E184" s="43" t="s">
        <v>166</v>
      </c>
      <c r="F184" s="133" t="s">
        <v>167</v>
      </c>
      <c r="G184" s="133" t="s">
        <v>899</v>
      </c>
      <c r="H184" s="44">
        <v>41</v>
      </c>
      <c r="I184" s="45">
        <v>220492800</v>
      </c>
      <c r="J184" s="46">
        <v>11197930</v>
      </c>
      <c r="K184" s="44">
        <f t="shared" si="31"/>
        <v>231690730</v>
      </c>
      <c r="L184" s="110">
        <f t="shared" si="30"/>
        <v>5650993.4146341467</v>
      </c>
      <c r="M184" s="243">
        <f t="shared" si="41"/>
        <v>2.331002331002331E-3</v>
      </c>
      <c r="N184" s="26"/>
      <c r="O184" s="26"/>
      <c r="P184" s="26"/>
      <c r="Q184" s="26"/>
    </row>
    <row r="185" spans="1:17" ht="39.950000000000003" customHeight="1">
      <c r="A185" s="26"/>
      <c r="B185" s="321">
        <v>37</v>
      </c>
      <c r="C185" s="324" t="s">
        <v>3</v>
      </c>
      <c r="D185" s="332">
        <f>Q41</f>
        <v>54245</v>
      </c>
      <c r="E185" s="47" t="s">
        <v>294</v>
      </c>
      <c r="F185" s="131" t="s">
        <v>295</v>
      </c>
      <c r="G185" s="131" t="s">
        <v>296</v>
      </c>
      <c r="H185" s="88">
        <v>1</v>
      </c>
      <c r="I185" s="89">
        <v>7890090</v>
      </c>
      <c r="J185" s="90">
        <v>0</v>
      </c>
      <c r="K185" s="88">
        <f t="shared" si="31"/>
        <v>7890090</v>
      </c>
      <c r="L185" s="111">
        <f t="shared" si="30"/>
        <v>7890090</v>
      </c>
      <c r="M185" s="241">
        <f>IFERROR(H185/$Q$41,"-")</f>
        <v>1.8434878790671953E-5</v>
      </c>
      <c r="N185" s="26"/>
      <c r="O185" s="26"/>
      <c r="P185" s="26"/>
      <c r="Q185" s="26"/>
    </row>
    <row r="186" spans="1:17" ht="39.950000000000003" customHeight="1">
      <c r="A186" s="26"/>
      <c r="B186" s="322"/>
      <c r="C186" s="325"/>
      <c r="D186" s="333"/>
      <c r="E186" s="39" t="s">
        <v>123</v>
      </c>
      <c r="F186" s="132" t="s">
        <v>131</v>
      </c>
      <c r="G186" s="132" t="s">
        <v>900</v>
      </c>
      <c r="H186" s="40">
        <v>23</v>
      </c>
      <c r="I186" s="41">
        <v>152358330</v>
      </c>
      <c r="J186" s="42">
        <v>5802220</v>
      </c>
      <c r="K186" s="40">
        <f t="shared" si="31"/>
        <v>158160550</v>
      </c>
      <c r="L186" s="109">
        <f t="shared" si="30"/>
        <v>6876545.6521739131</v>
      </c>
      <c r="M186" s="242">
        <f t="shared" ref="M186:M189" si="42">IFERROR(H186/$Q$41,"-")</f>
        <v>4.240022121854549E-4</v>
      </c>
      <c r="N186" s="26"/>
      <c r="O186" s="26"/>
      <c r="P186" s="26"/>
      <c r="Q186" s="26"/>
    </row>
    <row r="187" spans="1:17" ht="39.950000000000003" customHeight="1">
      <c r="A187" s="26"/>
      <c r="B187" s="322"/>
      <c r="C187" s="325"/>
      <c r="D187" s="333"/>
      <c r="E187" s="39" t="s">
        <v>134</v>
      </c>
      <c r="F187" s="132" t="s">
        <v>142</v>
      </c>
      <c r="G187" s="132" t="s">
        <v>901</v>
      </c>
      <c r="H187" s="40">
        <v>72</v>
      </c>
      <c r="I187" s="41">
        <v>326919460</v>
      </c>
      <c r="J187" s="42">
        <v>154872740</v>
      </c>
      <c r="K187" s="40">
        <f t="shared" si="31"/>
        <v>481792200</v>
      </c>
      <c r="L187" s="109">
        <f t="shared" si="30"/>
        <v>6691558.333333333</v>
      </c>
      <c r="M187" s="242">
        <f t="shared" si="42"/>
        <v>1.3273112729283805E-3</v>
      </c>
      <c r="N187" s="26"/>
      <c r="O187" s="26"/>
      <c r="P187" s="26"/>
      <c r="Q187" s="26"/>
    </row>
    <row r="188" spans="1:17" ht="39.950000000000003" customHeight="1">
      <c r="A188" s="26"/>
      <c r="B188" s="322"/>
      <c r="C188" s="325"/>
      <c r="D188" s="333"/>
      <c r="E188" s="39" t="s">
        <v>132</v>
      </c>
      <c r="F188" s="132" t="s">
        <v>140</v>
      </c>
      <c r="G188" s="132" t="s">
        <v>343</v>
      </c>
      <c r="H188" s="40">
        <v>23</v>
      </c>
      <c r="I188" s="41">
        <v>64101830</v>
      </c>
      <c r="J188" s="42">
        <v>85790050</v>
      </c>
      <c r="K188" s="40">
        <f t="shared" si="31"/>
        <v>149891880</v>
      </c>
      <c r="L188" s="109">
        <f t="shared" si="30"/>
        <v>6517038.2608695654</v>
      </c>
      <c r="M188" s="242">
        <f t="shared" si="42"/>
        <v>4.240022121854549E-4</v>
      </c>
      <c r="N188" s="26"/>
      <c r="O188" s="26"/>
      <c r="P188" s="26"/>
      <c r="Q188" s="26"/>
    </row>
    <row r="189" spans="1:17" ht="39.950000000000003" customHeight="1" thickBot="1">
      <c r="A189" s="26"/>
      <c r="B189" s="323"/>
      <c r="C189" s="326"/>
      <c r="D189" s="334"/>
      <c r="E189" s="43" t="s">
        <v>122</v>
      </c>
      <c r="F189" s="133" t="s">
        <v>138</v>
      </c>
      <c r="G189" s="133" t="s">
        <v>292</v>
      </c>
      <c r="H189" s="44">
        <v>233</v>
      </c>
      <c r="I189" s="45">
        <v>601117690</v>
      </c>
      <c r="J189" s="46">
        <v>787316710</v>
      </c>
      <c r="K189" s="44">
        <f t="shared" si="31"/>
        <v>1388434400</v>
      </c>
      <c r="L189" s="110">
        <f t="shared" si="30"/>
        <v>5958945.9227467813</v>
      </c>
      <c r="M189" s="242">
        <f t="shared" si="42"/>
        <v>4.2953267582265644E-3</v>
      </c>
      <c r="N189" s="26"/>
      <c r="O189" s="26"/>
      <c r="P189" s="26"/>
      <c r="Q189" s="26"/>
    </row>
    <row r="190" spans="1:17" ht="39.950000000000003" customHeight="1">
      <c r="A190" s="26"/>
      <c r="B190" s="321">
        <v>38</v>
      </c>
      <c r="C190" s="324" t="s">
        <v>39</v>
      </c>
      <c r="D190" s="332">
        <f>Q42</f>
        <v>11343</v>
      </c>
      <c r="E190" s="47" t="s">
        <v>132</v>
      </c>
      <c r="F190" s="131" t="s">
        <v>140</v>
      </c>
      <c r="G190" s="131" t="s">
        <v>902</v>
      </c>
      <c r="H190" s="88">
        <v>7</v>
      </c>
      <c r="I190" s="89">
        <v>99186050</v>
      </c>
      <c r="J190" s="90">
        <v>7693390</v>
      </c>
      <c r="K190" s="88">
        <f t="shared" si="31"/>
        <v>106879440</v>
      </c>
      <c r="L190" s="111">
        <f t="shared" si="30"/>
        <v>15268491.428571429</v>
      </c>
      <c r="M190" s="241">
        <f>IFERROR(H190/$Q$42,"-")</f>
        <v>6.1712069117517414E-4</v>
      </c>
      <c r="N190" s="26"/>
      <c r="O190" s="26"/>
      <c r="P190" s="26"/>
      <c r="Q190" s="26"/>
    </row>
    <row r="191" spans="1:17" ht="39.950000000000003" customHeight="1">
      <c r="A191" s="26"/>
      <c r="B191" s="322"/>
      <c r="C191" s="325"/>
      <c r="D191" s="333"/>
      <c r="E191" s="39" t="s">
        <v>136</v>
      </c>
      <c r="F191" s="132" t="s">
        <v>144</v>
      </c>
      <c r="G191" s="132" t="s">
        <v>903</v>
      </c>
      <c r="H191" s="40">
        <v>2</v>
      </c>
      <c r="I191" s="41">
        <v>13472850</v>
      </c>
      <c r="J191" s="42">
        <v>0</v>
      </c>
      <c r="K191" s="40">
        <f t="shared" si="31"/>
        <v>13472850</v>
      </c>
      <c r="L191" s="109">
        <f t="shared" si="30"/>
        <v>6736425</v>
      </c>
      <c r="M191" s="242">
        <f t="shared" ref="M191:M194" si="43">IFERROR(H191/$Q$42,"-")</f>
        <v>1.7632019747862118E-4</v>
      </c>
      <c r="N191" s="26"/>
      <c r="O191" s="26"/>
      <c r="P191" s="26"/>
      <c r="Q191" s="26"/>
    </row>
    <row r="192" spans="1:17" ht="39.950000000000003" customHeight="1">
      <c r="A192" s="26"/>
      <c r="B192" s="322"/>
      <c r="C192" s="325"/>
      <c r="D192" s="333"/>
      <c r="E192" s="39" t="s">
        <v>123</v>
      </c>
      <c r="F192" s="132" t="s">
        <v>131</v>
      </c>
      <c r="G192" s="132" t="s">
        <v>904</v>
      </c>
      <c r="H192" s="40">
        <v>2</v>
      </c>
      <c r="I192" s="41">
        <v>12743100</v>
      </c>
      <c r="J192" s="42">
        <v>243800</v>
      </c>
      <c r="K192" s="40">
        <f t="shared" si="31"/>
        <v>12986900</v>
      </c>
      <c r="L192" s="109">
        <f t="shared" si="30"/>
        <v>6493450</v>
      </c>
      <c r="M192" s="242">
        <f t="shared" si="43"/>
        <v>1.7632019747862118E-4</v>
      </c>
      <c r="N192" s="26"/>
      <c r="O192" s="26"/>
      <c r="P192" s="26"/>
      <c r="Q192" s="26"/>
    </row>
    <row r="193" spans="1:17" ht="39.950000000000003" customHeight="1">
      <c r="A193" s="26"/>
      <c r="B193" s="322"/>
      <c r="C193" s="325"/>
      <c r="D193" s="333"/>
      <c r="E193" s="39" t="s">
        <v>122</v>
      </c>
      <c r="F193" s="132" t="s">
        <v>138</v>
      </c>
      <c r="G193" s="132" t="s">
        <v>250</v>
      </c>
      <c r="H193" s="40">
        <v>44</v>
      </c>
      <c r="I193" s="41">
        <v>151702930</v>
      </c>
      <c r="J193" s="42">
        <v>120931710</v>
      </c>
      <c r="K193" s="40">
        <f t="shared" si="31"/>
        <v>272634640</v>
      </c>
      <c r="L193" s="109">
        <f t="shared" si="30"/>
        <v>6196241.8181818184</v>
      </c>
      <c r="M193" s="242">
        <f t="shared" si="43"/>
        <v>3.879044344529666E-3</v>
      </c>
      <c r="N193" s="26"/>
      <c r="O193" s="26"/>
      <c r="P193" s="26"/>
      <c r="Q193" s="26"/>
    </row>
    <row r="194" spans="1:17" ht="39.950000000000003" customHeight="1" thickBot="1">
      <c r="A194" s="26"/>
      <c r="B194" s="323"/>
      <c r="C194" s="326"/>
      <c r="D194" s="334"/>
      <c r="E194" s="43" t="s">
        <v>166</v>
      </c>
      <c r="F194" s="133" t="s">
        <v>167</v>
      </c>
      <c r="G194" s="133" t="s">
        <v>899</v>
      </c>
      <c r="H194" s="44">
        <v>17</v>
      </c>
      <c r="I194" s="45">
        <v>92465660</v>
      </c>
      <c r="J194" s="46">
        <v>4276570</v>
      </c>
      <c r="K194" s="44">
        <f t="shared" si="31"/>
        <v>96742230</v>
      </c>
      <c r="L194" s="110">
        <f t="shared" si="30"/>
        <v>5690719.4117647056</v>
      </c>
      <c r="M194" s="242">
        <f t="shared" si="43"/>
        <v>1.4987216785682801E-3</v>
      </c>
      <c r="N194" s="26"/>
      <c r="O194" s="26"/>
      <c r="P194" s="26"/>
      <c r="Q194" s="26"/>
    </row>
    <row r="195" spans="1:17" ht="39.950000000000003" customHeight="1">
      <c r="A195" s="26"/>
      <c r="B195" s="321">
        <v>39</v>
      </c>
      <c r="C195" s="324" t="s">
        <v>7</v>
      </c>
      <c r="D195" s="332">
        <f>Q43</f>
        <v>63463</v>
      </c>
      <c r="E195" s="47" t="s">
        <v>406</v>
      </c>
      <c r="F195" s="131" t="s">
        <v>769</v>
      </c>
      <c r="G195" s="131" t="s">
        <v>407</v>
      </c>
      <c r="H195" s="88">
        <v>1</v>
      </c>
      <c r="I195" s="89">
        <v>9377520</v>
      </c>
      <c r="J195" s="90">
        <v>133810</v>
      </c>
      <c r="K195" s="88">
        <f t="shared" si="31"/>
        <v>9511330</v>
      </c>
      <c r="L195" s="111">
        <f t="shared" si="30"/>
        <v>9511330</v>
      </c>
      <c r="M195" s="241">
        <f>IFERROR(H195/$Q$43,"-")</f>
        <v>1.5757212864188581E-5</v>
      </c>
      <c r="N195" s="26"/>
      <c r="O195" s="26"/>
      <c r="P195" s="26"/>
      <c r="Q195" s="26"/>
    </row>
    <row r="196" spans="1:17" ht="39.950000000000003" customHeight="1">
      <c r="A196" s="26"/>
      <c r="B196" s="322"/>
      <c r="C196" s="325"/>
      <c r="D196" s="333"/>
      <c r="E196" s="39" t="s">
        <v>243</v>
      </c>
      <c r="F196" s="132" t="s">
        <v>244</v>
      </c>
      <c r="G196" s="132" t="s">
        <v>245</v>
      </c>
      <c r="H196" s="40">
        <v>1</v>
      </c>
      <c r="I196" s="41">
        <v>6359080</v>
      </c>
      <c r="J196" s="42">
        <v>0</v>
      </c>
      <c r="K196" s="40">
        <f t="shared" si="31"/>
        <v>6359080</v>
      </c>
      <c r="L196" s="109">
        <f t="shared" si="30"/>
        <v>6359080</v>
      </c>
      <c r="M196" s="242">
        <f t="shared" ref="M196:M199" si="44">IFERROR(H196/$Q$43,"-")</f>
        <v>1.5757212864188581E-5</v>
      </c>
      <c r="N196" s="26"/>
      <c r="O196" s="26"/>
      <c r="P196" s="26"/>
      <c r="Q196" s="26"/>
    </row>
    <row r="197" spans="1:17" ht="39.950000000000003" customHeight="1">
      <c r="A197" s="26"/>
      <c r="B197" s="322"/>
      <c r="C197" s="325"/>
      <c r="D197" s="333"/>
      <c r="E197" s="39" t="s">
        <v>124</v>
      </c>
      <c r="F197" s="132" t="s">
        <v>139</v>
      </c>
      <c r="G197" s="132" t="s">
        <v>905</v>
      </c>
      <c r="H197" s="40">
        <v>2</v>
      </c>
      <c r="I197" s="41">
        <v>12617780</v>
      </c>
      <c r="J197" s="42">
        <v>94830</v>
      </c>
      <c r="K197" s="40">
        <f t="shared" si="31"/>
        <v>12712610</v>
      </c>
      <c r="L197" s="109">
        <f t="shared" ref="L197:L260" si="45">IFERROR(K197/H197,"-")</f>
        <v>6356305</v>
      </c>
      <c r="M197" s="242">
        <f t="shared" si="44"/>
        <v>3.1514425728377163E-5</v>
      </c>
      <c r="N197" s="26"/>
      <c r="O197" s="26"/>
      <c r="P197" s="26"/>
      <c r="Q197" s="26"/>
    </row>
    <row r="198" spans="1:17" ht="39.950000000000003" customHeight="1">
      <c r="A198" s="26"/>
      <c r="B198" s="322"/>
      <c r="C198" s="325"/>
      <c r="D198" s="333"/>
      <c r="E198" s="39" t="s">
        <v>123</v>
      </c>
      <c r="F198" s="132" t="s">
        <v>131</v>
      </c>
      <c r="G198" s="132" t="s">
        <v>337</v>
      </c>
      <c r="H198" s="40">
        <v>19</v>
      </c>
      <c r="I198" s="41">
        <v>117101920</v>
      </c>
      <c r="J198" s="42">
        <v>3444560</v>
      </c>
      <c r="K198" s="40">
        <f t="shared" ref="K198:K261" si="46">SUM(I198:J198)</f>
        <v>120546480</v>
      </c>
      <c r="L198" s="109">
        <f t="shared" si="45"/>
        <v>6344551.5789473681</v>
      </c>
      <c r="M198" s="242">
        <f t="shared" si="44"/>
        <v>2.9938704441958305E-4</v>
      </c>
      <c r="N198" s="26"/>
      <c r="O198" s="26"/>
      <c r="P198" s="26"/>
      <c r="Q198" s="26"/>
    </row>
    <row r="199" spans="1:17" ht="39.950000000000003" customHeight="1" thickBot="1">
      <c r="A199" s="26"/>
      <c r="B199" s="323"/>
      <c r="C199" s="326"/>
      <c r="D199" s="334"/>
      <c r="E199" s="43" t="s">
        <v>346</v>
      </c>
      <c r="F199" s="133" t="s">
        <v>347</v>
      </c>
      <c r="G199" s="133" t="s">
        <v>434</v>
      </c>
      <c r="H199" s="44">
        <v>1</v>
      </c>
      <c r="I199" s="45">
        <v>5352140</v>
      </c>
      <c r="J199" s="46">
        <v>582710</v>
      </c>
      <c r="K199" s="44">
        <f t="shared" si="46"/>
        <v>5934850</v>
      </c>
      <c r="L199" s="110">
        <f t="shared" si="45"/>
        <v>5934850</v>
      </c>
      <c r="M199" s="242">
        <f t="shared" si="44"/>
        <v>1.5757212864188581E-5</v>
      </c>
      <c r="N199" s="26"/>
      <c r="O199" s="26"/>
      <c r="P199" s="26"/>
      <c r="Q199" s="26"/>
    </row>
    <row r="200" spans="1:17" ht="39.950000000000003" customHeight="1">
      <c r="A200" s="26"/>
      <c r="B200" s="321">
        <v>40</v>
      </c>
      <c r="C200" s="324" t="s">
        <v>40</v>
      </c>
      <c r="D200" s="332">
        <f>Q44</f>
        <v>13721</v>
      </c>
      <c r="E200" s="47" t="s">
        <v>283</v>
      </c>
      <c r="F200" s="131" t="s">
        <v>284</v>
      </c>
      <c r="G200" s="131" t="s">
        <v>906</v>
      </c>
      <c r="H200" s="88">
        <v>1</v>
      </c>
      <c r="I200" s="89">
        <v>7322950</v>
      </c>
      <c r="J200" s="90">
        <v>0</v>
      </c>
      <c r="K200" s="88">
        <f t="shared" si="46"/>
        <v>7322950</v>
      </c>
      <c r="L200" s="111">
        <f t="shared" si="45"/>
        <v>7322950</v>
      </c>
      <c r="M200" s="241">
        <f>IFERROR(H200/$Q$44,"-")</f>
        <v>7.2880985350921943E-5</v>
      </c>
      <c r="N200" s="26"/>
      <c r="O200" s="26"/>
      <c r="P200" s="26"/>
      <c r="Q200" s="26"/>
    </row>
    <row r="201" spans="1:17" ht="39.950000000000003" customHeight="1">
      <c r="A201" s="26"/>
      <c r="B201" s="322"/>
      <c r="C201" s="325"/>
      <c r="D201" s="333"/>
      <c r="E201" s="39" t="s">
        <v>124</v>
      </c>
      <c r="F201" s="132" t="s">
        <v>139</v>
      </c>
      <c r="G201" s="132" t="s">
        <v>907</v>
      </c>
      <c r="H201" s="40">
        <v>1</v>
      </c>
      <c r="I201" s="41">
        <v>6282220</v>
      </c>
      <c r="J201" s="42">
        <v>0</v>
      </c>
      <c r="K201" s="40">
        <f t="shared" si="46"/>
        <v>6282220</v>
      </c>
      <c r="L201" s="109">
        <f t="shared" si="45"/>
        <v>6282220</v>
      </c>
      <c r="M201" s="242">
        <f t="shared" ref="M201:M204" si="47">IFERROR(H201/$Q$44,"-")</f>
        <v>7.2880985350921943E-5</v>
      </c>
      <c r="N201" s="26"/>
      <c r="O201" s="26"/>
      <c r="P201" s="26"/>
      <c r="Q201" s="26"/>
    </row>
    <row r="202" spans="1:17" ht="39.950000000000003" customHeight="1">
      <c r="A202" s="26"/>
      <c r="B202" s="322"/>
      <c r="C202" s="325"/>
      <c r="D202" s="333"/>
      <c r="E202" s="39" t="s">
        <v>359</v>
      </c>
      <c r="F202" s="132" t="s">
        <v>360</v>
      </c>
      <c r="G202" s="132" t="s">
        <v>908</v>
      </c>
      <c r="H202" s="40">
        <v>65</v>
      </c>
      <c r="I202" s="41">
        <v>372307610</v>
      </c>
      <c r="J202" s="42">
        <v>3659820</v>
      </c>
      <c r="K202" s="40">
        <f t="shared" si="46"/>
        <v>375967430</v>
      </c>
      <c r="L202" s="109">
        <f t="shared" si="45"/>
        <v>5784114.307692308</v>
      </c>
      <c r="M202" s="242">
        <f t="shared" si="47"/>
        <v>4.7372640478099267E-3</v>
      </c>
      <c r="N202" s="26"/>
      <c r="O202" s="26"/>
      <c r="P202" s="26"/>
      <c r="Q202" s="26"/>
    </row>
    <row r="203" spans="1:17" ht="39.950000000000003" customHeight="1">
      <c r="A203" s="26"/>
      <c r="B203" s="322"/>
      <c r="C203" s="325"/>
      <c r="D203" s="333"/>
      <c r="E203" s="39" t="s">
        <v>122</v>
      </c>
      <c r="F203" s="132" t="s">
        <v>138</v>
      </c>
      <c r="G203" s="132" t="s">
        <v>426</v>
      </c>
      <c r="H203" s="40">
        <v>82</v>
      </c>
      <c r="I203" s="41">
        <v>202161210</v>
      </c>
      <c r="J203" s="42">
        <v>250428870</v>
      </c>
      <c r="K203" s="40">
        <f t="shared" si="46"/>
        <v>452590080</v>
      </c>
      <c r="L203" s="109">
        <f t="shared" si="45"/>
        <v>5519391.2195121953</v>
      </c>
      <c r="M203" s="242">
        <f t="shared" si="47"/>
        <v>5.9762407987755993E-3</v>
      </c>
      <c r="N203" s="26"/>
      <c r="O203" s="26"/>
      <c r="P203" s="26"/>
      <c r="Q203" s="26"/>
    </row>
    <row r="204" spans="1:17" ht="39.950000000000003" customHeight="1" thickBot="1">
      <c r="A204" s="26"/>
      <c r="B204" s="323"/>
      <c r="C204" s="326"/>
      <c r="D204" s="334"/>
      <c r="E204" s="43" t="s">
        <v>909</v>
      </c>
      <c r="F204" s="133" t="s">
        <v>910</v>
      </c>
      <c r="G204" s="133" t="s">
        <v>911</v>
      </c>
      <c r="H204" s="44">
        <v>30</v>
      </c>
      <c r="I204" s="45">
        <v>157345640</v>
      </c>
      <c r="J204" s="46">
        <v>1516500</v>
      </c>
      <c r="K204" s="44">
        <f t="shared" si="46"/>
        <v>158862140</v>
      </c>
      <c r="L204" s="110">
        <f t="shared" si="45"/>
        <v>5295404.666666667</v>
      </c>
      <c r="M204" s="243">
        <f t="shared" si="47"/>
        <v>2.1864295605276583E-3</v>
      </c>
      <c r="N204" s="26"/>
      <c r="O204" s="26"/>
      <c r="P204" s="26"/>
      <c r="Q204" s="26"/>
    </row>
    <row r="205" spans="1:17" ht="39.950000000000003" customHeight="1">
      <c r="A205" s="26"/>
      <c r="B205" s="321">
        <v>41</v>
      </c>
      <c r="C205" s="324" t="s">
        <v>11</v>
      </c>
      <c r="D205" s="332">
        <f>Q45</f>
        <v>25327</v>
      </c>
      <c r="E205" s="47" t="s">
        <v>132</v>
      </c>
      <c r="F205" s="131" t="s">
        <v>140</v>
      </c>
      <c r="G205" s="131" t="s">
        <v>343</v>
      </c>
      <c r="H205" s="88">
        <v>14</v>
      </c>
      <c r="I205" s="89">
        <v>71429080</v>
      </c>
      <c r="J205" s="90">
        <v>38497270</v>
      </c>
      <c r="K205" s="88">
        <f t="shared" si="46"/>
        <v>109926350</v>
      </c>
      <c r="L205" s="111">
        <f t="shared" si="45"/>
        <v>7851882.1428571427</v>
      </c>
      <c r="M205" s="241">
        <f>IFERROR(H205/$Q$45,"-")</f>
        <v>5.5276977139021596E-4</v>
      </c>
      <c r="N205" s="26"/>
      <c r="O205" s="26"/>
      <c r="P205" s="26"/>
      <c r="Q205" s="26"/>
    </row>
    <row r="206" spans="1:17" ht="39.950000000000003" customHeight="1">
      <c r="A206" s="26"/>
      <c r="B206" s="322"/>
      <c r="C206" s="325"/>
      <c r="D206" s="333"/>
      <c r="E206" s="39" t="s">
        <v>123</v>
      </c>
      <c r="F206" s="132" t="s">
        <v>131</v>
      </c>
      <c r="G206" s="132" t="s">
        <v>448</v>
      </c>
      <c r="H206" s="40">
        <v>3</v>
      </c>
      <c r="I206" s="41">
        <v>23492580</v>
      </c>
      <c r="J206" s="42">
        <v>41400</v>
      </c>
      <c r="K206" s="40">
        <f t="shared" si="46"/>
        <v>23533980</v>
      </c>
      <c r="L206" s="109">
        <f t="shared" si="45"/>
        <v>7844660</v>
      </c>
      <c r="M206" s="242">
        <f t="shared" ref="M206:M209" si="48">IFERROR(H206/$Q$45,"-")</f>
        <v>1.1845066529790342E-4</v>
      </c>
      <c r="N206" s="26"/>
      <c r="O206" s="26"/>
      <c r="P206" s="26"/>
      <c r="Q206" s="26"/>
    </row>
    <row r="207" spans="1:17" ht="39.950000000000003" customHeight="1">
      <c r="A207" s="26"/>
      <c r="B207" s="322"/>
      <c r="C207" s="325"/>
      <c r="D207" s="333"/>
      <c r="E207" s="39" t="s">
        <v>134</v>
      </c>
      <c r="F207" s="132" t="s">
        <v>142</v>
      </c>
      <c r="G207" s="132" t="s">
        <v>912</v>
      </c>
      <c r="H207" s="40">
        <v>31</v>
      </c>
      <c r="I207" s="41">
        <v>120457150</v>
      </c>
      <c r="J207" s="42">
        <v>81903380</v>
      </c>
      <c r="K207" s="40">
        <f t="shared" si="46"/>
        <v>202360530</v>
      </c>
      <c r="L207" s="109">
        <f t="shared" si="45"/>
        <v>6527759.0322580645</v>
      </c>
      <c r="M207" s="242">
        <f t="shared" si="48"/>
        <v>1.2239902080783353E-3</v>
      </c>
      <c r="N207" s="26"/>
      <c r="O207" s="26"/>
      <c r="P207" s="26"/>
      <c r="Q207" s="26"/>
    </row>
    <row r="208" spans="1:17" ht="39.950000000000003" customHeight="1">
      <c r="A208" s="26"/>
      <c r="B208" s="322"/>
      <c r="C208" s="325"/>
      <c r="D208" s="333"/>
      <c r="E208" s="39" t="s">
        <v>122</v>
      </c>
      <c r="F208" s="132" t="s">
        <v>138</v>
      </c>
      <c r="G208" s="132" t="s">
        <v>250</v>
      </c>
      <c r="H208" s="40">
        <v>145</v>
      </c>
      <c r="I208" s="41">
        <v>396100220</v>
      </c>
      <c r="J208" s="42">
        <v>452065900</v>
      </c>
      <c r="K208" s="40">
        <f t="shared" si="46"/>
        <v>848166120</v>
      </c>
      <c r="L208" s="109">
        <f t="shared" si="45"/>
        <v>5849421.5172413792</v>
      </c>
      <c r="M208" s="242">
        <f t="shared" si="48"/>
        <v>5.7251154893986651E-3</v>
      </c>
      <c r="N208" s="26"/>
      <c r="O208" s="26"/>
      <c r="P208" s="26"/>
      <c r="Q208" s="26"/>
    </row>
    <row r="209" spans="1:17" ht="39.950000000000003" customHeight="1" thickBot="1">
      <c r="A209" s="26"/>
      <c r="B209" s="323"/>
      <c r="C209" s="326"/>
      <c r="D209" s="334"/>
      <c r="E209" s="43" t="s">
        <v>278</v>
      </c>
      <c r="F209" s="133" t="s">
        <v>279</v>
      </c>
      <c r="G209" s="133" t="s">
        <v>420</v>
      </c>
      <c r="H209" s="44">
        <v>20</v>
      </c>
      <c r="I209" s="45">
        <v>27412120</v>
      </c>
      <c r="J209" s="46">
        <v>68482320</v>
      </c>
      <c r="K209" s="44">
        <f t="shared" si="46"/>
        <v>95894440</v>
      </c>
      <c r="L209" s="110">
        <f t="shared" si="45"/>
        <v>4794722</v>
      </c>
      <c r="M209" s="242">
        <f t="shared" si="48"/>
        <v>7.8967110198602285E-4</v>
      </c>
      <c r="N209" s="26"/>
      <c r="O209" s="26"/>
      <c r="P209" s="26"/>
      <c r="Q209" s="26"/>
    </row>
    <row r="210" spans="1:17" ht="39.950000000000003" customHeight="1">
      <c r="A210" s="26"/>
      <c r="B210" s="321">
        <v>42</v>
      </c>
      <c r="C210" s="324" t="s">
        <v>12</v>
      </c>
      <c r="D210" s="332">
        <f>Q46</f>
        <v>66900</v>
      </c>
      <c r="E210" s="47" t="s">
        <v>341</v>
      </c>
      <c r="F210" s="131" t="s">
        <v>342</v>
      </c>
      <c r="G210" s="131" t="s">
        <v>913</v>
      </c>
      <c r="H210" s="88">
        <v>3</v>
      </c>
      <c r="I210" s="89">
        <v>20813000</v>
      </c>
      <c r="J210" s="90">
        <v>608460</v>
      </c>
      <c r="K210" s="88">
        <f t="shared" si="46"/>
        <v>21421460</v>
      </c>
      <c r="L210" s="111">
        <f t="shared" si="45"/>
        <v>7140486.666666667</v>
      </c>
      <c r="M210" s="241">
        <f>IFERROR(H210/$Q$46,"-")</f>
        <v>4.4843049327354258E-5</v>
      </c>
      <c r="N210" s="26"/>
      <c r="O210" s="26"/>
      <c r="P210" s="26"/>
      <c r="Q210" s="26"/>
    </row>
    <row r="211" spans="1:17" ht="39.950000000000003" customHeight="1">
      <c r="A211" s="26"/>
      <c r="B211" s="322"/>
      <c r="C211" s="325"/>
      <c r="D211" s="333"/>
      <c r="E211" s="39" t="s">
        <v>122</v>
      </c>
      <c r="F211" s="132" t="s">
        <v>138</v>
      </c>
      <c r="G211" s="132" t="s">
        <v>250</v>
      </c>
      <c r="H211" s="40">
        <v>313</v>
      </c>
      <c r="I211" s="41">
        <v>1010427610</v>
      </c>
      <c r="J211" s="42">
        <v>872450110</v>
      </c>
      <c r="K211" s="40">
        <f t="shared" si="46"/>
        <v>1882877720</v>
      </c>
      <c r="L211" s="109">
        <f t="shared" si="45"/>
        <v>6015583.7699680515</v>
      </c>
      <c r="M211" s="242">
        <f t="shared" ref="M211:M214" si="49">IFERROR(H211/$Q$46,"-")</f>
        <v>4.678624813153961E-3</v>
      </c>
      <c r="N211" s="26"/>
      <c r="O211" s="26"/>
      <c r="P211" s="26"/>
      <c r="Q211" s="26"/>
    </row>
    <row r="212" spans="1:17" ht="39.950000000000003" customHeight="1">
      <c r="A212" s="26"/>
      <c r="B212" s="322"/>
      <c r="C212" s="325"/>
      <c r="D212" s="333"/>
      <c r="E212" s="39" t="s">
        <v>134</v>
      </c>
      <c r="F212" s="132" t="s">
        <v>142</v>
      </c>
      <c r="G212" s="132" t="s">
        <v>440</v>
      </c>
      <c r="H212" s="40">
        <v>64</v>
      </c>
      <c r="I212" s="41">
        <v>185049170</v>
      </c>
      <c r="J212" s="42">
        <v>190032700</v>
      </c>
      <c r="K212" s="40">
        <f t="shared" si="46"/>
        <v>375081870</v>
      </c>
      <c r="L212" s="109">
        <f t="shared" si="45"/>
        <v>5860654.21875</v>
      </c>
      <c r="M212" s="242">
        <f t="shared" si="49"/>
        <v>9.5665171898355757E-4</v>
      </c>
      <c r="N212" s="26"/>
      <c r="O212" s="26"/>
      <c r="P212" s="26"/>
      <c r="Q212" s="26"/>
    </row>
    <row r="213" spans="1:17" ht="39.950000000000003" customHeight="1">
      <c r="A213" s="26"/>
      <c r="B213" s="322"/>
      <c r="C213" s="325"/>
      <c r="D213" s="333"/>
      <c r="E213" s="39" t="s">
        <v>123</v>
      </c>
      <c r="F213" s="132" t="s">
        <v>131</v>
      </c>
      <c r="G213" s="132" t="s">
        <v>344</v>
      </c>
      <c r="H213" s="40">
        <v>19</v>
      </c>
      <c r="I213" s="41">
        <v>103055460</v>
      </c>
      <c r="J213" s="42">
        <v>3003580</v>
      </c>
      <c r="K213" s="40">
        <f t="shared" si="46"/>
        <v>106059040</v>
      </c>
      <c r="L213" s="109">
        <f t="shared" si="45"/>
        <v>5582054.7368421052</v>
      </c>
      <c r="M213" s="242">
        <f t="shared" si="49"/>
        <v>2.8400597907324364E-4</v>
      </c>
      <c r="N213" s="26"/>
      <c r="O213" s="26"/>
      <c r="P213" s="26"/>
      <c r="Q213" s="26"/>
    </row>
    <row r="214" spans="1:17" ht="39.950000000000003" customHeight="1" thickBot="1">
      <c r="A214" s="26"/>
      <c r="B214" s="323"/>
      <c r="C214" s="326"/>
      <c r="D214" s="334"/>
      <c r="E214" s="43" t="s">
        <v>320</v>
      </c>
      <c r="F214" s="133" t="s">
        <v>321</v>
      </c>
      <c r="G214" s="133" t="s">
        <v>914</v>
      </c>
      <c r="H214" s="44">
        <v>41</v>
      </c>
      <c r="I214" s="45">
        <v>202688170</v>
      </c>
      <c r="J214" s="46">
        <v>26080720</v>
      </c>
      <c r="K214" s="44">
        <f t="shared" si="46"/>
        <v>228768890</v>
      </c>
      <c r="L214" s="110">
        <f t="shared" si="45"/>
        <v>5579729.0243902439</v>
      </c>
      <c r="M214" s="243">
        <f t="shared" si="49"/>
        <v>6.1285500747384157E-4</v>
      </c>
      <c r="N214" s="26"/>
      <c r="O214" s="26"/>
      <c r="P214" s="26"/>
      <c r="Q214" s="26"/>
    </row>
    <row r="215" spans="1:17" ht="39.950000000000003" customHeight="1">
      <c r="A215" s="26"/>
      <c r="B215" s="321">
        <v>43</v>
      </c>
      <c r="C215" s="324" t="s">
        <v>8</v>
      </c>
      <c r="D215" s="332">
        <f>Q47</f>
        <v>41176</v>
      </c>
      <c r="E215" s="47" t="s">
        <v>132</v>
      </c>
      <c r="F215" s="131" t="s">
        <v>140</v>
      </c>
      <c r="G215" s="131" t="s">
        <v>251</v>
      </c>
      <c r="H215" s="88">
        <v>25</v>
      </c>
      <c r="I215" s="89">
        <v>86676760</v>
      </c>
      <c r="J215" s="90">
        <v>102572180</v>
      </c>
      <c r="K215" s="88">
        <f t="shared" si="46"/>
        <v>189248940</v>
      </c>
      <c r="L215" s="111">
        <f t="shared" si="45"/>
        <v>7569957.5999999996</v>
      </c>
      <c r="M215" s="241">
        <f>IFERROR(H215/$Q$47,"-")</f>
        <v>6.0714979599766857E-4</v>
      </c>
      <c r="N215" s="26"/>
      <c r="O215" s="26"/>
      <c r="P215" s="26"/>
      <c r="Q215" s="26"/>
    </row>
    <row r="216" spans="1:17" ht="39.950000000000003" customHeight="1">
      <c r="A216" s="26"/>
      <c r="B216" s="322"/>
      <c r="C216" s="325"/>
      <c r="D216" s="333"/>
      <c r="E216" s="39" t="s">
        <v>134</v>
      </c>
      <c r="F216" s="132" t="s">
        <v>142</v>
      </c>
      <c r="G216" s="132" t="s">
        <v>915</v>
      </c>
      <c r="H216" s="40">
        <v>50</v>
      </c>
      <c r="I216" s="41">
        <v>249355510</v>
      </c>
      <c r="J216" s="42">
        <v>86206910</v>
      </c>
      <c r="K216" s="40">
        <f t="shared" si="46"/>
        <v>335562420</v>
      </c>
      <c r="L216" s="109">
        <f t="shared" si="45"/>
        <v>6711248.4000000004</v>
      </c>
      <c r="M216" s="242">
        <f t="shared" ref="M216:M219" si="50">IFERROR(H216/$Q$47,"-")</f>
        <v>1.2142995919953371E-3</v>
      </c>
      <c r="N216" s="26"/>
      <c r="O216" s="26"/>
      <c r="P216" s="26"/>
      <c r="Q216" s="26"/>
    </row>
    <row r="217" spans="1:17" ht="39.950000000000003" customHeight="1">
      <c r="A217" s="26"/>
      <c r="B217" s="322"/>
      <c r="C217" s="325"/>
      <c r="D217" s="333"/>
      <c r="E217" s="39" t="s">
        <v>341</v>
      </c>
      <c r="F217" s="132" t="s">
        <v>342</v>
      </c>
      <c r="G217" s="132" t="s">
        <v>916</v>
      </c>
      <c r="H217" s="40">
        <v>2</v>
      </c>
      <c r="I217" s="41">
        <v>10539410</v>
      </c>
      <c r="J217" s="42">
        <v>928230</v>
      </c>
      <c r="K217" s="40">
        <f t="shared" si="46"/>
        <v>11467640</v>
      </c>
      <c r="L217" s="109">
        <f t="shared" si="45"/>
        <v>5733820</v>
      </c>
      <c r="M217" s="242">
        <f t="shared" si="50"/>
        <v>4.8571983679813487E-5</v>
      </c>
      <c r="N217" s="26"/>
      <c r="O217" s="26"/>
      <c r="P217" s="26"/>
      <c r="Q217" s="26"/>
    </row>
    <row r="218" spans="1:17" ht="39.950000000000003" customHeight="1">
      <c r="A218" s="26"/>
      <c r="B218" s="322"/>
      <c r="C218" s="325"/>
      <c r="D218" s="333"/>
      <c r="E218" s="39" t="s">
        <v>135</v>
      </c>
      <c r="F218" s="132" t="s">
        <v>143</v>
      </c>
      <c r="G218" s="132" t="s">
        <v>414</v>
      </c>
      <c r="H218" s="40">
        <v>4</v>
      </c>
      <c r="I218" s="41">
        <v>22125590</v>
      </c>
      <c r="J218" s="42">
        <v>715000</v>
      </c>
      <c r="K218" s="40">
        <f t="shared" si="46"/>
        <v>22840590</v>
      </c>
      <c r="L218" s="109">
        <f t="shared" si="45"/>
        <v>5710147.5</v>
      </c>
      <c r="M218" s="242">
        <f t="shared" si="50"/>
        <v>9.7143967359626974E-5</v>
      </c>
      <c r="N218" s="26"/>
      <c r="O218" s="26"/>
      <c r="P218" s="26"/>
      <c r="Q218" s="26"/>
    </row>
    <row r="219" spans="1:17" ht="39.950000000000003" customHeight="1" thickBot="1">
      <c r="A219" s="26"/>
      <c r="B219" s="323"/>
      <c r="C219" s="326"/>
      <c r="D219" s="334"/>
      <c r="E219" s="43" t="s">
        <v>122</v>
      </c>
      <c r="F219" s="133" t="s">
        <v>138</v>
      </c>
      <c r="G219" s="133" t="s">
        <v>250</v>
      </c>
      <c r="H219" s="44">
        <v>210</v>
      </c>
      <c r="I219" s="45">
        <v>539207180</v>
      </c>
      <c r="J219" s="46">
        <v>635771980</v>
      </c>
      <c r="K219" s="44">
        <f t="shared" si="46"/>
        <v>1174979160</v>
      </c>
      <c r="L219" s="110">
        <f t="shared" si="45"/>
        <v>5595138.8571428573</v>
      </c>
      <c r="M219" s="242">
        <f t="shared" si="50"/>
        <v>5.1000582863804161E-3</v>
      </c>
      <c r="N219" s="26"/>
      <c r="O219" s="26"/>
      <c r="P219" s="26"/>
      <c r="Q219" s="26"/>
    </row>
    <row r="220" spans="1:17" ht="39.950000000000003" customHeight="1">
      <c r="A220" s="26"/>
      <c r="B220" s="321">
        <v>44</v>
      </c>
      <c r="C220" s="324" t="s">
        <v>18</v>
      </c>
      <c r="D220" s="332">
        <f>Q48</f>
        <v>44796</v>
      </c>
      <c r="E220" s="47" t="s">
        <v>130</v>
      </c>
      <c r="F220" s="131" t="s">
        <v>248</v>
      </c>
      <c r="G220" s="131" t="s">
        <v>175</v>
      </c>
      <c r="H220" s="88">
        <v>1</v>
      </c>
      <c r="I220" s="89">
        <v>7142140</v>
      </c>
      <c r="J220" s="90">
        <v>0</v>
      </c>
      <c r="K220" s="88">
        <f t="shared" si="46"/>
        <v>7142140</v>
      </c>
      <c r="L220" s="111">
        <f t="shared" si="45"/>
        <v>7142140</v>
      </c>
      <c r="M220" s="241">
        <f>IFERROR(H220/$Q$48,"-")</f>
        <v>2.2323421734083399E-5</v>
      </c>
      <c r="N220" s="26"/>
      <c r="O220" s="26"/>
      <c r="P220" s="26"/>
      <c r="Q220" s="26"/>
    </row>
    <row r="221" spans="1:17" ht="39.950000000000003" customHeight="1">
      <c r="A221" s="26"/>
      <c r="B221" s="322"/>
      <c r="C221" s="325"/>
      <c r="D221" s="333"/>
      <c r="E221" s="39" t="s">
        <v>132</v>
      </c>
      <c r="F221" s="132" t="s">
        <v>140</v>
      </c>
      <c r="G221" s="132" t="s">
        <v>846</v>
      </c>
      <c r="H221" s="40">
        <v>19</v>
      </c>
      <c r="I221" s="41">
        <v>90431040</v>
      </c>
      <c r="J221" s="42">
        <v>34763840</v>
      </c>
      <c r="K221" s="40">
        <f t="shared" si="46"/>
        <v>125194880</v>
      </c>
      <c r="L221" s="109">
        <f t="shared" si="45"/>
        <v>6589204.2105263155</v>
      </c>
      <c r="M221" s="242">
        <f t="shared" ref="M221:M224" si="51">IFERROR(H221/$Q$48,"-")</f>
        <v>4.2414501294758459E-4</v>
      </c>
      <c r="N221" s="26"/>
      <c r="O221" s="26"/>
      <c r="P221" s="26"/>
      <c r="Q221" s="26"/>
    </row>
    <row r="222" spans="1:17" ht="39.950000000000003" customHeight="1">
      <c r="A222" s="26"/>
      <c r="B222" s="322"/>
      <c r="C222" s="325"/>
      <c r="D222" s="333"/>
      <c r="E222" s="39" t="s">
        <v>327</v>
      </c>
      <c r="F222" s="132" t="s">
        <v>328</v>
      </c>
      <c r="G222" s="132" t="s">
        <v>917</v>
      </c>
      <c r="H222" s="40">
        <v>3</v>
      </c>
      <c r="I222" s="41">
        <v>16212720</v>
      </c>
      <c r="J222" s="42">
        <v>1557430</v>
      </c>
      <c r="K222" s="40">
        <f t="shared" si="46"/>
        <v>17770150</v>
      </c>
      <c r="L222" s="109">
        <f t="shared" si="45"/>
        <v>5923383.333333333</v>
      </c>
      <c r="M222" s="242">
        <f t="shared" si="51"/>
        <v>6.6970265202250206E-5</v>
      </c>
      <c r="N222" s="26"/>
      <c r="O222" s="26"/>
      <c r="P222" s="26"/>
      <c r="Q222" s="26"/>
    </row>
    <row r="223" spans="1:17" ht="39.950000000000003" customHeight="1">
      <c r="A223" s="26"/>
      <c r="B223" s="322"/>
      <c r="C223" s="325"/>
      <c r="D223" s="333"/>
      <c r="E223" s="39" t="s">
        <v>122</v>
      </c>
      <c r="F223" s="132" t="s">
        <v>138</v>
      </c>
      <c r="G223" s="132" t="s">
        <v>287</v>
      </c>
      <c r="H223" s="40">
        <v>214</v>
      </c>
      <c r="I223" s="41">
        <v>416651710</v>
      </c>
      <c r="J223" s="42">
        <v>775137930</v>
      </c>
      <c r="K223" s="40">
        <f t="shared" si="46"/>
        <v>1191789640</v>
      </c>
      <c r="L223" s="109">
        <f t="shared" si="45"/>
        <v>5569110.4672897197</v>
      </c>
      <c r="M223" s="242">
        <f t="shared" si="51"/>
        <v>4.7772122510938474E-3</v>
      </c>
      <c r="N223" s="26"/>
      <c r="O223" s="26"/>
      <c r="P223" s="26"/>
      <c r="Q223" s="26"/>
    </row>
    <row r="224" spans="1:17" ht="39.950000000000003" customHeight="1" thickBot="1">
      <c r="A224" s="26"/>
      <c r="B224" s="323"/>
      <c r="C224" s="326"/>
      <c r="D224" s="334"/>
      <c r="E224" s="43" t="s">
        <v>136</v>
      </c>
      <c r="F224" s="133" t="s">
        <v>144</v>
      </c>
      <c r="G224" s="133" t="s">
        <v>849</v>
      </c>
      <c r="H224" s="44">
        <v>7</v>
      </c>
      <c r="I224" s="45">
        <v>37014800</v>
      </c>
      <c r="J224" s="46">
        <v>841820</v>
      </c>
      <c r="K224" s="44">
        <f t="shared" si="46"/>
        <v>37856620</v>
      </c>
      <c r="L224" s="110">
        <f t="shared" si="45"/>
        <v>5408088.5714285718</v>
      </c>
      <c r="M224" s="242">
        <f t="shared" si="51"/>
        <v>1.5626395213858381E-4</v>
      </c>
      <c r="N224" s="26"/>
      <c r="O224" s="26"/>
      <c r="P224" s="26"/>
      <c r="Q224" s="26"/>
    </row>
    <row r="225" spans="1:17" ht="39.950000000000003" customHeight="1">
      <c r="A225" s="26"/>
      <c r="B225" s="321">
        <v>45</v>
      </c>
      <c r="C225" s="324" t="s">
        <v>41</v>
      </c>
      <c r="D225" s="332">
        <f>Q49</f>
        <v>15681</v>
      </c>
      <c r="E225" s="47" t="s">
        <v>132</v>
      </c>
      <c r="F225" s="131" t="s">
        <v>140</v>
      </c>
      <c r="G225" s="131" t="s">
        <v>918</v>
      </c>
      <c r="H225" s="88">
        <v>5</v>
      </c>
      <c r="I225" s="89">
        <v>24265610</v>
      </c>
      <c r="J225" s="90">
        <v>7591690</v>
      </c>
      <c r="K225" s="88">
        <f t="shared" si="46"/>
        <v>31857300</v>
      </c>
      <c r="L225" s="111">
        <f t="shared" si="45"/>
        <v>6371460</v>
      </c>
      <c r="M225" s="241">
        <f>IFERROR(H225/$Q$49,"-")</f>
        <v>3.1885721573879215E-4</v>
      </c>
      <c r="N225" s="26"/>
      <c r="O225" s="26"/>
      <c r="P225" s="26"/>
      <c r="Q225" s="26"/>
    </row>
    <row r="226" spans="1:17" ht="39.950000000000003" customHeight="1">
      <c r="A226" s="26"/>
      <c r="B226" s="322"/>
      <c r="C226" s="325"/>
      <c r="D226" s="333"/>
      <c r="E226" s="39" t="s">
        <v>122</v>
      </c>
      <c r="F226" s="132" t="s">
        <v>138</v>
      </c>
      <c r="G226" s="132" t="s">
        <v>287</v>
      </c>
      <c r="H226" s="40">
        <v>76</v>
      </c>
      <c r="I226" s="41">
        <v>286744340</v>
      </c>
      <c r="J226" s="42">
        <v>178366690</v>
      </c>
      <c r="K226" s="40">
        <f t="shared" si="46"/>
        <v>465111030</v>
      </c>
      <c r="L226" s="109">
        <f t="shared" si="45"/>
        <v>6119881.9736842103</v>
      </c>
      <c r="M226" s="242">
        <f t="shared" ref="M226:M229" si="52">IFERROR(H226/$Q$49,"-")</f>
        <v>4.8466296792296411E-3</v>
      </c>
      <c r="N226" s="26"/>
      <c r="O226" s="26"/>
      <c r="P226" s="26"/>
      <c r="Q226" s="26"/>
    </row>
    <row r="227" spans="1:17" ht="39.950000000000003" customHeight="1">
      <c r="A227" s="26"/>
      <c r="B227" s="322"/>
      <c r="C227" s="325"/>
      <c r="D227" s="333"/>
      <c r="E227" s="39" t="s">
        <v>123</v>
      </c>
      <c r="F227" s="132" t="s">
        <v>131</v>
      </c>
      <c r="G227" s="132" t="s">
        <v>919</v>
      </c>
      <c r="H227" s="40">
        <v>5</v>
      </c>
      <c r="I227" s="41">
        <v>27014640</v>
      </c>
      <c r="J227" s="42">
        <v>940760</v>
      </c>
      <c r="K227" s="40">
        <f t="shared" si="46"/>
        <v>27955400</v>
      </c>
      <c r="L227" s="109">
        <f t="shared" si="45"/>
        <v>5591080</v>
      </c>
      <c r="M227" s="242">
        <f t="shared" si="52"/>
        <v>3.1885721573879215E-4</v>
      </c>
      <c r="N227" s="26"/>
      <c r="O227" s="26"/>
      <c r="P227" s="26"/>
      <c r="Q227" s="26"/>
    </row>
    <row r="228" spans="1:17" ht="39.950000000000003" customHeight="1">
      <c r="A228" s="26"/>
      <c r="B228" s="322"/>
      <c r="C228" s="325"/>
      <c r="D228" s="333"/>
      <c r="E228" s="39" t="s">
        <v>166</v>
      </c>
      <c r="F228" s="132" t="s">
        <v>167</v>
      </c>
      <c r="G228" s="132" t="s">
        <v>920</v>
      </c>
      <c r="H228" s="40">
        <v>23</v>
      </c>
      <c r="I228" s="41">
        <v>124533990</v>
      </c>
      <c r="J228" s="42">
        <v>2532120</v>
      </c>
      <c r="K228" s="40">
        <f t="shared" si="46"/>
        <v>127066110</v>
      </c>
      <c r="L228" s="109">
        <f t="shared" si="45"/>
        <v>5524613.4782608692</v>
      </c>
      <c r="M228" s="242">
        <f t="shared" si="52"/>
        <v>1.4667431923984439E-3</v>
      </c>
      <c r="N228" s="26"/>
      <c r="O228" s="26"/>
      <c r="P228" s="26"/>
      <c r="Q228" s="26"/>
    </row>
    <row r="229" spans="1:17" ht="39.950000000000003" customHeight="1" thickBot="1">
      <c r="A229" s="26"/>
      <c r="B229" s="323"/>
      <c r="C229" s="326"/>
      <c r="D229" s="334"/>
      <c r="E229" s="43" t="s">
        <v>315</v>
      </c>
      <c r="F229" s="133" t="s">
        <v>316</v>
      </c>
      <c r="G229" s="133" t="s">
        <v>921</v>
      </c>
      <c r="H229" s="44">
        <v>1</v>
      </c>
      <c r="I229" s="45">
        <v>4424550</v>
      </c>
      <c r="J229" s="46">
        <v>898900</v>
      </c>
      <c r="K229" s="44">
        <f t="shared" si="46"/>
        <v>5323450</v>
      </c>
      <c r="L229" s="110">
        <f t="shared" si="45"/>
        <v>5323450</v>
      </c>
      <c r="M229" s="242">
        <f t="shared" si="52"/>
        <v>6.3771443147758435E-5</v>
      </c>
      <c r="N229" s="26"/>
      <c r="O229" s="26"/>
      <c r="P229" s="26"/>
      <c r="Q229" s="26"/>
    </row>
    <row r="230" spans="1:17" ht="39.950000000000003" customHeight="1">
      <c r="A230" s="26"/>
      <c r="B230" s="321">
        <v>46</v>
      </c>
      <c r="C230" s="324" t="s">
        <v>21</v>
      </c>
      <c r="D230" s="332">
        <f>Q50</f>
        <v>20155</v>
      </c>
      <c r="E230" s="47" t="s">
        <v>299</v>
      </c>
      <c r="F230" s="131" t="s">
        <v>300</v>
      </c>
      <c r="G230" s="131" t="s">
        <v>922</v>
      </c>
      <c r="H230" s="88">
        <v>3</v>
      </c>
      <c r="I230" s="89">
        <v>23457990</v>
      </c>
      <c r="J230" s="90">
        <v>0</v>
      </c>
      <c r="K230" s="88">
        <f t="shared" si="46"/>
        <v>23457990</v>
      </c>
      <c r="L230" s="111">
        <f t="shared" si="45"/>
        <v>7819330</v>
      </c>
      <c r="M230" s="241">
        <f>IFERROR(H230/$Q$50,"-")</f>
        <v>1.4884644008930786E-4</v>
      </c>
      <c r="N230" s="26"/>
      <c r="O230" s="26"/>
      <c r="P230" s="26"/>
      <c r="Q230" s="26"/>
    </row>
    <row r="231" spans="1:17" ht="39.950000000000003" customHeight="1">
      <c r="A231" s="26"/>
      <c r="B231" s="322"/>
      <c r="C231" s="325"/>
      <c r="D231" s="333"/>
      <c r="E231" s="39" t="s">
        <v>327</v>
      </c>
      <c r="F231" s="132" t="s">
        <v>328</v>
      </c>
      <c r="G231" s="132" t="s">
        <v>923</v>
      </c>
      <c r="H231" s="40">
        <v>1</v>
      </c>
      <c r="I231" s="41">
        <v>7523110</v>
      </c>
      <c r="J231" s="42">
        <v>3610</v>
      </c>
      <c r="K231" s="40">
        <f t="shared" si="46"/>
        <v>7526720</v>
      </c>
      <c r="L231" s="109">
        <f t="shared" si="45"/>
        <v>7526720</v>
      </c>
      <c r="M231" s="242">
        <f t="shared" ref="M231:M234" si="53">IFERROR(H231/$Q$50,"-")</f>
        <v>4.961548002976929E-5</v>
      </c>
      <c r="N231" s="26"/>
      <c r="O231" s="26"/>
      <c r="P231" s="26"/>
      <c r="Q231" s="26"/>
    </row>
    <row r="232" spans="1:17" ht="39.950000000000003" customHeight="1">
      <c r="A232" s="26"/>
      <c r="B232" s="322"/>
      <c r="C232" s="325"/>
      <c r="D232" s="333"/>
      <c r="E232" s="39" t="s">
        <v>133</v>
      </c>
      <c r="F232" s="132" t="s">
        <v>141</v>
      </c>
      <c r="G232" s="132" t="s">
        <v>165</v>
      </c>
      <c r="H232" s="40">
        <v>1</v>
      </c>
      <c r="I232" s="41">
        <v>7332350</v>
      </c>
      <c r="J232" s="42">
        <v>0</v>
      </c>
      <c r="K232" s="40">
        <f t="shared" si="46"/>
        <v>7332350</v>
      </c>
      <c r="L232" s="109">
        <f t="shared" si="45"/>
        <v>7332350</v>
      </c>
      <c r="M232" s="242">
        <f t="shared" si="53"/>
        <v>4.961548002976929E-5</v>
      </c>
      <c r="N232" s="26"/>
      <c r="O232" s="26"/>
      <c r="P232" s="26"/>
      <c r="Q232" s="26"/>
    </row>
    <row r="233" spans="1:17" ht="39.950000000000003" customHeight="1">
      <c r="A233" s="26"/>
      <c r="B233" s="322"/>
      <c r="C233" s="325"/>
      <c r="D233" s="333"/>
      <c r="E233" s="39" t="s">
        <v>124</v>
      </c>
      <c r="F233" s="132" t="s">
        <v>139</v>
      </c>
      <c r="G233" s="132" t="s">
        <v>924</v>
      </c>
      <c r="H233" s="40">
        <v>5</v>
      </c>
      <c r="I233" s="41">
        <v>35144780</v>
      </c>
      <c r="J233" s="42">
        <v>374300</v>
      </c>
      <c r="K233" s="40">
        <f t="shared" si="46"/>
        <v>35519080</v>
      </c>
      <c r="L233" s="109">
        <f t="shared" si="45"/>
        <v>7103816</v>
      </c>
      <c r="M233" s="242">
        <f t="shared" si="53"/>
        <v>2.4807740014884643E-4</v>
      </c>
      <c r="N233" s="26"/>
      <c r="O233" s="26"/>
      <c r="P233" s="26"/>
      <c r="Q233" s="26"/>
    </row>
    <row r="234" spans="1:17" ht="39.950000000000003" customHeight="1" thickBot="1">
      <c r="A234" s="26"/>
      <c r="B234" s="323"/>
      <c r="C234" s="326"/>
      <c r="D234" s="334"/>
      <c r="E234" s="43" t="s">
        <v>134</v>
      </c>
      <c r="F234" s="133" t="s">
        <v>142</v>
      </c>
      <c r="G234" s="133" t="s">
        <v>440</v>
      </c>
      <c r="H234" s="44">
        <v>18</v>
      </c>
      <c r="I234" s="45">
        <v>90169690</v>
      </c>
      <c r="J234" s="46">
        <v>29966900</v>
      </c>
      <c r="K234" s="44">
        <f t="shared" si="46"/>
        <v>120136590</v>
      </c>
      <c r="L234" s="110">
        <f t="shared" si="45"/>
        <v>6674255</v>
      </c>
      <c r="M234" s="242">
        <f t="shared" si="53"/>
        <v>8.9307864053584719E-4</v>
      </c>
      <c r="N234" s="26"/>
      <c r="O234" s="26"/>
      <c r="P234" s="26"/>
      <c r="Q234" s="26"/>
    </row>
    <row r="235" spans="1:17" ht="39.950000000000003" customHeight="1">
      <c r="A235" s="26"/>
      <c r="B235" s="321">
        <v>47</v>
      </c>
      <c r="C235" s="324" t="s">
        <v>13</v>
      </c>
      <c r="D235" s="332">
        <f>Q51</f>
        <v>40830</v>
      </c>
      <c r="E235" s="47" t="s">
        <v>299</v>
      </c>
      <c r="F235" s="131" t="s">
        <v>300</v>
      </c>
      <c r="G235" s="131" t="s">
        <v>925</v>
      </c>
      <c r="H235" s="88">
        <v>9</v>
      </c>
      <c r="I235" s="89">
        <v>60950810</v>
      </c>
      <c r="J235" s="90">
        <v>742090</v>
      </c>
      <c r="K235" s="88">
        <f t="shared" si="46"/>
        <v>61692900</v>
      </c>
      <c r="L235" s="111">
        <f t="shared" si="45"/>
        <v>6854766.666666667</v>
      </c>
      <c r="M235" s="241">
        <f>IFERROR(H235/$Q$51,"-")</f>
        <v>2.204261572373255E-4</v>
      </c>
      <c r="N235" s="26"/>
      <c r="O235" s="26"/>
      <c r="P235" s="26"/>
      <c r="Q235" s="26"/>
    </row>
    <row r="236" spans="1:17" ht="39.950000000000003" customHeight="1">
      <c r="A236" s="26"/>
      <c r="B236" s="322"/>
      <c r="C236" s="325"/>
      <c r="D236" s="333"/>
      <c r="E236" s="39" t="s">
        <v>132</v>
      </c>
      <c r="F236" s="132" t="s">
        <v>140</v>
      </c>
      <c r="G236" s="132" t="s">
        <v>877</v>
      </c>
      <c r="H236" s="40">
        <v>17</v>
      </c>
      <c r="I236" s="41">
        <v>83639380</v>
      </c>
      <c r="J236" s="42">
        <v>31259310</v>
      </c>
      <c r="K236" s="40">
        <f t="shared" si="46"/>
        <v>114898690</v>
      </c>
      <c r="L236" s="109">
        <f t="shared" si="45"/>
        <v>6758746.4705882352</v>
      </c>
      <c r="M236" s="242">
        <f t="shared" ref="M236:M239" si="54">IFERROR(H236/$Q$51,"-")</f>
        <v>4.1636051922605929E-4</v>
      </c>
      <c r="N236" s="26"/>
      <c r="O236" s="26"/>
      <c r="P236" s="26"/>
      <c r="Q236" s="26"/>
    </row>
    <row r="237" spans="1:17" ht="39.950000000000003" customHeight="1">
      <c r="A237" s="26"/>
      <c r="B237" s="322"/>
      <c r="C237" s="325"/>
      <c r="D237" s="333"/>
      <c r="E237" s="39" t="s">
        <v>124</v>
      </c>
      <c r="F237" s="132" t="s">
        <v>139</v>
      </c>
      <c r="G237" s="132" t="s">
        <v>926</v>
      </c>
      <c r="H237" s="40">
        <v>2</v>
      </c>
      <c r="I237" s="41">
        <v>12727820</v>
      </c>
      <c r="J237" s="42">
        <v>0</v>
      </c>
      <c r="K237" s="40">
        <f t="shared" si="46"/>
        <v>12727820</v>
      </c>
      <c r="L237" s="109">
        <f t="shared" si="45"/>
        <v>6363910</v>
      </c>
      <c r="M237" s="242">
        <f t="shared" si="54"/>
        <v>4.8983590497183446E-5</v>
      </c>
      <c r="N237" s="26"/>
      <c r="O237" s="26"/>
      <c r="P237" s="26"/>
      <c r="Q237" s="26"/>
    </row>
    <row r="238" spans="1:17" ht="39.950000000000003" customHeight="1">
      <c r="A238" s="26"/>
      <c r="B238" s="322"/>
      <c r="C238" s="325"/>
      <c r="D238" s="333"/>
      <c r="E238" s="39" t="s">
        <v>123</v>
      </c>
      <c r="F238" s="132" t="s">
        <v>131</v>
      </c>
      <c r="G238" s="132" t="s">
        <v>927</v>
      </c>
      <c r="H238" s="40">
        <v>16</v>
      </c>
      <c r="I238" s="41">
        <v>92748750</v>
      </c>
      <c r="J238" s="42">
        <v>2280450</v>
      </c>
      <c r="K238" s="40">
        <f t="shared" si="46"/>
        <v>95029200</v>
      </c>
      <c r="L238" s="109">
        <f t="shared" si="45"/>
        <v>5939325</v>
      </c>
      <c r="M238" s="242">
        <f t="shared" si="54"/>
        <v>3.9186872397746757E-4</v>
      </c>
      <c r="N238" s="26"/>
      <c r="O238" s="26"/>
      <c r="P238" s="26"/>
      <c r="Q238" s="26"/>
    </row>
    <row r="239" spans="1:17" ht="39.950000000000003" customHeight="1" thickBot="1">
      <c r="A239" s="26"/>
      <c r="B239" s="323"/>
      <c r="C239" s="326"/>
      <c r="D239" s="334"/>
      <c r="E239" s="43" t="s">
        <v>152</v>
      </c>
      <c r="F239" s="133" t="s">
        <v>153</v>
      </c>
      <c r="G239" s="133" t="s">
        <v>429</v>
      </c>
      <c r="H239" s="44">
        <v>27</v>
      </c>
      <c r="I239" s="45">
        <v>152803570</v>
      </c>
      <c r="J239" s="46">
        <v>1980130</v>
      </c>
      <c r="K239" s="44">
        <f t="shared" si="46"/>
        <v>154783700</v>
      </c>
      <c r="L239" s="110">
        <f t="shared" si="45"/>
        <v>5732729.6296296297</v>
      </c>
      <c r="M239" s="242">
        <f t="shared" si="54"/>
        <v>6.6127847171197651E-4</v>
      </c>
      <c r="N239" s="26"/>
      <c r="O239" s="26"/>
      <c r="P239" s="26"/>
      <c r="Q239" s="26"/>
    </row>
    <row r="240" spans="1:17" ht="39.950000000000003" customHeight="1">
      <c r="A240" s="26"/>
      <c r="B240" s="321">
        <v>48</v>
      </c>
      <c r="C240" s="324" t="s">
        <v>22</v>
      </c>
      <c r="D240" s="332">
        <f>Q52</f>
        <v>21923</v>
      </c>
      <c r="E240" s="47" t="s">
        <v>132</v>
      </c>
      <c r="F240" s="131" t="s">
        <v>140</v>
      </c>
      <c r="G240" s="131" t="s">
        <v>786</v>
      </c>
      <c r="H240" s="88">
        <v>15</v>
      </c>
      <c r="I240" s="89">
        <v>98432050</v>
      </c>
      <c r="J240" s="90">
        <v>36705700</v>
      </c>
      <c r="K240" s="88">
        <f t="shared" si="46"/>
        <v>135137750</v>
      </c>
      <c r="L240" s="111">
        <f t="shared" si="45"/>
        <v>9009183.333333334</v>
      </c>
      <c r="M240" s="241">
        <f>IFERROR(H240/$Q$52,"-")</f>
        <v>6.8421292706290194E-4</v>
      </c>
      <c r="N240" s="26"/>
      <c r="O240" s="26"/>
      <c r="P240" s="26"/>
      <c r="Q240" s="26"/>
    </row>
    <row r="241" spans="1:17" ht="39.950000000000003" customHeight="1">
      <c r="A241" s="26"/>
      <c r="B241" s="322"/>
      <c r="C241" s="325"/>
      <c r="D241" s="333"/>
      <c r="E241" s="39" t="s">
        <v>327</v>
      </c>
      <c r="F241" s="132" t="s">
        <v>328</v>
      </c>
      <c r="G241" s="132" t="s">
        <v>928</v>
      </c>
      <c r="H241" s="40">
        <v>1</v>
      </c>
      <c r="I241" s="41">
        <v>7418170</v>
      </c>
      <c r="J241" s="42">
        <v>164680</v>
      </c>
      <c r="K241" s="40">
        <f t="shared" si="46"/>
        <v>7582850</v>
      </c>
      <c r="L241" s="109">
        <f t="shared" si="45"/>
        <v>7582850</v>
      </c>
      <c r="M241" s="242">
        <f t="shared" ref="M241:M244" si="55">IFERROR(H241/$Q$52,"-")</f>
        <v>4.5614195137526798E-5</v>
      </c>
      <c r="N241" s="26"/>
      <c r="O241" s="26"/>
      <c r="P241" s="26"/>
      <c r="Q241" s="26"/>
    </row>
    <row r="242" spans="1:17" ht="50.1" customHeight="1">
      <c r="A242" s="26"/>
      <c r="B242" s="322"/>
      <c r="C242" s="325"/>
      <c r="D242" s="333"/>
      <c r="E242" s="39" t="s">
        <v>123</v>
      </c>
      <c r="F242" s="132" t="s">
        <v>131</v>
      </c>
      <c r="G242" s="132" t="s">
        <v>929</v>
      </c>
      <c r="H242" s="40">
        <v>7</v>
      </c>
      <c r="I242" s="41">
        <v>45037730</v>
      </c>
      <c r="J242" s="42">
        <v>4460110</v>
      </c>
      <c r="K242" s="40">
        <f t="shared" si="46"/>
        <v>49497840</v>
      </c>
      <c r="L242" s="109">
        <f t="shared" si="45"/>
        <v>7071120</v>
      </c>
      <c r="M242" s="242">
        <f t="shared" si="55"/>
        <v>3.1929936596268761E-4</v>
      </c>
      <c r="N242" s="26"/>
      <c r="O242" s="26"/>
      <c r="P242" s="26"/>
      <c r="Q242" s="26"/>
    </row>
    <row r="243" spans="1:17" ht="39.950000000000003" customHeight="1">
      <c r="A243" s="26"/>
      <c r="B243" s="322"/>
      <c r="C243" s="325"/>
      <c r="D243" s="333"/>
      <c r="E243" s="39" t="s">
        <v>124</v>
      </c>
      <c r="F243" s="132" t="s">
        <v>139</v>
      </c>
      <c r="G243" s="132" t="s">
        <v>930</v>
      </c>
      <c r="H243" s="40">
        <v>1</v>
      </c>
      <c r="I243" s="41">
        <v>6685080</v>
      </c>
      <c r="J243" s="42">
        <v>0</v>
      </c>
      <c r="K243" s="40">
        <f t="shared" si="46"/>
        <v>6685080</v>
      </c>
      <c r="L243" s="109">
        <f t="shared" si="45"/>
        <v>6685080</v>
      </c>
      <c r="M243" s="242">
        <f t="shared" si="55"/>
        <v>4.5614195137526798E-5</v>
      </c>
      <c r="N243" s="26"/>
      <c r="O243" s="26"/>
      <c r="P243" s="26"/>
      <c r="Q243" s="26"/>
    </row>
    <row r="244" spans="1:17" ht="39.950000000000003" customHeight="1" thickBot="1">
      <c r="A244" s="26"/>
      <c r="B244" s="323"/>
      <c r="C244" s="326"/>
      <c r="D244" s="334"/>
      <c r="E244" s="43" t="s">
        <v>349</v>
      </c>
      <c r="F244" s="133" t="s">
        <v>350</v>
      </c>
      <c r="G244" s="133" t="s">
        <v>931</v>
      </c>
      <c r="H244" s="44">
        <v>3</v>
      </c>
      <c r="I244" s="45">
        <v>18135960</v>
      </c>
      <c r="J244" s="46">
        <v>681810</v>
      </c>
      <c r="K244" s="44">
        <f t="shared" si="46"/>
        <v>18817770</v>
      </c>
      <c r="L244" s="110">
        <f t="shared" si="45"/>
        <v>6272590</v>
      </c>
      <c r="M244" s="243">
        <f t="shared" si="55"/>
        <v>1.3684258541258039E-4</v>
      </c>
      <c r="N244" s="26"/>
      <c r="O244" s="26"/>
      <c r="P244" s="26"/>
      <c r="Q244" s="26"/>
    </row>
    <row r="245" spans="1:17" ht="39.950000000000003" customHeight="1">
      <c r="A245" s="26"/>
      <c r="B245" s="321">
        <v>49</v>
      </c>
      <c r="C245" s="324" t="s">
        <v>23</v>
      </c>
      <c r="D245" s="332">
        <f>Q53</f>
        <v>21943</v>
      </c>
      <c r="E245" s="47" t="s">
        <v>123</v>
      </c>
      <c r="F245" s="131" t="s">
        <v>131</v>
      </c>
      <c r="G245" s="131" t="s">
        <v>932</v>
      </c>
      <c r="H245" s="88">
        <v>5</v>
      </c>
      <c r="I245" s="89">
        <v>32006730</v>
      </c>
      <c r="J245" s="90">
        <v>123240</v>
      </c>
      <c r="K245" s="88">
        <f t="shared" si="46"/>
        <v>32129970</v>
      </c>
      <c r="L245" s="111">
        <f t="shared" si="45"/>
        <v>6425994</v>
      </c>
      <c r="M245" s="241">
        <f>IFERROR(H245/$Q$53,"-")</f>
        <v>2.2786309984961035E-4</v>
      </c>
      <c r="N245" s="26"/>
      <c r="O245" s="26"/>
      <c r="P245" s="26"/>
      <c r="Q245" s="26"/>
    </row>
    <row r="246" spans="1:17" ht="39.950000000000003" customHeight="1">
      <c r="A246" s="26"/>
      <c r="B246" s="322"/>
      <c r="C246" s="325"/>
      <c r="D246" s="333"/>
      <c r="E246" s="39" t="s">
        <v>122</v>
      </c>
      <c r="F246" s="132" t="s">
        <v>138</v>
      </c>
      <c r="G246" s="132" t="s">
        <v>292</v>
      </c>
      <c r="H246" s="40">
        <v>120</v>
      </c>
      <c r="I246" s="41">
        <v>269858890</v>
      </c>
      <c r="J246" s="42">
        <v>363888560</v>
      </c>
      <c r="K246" s="40">
        <f t="shared" si="46"/>
        <v>633747450</v>
      </c>
      <c r="L246" s="109">
        <f t="shared" si="45"/>
        <v>5281228.75</v>
      </c>
      <c r="M246" s="242">
        <f t="shared" ref="M246:M249" si="56">IFERROR(H246/$Q$53,"-")</f>
        <v>5.4687143963906481E-3</v>
      </c>
      <c r="N246" s="26"/>
      <c r="O246" s="26"/>
      <c r="P246" s="26"/>
      <c r="Q246" s="26"/>
    </row>
    <row r="247" spans="1:17" ht="39.950000000000003" customHeight="1">
      <c r="A247" s="26"/>
      <c r="B247" s="322"/>
      <c r="C247" s="325"/>
      <c r="D247" s="333"/>
      <c r="E247" s="39" t="s">
        <v>163</v>
      </c>
      <c r="F247" s="132" t="s">
        <v>164</v>
      </c>
      <c r="G247" s="132" t="s">
        <v>933</v>
      </c>
      <c r="H247" s="40">
        <v>8</v>
      </c>
      <c r="I247" s="41">
        <v>36976530</v>
      </c>
      <c r="J247" s="42">
        <v>3612360</v>
      </c>
      <c r="K247" s="40">
        <f t="shared" si="46"/>
        <v>40588890</v>
      </c>
      <c r="L247" s="109">
        <f t="shared" si="45"/>
        <v>5073611.25</v>
      </c>
      <c r="M247" s="242">
        <f t="shared" si="56"/>
        <v>3.6458095975937656E-4</v>
      </c>
      <c r="N247" s="26"/>
      <c r="O247" s="26"/>
      <c r="P247" s="26"/>
      <c r="Q247" s="26"/>
    </row>
    <row r="248" spans="1:17" ht="39.950000000000003" customHeight="1">
      <c r="A248" s="26"/>
      <c r="B248" s="322"/>
      <c r="C248" s="325"/>
      <c r="D248" s="333"/>
      <c r="E248" s="39" t="s">
        <v>172</v>
      </c>
      <c r="F248" s="132" t="s">
        <v>255</v>
      </c>
      <c r="G248" s="132" t="s">
        <v>934</v>
      </c>
      <c r="H248" s="40">
        <v>87</v>
      </c>
      <c r="I248" s="41">
        <v>187712840</v>
      </c>
      <c r="J248" s="42">
        <v>240156430</v>
      </c>
      <c r="K248" s="40">
        <f t="shared" si="46"/>
        <v>427869270</v>
      </c>
      <c r="L248" s="109">
        <f t="shared" si="45"/>
        <v>4918037.5862068962</v>
      </c>
      <c r="M248" s="242">
        <f t="shared" si="56"/>
        <v>3.9648179373832203E-3</v>
      </c>
      <c r="N248" s="26"/>
      <c r="O248" s="26"/>
      <c r="P248" s="26"/>
      <c r="Q248" s="26"/>
    </row>
    <row r="249" spans="1:17" ht="39.950000000000003" customHeight="1" thickBot="1">
      <c r="A249" s="26"/>
      <c r="B249" s="323"/>
      <c r="C249" s="326"/>
      <c r="D249" s="334"/>
      <c r="E249" s="43" t="s">
        <v>132</v>
      </c>
      <c r="F249" s="133" t="s">
        <v>140</v>
      </c>
      <c r="G249" s="133" t="s">
        <v>319</v>
      </c>
      <c r="H249" s="44">
        <v>3</v>
      </c>
      <c r="I249" s="45">
        <v>11421710</v>
      </c>
      <c r="J249" s="46">
        <v>3103220</v>
      </c>
      <c r="K249" s="44">
        <f t="shared" si="46"/>
        <v>14524930</v>
      </c>
      <c r="L249" s="110">
        <f t="shared" si="45"/>
        <v>4841643.333333333</v>
      </c>
      <c r="M249" s="243">
        <f t="shared" si="56"/>
        <v>1.3671785990976621E-4</v>
      </c>
      <c r="N249" s="26"/>
      <c r="O249" s="26"/>
      <c r="P249" s="26"/>
      <c r="Q249" s="26"/>
    </row>
    <row r="250" spans="1:17" ht="39.950000000000003" customHeight="1">
      <c r="A250" s="26"/>
      <c r="B250" s="321">
        <v>50</v>
      </c>
      <c r="C250" s="324" t="s">
        <v>14</v>
      </c>
      <c r="D250" s="332">
        <f>Q54</f>
        <v>19908</v>
      </c>
      <c r="E250" s="47" t="s">
        <v>132</v>
      </c>
      <c r="F250" s="131" t="s">
        <v>140</v>
      </c>
      <c r="G250" s="131" t="s">
        <v>409</v>
      </c>
      <c r="H250" s="88">
        <v>10</v>
      </c>
      <c r="I250" s="89">
        <v>57292700</v>
      </c>
      <c r="J250" s="90">
        <v>14911630</v>
      </c>
      <c r="K250" s="88">
        <f t="shared" si="46"/>
        <v>72204330</v>
      </c>
      <c r="L250" s="111">
        <f t="shared" si="45"/>
        <v>7220433</v>
      </c>
      <c r="M250" s="241">
        <f>IFERROR(H250/$Q$54,"-")</f>
        <v>5.0231062889290732E-4</v>
      </c>
      <c r="N250" s="26"/>
      <c r="O250" s="26"/>
      <c r="P250" s="26"/>
      <c r="Q250" s="26"/>
    </row>
    <row r="251" spans="1:17" ht="39.950000000000003" customHeight="1">
      <c r="A251" s="26"/>
      <c r="B251" s="322"/>
      <c r="C251" s="325"/>
      <c r="D251" s="333"/>
      <c r="E251" s="39" t="s">
        <v>134</v>
      </c>
      <c r="F251" s="132" t="s">
        <v>142</v>
      </c>
      <c r="G251" s="132" t="s">
        <v>935</v>
      </c>
      <c r="H251" s="40">
        <v>14</v>
      </c>
      <c r="I251" s="41">
        <v>59738760</v>
      </c>
      <c r="J251" s="42">
        <v>28148880</v>
      </c>
      <c r="K251" s="40">
        <f t="shared" si="46"/>
        <v>87887640</v>
      </c>
      <c r="L251" s="109">
        <f t="shared" si="45"/>
        <v>6277688.5714285718</v>
      </c>
      <c r="M251" s="245">
        <f t="shared" ref="M251:M254" si="57">IFERROR(H251/$Q$54,"-")</f>
        <v>7.0323488045007034E-4</v>
      </c>
      <c r="N251" s="26"/>
      <c r="O251" s="26"/>
      <c r="P251" s="26"/>
      <c r="Q251" s="26"/>
    </row>
    <row r="252" spans="1:17" ht="39.950000000000003" customHeight="1">
      <c r="A252" s="26"/>
      <c r="B252" s="322"/>
      <c r="C252" s="325"/>
      <c r="D252" s="333"/>
      <c r="E252" s="39" t="s">
        <v>123</v>
      </c>
      <c r="F252" s="132" t="s">
        <v>131</v>
      </c>
      <c r="G252" s="132" t="s">
        <v>936</v>
      </c>
      <c r="H252" s="40">
        <v>9</v>
      </c>
      <c r="I252" s="41">
        <v>54217930</v>
      </c>
      <c r="J252" s="42">
        <v>1473750</v>
      </c>
      <c r="K252" s="40">
        <f t="shared" si="46"/>
        <v>55691680</v>
      </c>
      <c r="L252" s="109">
        <f t="shared" si="45"/>
        <v>6187964.444444444</v>
      </c>
      <c r="M252" s="242">
        <f t="shared" si="57"/>
        <v>4.5207956600361662E-4</v>
      </c>
      <c r="N252" s="26"/>
      <c r="O252" s="26"/>
      <c r="P252" s="26"/>
      <c r="Q252" s="26"/>
    </row>
    <row r="253" spans="1:17" ht="39.950000000000003" customHeight="1">
      <c r="A253" s="26"/>
      <c r="B253" s="322"/>
      <c r="C253" s="325"/>
      <c r="D253" s="333"/>
      <c r="E253" s="39" t="s">
        <v>122</v>
      </c>
      <c r="F253" s="132" t="s">
        <v>138</v>
      </c>
      <c r="G253" s="132" t="s">
        <v>250</v>
      </c>
      <c r="H253" s="40">
        <v>101</v>
      </c>
      <c r="I253" s="41">
        <v>319526950</v>
      </c>
      <c r="J253" s="42">
        <v>296124540</v>
      </c>
      <c r="K253" s="40">
        <f t="shared" si="46"/>
        <v>615651490</v>
      </c>
      <c r="L253" s="109">
        <f t="shared" si="45"/>
        <v>6095559.3069306929</v>
      </c>
      <c r="M253" s="242">
        <f t="shared" si="57"/>
        <v>5.0733373518183642E-3</v>
      </c>
      <c r="N253" s="26"/>
      <c r="O253" s="26"/>
      <c r="P253" s="26"/>
      <c r="Q253" s="26"/>
    </row>
    <row r="254" spans="1:17" ht="39.950000000000003" customHeight="1" thickBot="1">
      <c r="A254" s="26"/>
      <c r="B254" s="323"/>
      <c r="C254" s="326"/>
      <c r="D254" s="334"/>
      <c r="E254" s="43" t="s">
        <v>135</v>
      </c>
      <c r="F254" s="133" t="s">
        <v>143</v>
      </c>
      <c r="G254" s="133" t="s">
        <v>282</v>
      </c>
      <c r="H254" s="44">
        <v>1</v>
      </c>
      <c r="I254" s="45">
        <v>4836370</v>
      </c>
      <c r="J254" s="46">
        <v>1193390</v>
      </c>
      <c r="K254" s="44">
        <f t="shared" si="46"/>
        <v>6029760</v>
      </c>
      <c r="L254" s="110">
        <f t="shared" si="45"/>
        <v>6029760</v>
      </c>
      <c r="M254" s="243">
        <f t="shared" si="57"/>
        <v>5.023106288929074E-5</v>
      </c>
      <c r="N254" s="26"/>
      <c r="O254" s="26"/>
      <c r="P254" s="26"/>
      <c r="Q254" s="26"/>
    </row>
    <row r="255" spans="1:17" ht="39.950000000000003" customHeight="1">
      <c r="A255" s="26"/>
      <c r="B255" s="321">
        <v>51</v>
      </c>
      <c r="C255" s="324" t="s">
        <v>42</v>
      </c>
      <c r="D255" s="332">
        <f>Q55</f>
        <v>26891</v>
      </c>
      <c r="E255" s="47" t="s">
        <v>278</v>
      </c>
      <c r="F255" s="131" t="s">
        <v>279</v>
      </c>
      <c r="G255" s="131" t="s">
        <v>792</v>
      </c>
      <c r="H255" s="88">
        <v>19</v>
      </c>
      <c r="I255" s="89">
        <v>58634750</v>
      </c>
      <c r="J255" s="90">
        <v>202527530</v>
      </c>
      <c r="K255" s="88">
        <f t="shared" si="46"/>
        <v>261162280</v>
      </c>
      <c r="L255" s="111">
        <f t="shared" si="45"/>
        <v>13745383.157894736</v>
      </c>
      <c r="M255" s="241">
        <f>IFERROR(H255/$Q$55,"-")</f>
        <v>7.0655609683537241E-4</v>
      </c>
      <c r="N255" s="26"/>
      <c r="O255" s="26"/>
      <c r="P255" s="26"/>
      <c r="Q255" s="26"/>
    </row>
    <row r="256" spans="1:17" ht="39.950000000000003" customHeight="1">
      <c r="A256" s="26"/>
      <c r="B256" s="322"/>
      <c r="C256" s="325"/>
      <c r="D256" s="333"/>
      <c r="E256" s="39" t="s">
        <v>124</v>
      </c>
      <c r="F256" s="132" t="s">
        <v>139</v>
      </c>
      <c r="G256" s="132" t="s">
        <v>905</v>
      </c>
      <c r="H256" s="40">
        <v>2</v>
      </c>
      <c r="I256" s="41">
        <v>13432950</v>
      </c>
      <c r="J256" s="42">
        <v>812090</v>
      </c>
      <c r="K256" s="40">
        <f t="shared" si="46"/>
        <v>14245040</v>
      </c>
      <c r="L256" s="109">
        <f t="shared" si="45"/>
        <v>7122520</v>
      </c>
      <c r="M256" s="242">
        <f t="shared" ref="M256:M259" si="58">IFERROR(H256/$Q$55,"-")</f>
        <v>7.4374325982670778E-5</v>
      </c>
      <c r="N256" s="26"/>
      <c r="O256" s="26"/>
      <c r="P256" s="26"/>
      <c r="Q256" s="26"/>
    </row>
    <row r="257" spans="1:17" ht="39.950000000000003" customHeight="1">
      <c r="A257" s="26"/>
      <c r="B257" s="322"/>
      <c r="C257" s="325"/>
      <c r="D257" s="333"/>
      <c r="E257" s="39" t="s">
        <v>134</v>
      </c>
      <c r="F257" s="132" t="s">
        <v>142</v>
      </c>
      <c r="G257" s="132" t="s">
        <v>441</v>
      </c>
      <c r="H257" s="40">
        <v>40</v>
      </c>
      <c r="I257" s="41">
        <v>212443480</v>
      </c>
      <c r="J257" s="42">
        <v>62610320</v>
      </c>
      <c r="K257" s="40">
        <f t="shared" si="46"/>
        <v>275053800</v>
      </c>
      <c r="L257" s="109">
        <f t="shared" si="45"/>
        <v>6876345</v>
      </c>
      <c r="M257" s="242">
        <f t="shared" si="58"/>
        <v>1.4874865196534157E-3</v>
      </c>
      <c r="N257" s="26"/>
      <c r="O257" s="26"/>
      <c r="P257" s="26"/>
      <c r="Q257" s="26"/>
    </row>
    <row r="258" spans="1:17" ht="39.950000000000003" customHeight="1">
      <c r="A258" s="26"/>
      <c r="B258" s="322"/>
      <c r="C258" s="325"/>
      <c r="D258" s="333"/>
      <c r="E258" s="39" t="s">
        <v>422</v>
      </c>
      <c r="F258" s="132" t="s">
        <v>423</v>
      </c>
      <c r="G258" s="132" t="s">
        <v>454</v>
      </c>
      <c r="H258" s="40">
        <v>1</v>
      </c>
      <c r="I258" s="41">
        <v>6755950</v>
      </c>
      <c r="J258" s="42">
        <v>0</v>
      </c>
      <c r="K258" s="40">
        <f t="shared" si="46"/>
        <v>6755950</v>
      </c>
      <c r="L258" s="109">
        <f t="shared" si="45"/>
        <v>6755950</v>
      </c>
      <c r="M258" s="242">
        <f t="shared" si="58"/>
        <v>3.7187162991335389E-5</v>
      </c>
      <c r="N258" s="26"/>
      <c r="O258" s="26"/>
      <c r="P258" s="26"/>
      <c r="Q258" s="26"/>
    </row>
    <row r="259" spans="1:17" ht="50.1" customHeight="1" thickBot="1">
      <c r="A259" s="26"/>
      <c r="B259" s="323"/>
      <c r="C259" s="326"/>
      <c r="D259" s="334"/>
      <c r="E259" s="43" t="s">
        <v>123</v>
      </c>
      <c r="F259" s="133" t="s">
        <v>131</v>
      </c>
      <c r="G259" s="133" t="s">
        <v>937</v>
      </c>
      <c r="H259" s="44">
        <v>3</v>
      </c>
      <c r="I259" s="45">
        <v>19247120</v>
      </c>
      <c r="J259" s="46">
        <v>913220</v>
      </c>
      <c r="K259" s="44">
        <f t="shared" si="46"/>
        <v>20160340</v>
      </c>
      <c r="L259" s="110">
        <f t="shared" si="45"/>
        <v>6720113.333333333</v>
      </c>
      <c r="M259" s="242">
        <f t="shared" si="58"/>
        <v>1.1156148897400617E-4</v>
      </c>
      <c r="N259" s="26"/>
      <c r="O259" s="26"/>
      <c r="P259" s="26"/>
      <c r="Q259" s="26"/>
    </row>
    <row r="260" spans="1:17" ht="39.950000000000003" customHeight="1">
      <c r="A260" s="26"/>
      <c r="B260" s="321">
        <v>52</v>
      </c>
      <c r="C260" s="324" t="s">
        <v>4</v>
      </c>
      <c r="D260" s="332">
        <f>Q56</f>
        <v>21754</v>
      </c>
      <c r="E260" s="47" t="s">
        <v>132</v>
      </c>
      <c r="F260" s="131" t="s">
        <v>140</v>
      </c>
      <c r="G260" s="131" t="s">
        <v>938</v>
      </c>
      <c r="H260" s="88">
        <v>8</v>
      </c>
      <c r="I260" s="89">
        <v>37878240</v>
      </c>
      <c r="J260" s="90">
        <v>17048870</v>
      </c>
      <c r="K260" s="88">
        <f t="shared" si="46"/>
        <v>54927110</v>
      </c>
      <c r="L260" s="111">
        <f t="shared" si="45"/>
        <v>6865888.75</v>
      </c>
      <c r="M260" s="241">
        <f>IFERROR(H260/$Q$56,"-")</f>
        <v>3.6774846005332355E-4</v>
      </c>
      <c r="N260" s="26"/>
      <c r="O260" s="26"/>
      <c r="P260" s="26"/>
      <c r="Q260" s="26"/>
    </row>
    <row r="261" spans="1:17" ht="39.950000000000003" customHeight="1">
      <c r="A261" s="26"/>
      <c r="B261" s="322"/>
      <c r="C261" s="325"/>
      <c r="D261" s="333"/>
      <c r="E261" s="39" t="s">
        <v>123</v>
      </c>
      <c r="F261" s="132" t="s">
        <v>131</v>
      </c>
      <c r="G261" s="132" t="s">
        <v>939</v>
      </c>
      <c r="H261" s="40">
        <v>11</v>
      </c>
      <c r="I261" s="41">
        <v>71855030</v>
      </c>
      <c r="J261" s="42">
        <v>2519240</v>
      </c>
      <c r="K261" s="40">
        <f t="shared" si="46"/>
        <v>74374270</v>
      </c>
      <c r="L261" s="109">
        <f t="shared" ref="L261:L324" si="59">IFERROR(K261/H261,"-")</f>
        <v>6761297.2727272725</v>
      </c>
      <c r="M261" s="242">
        <f t="shared" ref="M261:M264" si="60">IFERROR(H261/$Q$56,"-")</f>
        <v>5.0565413257331986E-4</v>
      </c>
      <c r="N261" s="26"/>
      <c r="O261" s="26"/>
      <c r="P261" s="26"/>
      <c r="Q261" s="26"/>
    </row>
    <row r="262" spans="1:17" ht="39.950000000000003" customHeight="1">
      <c r="A262" s="26"/>
      <c r="B262" s="322"/>
      <c r="C262" s="325"/>
      <c r="D262" s="333"/>
      <c r="E262" s="39" t="s">
        <v>134</v>
      </c>
      <c r="F262" s="132" t="s">
        <v>142</v>
      </c>
      <c r="G262" s="132" t="s">
        <v>912</v>
      </c>
      <c r="H262" s="40">
        <v>30</v>
      </c>
      <c r="I262" s="41">
        <v>140967570</v>
      </c>
      <c r="J262" s="42">
        <v>44511190</v>
      </c>
      <c r="K262" s="40">
        <f t="shared" ref="K262:K325" si="61">SUM(I262:J262)</f>
        <v>185478760</v>
      </c>
      <c r="L262" s="109">
        <f t="shared" si="59"/>
        <v>6182625.333333333</v>
      </c>
      <c r="M262" s="242">
        <f t="shared" si="60"/>
        <v>1.3790567251999633E-3</v>
      </c>
      <c r="N262" s="26"/>
      <c r="O262" s="26"/>
      <c r="P262" s="26"/>
      <c r="Q262" s="26"/>
    </row>
    <row r="263" spans="1:17" ht="39.950000000000003" customHeight="1">
      <c r="A263" s="26"/>
      <c r="B263" s="322"/>
      <c r="C263" s="325"/>
      <c r="D263" s="333"/>
      <c r="E263" s="39" t="s">
        <v>436</v>
      </c>
      <c r="F263" s="132" t="s">
        <v>437</v>
      </c>
      <c r="G263" s="132" t="s">
        <v>438</v>
      </c>
      <c r="H263" s="40">
        <v>1</v>
      </c>
      <c r="I263" s="41">
        <v>6168900</v>
      </c>
      <c r="J263" s="42">
        <v>0</v>
      </c>
      <c r="K263" s="40">
        <f t="shared" si="61"/>
        <v>6168900</v>
      </c>
      <c r="L263" s="109">
        <f t="shared" si="59"/>
        <v>6168900</v>
      </c>
      <c r="M263" s="242">
        <f t="shared" si="60"/>
        <v>4.5968557506665444E-5</v>
      </c>
      <c r="N263" s="26"/>
      <c r="O263" s="26"/>
      <c r="P263" s="26"/>
      <c r="Q263" s="26"/>
    </row>
    <row r="264" spans="1:17" ht="39.950000000000003" customHeight="1" thickBot="1">
      <c r="A264" s="26"/>
      <c r="B264" s="323"/>
      <c r="C264" s="326"/>
      <c r="D264" s="334"/>
      <c r="E264" s="43" t="s">
        <v>122</v>
      </c>
      <c r="F264" s="133" t="s">
        <v>138</v>
      </c>
      <c r="G264" s="133" t="s">
        <v>250</v>
      </c>
      <c r="H264" s="44">
        <v>78</v>
      </c>
      <c r="I264" s="45">
        <v>179489480</v>
      </c>
      <c r="J264" s="46">
        <v>259199110</v>
      </c>
      <c r="K264" s="44">
        <f t="shared" si="61"/>
        <v>438688590</v>
      </c>
      <c r="L264" s="110">
        <f t="shared" si="59"/>
        <v>5624212.692307692</v>
      </c>
      <c r="M264" s="242">
        <f t="shared" si="60"/>
        <v>3.5855474855199044E-3</v>
      </c>
      <c r="N264" s="26"/>
      <c r="O264" s="26"/>
      <c r="P264" s="26"/>
      <c r="Q264" s="26"/>
    </row>
    <row r="265" spans="1:17" ht="39.950000000000003" customHeight="1">
      <c r="A265" s="26"/>
      <c r="B265" s="321">
        <v>53</v>
      </c>
      <c r="C265" s="324" t="s">
        <v>19</v>
      </c>
      <c r="D265" s="332">
        <f>Q57</f>
        <v>12051</v>
      </c>
      <c r="E265" s="47" t="s">
        <v>132</v>
      </c>
      <c r="F265" s="131" t="s">
        <v>140</v>
      </c>
      <c r="G265" s="131" t="s">
        <v>409</v>
      </c>
      <c r="H265" s="88">
        <v>10</v>
      </c>
      <c r="I265" s="89">
        <v>75074560</v>
      </c>
      <c r="J265" s="90">
        <v>15842100</v>
      </c>
      <c r="K265" s="88">
        <f t="shared" si="61"/>
        <v>90916660</v>
      </c>
      <c r="L265" s="111">
        <f t="shared" si="59"/>
        <v>9091666</v>
      </c>
      <c r="M265" s="241">
        <f>IFERROR(H265/$Q$57,"-")</f>
        <v>8.2980665504937346E-4</v>
      </c>
      <c r="N265" s="26"/>
      <c r="O265" s="26"/>
      <c r="P265" s="26"/>
      <c r="Q265" s="26"/>
    </row>
    <row r="266" spans="1:17" ht="39.950000000000003" customHeight="1">
      <c r="A266" s="26"/>
      <c r="B266" s="322"/>
      <c r="C266" s="325"/>
      <c r="D266" s="333"/>
      <c r="E266" s="39" t="s">
        <v>123</v>
      </c>
      <c r="F266" s="132" t="s">
        <v>131</v>
      </c>
      <c r="G266" s="132" t="s">
        <v>940</v>
      </c>
      <c r="H266" s="40">
        <v>2</v>
      </c>
      <c r="I266" s="41">
        <v>13280190</v>
      </c>
      <c r="J266" s="42">
        <v>1460780</v>
      </c>
      <c r="K266" s="40">
        <f t="shared" si="61"/>
        <v>14740970</v>
      </c>
      <c r="L266" s="109">
        <f t="shared" si="59"/>
        <v>7370485</v>
      </c>
      <c r="M266" s="242">
        <f t="shared" ref="M266:M269" si="62">IFERROR(H266/$Q$57,"-")</f>
        <v>1.6596133100987471E-4</v>
      </c>
      <c r="N266" s="26"/>
      <c r="O266" s="26"/>
      <c r="P266" s="26"/>
      <c r="Q266" s="26"/>
    </row>
    <row r="267" spans="1:17" ht="39.950000000000003" customHeight="1">
      <c r="A267" s="26"/>
      <c r="B267" s="322"/>
      <c r="C267" s="325"/>
      <c r="D267" s="333"/>
      <c r="E267" s="39" t="s">
        <v>327</v>
      </c>
      <c r="F267" s="132" t="s">
        <v>328</v>
      </c>
      <c r="G267" s="132" t="s">
        <v>941</v>
      </c>
      <c r="H267" s="40">
        <v>1</v>
      </c>
      <c r="I267" s="41">
        <v>5521950</v>
      </c>
      <c r="J267" s="42">
        <v>314510</v>
      </c>
      <c r="K267" s="40">
        <f t="shared" si="61"/>
        <v>5836460</v>
      </c>
      <c r="L267" s="109">
        <f t="shared" si="59"/>
        <v>5836460</v>
      </c>
      <c r="M267" s="242">
        <f t="shared" si="62"/>
        <v>8.2980665504937354E-5</v>
      </c>
      <c r="N267" s="26"/>
      <c r="O267" s="26"/>
      <c r="P267" s="26"/>
      <c r="Q267" s="26"/>
    </row>
    <row r="268" spans="1:17" ht="39.950000000000003" customHeight="1">
      <c r="A268" s="26"/>
      <c r="B268" s="322"/>
      <c r="C268" s="325"/>
      <c r="D268" s="333"/>
      <c r="E268" s="39" t="s">
        <v>122</v>
      </c>
      <c r="F268" s="132" t="s">
        <v>138</v>
      </c>
      <c r="G268" s="132" t="s">
        <v>289</v>
      </c>
      <c r="H268" s="40">
        <v>45</v>
      </c>
      <c r="I268" s="41">
        <v>112703520</v>
      </c>
      <c r="J268" s="42">
        <v>132112850</v>
      </c>
      <c r="K268" s="40">
        <f t="shared" si="61"/>
        <v>244816370</v>
      </c>
      <c r="L268" s="109">
        <f t="shared" si="59"/>
        <v>5440363.777777778</v>
      </c>
      <c r="M268" s="242">
        <f t="shared" si="62"/>
        <v>3.7341299477221808E-3</v>
      </c>
      <c r="N268" s="26"/>
      <c r="O268" s="26"/>
      <c r="P268" s="26"/>
      <c r="Q268" s="26"/>
    </row>
    <row r="269" spans="1:17" ht="39.950000000000003" customHeight="1" thickBot="1">
      <c r="A269" s="26"/>
      <c r="B269" s="323"/>
      <c r="C269" s="326"/>
      <c r="D269" s="334"/>
      <c r="E269" s="43" t="s">
        <v>346</v>
      </c>
      <c r="F269" s="133" t="s">
        <v>347</v>
      </c>
      <c r="G269" s="133" t="s">
        <v>942</v>
      </c>
      <c r="H269" s="44">
        <v>2</v>
      </c>
      <c r="I269" s="45">
        <v>9926690</v>
      </c>
      <c r="J269" s="46">
        <v>554640</v>
      </c>
      <c r="K269" s="44">
        <f t="shared" si="61"/>
        <v>10481330</v>
      </c>
      <c r="L269" s="110">
        <f t="shared" si="59"/>
        <v>5240665</v>
      </c>
      <c r="M269" s="242">
        <f t="shared" si="62"/>
        <v>1.6596133100987471E-4</v>
      </c>
      <c r="N269" s="26"/>
      <c r="O269" s="26"/>
      <c r="P269" s="26"/>
      <c r="Q269" s="26"/>
    </row>
    <row r="270" spans="1:17" ht="39.950000000000003" customHeight="1">
      <c r="A270" s="26"/>
      <c r="B270" s="321">
        <v>54</v>
      </c>
      <c r="C270" s="324" t="s">
        <v>1090</v>
      </c>
      <c r="D270" s="332">
        <f>Q58</f>
        <v>20276</v>
      </c>
      <c r="E270" s="47" t="s">
        <v>299</v>
      </c>
      <c r="F270" s="131" t="s">
        <v>300</v>
      </c>
      <c r="G270" s="131" t="s">
        <v>943</v>
      </c>
      <c r="H270" s="88">
        <v>5</v>
      </c>
      <c r="I270" s="89">
        <v>35565520</v>
      </c>
      <c r="J270" s="90">
        <v>8640</v>
      </c>
      <c r="K270" s="88">
        <f t="shared" si="61"/>
        <v>35574160</v>
      </c>
      <c r="L270" s="111">
        <f t="shared" si="59"/>
        <v>7114832</v>
      </c>
      <c r="M270" s="241">
        <f>IFERROR(H270/$Q$58,"-")</f>
        <v>2.4659696192542909E-4</v>
      </c>
      <c r="N270" s="26"/>
      <c r="O270" s="26"/>
      <c r="P270" s="26"/>
      <c r="Q270" s="26"/>
    </row>
    <row r="271" spans="1:17" ht="50.1" customHeight="1">
      <c r="A271" s="26"/>
      <c r="B271" s="322"/>
      <c r="C271" s="325"/>
      <c r="D271" s="333"/>
      <c r="E271" s="39" t="s">
        <v>123</v>
      </c>
      <c r="F271" s="132" t="s">
        <v>131</v>
      </c>
      <c r="G271" s="132" t="s">
        <v>944</v>
      </c>
      <c r="H271" s="40">
        <v>9</v>
      </c>
      <c r="I271" s="41">
        <v>53736300</v>
      </c>
      <c r="J271" s="42">
        <v>2618440</v>
      </c>
      <c r="K271" s="40">
        <f t="shared" si="61"/>
        <v>56354740</v>
      </c>
      <c r="L271" s="109">
        <f t="shared" si="59"/>
        <v>6261637.777777778</v>
      </c>
      <c r="M271" s="242">
        <f t="shared" ref="M271:M274" si="63">IFERROR(H271/$Q$58,"-")</f>
        <v>4.4387453146577235E-4</v>
      </c>
      <c r="N271" s="26"/>
      <c r="O271" s="26"/>
      <c r="P271" s="26"/>
      <c r="Q271" s="26"/>
    </row>
    <row r="272" spans="1:17" ht="39.950000000000003" customHeight="1">
      <c r="A272" s="26"/>
      <c r="B272" s="322"/>
      <c r="C272" s="325"/>
      <c r="D272" s="333"/>
      <c r="E272" s="39" t="s">
        <v>132</v>
      </c>
      <c r="F272" s="132" t="s">
        <v>140</v>
      </c>
      <c r="G272" s="132" t="s">
        <v>945</v>
      </c>
      <c r="H272" s="40">
        <v>11</v>
      </c>
      <c r="I272" s="41">
        <v>33835110</v>
      </c>
      <c r="J272" s="42">
        <v>31334680</v>
      </c>
      <c r="K272" s="40">
        <f t="shared" si="61"/>
        <v>65169790</v>
      </c>
      <c r="L272" s="109">
        <f t="shared" si="59"/>
        <v>5924526.3636363633</v>
      </c>
      <c r="M272" s="242">
        <f t="shared" si="63"/>
        <v>5.4251331623594401E-4</v>
      </c>
      <c r="N272" s="26"/>
      <c r="O272" s="26"/>
      <c r="P272" s="26"/>
      <c r="Q272" s="26"/>
    </row>
    <row r="273" spans="1:17" ht="39.950000000000003" customHeight="1">
      <c r="A273" s="26"/>
      <c r="B273" s="322"/>
      <c r="C273" s="325"/>
      <c r="D273" s="333"/>
      <c r="E273" s="39" t="s">
        <v>122</v>
      </c>
      <c r="F273" s="132" t="s">
        <v>138</v>
      </c>
      <c r="G273" s="132" t="s">
        <v>250</v>
      </c>
      <c r="H273" s="40">
        <v>95</v>
      </c>
      <c r="I273" s="41">
        <v>230302180</v>
      </c>
      <c r="J273" s="42">
        <v>310971630</v>
      </c>
      <c r="K273" s="40">
        <f t="shared" si="61"/>
        <v>541273810</v>
      </c>
      <c r="L273" s="109">
        <f t="shared" si="59"/>
        <v>5697619.0526315793</v>
      </c>
      <c r="M273" s="242">
        <f t="shared" si="63"/>
        <v>4.6853422765831525E-3</v>
      </c>
      <c r="N273" s="26"/>
      <c r="O273" s="26"/>
      <c r="P273" s="26"/>
      <c r="Q273" s="26"/>
    </row>
    <row r="274" spans="1:17" ht="39.950000000000003" customHeight="1" thickBot="1">
      <c r="A274" s="26"/>
      <c r="B274" s="323"/>
      <c r="C274" s="326"/>
      <c r="D274" s="334"/>
      <c r="E274" s="43" t="s">
        <v>320</v>
      </c>
      <c r="F274" s="133" t="s">
        <v>321</v>
      </c>
      <c r="G274" s="133" t="s">
        <v>946</v>
      </c>
      <c r="H274" s="44">
        <v>5</v>
      </c>
      <c r="I274" s="45">
        <v>21179330</v>
      </c>
      <c r="J274" s="46">
        <v>3633990</v>
      </c>
      <c r="K274" s="44">
        <f t="shared" si="61"/>
        <v>24813320</v>
      </c>
      <c r="L274" s="110">
        <f t="shared" si="59"/>
        <v>4962664</v>
      </c>
      <c r="M274" s="243">
        <f t="shared" si="63"/>
        <v>2.4659696192542909E-4</v>
      </c>
      <c r="N274" s="26"/>
      <c r="O274" s="26"/>
      <c r="P274" s="26"/>
      <c r="Q274" s="26"/>
    </row>
    <row r="275" spans="1:17" ht="39.950000000000003" customHeight="1">
      <c r="A275" s="26"/>
      <c r="B275" s="321">
        <v>55</v>
      </c>
      <c r="C275" s="324" t="s">
        <v>15</v>
      </c>
      <c r="D275" s="332">
        <f>Q59</f>
        <v>21086</v>
      </c>
      <c r="E275" s="47" t="s">
        <v>310</v>
      </c>
      <c r="F275" s="131" t="s">
        <v>311</v>
      </c>
      <c r="G275" s="131" t="s">
        <v>947</v>
      </c>
      <c r="H275" s="88">
        <v>3</v>
      </c>
      <c r="I275" s="89">
        <v>22742820</v>
      </c>
      <c r="J275" s="90">
        <v>264170</v>
      </c>
      <c r="K275" s="88">
        <f t="shared" si="61"/>
        <v>23006990</v>
      </c>
      <c r="L275" s="111">
        <f t="shared" si="59"/>
        <v>7668996.666666667</v>
      </c>
      <c r="M275" s="241">
        <f>IFERROR(H275/$Q$59,"-")</f>
        <v>1.4227449492554303E-4</v>
      </c>
      <c r="N275" s="26"/>
      <c r="O275" s="26"/>
      <c r="P275" s="26"/>
      <c r="Q275" s="26"/>
    </row>
    <row r="276" spans="1:17" ht="39.950000000000003" customHeight="1">
      <c r="A276" s="26"/>
      <c r="B276" s="322"/>
      <c r="C276" s="325"/>
      <c r="D276" s="333"/>
      <c r="E276" s="39" t="s">
        <v>123</v>
      </c>
      <c r="F276" s="132" t="s">
        <v>131</v>
      </c>
      <c r="G276" s="132" t="s">
        <v>413</v>
      </c>
      <c r="H276" s="40">
        <v>10</v>
      </c>
      <c r="I276" s="41">
        <v>68970520</v>
      </c>
      <c r="J276" s="42">
        <v>1071920</v>
      </c>
      <c r="K276" s="40">
        <f t="shared" si="61"/>
        <v>70042440</v>
      </c>
      <c r="L276" s="109">
        <f t="shared" si="59"/>
        <v>7004244</v>
      </c>
      <c r="M276" s="242">
        <f t="shared" ref="M276:M279" si="64">IFERROR(H276/$Q$59,"-")</f>
        <v>4.7424831641847674E-4</v>
      </c>
      <c r="N276" s="26"/>
      <c r="O276" s="26"/>
      <c r="P276" s="26"/>
      <c r="Q276" s="26"/>
    </row>
    <row r="277" spans="1:17" ht="39.950000000000003" customHeight="1">
      <c r="A277" s="26"/>
      <c r="B277" s="322"/>
      <c r="C277" s="325"/>
      <c r="D277" s="333"/>
      <c r="E277" s="39" t="s">
        <v>132</v>
      </c>
      <c r="F277" s="132" t="s">
        <v>140</v>
      </c>
      <c r="G277" s="132" t="s">
        <v>948</v>
      </c>
      <c r="H277" s="40">
        <v>9</v>
      </c>
      <c r="I277" s="41">
        <v>42727250</v>
      </c>
      <c r="J277" s="42">
        <v>17203770</v>
      </c>
      <c r="K277" s="40">
        <f t="shared" si="61"/>
        <v>59931020</v>
      </c>
      <c r="L277" s="109">
        <f t="shared" si="59"/>
        <v>6659002.222222222</v>
      </c>
      <c r="M277" s="242">
        <f t="shared" si="64"/>
        <v>4.2682348477662905E-4</v>
      </c>
      <c r="N277" s="26"/>
      <c r="O277" s="26"/>
      <c r="P277" s="26"/>
      <c r="Q277" s="26"/>
    </row>
    <row r="278" spans="1:17" ht="39.950000000000003" customHeight="1">
      <c r="A278" s="26"/>
      <c r="B278" s="322"/>
      <c r="C278" s="325"/>
      <c r="D278" s="333"/>
      <c r="E278" s="39" t="s">
        <v>320</v>
      </c>
      <c r="F278" s="132" t="s">
        <v>321</v>
      </c>
      <c r="G278" s="132" t="s">
        <v>777</v>
      </c>
      <c r="H278" s="40">
        <v>15</v>
      </c>
      <c r="I278" s="41">
        <v>80558210</v>
      </c>
      <c r="J278" s="42">
        <v>9312890</v>
      </c>
      <c r="K278" s="40">
        <f t="shared" si="61"/>
        <v>89871100</v>
      </c>
      <c r="L278" s="109">
        <f t="shared" si="59"/>
        <v>5991406.666666667</v>
      </c>
      <c r="M278" s="242">
        <f t="shared" si="64"/>
        <v>7.1137247462771511E-4</v>
      </c>
      <c r="N278" s="26"/>
      <c r="O278" s="26"/>
      <c r="P278" s="26"/>
      <c r="Q278" s="26"/>
    </row>
    <row r="279" spans="1:17" ht="39.950000000000003" customHeight="1" thickBot="1">
      <c r="A279" s="26"/>
      <c r="B279" s="323"/>
      <c r="C279" s="326"/>
      <c r="D279" s="334"/>
      <c r="E279" s="43" t="s">
        <v>134</v>
      </c>
      <c r="F279" s="133" t="s">
        <v>142</v>
      </c>
      <c r="G279" s="133" t="s">
        <v>949</v>
      </c>
      <c r="H279" s="44">
        <v>15</v>
      </c>
      <c r="I279" s="45">
        <v>67095210</v>
      </c>
      <c r="J279" s="46">
        <v>17453180</v>
      </c>
      <c r="K279" s="44">
        <f t="shared" si="61"/>
        <v>84548390</v>
      </c>
      <c r="L279" s="110">
        <f t="shared" si="59"/>
        <v>5636559.333333333</v>
      </c>
      <c r="M279" s="242">
        <f t="shared" si="64"/>
        <v>7.1137247462771511E-4</v>
      </c>
      <c r="N279" s="26"/>
      <c r="O279" s="26"/>
      <c r="P279" s="26"/>
      <c r="Q279" s="26"/>
    </row>
    <row r="280" spans="1:17" ht="39.950000000000003" customHeight="1">
      <c r="A280" s="26"/>
      <c r="B280" s="321">
        <v>56</v>
      </c>
      <c r="C280" s="324" t="s">
        <v>9</v>
      </c>
      <c r="D280" s="332">
        <f>Q60</f>
        <v>13466</v>
      </c>
      <c r="E280" s="47" t="s">
        <v>132</v>
      </c>
      <c r="F280" s="131" t="s">
        <v>140</v>
      </c>
      <c r="G280" s="131" t="s">
        <v>950</v>
      </c>
      <c r="H280" s="88">
        <v>6</v>
      </c>
      <c r="I280" s="89">
        <v>48335320</v>
      </c>
      <c r="J280" s="90">
        <v>10208320</v>
      </c>
      <c r="K280" s="88">
        <f t="shared" si="61"/>
        <v>58543640</v>
      </c>
      <c r="L280" s="111">
        <f t="shared" si="59"/>
        <v>9757273.333333334</v>
      </c>
      <c r="M280" s="241">
        <f>IFERROR(H280/$Q$60,"-")</f>
        <v>4.4556661220852519E-4</v>
      </c>
      <c r="N280" s="26"/>
      <c r="O280" s="26"/>
      <c r="P280" s="26"/>
      <c r="Q280" s="26"/>
    </row>
    <row r="281" spans="1:17" ht="39.950000000000003" customHeight="1">
      <c r="A281" s="26"/>
      <c r="B281" s="322"/>
      <c r="C281" s="325"/>
      <c r="D281" s="333"/>
      <c r="E281" s="39" t="s">
        <v>327</v>
      </c>
      <c r="F281" s="132" t="s">
        <v>328</v>
      </c>
      <c r="G281" s="132" t="s">
        <v>928</v>
      </c>
      <c r="H281" s="40">
        <v>1</v>
      </c>
      <c r="I281" s="41">
        <v>8512440</v>
      </c>
      <c r="J281" s="42">
        <v>354880</v>
      </c>
      <c r="K281" s="40">
        <f t="shared" si="61"/>
        <v>8867320</v>
      </c>
      <c r="L281" s="109">
        <f t="shared" si="59"/>
        <v>8867320</v>
      </c>
      <c r="M281" s="242">
        <f t="shared" ref="M281:M284" si="65">IFERROR(H281/$Q$60,"-")</f>
        <v>7.4261102034754194E-5</v>
      </c>
      <c r="N281" s="26"/>
      <c r="O281" s="26"/>
      <c r="P281" s="26"/>
      <c r="Q281" s="26"/>
    </row>
    <row r="282" spans="1:17" ht="39.950000000000003" customHeight="1">
      <c r="A282" s="26"/>
      <c r="B282" s="322"/>
      <c r="C282" s="325"/>
      <c r="D282" s="333"/>
      <c r="E282" s="39" t="s">
        <v>349</v>
      </c>
      <c r="F282" s="132" t="s">
        <v>350</v>
      </c>
      <c r="G282" s="132" t="s">
        <v>951</v>
      </c>
      <c r="H282" s="40">
        <v>1</v>
      </c>
      <c r="I282" s="41">
        <v>6393490</v>
      </c>
      <c r="J282" s="42">
        <v>602770</v>
      </c>
      <c r="K282" s="40">
        <f t="shared" si="61"/>
        <v>6996260</v>
      </c>
      <c r="L282" s="109">
        <f t="shared" si="59"/>
        <v>6996260</v>
      </c>
      <c r="M282" s="242">
        <f t="shared" si="65"/>
        <v>7.4261102034754194E-5</v>
      </c>
      <c r="N282" s="26"/>
      <c r="O282" s="26"/>
      <c r="P282" s="26"/>
      <c r="Q282" s="26"/>
    </row>
    <row r="283" spans="1:17" ht="39.950000000000003" customHeight="1">
      <c r="A283" s="26"/>
      <c r="B283" s="322"/>
      <c r="C283" s="325"/>
      <c r="D283" s="333"/>
      <c r="E283" s="39" t="s">
        <v>123</v>
      </c>
      <c r="F283" s="132" t="s">
        <v>131</v>
      </c>
      <c r="G283" s="132" t="s">
        <v>794</v>
      </c>
      <c r="H283" s="40">
        <v>6</v>
      </c>
      <c r="I283" s="41">
        <v>38947210</v>
      </c>
      <c r="J283" s="42">
        <v>1038700</v>
      </c>
      <c r="K283" s="40">
        <f t="shared" si="61"/>
        <v>39985910</v>
      </c>
      <c r="L283" s="109">
        <f t="shared" si="59"/>
        <v>6664318.333333333</v>
      </c>
      <c r="M283" s="242">
        <f t="shared" si="65"/>
        <v>4.4556661220852519E-4</v>
      </c>
      <c r="N283" s="26"/>
      <c r="O283" s="26"/>
      <c r="P283" s="26"/>
      <c r="Q283" s="26"/>
    </row>
    <row r="284" spans="1:17" ht="39.950000000000003" customHeight="1" thickBot="1">
      <c r="A284" s="26"/>
      <c r="B284" s="323"/>
      <c r="C284" s="326"/>
      <c r="D284" s="334"/>
      <c r="E284" s="43" t="s">
        <v>160</v>
      </c>
      <c r="F284" s="133" t="s">
        <v>161</v>
      </c>
      <c r="G284" s="133" t="s">
        <v>952</v>
      </c>
      <c r="H284" s="44">
        <v>14</v>
      </c>
      <c r="I284" s="45">
        <v>67358760</v>
      </c>
      <c r="J284" s="46">
        <v>13218990</v>
      </c>
      <c r="K284" s="44">
        <f t="shared" si="61"/>
        <v>80577750</v>
      </c>
      <c r="L284" s="110">
        <f t="shared" si="59"/>
        <v>5755553.5714285718</v>
      </c>
      <c r="M284" s="243">
        <f t="shared" si="65"/>
        <v>1.0396554284865587E-3</v>
      </c>
      <c r="N284" s="26"/>
      <c r="O284" s="26"/>
      <c r="P284" s="26"/>
      <c r="Q284" s="26"/>
    </row>
    <row r="285" spans="1:17" ht="39.950000000000003" customHeight="1">
      <c r="A285" s="26"/>
      <c r="B285" s="321">
        <v>57</v>
      </c>
      <c r="C285" s="324" t="s">
        <v>43</v>
      </c>
      <c r="D285" s="332">
        <f>Q61</f>
        <v>9612</v>
      </c>
      <c r="E285" s="47" t="s">
        <v>132</v>
      </c>
      <c r="F285" s="131" t="s">
        <v>140</v>
      </c>
      <c r="G285" s="131" t="s">
        <v>446</v>
      </c>
      <c r="H285" s="88">
        <v>4</v>
      </c>
      <c r="I285" s="89">
        <v>19468170</v>
      </c>
      <c r="J285" s="90">
        <v>14300080</v>
      </c>
      <c r="K285" s="88">
        <f t="shared" si="61"/>
        <v>33768250</v>
      </c>
      <c r="L285" s="111">
        <f t="shared" si="59"/>
        <v>8442062.5</v>
      </c>
      <c r="M285" s="241">
        <f>IFERROR(H285/$Q$61,"-")</f>
        <v>4.1614648356221392E-4</v>
      </c>
      <c r="N285" s="26"/>
      <c r="O285" s="26"/>
      <c r="P285" s="26"/>
      <c r="Q285" s="26"/>
    </row>
    <row r="286" spans="1:17" ht="39.950000000000003" customHeight="1">
      <c r="A286" s="26"/>
      <c r="B286" s="322"/>
      <c r="C286" s="325"/>
      <c r="D286" s="333"/>
      <c r="E286" s="39" t="s">
        <v>130</v>
      </c>
      <c r="F286" s="132" t="s">
        <v>248</v>
      </c>
      <c r="G286" s="132" t="s">
        <v>175</v>
      </c>
      <c r="H286" s="40">
        <v>2</v>
      </c>
      <c r="I286" s="41">
        <v>12770140</v>
      </c>
      <c r="J286" s="42">
        <v>42730</v>
      </c>
      <c r="K286" s="40">
        <f t="shared" si="61"/>
        <v>12812870</v>
      </c>
      <c r="L286" s="109">
        <f t="shared" si="59"/>
        <v>6406435</v>
      </c>
      <c r="M286" s="242">
        <f t="shared" ref="M286:M289" si="66">IFERROR(H286/$Q$61,"-")</f>
        <v>2.0807324178110696E-4</v>
      </c>
      <c r="N286" s="26"/>
      <c r="O286" s="26"/>
      <c r="P286" s="26"/>
      <c r="Q286" s="26"/>
    </row>
    <row r="287" spans="1:17" ht="39.950000000000003" customHeight="1">
      <c r="A287" s="26"/>
      <c r="B287" s="322"/>
      <c r="C287" s="325"/>
      <c r="D287" s="333"/>
      <c r="E287" s="39" t="s">
        <v>283</v>
      </c>
      <c r="F287" s="132" t="s">
        <v>284</v>
      </c>
      <c r="G287" s="132" t="s">
        <v>312</v>
      </c>
      <c r="H287" s="40">
        <v>1</v>
      </c>
      <c r="I287" s="41">
        <v>5804340</v>
      </c>
      <c r="J287" s="42">
        <v>51160</v>
      </c>
      <c r="K287" s="40">
        <f t="shared" si="61"/>
        <v>5855500</v>
      </c>
      <c r="L287" s="109">
        <f t="shared" si="59"/>
        <v>5855500</v>
      </c>
      <c r="M287" s="242">
        <f t="shared" si="66"/>
        <v>1.0403662089055348E-4</v>
      </c>
      <c r="N287" s="26"/>
      <c r="O287" s="26"/>
      <c r="P287" s="26"/>
      <c r="Q287" s="26"/>
    </row>
    <row r="288" spans="1:17" ht="39.950000000000003" customHeight="1">
      <c r="A288" s="26"/>
      <c r="B288" s="322"/>
      <c r="C288" s="325"/>
      <c r="D288" s="333"/>
      <c r="E288" s="39" t="s">
        <v>156</v>
      </c>
      <c r="F288" s="132" t="s">
        <v>157</v>
      </c>
      <c r="G288" s="132" t="s">
        <v>953</v>
      </c>
      <c r="H288" s="40">
        <v>3</v>
      </c>
      <c r="I288" s="41">
        <v>17472840</v>
      </c>
      <c r="J288" s="42">
        <v>0</v>
      </c>
      <c r="K288" s="40">
        <f t="shared" si="61"/>
        <v>17472840</v>
      </c>
      <c r="L288" s="109">
        <f t="shared" si="59"/>
        <v>5824280</v>
      </c>
      <c r="M288" s="242">
        <f t="shared" si="66"/>
        <v>3.1210986267166043E-4</v>
      </c>
      <c r="N288" s="26"/>
      <c r="O288" s="26"/>
      <c r="P288" s="26"/>
      <c r="Q288" s="26"/>
    </row>
    <row r="289" spans="1:17" ht="39.950000000000003" customHeight="1" thickBot="1">
      <c r="A289" s="26"/>
      <c r="B289" s="323"/>
      <c r="C289" s="326"/>
      <c r="D289" s="334"/>
      <c r="E289" s="43" t="s">
        <v>152</v>
      </c>
      <c r="F289" s="133" t="s">
        <v>153</v>
      </c>
      <c r="G289" s="133" t="s">
        <v>954</v>
      </c>
      <c r="H289" s="44">
        <v>16</v>
      </c>
      <c r="I289" s="45">
        <v>92627870</v>
      </c>
      <c r="J289" s="46">
        <v>432290</v>
      </c>
      <c r="K289" s="44">
        <f t="shared" si="61"/>
        <v>93060160</v>
      </c>
      <c r="L289" s="110">
        <f t="shared" si="59"/>
        <v>5816260</v>
      </c>
      <c r="M289" s="242">
        <f t="shared" si="66"/>
        <v>1.6645859342488557E-3</v>
      </c>
      <c r="N289" s="26"/>
      <c r="O289" s="26"/>
      <c r="P289" s="26"/>
      <c r="Q289" s="26"/>
    </row>
    <row r="290" spans="1:17" ht="50.1" customHeight="1">
      <c r="A290" s="26"/>
      <c r="B290" s="321">
        <v>58</v>
      </c>
      <c r="C290" s="324" t="s">
        <v>25</v>
      </c>
      <c r="D290" s="332">
        <f>Q62</f>
        <v>11221</v>
      </c>
      <c r="E290" s="47" t="s">
        <v>134</v>
      </c>
      <c r="F290" s="131" t="s">
        <v>142</v>
      </c>
      <c r="G290" s="131" t="s">
        <v>955</v>
      </c>
      <c r="H290" s="88">
        <v>12</v>
      </c>
      <c r="I290" s="89">
        <v>75477690</v>
      </c>
      <c r="J290" s="90">
        <v>14732520</v>
      </c>
      <c r="K290" s="88">
        <f t="shared" si="61"/>
        <v>90210210</v>
      </c>
      <c r="L290" s="111">
        <f t="shared" si="59"/>
        <v>7517517.5</v>
      </c>
      <c r="M290" s="241">
        <f>IFERROR(H290/$Q$62,"-")</f>
        <v>1.0694234025487924E-3</v>
      </c>
      <c r="N290" s="26"/>
      <c r="O290" s="26"/>
      <c r="P290" s="26"/>
      <c r="Q290" s="26"/>
    </row>
    <row r="291" spans="1:17" ht="39.950000000000003" customHeight="1">
      <c r="A291" s="26"/>
      <c r="B291" s="322"/>
      <c r="C291" s="325"/>
      <c r="D291" s="333"/>
      <c r="E291" s="39" t="s">
        <v>299</v>
      </c>
      <c r="F291" s="132" t="s">
        <v>300</v>
      </c>
      <c r="G291" s="132" t="s">
        <v>886</v>
      </c>
      <c r="H291" s="40">
        <v>1</v>
      </c>
      <c r="I291" s="41">
        <v>7248970</v>
      </c>
      <c r="J291" s="42">
        <v>4640</v>
      </c>
      <c r="K291" s="40">
        <f t="shared" si="61"/>
        <v>7253610</v>
      </c>
      <c r="L291" s="109">
        <f t="shared" si="59"/>
        <v>7253610</v>
      </c>
      <c r="M291" s="242">
        <f t="shared" ref="M291:M294" si="67">IFERROR(H291/$Q$62,"-")</f>
        <v>8.9118616879066041E-5</v>
      </c>
      <c r="N291" s="26"/>
      <c r="O291" s="26"/>
      <c r="P291" s="26"/>
      <c r="Q291" s="26"/>
    </row>
    <row r="292" spans="1:17" ht="39.950000000000003" customHeight="1">
      <c r="A292" s="26"/>
      <c r="B292" s="322"/>
      <c r="C292" s="325"/>
      <c r="D292" s="333"/>
      <c r="E292" s="39" t="s">
        <v>123</v>
      </c>
      <c r="F292" s="132" t="s">
        <v>131</v>
      </c>
      <c r="G292" s="132" t="s">
        <v>445</v>
      </c>
      <c r="H292" s="40">
        <v>3</v>
      </c>
      <c r="I292" s="41">
        <v>20137540</v>
      </c>
      <c r="J292" s="42">
        <v>852640</v>
      </c>
      <c r="K292" s="40">
        <f t="shared" si="61"/>
        <v>20990180</v>
      </c>
      <c r="L292" s="109">
        <f t="shared" si="59"/>
        <v>6996726.666666667</v>
      </c>
      <c r="M292" s="242">
        <f t="shared" si="67"/>
        <v>2.6735585063719809E-4</v>
      </c>
      <c r="N292" s="26"/>
      <c r="O292" s="26"/>
      <c r="P292" s="26"/>
      <c r="Q292" s="26"/>
    </row>
    <row r="293" spans="1:17" ht="39.950000000000003" customHeight="1">
      <c r="A293" s="26"/>
      <c r="B293" s="322"/>
      <c r="C293" s="325"/>
      <c r="D293" s="333"/>
      <c r="E293" s="39" t="s">
        <v>122</v>
      </c>
      <c r="F293" s="132" t="s">
        <v>138</v>
      </c>
      <c r="G293" s="132" t="s">
        <v>287</v>
      </c>
      <c r="H293" s="40">
        <v>44</v>
      </c>
      <c r="I293" s="41">
        <v>135000230</v>
      </c>
      <c r="J293" s="42">
        <v>134958170</v>
      </c>
      <c r="K293" s="40">
        <f t="shared" si="61"/>
        <v>269958400</v>
      </c>
      <c r="L293" s="109">
        <f t="shared" si="59"/>
        <v>6135418.1818181816</v>
      </c>
      <c r="M293" s="242">
        <f t="shared" si="67"/>
        <v>3.9212191426789052E-3</v>
      </c>
      <c r="N293" s="26"/>
      <c r="O293" s="26"/>
      <c r="P293" s="26"/>
      <c r="Q293" s="26"/>
    </row>
    <row r="294" spans="1:17" ht="39.950000000000003" customHeight="1" thickBot="1">
      <c r="A294" s="26"/>
      <c r="B294" s="323"/>
      <c r="C294" s="326"/>
      <c r="D294" s="334"/>
      <c r="E294" s="43" t="s">
        <v>297</v>
      </c>
      <c r="F294" s="133" t="s">
        <v>298</v>
      </c>
      <c r="G294" s="133" t="s">
        <v>956</v>
      </c>
      <c r="H294" s="44">
        <v>21</v>
      </c>
      <c r="I294" s="45">
        <v>64789630</v>
      </c>
      <c r="J294" s="46">
        <v>51720390</v>
      </c>
      <c r="K294" s="44">
        <f t="shared" si="61"/>
        <v>116510020</v>
      </c>
      <c r="L294" s="110">
        <f t="shared" si="59"/>
        <v>5548096.1904761903</v>
      </c>
      <c r="M294" s="242">
        <f t="shared" si="67"/>
        <v>1.8714909544603868E-3</v>
      </c>
      <c r="N294" s="26"/>
      <c r="O294" s="26"/>
      <c r="P294" s="26"/>
      <c r="Q294" s="26"/>
    </row>
    <row r="295" spans="1:17" ht="39.950000000000003" customHeight="1">
      <c r="A295" s="26"/>
      <c r="B295" s="321">
        <v>59</v>
      </c>
      <c r="C295" s="324" t="s">
        <v>20</v>
      </c>
      <c r="D295" s="332">
        <f>Q63</f>
        <v>80159</v>
      </c>
      <c r="E295" s="47" t="s">
        <v>243</v>
      </c>
      <c r="F295" s="131" t="s">
        <v>244</v>
      </c>
      <c r="G295" s="131" t="s">
        <v>245</v>
      </c>
      <c r="H295" s="88">
        <v>1</v>
      </c>
      <c r="I295" s="89">
        <v>7081840</v>
      </c>
      <c r="J295" s="90">
        <v>0</v>
      </c>
      <c r="K295" s="88">
        <f t="shared" si="61"/>
        <v>7081840</v>
      </c>
      <c r="L295" s="111">
        <f t="shared" si="59"/>
        <v>7081840</v>
      </c>
      <c r="M295" s="241">
        <f>IFERROR(H295/$Q$63,"-")</f>
        <v>1.2475205529011091E-5</v>
      </c>
      <c r="N295" s="26"/>
      <c r="O295" s="26"/>
      <c r="P295" s="26"/>
      <c r="Q295" s="26"/>
    </row>
    <row r="296" spans="1:17" ht="39.950000000000003" customHeight="1">
      <c r="A296" s="26"/>
      <c r="B296" s="322"/>
      <c r="C296" s="325"/>
      <c r="D296" s="333"/>
      <c r="E296" s="39" t="s">
        <v>123</v>
      </c>
      <c r="F296" s="132" t="s">
        <v>131</v>
      </c>
      <c r="G296" s="132" t="s">
        <v>957</v>
      </c>
      <c r="H296" s="40">
        <v>33</v>
      </c>
      <c r="I296" s="41">
        <v>226808270</v>
      </c>
      <c r="J296" s="42">
        <v>4813400</v>
      </c>
      <c r="K296" s="40">
        <f t="shared" si="61"/>
        <v>231621670</v>
      </c>
      <c r="L296" s="109">
        <f t="shared" si="59"/>
        <v>7018838.4848484844</v>
      </c>
      <c r="M296" s="242">
        <f t="shared" ref="M296:M299" si="68">IFERROR(H296/$Q$63,"-")</f>
        <v>4.1168178245736599E-4</v>
      </c>
      <c r="N296" s="26"/>
      <c r="O296" s="26"/>
      <c r="P296" s="26"/>
      <c r="Q296" s="26"/>
    </row>
    <row r="297" spans="1:17" ht="39.950000000000003" customHeight="1">
      <c r="A297" s="26"/>
      <c r="B297" s="322"/>
      <c r="C297" s="325"/>
      <c r="D297" s="333"/>
      <c r="E297" s="39" t="s">
        <v>132</v>
      </c>
      <c r="F297" s="132" t="s">
        <v>140</v>
      </c>
      <c r="G297" s="132" t="s">
        <v>251</v>
      </c>
      <c r="H297" s="40">
        <v>26</v>
      </c>
      <c r="I297" s="41">
        <v>114907440</v>
      </c>
      <c r="J297" s="42">
        <v>45853120</v>
      </c>
      <c r="K297" s="40">
        <f t="shared" si="61"/>
        <v>160760560</v>
      </c>
      <c r="L297" s="109">
        <f t="shared" si="59"/>
        <v>6183098.461538462</v>
      </c>
      <c r="M297" s="242">
        <f t="shared" si="68"/>
        <v>3.2435534375428835E-4</v>
      </c>
      <c r="N297" s="26"/>
      <c r="O297" s="26"/>
      <c r="P297" s="26"/>
      <c r="Q297" s="26"/>
    </row>
    <row r="298" spans="1:17" ht="39.950000000000003" customHeight="1">
      <c r="A298" s="26"/>
      <c r="B298" s="322"/>
      <c r="C298" s="325"/>
      <c r="D298" s="333"/>
      <c r="E298" s="39" t="s">
        <v>124</v>
      </c>
      <c r="F298" s="132" t="s">
        <v>139</v>
      </c>
      <c r="G298" s="132" t="s">
        <v>958</v>
      </c>
      <c r="H298" s="40">
        <v>12</v>
      </c>
      <c r="I298" s="41">
        <v>69611250</v>
      </c>
      <c r="J298" s="42">
        <v>3276920</v>
      </c>
      <c r="K298" s="40">
        <f t="shared" si="61"/>
        <v>72888170</v>
      </c>
      <c r="L298" s="109">
        <f t="shared" si="59"/>
        <v>6074014.166666667</v>
      </c>
      <c r="M298" s="242">
        <f t="shared" si="68"/>
        <v>1.4970246634813308E-4</v>
      </c>
      <c r="N298" s="26"/>
      <c r="O298" s="26"/>
      <c r="P298" s="26"/>
      <c r="Q298" s="26"/>
    </row>
    <row r="299" spans="1:17" ht="39.950000000000003" customHeight="1" thickBot="1">
      <c r="A299" s="26"/>
      <c r="B299" s="323"/>
      <c r="C299" s="326"/>
      <c r="D299" s="334"/>
      <c r="E299" s="43" t="s">
        <v>134</v>
      </c>
      <c r="F299" s="133" t="s">
        <v>142</v>
      </c>
      <c r="G299" s="133" t="s">
        <v>770</v>
      </c>
      <c r="H299" s="44">
        <v>74</v>
      </c>
      <c r="I299" s="45">
        <v>253447450</v>
      </c>
      <c r="J299" s="46">
        <v>177929850</v>
      </c>
      <c r="K299" s="44">
        <f t="shared" si="61"/>
        <v>431377300</v>
      </c>
      <c r="L299" s="110">
        <f t="shared" si="59"/>
        <v>5829422.9729729732</v>
      </c>
      <c r="M299" s="242">
        <f t="shared" si="68"/>
        <v>9.2316520914682073E-4</v>
      </c>
      <c r="N299" s="26"/>
      <c r="O299" s="26"/>
      <c r="P299" s="26"/>
      <c r="Q299" s="26"/>
    </row>
    <row r="300" spans="1:17" ht="39.950000000000003" customHeight="1">
      <c r="A300" s="26"/>
      <c r="B300" s="321">
        <v>60</v>
      </c>
      <c r="C300" s="324" t="s">
        <v>44</v>
      </c>
      <c r="D300" s="332">
        <f>Q64</f>
        <v>10569</v>
      </c>
      <c r="E300" s="47" t="s">
        <v>341</v>
      </c>
      <c r="F300" s="131" t="s">
        <v>342</v>
      </c>
      <c r="G300" s="131" t="s">
        <v>801</v>
      </c>
      <c r="H300" s="88">
        <v>1</v>
      </c>
      <c r="I300" s="89">
        <v>7114780</v>
      </c>
      <c r="J300" s="90">
        <v>311700</v>
      </c>
      <c r="K300" s="88">
        <f t="shared" si="61"/>
        <v>7426480</v>
      </c>
      <c r="L300" s="111">
        <f t="shared" si="59"/>
        <v>7426480</v>
      </c>
      <c r="M300" s="241">
        <f>IFERROR(H300/$Q$64,"-")</f>
        <v>9.4616330778692404E-5</v>
      </c>
      <c r="N300" s="26"/>
      <c r="O300" s="26"/>
      <c r="P300" s="26"/>
      <c r="Q300" s="26"/>
    </row>
    <row r="301" spans="1:17" ht="39.950000000000003" customHeight="1">
      <c r="A301" s="26"/>
      <c r="B301" s="322"/>
      <c r="C301" s="325"/>
      <c r="D301" s="333"/>
      <c r="E301" s="39" t="s">
        <v>135</v>
      </c>
      <c r="F301" s="132" t="s">
        <v>143</v>
      </c>
      <c r="G301" s="132" t="s">
        <v>282</v>
      </c>
      <c r="H301" s="40">
        <v>2</v>
      </c>
      <c r="I301" s="41">
        <v>14714960</v>
      </c>
      <c r="J301" s="42">
        <v>102300</v>
      </c>
      <c r="K301" s="40">
        <f t="shared" si="61"/>
        <v>14817260</v>
      </c>
      <c r="L301" s="109">
        <f t="shared" si="59"/>
        <v>7408630</v>
      </c>
      <c r="M301" s="242">
        <f t="shared" ref="M301:M304" si="69">IFERROR(H301/$Q$64,"-")</f>
        <v>1.8923266155738481E-4</v>
      </c>
      <c r="N301" s="26"/>
      <c r="O301" s="26"/>
      <c r="P301" s="26"/>
      <c r="Q301" s="26"/>
    </row>
    <row r="302" spans="1:17" ht="39.950000000000003" customHeight="1">
      <c r="A302" s="26"/>
      <c r="B302" s="322"/>
      <c r="C302" s="325"/>
      <c r="D302" s="333"/>
      <c r="E302" s="39" t="s">
        <v>154</v>
      </c>
      <c r="F302" s="132" t="s">
        <v>242</v>
      </c>
      <c r="G302" s="132" t="s">
        <v>155</v>
      </c>
      <c r="H302" s="40">
        <v>3</v>
      </c>
      <c r="I302" s="41">
        <v>19680380</v>
      </c>
      <c r="J302" s="42">
        <v>30980</v>
      </c>
      <c r="K302" s="40">
        <f t="shared" si="61"/>
        <v>19711360</v>
      </c>
      <c r="L302" s="109">
        <f t="shared" si="59"/>
        <v>6570453.333333333</v>
      </c>
      <c r="M302" s="242">
        <f t="shared" si="69"/>
        <v>2.838489923360772E-4</v>
      </c>
      <c r="N302" s="26"/>
      <c r="O302" s="26"/>
      <c r="P302" s="26"/>
      <c r="Q302" s="26"/>
    </row>
    <row r="303" spans="1:17" ht="39.950000000000003" customHeight="1">
      <c r="A303" s="26"/>
      <c r="B303" s="322"/>
      <c r="C303" s="325"/>
      <c r="D303" s="333"/>
      <c r="E303" s="39" t="s">
        <v>330</v>
      </c>
      <c r="F303" s="132" t="s">
        <v>331</v>
      </c>
      <c r="G303" s="132" t="s">
        <v>959</v>
      </c>
      <c r="H303" s="40">
        <v>4</v>
      </c>
      <c r="I303" s="41">
        <v>25810490</v>
      </c>
      <c r="J303" s="42">
        <v>461940</v>
      </c>
      <c r="K303" s="40">
        <f t="shared" si="61"/>
        <v>26272430</v>
      </c>
      <c r="L303" s="109">
        <f t="shared" si="59"/>
        <v>6568107.5</v>
      </c>
      <c r="M303" s="242">
        <f t="shared" si="69"/>
        <v>3.7846532311476962E-4</v>
      </c>
      <c r="N303" s="26"/>
      <c r="O303" s="26"/>
      <c r="P303" s="26"/>
      <c r="Q303" s="26"/>
    </row>
    <row r="304" spans="1:17" ht="39.950000000000003" customHeight="1" thickBot="1">
      <c r="A304" s="26"/>
      <c r="B304" s="323"/>
      <c r="C304" s="326"/>
      <c r="D304" s="334"/>
      <c r="E304" s="43" t="s">
        <v>436</v>
      </c>
      <c r="F304" s="133" t="s">
        <v>437</v>
      </c>
      <c r="G304" s="133" t="s">
        <v>449</v>
      </c>
      <c r="H304" s="44">
        <v>1</v>
      </c>
      <c r="I304" s="45">
        <v>6370360</v>
      </c>
      <c r="J304" s="46">
        <v>37740</v>
      </c>
      <c r="K304" s="44">
        <f t="shared" si="61"/>
        <v>6408100</v>
      </c>
      <c r="L304" s="110">
        <f t="shared" si="59"/>
        <v>6408100</v>
      </c>
      <c r="M304" s="243">
        <f t="shared" si="69"/>
        <v>9.4616330778692404E-5</v>
      </c>
      <c r="N304" s="26"/>
      <c r="O304" s="26"/>
      <c r="P304" s="26"/>
      <c r="Q304" s="26"/>
    </row>
    <row r="305" spans="1:17" ht="39.950000000000003" customHeight="1">
      <c r="A305" s="26"/>
      <c r="B305" s="321">
        <v>61</v>
      </c>
      <c r="C305" s="324" t="s">
        <v>16</v>
      </c>
      <c r="D305" s="332">
        <f>Q65</f>
        <v>9287</v>
      </c>
      <c r="E305" s="47" t="s">
        <v>156</v>
      </c>
      <c r="F305" s="131" t="s">
        <v>157</v>
      </c>
      <c r="G305" s="131" t="s">
        <v>960</v>
      </c>
      <c r="H305" s="88">
        <v>1</v>
      </c>
      <c r="I305" s="89">
        <v>6359580</v>
      </c>
      <c r="J305" s="90">
        <v>0</v>
      </c>
      <c r="K305" s="88">
        <f t="shared" si="61"/>
        <v>6359580</v>
      </c>
      <c r="L305" s="111">
        <f t="shared" si="59"/>
        <v>6359580</v>
      </c>
      <c r="M305" s="241">
        <f>IFERROR(H305/$Q$65,"-")</f>
        <v>1.076773985140519E-4</v>
      </c>
      <c r="N305" s="26"/>
      <c r="O305" s="26"/>
      <c r="P305" s="26"/>
      <c r="Q305" s="26"/>
    </row>
    <row r="306" spans="1:17" ht="39.950000000000003" customHeight="1">
      <c r="A306" s="26"/>
      <c r="B306" s="322"/>
      <c r="C306" s="325"/>
      <c r="D306" s="333"/>
      <c r="E306" s="39" t="s">
        <v>122</v>
      </c>
      <c r="F306" s="132" t="s">
        <v>138</v>
      </c>
      <c r="G306" s="132" t="s">
        <v>292</v>
      </c>
      <c r="H306" s="40">
        <v>51</v>
      </c>
      <c r="I306" s="41">
        <v>152356640</v>
      </c>
      <c r="J306" s="42">
        <v>160129650</v>
      </c>
      <c r="K306" s="40">
        <f t="shared" si="61"/>
        <v>312486290</v>
      </c>
      <c r="L306" s="109">
        <f t="shared" si="59"/>
        <v>6127182.1568627451</v>
      </c>
      <c r="M306" s="242">
        <f t="shared" ref="M306:M309" si="70">IFERROR(H306/$Q$65,"-")</f>
        <v>5.4915473242166469E-3</v>
      </c>
      <c r="N306" s="26"/>
      <c r="O306" s="26"/>
      <c r="P306" s="26"/>
      <c r="Q306" s="26"/>
    </row>
    <row r="307" spans="1:17" ht="39.950000000000003" customHeight="1">
      <c r="A307" s="26"/>
      <c r="B307" s="322"/>
      <c r="C307" s="325"/>
      <c r="D307" s="333"/>
      <c r="E307" s="39" t="s">
        <v>134</v>
      </c>
      <c r="F307" s="132" t="s">
        <v>142</v>
      </c>
      <c r="G307" s="132" t="s">
        <v>961</v>
      </c>
      <c r="H307" s="40">
        <v>12</v>
      </c>
      <c r="I307" s="41">
        <v>52150230</v>
      </c>
      <c r="J307" s="42">
        <v>14543030</v>
      </c>
      <c r="K307" s="40">
        <f t="shared" si="61"/>
        <v>66693260</v>
      </c>
      <c r="L307" s="109">
        <f t="shared" si="59"/>
        <v>5557771.666666667</v>
      </c>
      <c r="M307" s="242">
        <f t="shared" si="70"/>
        <v>1.2921287821686229E-3</v>
      </c>
      <c r="N307" s="26"/>
      <c r="O307" s="26"/>
      <c r="P307" s="26"/>
      <c r="Q307" s="26"/>
    </row>
    <row r="308" spans="1:17" ht="39.950000000000003" customHeight="1">
      <c r="A308" s="26"/>
      <c r="B308" s="322"/>
      <c r="C308" s="325"/>
      <c r="D308" s="333"/>
      <c r="E308" s="39" t="s">
        <v>123</v>
      </c>
      <c r="F308" s="132" t="s">
        <v>131</v>
      </c>
      <c r="G308" s="132" t="s">
        <v>962</v>
      </c>
      <c r="H308" s="40">
        <v>2</v>
      </c>
      <c r="I308" s="41">
        <v>9856770</v>
      </c>
      <c r="J308" s="42">
        <v>572170</v>
      </c>
      <c r="K308" s="40">
        <f t="shared" si="61"/>
        <v>10428940</v>
      </c>
      <c r="L308" s="109">
        <f t="shared" si="59"/>
        <v>5214470</v>
      </c>
      <c r="M308" s="242">
        <f t="shared" si="70"/>
        <v>2.1535479702810379E-4</v>
      </c>
      <c r="N308" s="26"/>
      <c r="O308" s="26"/>
      <c r="P308" s="26"/>
      <c r="Q308" s="26"/>
    </row>
    <row r="309" spans="1:17" ht="39.950000000000003" customHeight="1" thickBot="1">
      <c r="A309" s="26"/>
      <c r="B309" s="323"/>
      <c r="C309" s="326"/>
      <c r="D309" s="334"/>
      <c r="E309" s="43" t="s">
        <v>436</v>
      </c>
      <c r="F309" s="133" t="s">
        <v>437</v>
      </c>
      <c r="G309" s="133" t="s">
        <v>438</v>
      </c>
      <c r="H309" s="44">
        <v>1</v>
      </c>
      <c r="I309" s="45">
        <v>5093260</v>
      </c>
      <c r="J309" s="46">
        <v>0</v>
      </c>
      <c r="K309" s="44">
        <f t="shared" si="61"/>
        <v>5093260</v>
      </c>
      <c r="L309" s="110">
        <f t="shared" si="59"/>
        <v>5093260</v>
      </c>
      <c r="M309" s="242">
        <f t="shared" si="70"/>
        <v>1.076773985140519E-4</v>
      </c>
      <c r="N309" s="26"/>
      <c r="O309" s="26"/>
      <c r="P309" s="26"/>
      <c r="Q309" s="26"/>
    </row>
    <row r="310" spans="1:17" ht="39.950000000000003" customHeight="1">
      <c r="A310" s="26"/>
      <c r="B310" s="321">
        <v>62</v>
      </c>
      <c r="C310" s="324" t="s">
        <v>17</v>
      </c>
      <c r="D310" s="332">
        <f>Q66</f>
        <v>13662</v>
      </c>
      <c r="E310" s="47" t="s">
        <v>299</v>
      </c>
      <c r="F310" s="131" t="s">
        <v>300</v>
      </c>
      <c r="G310" s="131" t="s">
        <v>963</v>
      </c>
      <c r="H310" s="88">
        <v>4</v>
      </c>
      <c r="I310" s="89">
        <v>31531310</v>
      </c>
      <c r="J310" s="90">
        <v>200860</v>
      </c>
      <c r="K310" s="88">
        <f t="shared" si="61"/>
        <v>31732170</v>
      </c>
      <c r="L310" s="111">
        <f t="shared" si="59"/>
        <v>7933042.5</v>
      </c>
      <c r="M310" s="241">
        <f>IFERROR(H310/$Q$66,"-")</f>
        <v>2.9278290147855365E-4</v>
      </c>
      <c r="N310" s="26"/>
      <c r="O310" s="26"/>
      <c r="P310" s="26"/>
      <c r="Q310" s="26"/>
    </row>
    <row r="311" spans="1:17" ht="39.950000000000003" customHeight="1">
      <c r="A311" s="26"/>
      <c r="B311" s="322"/>
      <c r="C311" s="325"/>
      <c r="D311" s="333"/>
      <c r="E311" s="39" t="s">
        <v>124</v>
      </c>
      <c r="F311" s="132" t="s">
        <v>139</v>
      </c>
      <c r="G311" s="132" t="s">
        <v>176</v>
      </c>
      <c r="H311" s="40">
        <v>1</v>
      </c>
      <c r="I311" s="41">
        <v>7029160</v>
      </c>
      <c r="J311" s="42">
        <v>0</v>
      </c>
      <c r="K311" s="40">
        <f t="shared" si="61"/>
        <v>7029160</v>
      </c>
      <c r="L311" s="109">
        <f t="shared" si="59"/>
        <v>7029160</v>
      </c>
      <c r="M311" s="242">
        <f t="shared" ref="M311:M314" si="71">IFERROR(H311/$Q$66,"-")</f>
        <v>7.3195725369638412E-5</v>
      </c>
      <c r="N311" s="26"/>
      <c r="O311" s="26"/>
      <c r="P311" s="26"/>
      <c r="Q311" s="26"/>
    </row>
    <row r="312" spans="1:17" ht="39.950000000000003" customHeight="1">
      <c r="A312" s="26"/>
      <c r="B312" s="322"/>
      <c r="C312" s="325"/>
      <c r="D312" s="333"/>
      <c r="E312" s="39" t="s">
        <v>132</v>
      </c>
      <c r="F312" s="132" t="s">
        <v>140</v>
      </c>
      <c r="G312" s="132" t="s">
        <v>895</v>
      </c>
      <c r="H312" s="40">
        <v>8</v>
      </c>
      <c r="I312" s="41">
        <v>24154930</v>
      </c>
      <c r="J312" s="42">
        <v>30003040</v>
      </c>
      <c r="K312" s="40">
        <f t="shared" si="61"/>
        <v>54157970</v>
      </c>
      <c r="L312" s="109">
        <f t="shared" si="59"/>
        <v>6769746.25</v>
      </c>
      <c r="M312" s="242">
        <f t="shared" si="71"/>
        <v>5.8556580295710729E-4</v>
      </c>
      <c r="N312" s="26"/>
      <c r="O312" s="26"/>
      <c r="P312" s="26"/>
      <c r="Q312" s="26"/>
    </row>
    <row r="313" spans="1:17" ht="39.950000000000003" customHeight="1">
      <c r="A313" s="26"/>
      <c r="B313" s="322"/>
      <c r="C313" s="325"/>
      <c r="D313" s="333"/>
      <c r="E313" s="39" t="s">
        <v>152</v>
      </c>
      <c r="F313" s="132" t="s">
        <v>153</v>
      </c>
      <c r="G313" s="132" t="s">
        <v>883</v>
      </c>
      <c r="H313" s="40">
        <v>4</v>
      </c>
      <c r="I313" s="41">
        <v>25442260</v>
      </c>
      <c r="J313" s="42">
        <v>0</v>
      </c>
      <c r="K313" s="40">
        <f t="shared" si="61"/>
        <v>25442260</v>
      </c>
      <c r="L313" s="109">
        <f t="shared" si="59"/>
        <v>6360565</v>
      </c>
      <c r="M313" s="242">
        <f t="shared" si="71"/>
        <v>2.9278290147855365E-4</v>
      </c>
      <c r="N313" s="26"/>
      <c r="O313" s="26"/>
      <c r="P313" s="26"/>
      <c r="Q313" s="26"/>
    </row>
    <row r="314" spans="1:17" ht="39.950000000000003" customHeight="1" thickBot="1">
      <c r="A314" s="26"/>
      <c r="B314" s="323"/>
      <c r="C314" s="326"/>
      <c r="D314" s="334"/>
      <c r="E314" s="43" t="s">
        <v>156</v>
      </c>
      <c r="F314" s="133" t="s">
        <v>157</v>
      </c>
      <c r="G314" s="133" t="s">
        <v>804</v>
      </c>
      <c r="H314" s="44">
        <v>1</v>
      </c>
      <c r="I314" s="45">
        <v>5747840</v>
      </c>
      <c r="J314" s="46">
        <v>60290</v>
      </c>
      <c r="K314" s="44">
        <f t="shared" si="61"/>
        <v>5808130</v>
      </c>
      <c r="L314" s="110">
        <f t="shared" si="59"/>
        <v>5808130</v>
      </c>
      <c r="M314" s="242">
        <f t="shared" si="71"/>
        <v>7.3195725369638412E-5</v>
      </c>
      <c r="N314" s="26"/>
      <c r="O314" s="26"/>
      <c r="P314" s="26"/>
      <c r="Q314" s="26"/>
    </row>
    <row r="315" spans="1:17" ht="39.950000000000003" customHeight="1">
      <c r="A315" s="26"/>
      <c r="B315" s="321">
        <v>63</v>
      </c>
      <c r="C315" s="324" t="s">
        <v>26</v>
      </c>
      <c r="D315" s="332">
        <f>Q67</f>
        <v>9933</v>
      </c>
      <c r="E315" s="47" t="s">
        <v>132</v>
      </c>
      <c r="F315" s="131" t="s">
        <v>140</v>
      </c>
      <c r="G315" s="131" t="s">
        <v>319</v>
      </c>
      <c r="H315" s="88">
        <v>2</v>
      </c>
      <c r="I315" s="89">
        <v>13975560</v>
      </c>
      <c r="J315" s="90">
        <v>5818550</v>
      </c>
      <c r="K315" s="88">
        <f t="shared" si="61"/>
        <v>19794110</v>
      </c>
      <c r="L315" s="111">
        <f t="shared" si="59"/>
        <v>9897055</v>
      </c>
      <c r="M315" s="241">
        <f>IFERROR(H315/$Q$67,"-")</f>
        <v>2.0134903855834087E-4</v>
      </c>
      <c r="N315" s="26"/>
      <c r="O315" s="26"/>
      <c r="P315" s="26"/>
      <c r="Q315" s="26"/>
    </row>
    <row r="316" spans="1:17" ht="39.950000000000003" customHeight="1">
      <c r="A316" s="26"/>
      <c r="B316" s="322"/>
      <c r="C316" s="325"/>
      <c r="D316" s="333"/>
      <c r="E316" s="39" t="s">
        <v>137</v>
      </c>
      <c r="F316" s="132" t="s">
        <v>145</v>
      </c>
      <c r="G316" s="132" t="s">
        <v>274</v>
      </c>
      <c r="H316" s="40">
        <v>1</v>
      </c>
      <c r="I316" s="41">
        <v>8103850</v>
      </c>
      <c r="J316" s="42">
        <v>67350</v>
      </c>
      <c r="K316" s="40">
        <f t="shared" si="61"/>
        <v>8171200</v>
      </c>
      <c r="L316" s="109">
        <f t="shared" si="59"/>
        <v>8171200</v>
      </c>
      <c r="M316" s="242">
        <f t="shared" ref="M316:M319" si="72">IFERROR(H316/$Q$67,"-")</f>
        <v>1.0067451927917044E-4</v>
      </c>
      <c r="N316" s="26"/>
      <c r="O316" s="26"/>
      <c r="P316" s="26"/>
      <c r="Q316" s="26"/>
    </row>
    <row r="317" spans="1:17" ht="39.950000000000003" customHeight="1">
      <c r="A317" s="26"/>
      <c r="B317" s="322"/>
      <c r="C317" s="325"/>
      <c r="D317" s="333"/>
      <c r="E317" s="39" t="s">
        <v>123</v>
      </c>
      <c r="F317" s="132" t="s">
        <v>131</v>
      </c>
      <c r="G317" s="132" t="s">
        <v>506</v>
      </c>
      <c r="H317" s="40">
        <v>2</v>
      </c>
      <c r="I317" s="41">
        <v>14287490</v>
      </c>
      <c r="J317" s="42">
        <v>2880</v>
      </c>
      <c r="K317" s="40">
        <f t="shared" si="61"/>
        <v>14290370</v>
      </c>
      <c r="L317" s="109">
        <f t="shared" si="59"/>
        <v>7145185</v>
      </c>
      <c r="M317" s="242">
        <f t="shared" si="72"/>
        <v>2.0134903855834087E-4</v>
      </c>
      <c r="N317" s="26"/>
      <c r="O317" s="26"/>
      <c r="P317" s="26"/>
      <c r="Q317" s="26"/>
    </row>
    <row r="318" spans="1:17" ht="39.950000000000003" customHeight="1">
      <c r="A318" s="26"/>
      <c r="B318" s="322"/>
      <c r="C318" s="325"/>
      <c r="D318" s="333"/>
      <c r="E318" s="39" t="s">
        <v>156</v>
      </c>
      <c r="F318" s="132" t="s">
        <v>157</v>
      </c>
      <c r="G318" s="132" t="s">
        <v>964</v>
      </c>
      <c r="H318" s="40">
        <v>1</v>
      </c>
      <c r="I318" s="41">
        <v>7014690</v>
      </c>
      <c r="J318" s="42">
        <v>0</v>
      </c>
      <c r="K318" s="40">
        <f t="shared" si="61"/>
        <v>7014690</v>
      </c>
      <c r="L318" s="109">
        <f t="shared" si="59"/>
        <v>7014690</v>
      </c>
      <c r="M318" s="242">
        <f t="shared" si="72"/>
        <v>1.0067451927917044E-4</v>
      </c>
      <c r="N318" s="26"/>
      <c r="O318" s="26"/>
      <c r="P318" s="26"/>
      <c r="Q318" s="26"/>
    </row>
    <row r="319" spans="1:17" ht="39.950000000000003" customHeight="1" thickBot="1">
      <c r="A319" s="26"/>
      <c r="B319" s="323"/>
      <c r="C319" s="326"/>
      <c r="D319" s="334"/>
      <c r="E319" s="43" t="s">
        <v>122</v>
      </c>
      <c r="F319" s="133" t="s">
        <v>138</v>
      </c>
      <c r="G319" s="133" t="s">
        <v>250</v>
      </c>
      <c r="H319" s="44">
        <v>43</v>
      </c>
      <c r="I319" s="45">
        <v>159103010</v>
      </c>
      <c r="J319" s="46">
        <v>111607640</v>
      </c>
      <c r="K319" s="44">
        <f t="shared" si="61"/>
        <v>270710650</v>
      </c>
      <c r="L319" s="110">
        <f t="shared" si="59"/>
        <v>6295596.5116279069</v>
      </c>
      <c r="M319" s="243">
        <f t="shared" si="72"/>
        <v>4.329004329004329E-3</v>
      </c>
      <c r="N319" s="26"/>
      <c r="O319" s="26"/>
      <c r="P319" s="26"/>
      <c r="Q319" s="26"/>
    </row>
    <row r="320" spans="1:17" ht="39.950000000000003" customHeight="1">
      <c r="A320" s="26"/>
      <c r="B320" s="321">
        <v>64</v>
      </c>
      <c r="C320" s="324" t="s">
        <v>45</v>
      </c>
      <c r="D320" s="332">
        <f>Q68</f>
        <v>10465</v>
      </c>
      <c r="E320" s="47" t="s">
        <v>132</v>
      </c>
      <c r="F320" s="131" t="s">
        <v>140</v>
      </c>
      <c r="G320" s="131" t="s">
        <v>965</v>
      </c>
      <c r="H320" s="88">
        <v>8</v>
      </c>
      <c r="I320" s="89">
        <v>48161520</v>
      </c>
      <c r="J320" s="90">
        <v>12852440</v>
      </c>
      <c r="K320" s="88">
        <f t="shared" si="61"/>
        <v>61013960</v>
      </c>
      <c r="L320" s="111">
        <f t="shared" si="59"/>
        <v>7626745</v>
      </c>
      <c r="M320" s="241">
        <f>IFERROR(H320/$Q$68,"-")</f>
        <v>7.6445293836598181E-4</v>
      </c>
      <c r="N320" s="26"/>
      <c r="O320" s="26"/>
      <c r="P320" s="26"/>
      <c r="Q320" s="26"/>
    </row>
    <row r="321" spans="1:17" ht="50.1" customHeight="1">
      <c r="A321" s="26"/>
      <c r="B321" s="322"/>
      <c r="C321" s="325"/>
      <c r="D321" s="333"/>
      <c r="E321" s="39" t="s">
        <v>134</v>
      </c>
      <c r="F321" s="132" t="s">
        <v>142</v>
      </c>
      <c r="G321" s="132" t="s">
        <v>966</v>
      </c>
      <c r="H321" s="40">
        <v>10</v>
      </c>
      <c r="I321" s="41">
        <v>54547220</v>
      </c>
      <c r="J321" s="42">
        <v>8248300</v>
      </c>
      <c r="K321" s="40">
        <f t="shared" si="61"/>
        <v>62795520</v>
      </c>
      <c r="L321" s="109">
        <f t="shared" si="59"/>
        <v>6279552</v>
      </c>
      <c r="M321" s="242">
        <f t="shared" ref="M321:M324" si="73">IFERROR(H321/$Q$68,"-")</f>
        <v>9.5556617295747726E-4</v>
      </c>
      <c r="N321" s="26"/>
      <c r="O321" s="26"/>
      <c r="P321" s="26"/>
      <c r="Q321" s="26"/>
    </row>
    <row r="322" spans="1:17" ht="39.950000000000003" customHeight="1">
      <c r="A322" s="26"/>
      <c r="B322" s="322"/>
      <c r="C322" s="325"/>
      <c r="D322" s="333"/>
      <c r="E322" s="39" t="s">
        <v>135</v>
      </c>
      <c r="F322" s="132" t="s">
        <v>143</v>
      </c>
      <c r="G322" s="132" t="s">
        <v>282</v>
      </c>
      <c r="H322" s="40">
        <v>1</v>
      </c>
      <c r="I322" s="41">
        <v>6263560</v>
      </c>
      <c r="J322" s="42">
        <v>0</v>
      </c>
      <c r="K322" s="40">
        <f t="shared" si="61"/>
        <v>6263560</v>
      </c>
      <c r="L322" s="109">
        <f t="shared" si="59"/>
        <v>6263560</v>
      </c>
      <c r="M322" s="242">
        <f t="shared" si="73"/>
        <v>9.5556617295747726E-5</v>
      </c>
      <c r="N322" s="26"/>
      <c r="O322" s="26"/>
      <c r="P322" s="26"/>
      <c r="Q322" s="26"/>
    </row>
    <row r="323" spans="1:17" ht="39.950000000000003" customHeight="1">
      <c r="A323" s="26"/>
      <c r="B323" s="322"/>
      <c r="C323" s="325"/>
      <c r="D323" s="333"/>
      <c r="E323" s="39" t="s">
        <v>166</v>
      </c>
      <c r="F323" s="132" t="s">
        <v>167</v>
      </c>
      <c r="G323" s="132" t="s">
        <v>967</v>
      </c>
      <c r="H323" s="40">
        <v>14</v>
      </c>
      <c r="I323" s="41">
        <v>75197450</v>
      </c>
      <c r="J323" s="42">
        <v>3797380</v>
      </c>
      <c r="K323" s="40">
        <f t="shared" si="61"/>
        <v>78994830</v>
      </c>
      <c r="L323" s="109">
        <f t="shared" si="59"/>
        <v>5642487.8571428573</v>
      </c>
      <c r="M323" s="242">
        <f t="shared" si="73"/>
        <v>1.3377926421404682E-3</v>
      </c>
      <c r="N323" s="26"/>
      <c r="O323" s="26"/>
      <c r="P323" s="26"/>
      <c r="Q323" s="26"/>
    </row>
    <row r="324" spans="1:17" ht="39.950000000000003" customHeight="1" thickBot="1">
      <c r="A324" s="26"/>
      <c r="B324" s="323"/>
      <c r="C324" s="326"/>
      <c r="D324" s="334"/>
      <c r="E324" s="43" t="s">
        <v>330</v>
      </c>
      <c r="F324" s="133" t="s">
        <v>331</v>
      </c>
      <c r="G324" s="133" t="s">
        <v>968</v>
      </c>
      <c r="H324" s="44">
        <v>9</v>
      </c>
      <c r="I324" s="45">
        <v>46985130</v>
      </c>
      <c r="J324" s="46">
        <v>969730</v>
      </c>
      <c r="K324" s="44">
        <f t="shared" si="61"/>
        <v>47954860</v>
      </c>
      <c r="L324" s="110">
        <f t="shared" si="59"/>
        <v>5328317.777777778</v>
      </c>
      <c r="M324" s="243">
        <f t="shared" si="73"/>
        <v>8.6000955566172953E-4</v>
      </c>
      <c r="N324" s="26"/>
      <c r="O324" s="26"/>
      <c r="P324" s="26"/>
      <c r="Q324" s="26"/>
    </row>
    <row r="325" spans="1:17" ht="50.1" customHeight="1">
      <c r="A325" s="26"/>
      <c r="B325" s="321">
        <v>65</v>
      </c>
      <c r="C325" s="324" t="s">
        <v>10</v>
      </c>
      <c r="D325" s="332">
        <f>Q69</f>
        <v>5213</v>
      </c>
      <c r="E325" s="47" t="s">
        <v>134</v>
      </c>
      <c r="F325" s="131" t="s">
        <v>142</v>
      </c>
      <c r="G325" s="131" t="s">
        <v>969</v>
      </c>
      <c r="H325" s="88">
        <v>6</v>
      </c>
      <c r="I325" s="89">
        <v>29600400</v>
      </c>
      <c r="J325" s="90">
        <v>17461390</v>
      </c>
      <c r="K325" s="88">
        <f t="shared" si="61"/>
        <v>47061790</v>
      </c>
      <c r="L325" s="111">
        <f t="shared" ref="L325:L374" si="74">IFERROR(K325/H325,"-")</f>
        <v>7843631.666666667</v>
      </c>
      <c r="M325" s="241">
        <f>IFERROR(H325/$Q$69,"-")</f>
        <v>1.1509687320161136E-3</v>
      </c>
      <c r="N325" s="26"/>
      <c r="O325" s="26"/>
      <c r="P325" s="26"/>
      <c r="Q325" s="26"/>
    </row>
    <row r="326" spans="1:17" ht="39.950000000000003" customHeight="1">
      <c r="A326" s="26"/>
      <c r="B326" s="322"/>
      <c r="C326" s="325"/>
      <c r="D326" s="333"/>
      <c r="E326" s="39" t="s">
        <v>123</v>
      </c>
      <c r="F326" s="132" t="s">
        <v>131</v>
      </c>
      <c r="G326" s="132" t="s">
        <v>131</v>
      </c>
      <c r="H326" s="40">
        <v>1</v>
      </c>
      <c r="I326" s="41">
        <v>7243550</v>
      </c>
      <c r="J326" s="42">
        <v>0</v>
      </c>
      <c r="K326" s="40">
        <f t="shared" ref="K326:K374" si="75">SUM(I326:J326)</f>
        <v>7243550</v>
      </c>
      <c r="L326" s="109">
        <f t="shared" si="74"/>
        <v>7243550</v>
      </c>
      <c r="M326" s="242">
        <f t="shared" ref="M326:M329" si="76">IFERROR(H326/$Q$69,"-")</f>
        <v>1.918281220026856E-4</v>
      </c>
      <c r="N326" s="26"/>
      <c r="O326" s="26"/>
      <c r="P326" s="26"/>
      <c r="Q326" s="26"/>
    </row>
    <row r="327" spans="1:17" ht="39.950000000000003" customHeight="1">
      <c r="A327" s="26"/>
      <c r="B327" s="322"/>
      <c r="C327" s="325"/>
      <c r="D327" s="333"/>
      <c r="E327" s="39" t="s">
        <v>290</v>
      </c>
      <c r="F327" s="132" t="s">
        <v>291</v>
      </c>
      <c r="G327" s="132" t="s">
        <v>970</v>
      </c>
      <c r="H327" s="40">
        <v>7</v>
      </c>
      <c r="I327" s="41">
        <v>44229010</v>
      </c>
      <c r="J327" s="42">
        <v>5002710</v>
      </c>
      <c r="K327" s="40">
        <f t="shared" si="75"/>
        <v>49231720</v>
      </c>
      <c r="L327" s="109">
        <f t="shared" si="74"/>
        <v>7033102.8571428573</v>
      </c>
      <c r="M327" s="242">
        <f t="shared" si="76"/>
        <v>1.3427968540187991E-3</v>
      </c>
      <c r="N327" s="26"/>
      <c r="O327" s="26"/>
      <c r="P327" s="26"/>
      <c r="Q327" s="26"/>
    </row>
    <row r="328" spans="1:17" ht="39.950000000000003" customHeight="1">
      <c r="A328" s="26"/>
      <c r="B328" s="322"/>
      <c r="C328" s="325"/>
      <c r="D328" s="333"/>
      <c r="E328" s="39" t="s">
        <v>359</v>
      </c>
      <c r="F328" s="132" t="s">
        <v>360</v>
      </c>
      <c r="G328" s="132" t="s">
        <v>361</v>
      </c>
      <c r="H328" s="40">
        <v>6</v>
      </c>
      <c r="I328" s="41">
        <v>38698920</v>
      </c>
      <c r="J328" s="42">
        <v>159630</v>
      </c>
      <c r="K328" s="40">
        <f t="shared" si="75"/>
        <v>38858550</v>
      </c>
      <c r="L328" s="109">
        <f t="shared" si="74"/>
        <v>6476425</v>
      </c>
      <c r="M328" s="242">
        <f t="shared" si="76"/>
        <v>1.1509687320161136E-3</v>
      </c>
      <c r="N328" s="26"/>
      <c r="O328" s="26"/>
      <c r="P328" s="26"/>
      <c r="Q328" s="26"/>
    </row>
    <row r="329" spans="1:17" ht="39.950000000000003" customHeight="1" thickBot="1">
      <c r="A329" s="26"/>
      <c r="B329" s="323"/>
      <c r="C329" s="326"/>
      <c r="D329" s="334"/>
      <c r="E329" s="43" t="s">
        <v>168</v>
      </c>
      <c r="F329" s="133" t="s">
        <v>169</v>
      </c>
      <c r="G329" s="133" t="s">
        <v>457</v>
      </c>
      <c r="H329" s="44">
        <v>2</v>
      </c>
      <c r="I329" s="45">
        <v>3421320</v>
      </c>
      <c r="J329" s="46">
        <v>9328630</v>
      </c>
      <c r="K329" s="44">
        <f t="shared" si="75"/>
        <v>12749950</v>
      </c>
      <c r="L329" s="110">
        <f t="shared" si="74"/>
        <v>6374975</v>
      </c>
      <c r="M329" s="242">
        <f t="shared" si="76"/>
        <v>3.8365624400537121E-4</v>
      </c>
      <c r="N329" s="26"/>
      <c r="O329" s="26"/>
      <c r="P329" s="26"/>
      <c r="Q329" s="26"/>
    </row>
    <row r="330" spans="1:17" ht="39.950000000000003" customHeight="1">
      <c r="A330" s="26"/>
      <c r="B330" s="321">
        <v>66</v>
      </c>
      <c r="C330" s="324" t="s">
        <v>5</v>
      </c>
      <c r="D330" s="332">
        <f>Q70</f>
        <v>5354</v>
      </c>
      <c r="E330" s="47" t="s">
        <v>132</v>
      </c>
      <c r="F330" s="131" t="s">
        <v>140</v>
      </c>
      <c r="G330" s="131" t="s">
        <v>971</v>
      </c>
      <c r="H330" s="88">
        <v>2</v>
      </c>
      <c r="I330" s="89">
        <v>15886030</v>
      </c>
      <c r="J330" s="90">
        <v>5180220</v>
      </c>
      <c r="K330" s="88">
        <f t="shared" si="75"/>
        <v>21066250</v>
      </c>
      <c r="L330" s="111">
        <f t="shared" si="74"/>
        <v>10533125</v>
      </c>
      <c r="M330" s="241">
        <f>IFERROR(H330/$Q$70,"-")</f>
        <v>3.7355248412401944E-4</v>
      </c>
      <c r="N330" s="26"/>
      <c r="O330" s="26"/>
      <c r="P330" s="26"/>
      <c r="Q330" s="26"/>
    </row>
    <row r="331" spans="1:17" ht="39.950000000000003" customHeight="1">
      <c r="A331" s="26"/>
      <c r="B331" s="322"/>
      <c r="C331" s="325"/>
      <c r="D331" s="333"/>
      <c r="E331" s="39" t="s">
        <v>297</v>
      </c>
      <c r="F331" s="132" t="s">
        <v>298</v>
      </c>
      <c r="G331" s="132" t="s">
        <v>972</v>
      </c>
      <c r="H331" s="40">
        <v>3</v>
      </c>
      <c r="I331" s="41">
        <v>24327530</v>
      </c>
      <c r="J331" s="42">
        <v>1658710</v>
      </c>
      <c r="K331" s="40">
        <f t="shared" si="75"/>
        <v>25986240</v>
      </c>
      <c r="L331" s="109">
        <f t="shared" si="74"/>
        <v>8662080</v>
      </c>
      <c r="M331" s="242">
        <f t="shared" ref="M331:M334" si="77">IFERROR(H331/$Q$70,"-")</f>
        <v>5.6032872618602919E-4</v>
      </c>
      <c r="N331" s="26"/>
      <c r="O331" s="26"/>
      <c r="P331" s="26"/>
      <c r="Q331" s="26"/>
    </row>
    <row r="332" spans="1:17" ht="39.950000000000003" customHeight="1">
      <c r="A332" s="26"/>
      <c r="B332" s="322"/>
      <c r="C332" s="325"/>
      <c r="D332" s="333"/>
      <c r="E332" s="39" t="s">
        <v>123</v>
      </c>
      <c r="F332" s="132" t="s">
        <v>131</v>
      </c>
      <c r="G332" s="132" t="s">
        <v>630</v>
      </c>
      <c r="H332" s="40">
        <v>1</v>
      </c>
      <c r="I332" s="41">
        <v>7654680</v>
      </c>
      <c r="J332" s="42">
        <v>198780</v>
      </c>
      <c r="K332" s="40">
        <f t="shared" si="75"/>
        <v>7853460</v>
      </c>
      <c r="L332" s="109">
        <f t="shared" si="74"/>
        <v>7853460</v>
      </c>
      <c r="M332" s="242">
        <f t="shared" si="77"/>
        <v>1.8677624206200972E-4</v>
      </c>
      <c r="N332" s="26"/>
      <c r="O332" s="26"/>
      <c r="P332" s="26"/>
      <c r="Q332" s="26"/>
    </row>
    <row r="333" spans="1:17" ht="39.950000000000003" customHeight="1">
      <c r="A333" s="26"/>
      <c r="B333" s="322"/>
      <c r="C333" s="325"/>
      <c r="D333" s="333"/>
      <c r="E333" s="39" t="s">
        <v>299</v>
      </c>
      <c r="F333" s="132" t="s">
        <v>300</v>
      </c>
      <c r="G333" s="132" t="s">
        <v>886</v>
      </c>
      <c r="H333" s="40">
        <v>1</v>
      </c>
      <c r="I333" s="41">
        <v>7195480</v>
      </c>
      <c r="J333" s="42">
        <v>0</v>
      </c>
      <c r="K333" s="40">
        <f t="shared" si="75"/>
        <v>7195480</v>
      </c>
      <c r="L333" s="109">
        <f t="shared" si="74"/>
        <v>7195480</v>
      </c>
      <c r="M333" s="242">
        <f t="shared" si="77"/>
        <v>1.8677624206200972E-4</v>
      </c>
      <c r="N333" s="26"/>
      <c r="O333" s="26"/>
      <c r="P333" s="26"/>
      <c r="Q333" s="26"/>
    </row>
    <row r="334" spans="1:17" ht="39.950000000000003" customHeight="1" thickBot="1">
      <c r="A334" s="26"/>
      <c r="B334" s="323"/>
      <c r="C334" s="326"/>
      <c r="D334" s="334"/>
      <c r="E334" s="43" t="s">
        <v>271</v>
      </c>
      <c r="F334" s="133" t="s">
        <v>272</v>
      </c>
      <c r="G334" s="133" t="s">
        <v>973</v>
      </c>
      <c r="H334" s="44">
        <v>8</v>
      </c>
      <c r="I334" s="45">
        <v>11284700</v>
      </c>
      <c r="J334" s="46">
        <v>44771590</v>
      </c>
      <c r="K334" s="44">
        <f t="shared" si="75"/>
        <v>56056290</v>
      </c>
      <c r="L334" s="110">
        <f t="shared" si="74"/>
        <v>7007036.25</v>
      </c>
      <c r="M334" s="243">
        <f t="shared" si="77"/>
        <v>1.4942099364960778E-3</v>
      </c>
      <c r="N334" s="26"/>
      <c r="O334" s="26"/>
      <c r="P334" s="26"/>
      <c r="Q334" s="26"/>
    </row>
    <row r="335" spans="1:17" ht="39.950000000000003" customHeight="1">
      <c r="A335" s="26"/>
      <c r="B335" s="321">
        <v>67</v>
      </c>
      <c r="C335" s="324" t="s">
        <v>6</v>
      </c>
      <c r="D335" s="332">
        <f>Q71</f>
        <v>2281</v>
      </c>
      <c r="E335" s="47" t="s">
        <v>271</v>
      </c>
      <c r="F335" s="131" t="s">
        <v>272</v>
      </c>
      <c r="G335" s="131" t="s">
        <v>974</v>
      </c>
      <c r="H335" s="88">
        <v>4</v>
      </c>
      <c r="I335" s="89">
        <v>7550480</v>
      </c>
      <c r="J335" s="90">
        <v>30573840</v>
      </c>
      <c r="K335" s="88">
        <f t="shared" si="75"/>
        <v>38124320</v>
      </c>
      <c r="L335" s="111">
        <f t="shared" si="74"/>
        <v>9531080</v>
      </c>
      <c r="M335" s="241">
        <f>IFERROR(H335/$Q$71,"-")</f>
        <v>1.7536168347216134E-3</v>
      </c>
      <c r="N335" s="26"/>
      <c r="O335" s="26"/>
      <c r="P335" s="26"/>
      <c r="Q335" s="26"/>
    </row>
    <row r="336" spans="1:17" ht="39.950000000000003" customHeight="1">
      <c r="A336" s="26"/>
      <c r="B336" s="322"/>
      <c r="C336" s="325"/>
      <c r="D336" s="333"/>
      <c r="E336" s="39" t="s">
        <v>330</v>
      </c>
      <c r="F336" s="132" t="s">
        <v>331</v>
      </c>
      <c r="G336" s="132" t="s">
        <v>975</v>
      </c>
      <c r="H336" s="40">
        <v>1</v>
      </c>
      <c r="I336" s="41">
        <v>7815720</v>
      </c>
      <c r="J336" s="42">
        <v>0</v>
      </c>
      <c r="K336" s="40">
        <f t="shared" si="75"/>
        <v>7815720</v>
      </c>
      <c r="L336" s="109">
        <f t="shared" si="74"/>
        <v>7815720</v>
      </c>
      <c r="M336" s="242">
        <f t="shared" ref="M336:M339" si="78">IFERROR(H336/$Q$71,"-")</f>
        <v>4.3840420868040335E-4</v>
      </c>
      <c r="N336" s="26"/>
      <c r="O336" s="26"/>
      <c r="P336" s="26"/>
      <c r="Q336" s="26"/>
    </row>
    <row r="337" spans="1:17" ht="39.950000000000003" customHeight="1">
      <c r="A337" s="26"/>
      <c r="B337" s="322"/>
      <c r="C337" s="325"/>
      <c r="D337" s="333"/>
      <c r="E337" s="39" t="s">
        <v>976</v>
      </c>
      <c r="F337" s="132" t="s">
        <v>977</v>
      </c>
      <c r="G337" s="132" t="s">
        <v>978</v>
      </c>
      <c r="H337" s="40">
        <v>2</v>
      </c>
      <c r="I337" s="41">
        <v>8285790</v>
      </c>
      <c r="J337" s="42">
        <v>4770150</v>
      </c>
      <c r="K337" s="40">
        <f t="shared" si="75"/>
        <v>13055940</v>
      </c>
      <c r="L337" s="109">
        <f t="shared" si="74"/>
        <v>6527970</v>
      </c>
      <c r="M337" s="242">
        <f t="shared" si="78"/>
        <v>8.7680841736080669E-4</v>
      </c>
      <c r="N337" s="26"/>
      <c r="O337" s="26"/>
      <c r="P337" s="26"/>
      <c r="Q337" s="26"/>
    </row>
    <row r="338" spans="1:17" ht="39.950000000000003" customHeight="1">
      <c r="A338" s="26"/>
      <c r="B338" s="322"/>
      <c r="C338" s="325"/>
      <c r="D338" s="333"/>
      <c r="E338" s="39" t="s">
        <v>979</v>
      </c>
      <c r="F338" s="132" t="s">
        <v>980</v>
      </c>
      <c r="G338" s="132" t="s">
        <v>981</v>
      </c>
      <c r="H338" s="40">
        <v>1</v>
      </c>
      <c r="I338" s="41">
        <v>6383300</v>
      </c>
      <c r="J338" s="42">
        <v>55130</v>
      </c>
      <c r="K338" s="40">
        <f t="shared" si="75"/>
        <v>6438430</v>
      </c>
      <c r="L338" s="109">
        <f t="shared" si="74"/>
        <v>6438430</v>
      </c>
      <c r="M338" s="242">
        <f t="shared" si="78"/>
        <v>4.3840420868040335E-4</v>
      </c>
      <c r="N338" s="26"/>
      <c r="O338" s="26"/>
      <c r="P338" s="26"/>
      <c r="Q338" s="26"/>
    </row>
    <row r="339" spans="1:17" ht="39.950000000000003" customHeight="1" thickBot="1">
      <c r="A339" s="26"/>
      <c r="B339" s="323"/>
      <c r="C339" s="326"/>
      <c r="D339" s="334"/>
      <c r="E339" s="43" t="s">
        <v>190</v>
      </c>
      <c r="F339" s="133" t="s">
        <v>269</v>
      </c>
      <c r="G339" s="133" t="s">
        <v>982</v>
      </c>
      <c r="H339" s="44">
        <v>4</v>
      </c>
      <c r="I339" s="45">
        <v>20851350</v>
      </c>
      <c r="J339" s="46">
        <v>3792810</v>
      </c>
      <c r="K339" s="44">
        <f t="shared" si="75"/>
        <v>24644160</v>
      </c>
      <c r="L339" s="110">
        <f t="shared" si="74"/>
        <v>6161040</v>
      </c>
      <c r="M339" s="242">
        <f t="shared" si="78"/>
        <v>1.7536168347216134E-3</v>
      </c>
      <c r="N339" s="26"/>
      <c r="O339" s="26"/>
      <c r="P339" s="26"/>
      <c r="Q339" s="26"/>
    </row>
    <row r="340" spans="1:17" ht="39.950000000000003" customHeight="1">
      <c r="A340" s="26"/>
      <c r="B340" s="321">
        <v>68</v>
      </c>
      <c r="C340" s="324" t="s">
        <v>46</v>
      </c>
      <c r="D340" s="332">
        <f>Q72</f>
        <v>3064</v>
      </c>
      <c r="E340" s="47" t="s">
        <v>132</v>
      </c>
      <c r="F340" s="131" t="s">
        <v>140</v>
      </c>
      <c r="G340" s="131" t="s">
        <v>178</v>
      </c>
      <c r="H340" s="88">
        <v>1</v>
      </c>
      <c r="I340" s="89">
        <v>14736470</v>
      </c>
      <c r="J340" s="90">
        <v>1728600</v>
      </c>
      <c r="K340" s="88">
        <f t="shared" si="75"/>
        <v>16465070</v>
      </c>
      <c r="L340" s="111">
        <f t="shared" si="74"/>
        <v>16465070</v>
      </c>
      <c r="M340" s="241">
        <f>IFERROR(H340/$Q$72,"-")</f>
        <v>3.2637075718015666E-4</v>
      </c>
      <c r="N340" s="26"/>
      <c r="O340" s="26"/>
      <c r="P340" s="26"/>
      <c r="Q340" s="26"/>
    </row>
    <row r="341" spans="1:17" ht="39.950000000000003" customHeight="1">
      <c r="A341" s="26"/>
      <c r="B341" s="322"/>
      <c r="C341" s="325"/>
      <c r="D341" s="333"/>
      <c r="E341" s="39" t="s">
        <v>123</v>
      </c>
      <c r="F341" s="132" t="s">
        <v>131</v>
      </c>
      <c r="G341" s="132" t="s">
        <v>630</v>
      </c>
      <c r="H341" s="40">
        <v>1</v>
      </c>
      <c r="I341" s="41">
        <v>11048820</v>
      </c>
      <c r="J341" s="42">
        <v>135460</v>
      </c>
      <c r="K341" s="40">
        <f t="shared" si="75"/>
        <v>11184280</v>
      </c>
      <c r="L341" s="109">
        <f t="shared" si="74"/>
        <v>11184280</v>
      </c>
      <c r="M341" s="242">
        <f t="shared" ref="M341:M344" si="79">IFERROR(H341/$Q$72,"-")</f>
        <v>3.2637075718015666E-4</v>
      </c>
      <c r="N341" s="26"/>
      <c r="O341" s="26"/>
      <c r="P341" s="26"/>
      <c r="Q341" s="26"/>
    </row>
    <row r="342" spans="1:17" ht="39.950000000000003" customHeight="1">
      <c r="A342" s="26"/>
      <c r="B342" s="322"/>
      <c r="C342" s="325"/>
      <c r="D342" s="333"/>
      <c r="E342" s="39" t="s">
        <v>158</v>
      </c>
      <c r="F342" s="132" t="s">
        <v>159</v>
      </c>
      <c r="G342" s="132" t="s">
        <v>983</v>
      </c>
      <c r="H342" s="40">
        <v>3</v>
      </c>
      <c r="I342" s="41">
        <v>20154570</v>
      </c>
      <c r="J342" s="42">
        <v>2658470</v>
      </c>
      <c r="K342" s="40">
        <f t="shared" si="75"/>
        <v>22813040</v>
      </c>
      <c r="L342" s="109">
        <f t="shared" si="74"/>
        <v>7604346.666666667</v>
      </c>
      <c r="M342" s="242">
        <f t="shared" si="79"/>
        <v>9.7911227154046988E-4</v>
      </c>
      <c r="N342" s="26"/>
      <c r="O342" s="26"/>
      <c r="P342" s="26"/>
      <c r="Q342" s="26"/>
    </row>
    <row r="343" spans="1:17" ht="39.950000000000003" customHeight="1">
      <c r="A343" s="26"/>
      <c r="B343" s="322"/>
      <c r="C343" s="325"/>
      <c r="D343" s="333"/>
      <c r="E343" s="39" t="s">
        <v>122</v>
      </c>
      <c r="F343" s="132" t="s">
        <v>138</v>
      </c>
      <c r="G343" s="132" t="s">
        <v>984</v>
      </c>
      <c r="H343" s="40">
        <v>15</v>
      </c>
      <c r="I343" s="41">
        <v>67097660</v>
      </c>
      <c r="J343" s="42">
        <v>38793870</v>
      </c>
      <c r="K343" s="40">
        <f t="shared" si="75"/>
        <v>105891530</v>
      </c>
      <c r="L343" s="109">
        <f t="shared" si="74"/>
        <v>7059435.333333333</v>
      </c>
      <c r="M343" s="242">
        <f t="shared" si="79"/>
        <v>4.89556135770235E-3</v>
      </c>
      <c r="N343" s="26"/>
      <c r="O343" s="26"/>
      <c r="P343" s="26"/>
      <c r="Q343" s="26"/>
    </row>
    <row r="344" spans="1:17" ht="39.950000000000003" customHeight="1" thickBot="1">
      <c r="A344" s="26"/>
      <c r="B344" s="323"/>
      <c r="C344" s="326"/>
      <c r="D344" s="334"/>
      <c r="E344" s="43" t="s">
        <v>124</v>
      </c>
      <c r="F344" s="133" t="s">
        <v>139</v>
      </c>
      <c r="G344" s="133" t="s">
        <v>162</v>
      </c>
      <c r="H344" s="44">
        <v>1</v>
      </c>
      <c r="I344" s="45">
        <v>6571700</v>
      </c>
      <c r="J344" s="46">
        <v>37400</v>
      </c>
      <c r="K344" s="44">
        <f t="shared" si="75"/>
        <v>6609100</v>
      </c>
      <c r="L344" s="110">
        <f t="shared" si="74"/>
        <v>6609100</v>
      </c>
      <c r="M344" s="242">
        <f t="shared" si="79"/>
        <v>3.2637075718015666E-4</v>
      </c>
      <c r="N344" s="26"/>
      <c r="O344" s="26"/>
      <c r="P344" s="26"/>
      <c r="Q344" s="26"/>
    </row>
    <row r="345" spans="1:17" ht="39.950000000000003" customHeight="1">
      <c r="A345" s="26"/>
      <c r="B345" s="321">
        <v>69</v>
      </c>
      <c r="C345" s="324" t="s">
        <v>47</v>
      </c>
      <c r="D345" s="332">
        <f>Q73</f>
        <v>7345</v>
      </c>
      <c r="E345" s="47" t="s">
        <v>132</v>
      </c>
      <c r="F345" s="131" t="s">
        <v>140</v>
      </c>
      <c r="G345" s="131" t="s">
        <v>651</v>
      </c>
      <c r="H345" s="88">
        <v>1</v>
      </c>
      <c r="I345" s="89">
        <v>277530</v>
      </c>
      <c r="J345" s="90">
        <v>8156340</v>
      </c>
      <c r="K345" s="88">
        <f t="shared" si="75"/>
        <v>8433870</v>
      </c>
      <c r="L345" s="111">
        <f t="shared" si="74"/>
        <v>8433870</v>
      </c>
      <c r="M345" s="241">
        <f>IFERROR(H345/$Q$73,"-")</f>
        <v>1.3614703880190606E-4</v>
      </c>
      <c r="N345" s="26"/>
      <c r="O345" s="26"/>
      <c r="P345" s="26"/>
      <c r="Q345" s="26"/>
    </row>
    <row r="346" spans="1:17" ht="39.950000000000003" customHeight="1">
      <c r="A346" s="26"/>
      <c r="B346" s="322"/>
      <c r="C346" s="325"/>
      <c r="D346" s="333"/>
      <c r="E346" s="39" t="s">
        <v>168</v>
      </c>
      <c r="F346" s="132" t="s">
        <v>169</v>
      </c>
      <c r="G346" s="132" t="s">
        <v>985</v>
      </c>
      <c r="H346" s="40">
        <v>1</v>
      </c>
      <c r="I346" s="41">
        <v>7397450</v>
      </c>
      <c r="J346" s="42">
        <v>761450</v>
      </c>
      <c r="K346" s="40">
        <f t="shared" si="75"/>
        <v>8158900</v>
      </c>
      <c r="L346" s="109">
        <f t="shared" si="74"/>
        <v>8158900</v>
      </c>
      <c r="M346" s="242">
        <f t="shared" ref="M346:M349" si="80">IFERROR(H346/$Q$73,"-")</f>
        <v>1.3614703880190606E-4</v>
      </c>
      <c r="N346" s="26"/>
      <c r="O346" s="26"/>
      <c r="P346" s="26"/>
      <c r="Q346" s="26"/>
    </row>
    <row r="347" spans="1:17" ht="39.950000000000003" customHeight="1">
      <c r="A347" s="26"/>
      <c r="B347" s="322"/>
      <c r="C347" s="325"/>
      <c r="D347" s="333"/>
      <c r="E347" s="39" t="s">
        <v>323</v>
      </c>
      <c r="F347" s="132" t="s">
        <v>324</v>
      </c>
      <c r="G347" s="132" t="s">
        <v>986</v>
      </c>
      <c r="H347" s="40">
        <v>2</v>
      </c>
      <c r="I347" s="41">
        <v>13286930</v>
      </c>
      <c r="J347" s="42">
        <v>413710</v>
      </c>
      <c r="K347" s="40">
        <f t="shared" si="75"/>
        <v>13700640</v>
      </c>
      <c r="L347" s="109">
        <f t="shared" si="74"/>
        <v>6850320</v>
      </c>
      <c r="M347" s="242">
        <f t="shared" si="80"/>
        <v>2.7229407760381212E-4</v>
      </c>
      <c r="N347" s="26"/>
      <c r="O347" s="26"/>
      <c r="P347" s="26"/>
      <c r="Q347" s="26"/>
    </row>
    <row r="348" spans="1:17" ht="39.950000000000003" customHeight="1">
      <c r="A348" s="26"/>
      <c r="B348" s="322"/>
      <c r="C348" s="325"/>
      <c r="D348" s="333"/>
      <c r="E348" s="39" t="s">
        <v>134</v>
      </c>
      <c r="F348" s="132" t="s">
        <v>142</v>
      </c>
      <c r="G348" s="132" t="s">
        <v>644</v>
      </c>
      <c r="H348" s="40">
        <v>1</v>
      </c>
      <c r="I348" s="41">
        <v>6066860</v>
      </c>
      <c r="J348" s="42">
        <v>733480</v>
      </c>
      <c r="K348" s="40">
        <f t="shared" si="75"/>
        <v>6800340</v>
      </c>
      <c r="L348" s="109">
        <f t="shared" si="74"/>
        <v>6800340</v>
      </c>
      <c r="M348" s="242">
        <f t="shared" si="80"/>
        <v>1.3614703880190606E-4</v>
      </c>
      <c r="N348" s="26"/>
      <c r="O348" s="26"/>
      <c r="P348" s="26"/>
      <c r="Q348" s="26"/>
    </row>
    <row r="349" spans="1:17" ht="39.950000000000003" customHeight="1" thickBot="1">
      <c r="A349" s="26"/>
      <c r="B349" s="323"/>
      <c r="C349" s="326"/>
      <c r="D349" s="334"/>
      <c r="E349" s="43" t="s">
        <v>271</v>
      </c>
      <c r="F349" s="133" t="s">
        <v>272</v>
      </c>
      <c r="G349" s="133" t="s">
        <v>987</v>
      </c>
      <c r="H349" s="44">
        <v>7</v>
      </c>
      <c r="I349" s="45">
        <v>6452640</v>
      </c>
      <c r="J349" s="46">
        <v>36611080</v>
      </c>
      <c r="K349" s="44">
        <f t="shared" si="75"/>
        <v>43063720</v>
      </c>
      <c r="L349" s="110">
        <f t="shared" si="74"/>
        <v>6151960</v>
      </c>
      <c r="M349" s="242">
        <f t="shared" si="80"/>
        <v>9.5302927161334237E-4</v>
      </c>
      <c r="N349" s="26"/>
      <c r="O349" s="26"/>
      <c r="P349" s="26"/>
      <c r="Q349" s="26"/>
    </row>
    <row r="350" spans="1:17" ht="39.950000000000003" customHeight="1">
      <c r="A350" s="26"/>
      <c r="B350" s="321">
        <v>70</v>
      </c>
      <c r="C350" s="324" t="s">
        <v>48</v>
      </c>
      <c r="D350" s="332">
        <f>Q74</f>
        <v>1234</v>
      </c>
      <c r="E350" s="47" t="s">
        <v>123</v>
      </c>
      <c r="F350" s="131" t="s">
        <v>131</v>
      </c>
      <c r="G350" s="131" t="s">
        <v>630</v>
      </c>
      <c r="H350" s="88">
        <v>1</v>
      </c>
      <c r="I350" s="89">
        <v>10047600</v>
      </c>
      <c r="J350" s="90">
        <v>349860</v>
      </c>
      <c r="K350" s="88">
        <f t="shared" si="75"/>
        <v>10397460</v>
      </c>
      <c r="L350" s="111">
        <f t="shared" si="74"/>
        <v>10397460</v>
      </c>
      <c r="M350" s="241">
        <f>IFERROR(H350/$Q$74,"-")</f>
        <v>8.1037277147487841E-4</v>
      </c>
      <c r="N350" s="26"/>
      <c r="O350" s="26"/>
      <c r="P350" s="26"/>
      <c r="Q350" s="26"/>
    </row>
    <row r="351" spans="1:17" ht="39.950000000000003" customHeight="1">
      <c r="A351" s="26"/>
      <c r="B351" s="322"/>
      <c r="C351" s="325"/>
      <c r="D351" s="333"/>
      <c r="E351" s="39" t="s">
        <v>132</v>
      </c>
      <c r="F351" s="132" t="s">
        <v>140</v>
      </c>
      <c r="G351" s="132" t="s">
        <v>319</v>
      </c>
      <c r="H351" s="40">
        <v>2</v>
      </c>
      <c r="I351" s="41">
        <v>10333890</v>
      </c>
      <c r="J351" s="42">
        <v>6152890</v>
      </c>
      <c r="K351" s="40">
        <f t="shared" si="75"/>
        <v>16486780</v>
      </c>
      <c r="L351" s="109">
        <f t="shared" si="74"/>
        <v>8243390</v>
      </c>
      <c r="M351" s="242">
        <f t="shared" ref="M351:M354" si="81">IFERROR(H351/$Q$74,"-")</f>
        <v>1.6207455429497568E-3</v>
      </c>
      <c r="N351" s="26"/>
      <c r="O351" s="26"/>
      <c r="P351" s="26"/>
      <c r="Q351" s="26"/>
    </row>
    <row r="352" spans="1:17" ht="39.950000000000003" customHeight="1">
      <c r="A352" s="26"/>
      <c r="B352" s="322"/>
      <c r="C352" s="325"/>
      <c r="D352" s="333"/>
      <c r="E352" s="39" t="s">
        <v>330</v>
      </c>
      <c r="F352" s="132" t="s">
        <v>331</v>
      </c>
      <c r="G352" s="132" t="s">
        <v>975</v>
      </c>
      <c r="H352" s="40">
        <v>1</v>
      </c>
      <c r="I352" s="41">
        <v>7132960</v>
      </c>
      <c r="J352" s="42">
        <v>205560</v>
      </c>
      <c r="K352" s="40">
        <f t="shared" si="75"/>
        <v>7338520</v>
      </c>
      <c r="L352" s="109">
        <f t="shared" si="74"/>
        <v>7338520</v>
      </c>
      <c r="M352" s="242">
        <f t="shared" si="81"/>
        <v>8.1037277147487841E-4</v>
      </c>
      <c r="N352" s="26"/>
      <c r="O352" s="26"/>
      <c r="P352" s="26"/>
      <c r="Q352" s="26"/>
    </row>
    <row r="353" spans="1:17" ht="39.950000000000003" customHeight="1">
      <c r="A353" s="26"/>
      <c r="B353" s="322"/>
      <c r="C353" s="325"/>
      <c r="D353" s="333"/>
      <c r="E353" s="39" t="s">
        <v>359</v>
      </c>
      <c r="F353" s="132" t="s">
        <v>360</v>
      </c>
      <c r="G353" s="132" t="s">
        <v>361</v>
      </c>
      <c r="H353" s="40">
        <v>2</v>
      </c>
      <c r="I353" s="41">
        <v>12813820</v>
      </c>
      <c r="J353" s="42">
        <v>37760</v>
      </c>
      <c r="K353" s="40">
        <f t="shared" si="75"/>
        <v>12851580</v>
      </c>
      <c r="L353" s="109">
        <f t="shared" si="74"/>
        <v>6425790</v>
      </c>
      <c r="M353" s="242">
        <f t="shared" si="81"/>
        <v>1.6207455429497568E-3</v>
      </c>
      <c r="N353" s="26"/>
      <c r="O353" s="26"/>
      <c r="P353" s="26"/>
      <c r="Q353" s="26"/>
    </row>
    <row r="354" spans="1:17" ht="39.950000000000003" customHeight="1" thickBot="1">
      <c r="A354" s="26"/>
      <c r="B354" s="323"/>
      <c r="C354" s="326"/>
      <c r="D354" s="334"/>
      <c r="E354" s="43" t="s">
        <v>988</v>
      </c>
      <c r="F354" s="133" t="s">
        <v>989</v>
      </c>
      <c r="G354" s="133" t="s">
        <v>990</v>
      </c>
      <c r="H354" s="44">
        <v>2</v>
      </c>
      <c r="I354" s="45">
        <v>1249960</v>
      </c>
      <c r="J354" s="46">
        <v>11174140</v>
      </c>
      <c r="K354" s="44">
        <f t="shared" si="75"/>
        <v>12424100</v>
      </c>
      <c r="L354" s="110">
        <f t="shared" si="74"/>
        <v>6212050</v>
      </c>
      <c r="M354" s="243">
        <f t="shared" si="81"/>
        <v>1.6207455429497568E-3</v>
      </c>
      <c r="N354" s="26"/>
      <c r="O354" s="26"/>
      <c r="P354" s="26"/>
      <c r="Q354" s="26"/>
    </row>
    <row r="355" spans="1:17" ht="39.950000000000003" customHeight="1">
      <c r="A355" s="26"/>
      <c r="B355" s="321">
        <v>71</v>
      </c>
      <c r="C355" s="324" t="s">
        <v>49</v>
      </c>
      <c r="D355" s="332">
        <f>Q75</f>
        <v>3744</v>
      </c>
      <c r="E355" s="47" t="s">
        <v>160</v>
      </c>
      <c r="F355" s="131" t="s">
        <v>161</v>
      </c>
      <c r="G355" s="131" t="s">
        <v>991</v>
      </c>
      <c r="H355" s="88">
        <v>2</v>
      </c>
      <c r="I355" s="89">
        <v>18305400</v>
      </c>
      <c r="J355" s="90">
        <v>127260</v>
      </c>
      <c r="K355" s="88">
        <f t="shared" si="75"/>
        <v>18432660</v>
      </c>
      <c r="L355" s="111">
        <f t="shared" si="74"/>
        <v>9216330</v>
      </c>
      <c r="M355" s="241">
        <f>IFERROR(H355/$Q$75,"-")</f>
        <v>5.3418803418803424E-4</v>
      </c>
      <c r="N355" s="26"/>
      <c r="O355" s="26"/>
      <c r="P355" s="26"/>
      <c r="Q355" s="26"/>
    </row>
    <row r="356" spans="1:17" ht="39.950000000000003" customHeight="1">
      <c r="A356" s="26"/>
      <c r="B356" s="322"/>
      <c r="C356" s="325"/>
      <c r="D356" s="333"/>
      <c r="E356" s="39" t="s">
        <v>458</v>
      </c>
      <c r="F356" s="132" t="s">
        <v>459</v>
      </c>
      <c r="G356" s="132" t="s">
        <v>992</v>
      </c>
      <c r="H356" s="40">
        <v>1</v>
      </c>
      <c r="I356" s="41">
        <v>7738630</v>
      </c>
      <c r="J356" s="42">
        <v>281690</v>
      </c>
      <c r="K356" s="40">
        <f t="shared" si="75"/>
        <v>8020320</v>
      </c>
      <c r="L356" s="109">
        <f t="shared" si="74"/>
        <v>8020320</v>
      </c>
      <c r="M356" s="242">
        <f t="shared" ref="M356:M359" si="82">IFERROR(H356/$Q$75,"-")</f>
        <v>2.6709401709401712E-4</v>
      </c>
      <c r="N356" s="26"/>
      <c r="O356" s="26"/>
      <c r="P356" s="26"/>
      <c r="Q356" s="26"/>
    </row>
    <row r="357" spans="1:17" ht="39.950000000000003" customHeight="1">
      <c r="A357" s="26"/>
      <c r="B357" s="322"/>
      <c r="C357" s="325"/>
      <c r="D357" s="333"/>
      <c r="E357" s="39" t="s">
        <v>123</v>
      </c>
      <c r="F357" s="132" t="s">
        <v>131</v>
      </c>
      <c r="G357" s="132" t="s">
        <v>405</v>
      </c>
      <c r="H357" s="40">
        <v>1</v>
      </c>
      <c r="I357" s="41">
        <v>7588300</v>
      </c>
      <c r="J357" s="42">
        <v>298490</v>
      </c>
      <c r="K357" s="40">
        <f t="shared" si="75"/>
        <v>7886790</v>
      </c>
      <c r="L357" s="109">
        <f t="shared" si="74"/>
        <v>7886790</v>
      </c>
      <c r="M357" s="242">
        <f t="shared" si="82"/>
        <v>2.6709401709401712E-4</v>
      </c>
      <c r="N357" s="26"/>
      <c r="O357" s="26"/>
      <c r="P357" s="26"/>
      <c r="Q357" s="26"/>
    </row>
    <row r="358" spans="1:17" ht="39.950000000000003" customHeight="1">
      <c r="A358" s="26"/>
      <c r="B358" s="322"/>
      <c r="C358" s="325"/>
      <c r="D358" s="333"/>
      <c r="E358" s="39" t="s">
        <v>455</v>
      </c>
      <c r="F358" s="132" t="s">
        <v>456</v>
      </c>
      <c r="G358" s="132" t="s">
        <v>993</v>
      </c>
      <c r="H358" s="40">
        <v>4</v>
      </c>
      <c r="I358" s="41">
        <v>26549780</v>
      </c>
      <c r="J358" s="42">
        <v>4437790</v>
      </c>
      <c r="K358" s="40">
        <f t="shared" si="75"/>
        <v>30987570</v>
      </c>
      <c r="L358" s="109">
        <f t="shared" si="74"/>
        <v>7746892.5</v>
      </c>
      <c r="M358" s="242">
        <f t="shared" si="82"/>
        <v>1.0683760683760685E-3</v>
      </c>
      <c r="N358" s="26"/>
      <c r="O358" s="26"/>
      <c r="P358" s="26"/>
      <c r="Q358" s="26"/>
    </row>
    <row r="359" spans="1:17" ht="39.950000000000003" customHeight="1" thickBot="1">
      <c r="A359" s="26"/>
      <c r="B359" s="323"/>
      <c r="C359" s="326"/>
      <c r="D359" s="334"/>
      <c r="E359" s="43" t="s">
        <v>152</v>
      </c>
      <c r="F359" s="133" t="s">
        <v>153</v>
      </c>
      <c r="G359" s="133" t="s">
        <v>307</v>
      </c>
      <c r="H359" s="44">
        <v>10</v>
      </c>
      <c r="I359" s="45">
        <v>70408550</v>
      </c>
      <c r="J359" s="46">
        <v>39630</v>
      </c>
      <c r="K359" s="44">
        <f t="shared" si="75"/>
        <v>70448180</v>
      </c>
      <c r="L359" s="110">
        <f t="shared" si="74"/>
        <v>7044818</v>
      </c>
      <c r="M359" s="243">
        <f t="shared" si="82"/>
        <v>2.670940170940171E-3</v>
      </c>
      <c r="N359" s="26"/>
      <c r="O359" s="26"/>
      <c r="P359" s="26"/>
      <c r="Q359" s="26"/>
    </row>
    <row r="360" spans="1:17" ht="39.950000000000003" customHeight="1">
      <c r="A360" s="26"/>
      <c r="B360" s="321">
        <v>72</v>
      </c>
      <c r="C360" s="324" t="s">
        <v>27</v>
      </c>
      <c r="D360" s="332">
        <f>Q76</f>
        <v>2331</v>
      </c>
      <c r="E360" s="47" t="s">
        <v>349</v>
      </c>
      <c r="F360" s="131" t="s">
        <v>350</v>
      </c>
      <c r="G360" s="131" t="s">
        <v>351</v>
      </c>
      <c r="H360" s="88">
        <v>1</v>
      </c>
      <c r="I360" s="89">
        <v>10905330</v>
      </c>
      <c r="J360" s="90">
        <v>0</v>
      </c>
      <c r="K360" s="88">
        <f t="shared" si="75"/>
        <v>10905330</v>
      </c>
      <c r="L360" s="111">
        <f t="shared" si="74"/>
        <v>10905330</v>
      </c>
      <c r="M360" s="241">
        <f>IFERROR(H360/$Q$76,"-")</f>
        <v>4.29000429000429E-4</v>
      </c>
      <c r="N360" s="26"/>
      <c r="O360" s="26"/>
      <c r="P360" s="26"/>
      <c r="Q360" s="26"/>
    </row>
    <row r="361" spans="1:17" ht="39.950000000000003" customHeight="1">
      <c r="A361" s="26"/>
      <c r="B361" s="322"/>
      <c r="C361" s="325"/>
      <c r="D361" s="333"/>
      <c r="E361" s="39" t="s">
        <v>341</v>
      </c>
      <c r="F361" s="132" t="s">
        <v>342</v>
      </c>
      <c r="G361" s="132" t="s">
        <v>994</v>
      </c>
      <c r="H361" s="40">
        <v>1</v>
      </c>
      <c r="I361" s="41">
        <v>7351700</v>
      </c>
      <c r="J361" s="42">
        <v>249070</v>
      </c>
      <c r="K361" s="40">
        <f t="shared" si="75"/>
        <v>7600770</v>
      </c>
      <c r="L361" s="109">
        <f t="shared" si="74"/>
        <v>7600770</v>
      </c>
      <c r="M361" s="242">
        <f t="shared" ref="M361:M364" si="83">IFERROR(H361/$Q$76,"-")</f>
        <v>4.29000429000429E-4</v>
      </c>
      <c r="N361" s="26"/>
      <c r="O361" s="26"/>
      <c r="P361" s="26"/>
      <c r="Q361" s="26"/>
    </row>
    <row r="362" spans="1:17" ht="39.950000000000003" customHeight="1">
      <c r="A362" s="26"/>
      <c r="B362" s="322"/>
      <c r="C362" s="325"/>
      <c r="D362" s="333"/>
      <c r="E362" s="39" t="s">
        <v>158</v>
      </c>
      <c r="F362" s="132" t="s">
        <v>159</v>
      </c>
      <c r="G362" s="132" t="s">
        <v>995</v>
      </c>
      <c r="H362" s="40">
        <v>3</v>
      </c>
      <c r="I362" s="41">
        <v>17644740</v>
      </c>
      <c r="J362" s="42">
        <v>1045540</v>
      </c>
      <c r="K362" s="40">
        <f t="shared" si="75"/>
        <v>18690280</v>
      </c>
      <c r="L362" s="109">
        <f t="shared" si="74"/>
        <v>6230093.333333333</v>
      </c>
      <c r="M362" s="242">
        <f t="shared" si="83"/>
        <v>1.287001287001287E-3</v>
      </c>
      <c r="N362" s="26"/>
      <c r="O362" s="26"/>
      <c r="P362" s="26"/>
      <c r="Q362" s="26"/>
    </row>
    <row r="363" spans="1:17" ht="39.950000000000003" customHeight="1">
      <c r="A363" s="26"/>
      <c r="B363" s="322"/>
      <c r="C363" s="325"/>
      <c r="D363" s="333"/>
      <c r="E363" s="39" t="s">
        <v>177</v>
      </c>
      <c r="F363" s="132" t="s">
        <v>267</v>
      </c>
      <c r="G363" s="132" t="s">
        <v>996</v>
      </c>
      <c r="H363" s="40">
        <v>2</v>
      </c>
      <c r="I363" s="41">
        <v>11360590</v>
      </c>
      <c r="J363" s="42">
        <v>578460</v>
      </c>
      <c r="K363" s="40">
        <f t="shared" si="75"/>
        <v>11939050</v>
      </c>
      <c r="L363" s="109">
        <f t="shared" si="74"/>
        <v>5969525</v>
      </c>
      <c r="M363" s="242">
        <f t="shared" si="83"/>
        <v>8.5800085800085801E-4</v>
      </c>
      <c r="N363" s="26"/>
      <c r="O363" s="26"/>
      <c r="P363" s="26"/>
      <c r="Q363" s="26"/>
    </row>
    <row r="364" spans="1:17" ht="39.950000000000003" customHeight="1" thickBot="1">
      <c r="A364" s="26"/>
      <c r="B364" s="323"/>
      <c r="C364" s="326"/>
      <c r="D364" s="334"/>
      <c r="E364" s="43" t="s">
        <v>410</v>
      </c>
      <c r="F364" s="133" t="s">
        <v>411</v>
      </c>
      <c r="G364" s="133" t="s">
        <v>412</v>
      </c>
      <c r="H364" s="44">
        <v>1</v>
      </c>
      <c r="I364" s="45">
        <v>5643540</v>
      </c>
      <c r="J364" s="46">
        <v>0</v>
      </c>
      <c r="K364" s="44">
        <f t="shared" si="75"/>
        <v>5643540</v>
      </c>
      <c r="L364" s="110">
        <f t="shared" si="74"/>
        <v>5643540</v>
      </c>
      <c r="M364" s="243">
        <f t="shared" si="83"/>
        <v>4.29000429000429E-4</v>
      </c>
      <c r="N364" s="26"/>
      <c r="O364" s="26"/>
      <c r="P364" s="26"/>
      <c r="Q364" s="26"/>
    </row>
    <row r="365" spans="1:17" ht="39.950000000000003" customHeight="1">
      <c r="A365" s="26"/>
      <c r="B365" s="321">
        <v>73</v>
      </c>
      <c r="C365" s="324" t="s">
        <v>28</v>
      </c>
      <c r="D365" s="332">
        <f>Q77</f>
        <v>3173</v>
      </c>
      <c r="E365" s="47" t="s">
        <v>134</v>
      </c>
      <c r="F365" s="131" t="s">
        <v>142</v>
      </c>
      <c r="G365" s="131" t="s">
        <v>997</v>
      </c>
      <c r="H365" s="88">
        <v>3</v>
      </c>
      <c r="I365" s="89">
        <v>21435930</v>
      </c>
      <c r="J365" s="90">
        <v>13311880</v>
      </c>
      <c r="K365" s="88">
        <f t="shared" si="75"/>
        <v>34747810</v>
      </c>
      <c r="L365" s="111">
        <f t="shared" si="74"/>
        <v>11582603.333333334</v>
      </c>
      <c r="M365" s="241">
        <f>IFERROR(H365/$Q$77,"-")</f>
        <v>9.4547746612039078E-4</v>
      </c>
      <c r="N365" s="26"/>
      <c r="O365" s="26"/>
      <c r="P365" s="26"/>
      <c r="Q365" s="26"/>
    </row>
    <row r="366" spans="1:17" ht="39.950000000000003" customHeight="1">
      <c r="A366" s="26"/>
      <c r="B366" s="322"/>
      <c r="C366" s="325"/>
      <c r="D366" s="333"/>
      <c r="E366" s="39" t="s">
        <v>123</v>
      </c>
      <c r="F366" s="132" t="s">
        <v>131</v>
      </c>
      <c r="G366" s="132" t="s">
        <v>131</v>
      </c>
      <c r="H366" s="40">
        <v>1</v>
      </c>
      <c r="I366" s="41">
        <v>8063320</v>
      </c>
      <c r="J366" s="42">
        <v>19750</v>
      </c>
      <c r="K366" s="40">
        <f t="shared" si="75"/>
        <v>8083070</v>
      </c>
      <c r="L366" s="109">
        <f t="shared" si="74"/>
        <v>8083070</v>
      </c>
      <c r="M366" s="242">
        <f t="shared" ref="M366:M369" si="84">IFERROR(H366/$Q$77,"-")</f>
        <v>3.1515915537346358E-4</v>
      </c>
      <c r="N366" s="26"/>
      <c r="O366" s="26"/>
      <c r="P366" s="26"/>
      <c r="Q366" s="26"/>
    </row>
    <row r="367" spans="1:17" ht="39.950000000000003" customHeight="1">
      <c r="A367" s="26"/>
      <c r="B367" s="322"/>
      <c r="C367" s="325"/>
      <c r="D367" s="333"/>
      <c r="E367" s="39" t="s">
        <v>122</v>
      </c>
      <c r="F367" s="132" t="s">
        <v>138</v>
      </c>
      <c r="G367" s="132" t="s">
        <v>292</v>
      </c>
      <c r="H367" s="40">
        <v>15</v>
      </c>
      <c r="I367" s="41">
        <v>60888520</v>
      </c>
      <c r="J367" s="42">
        <v>51600970</v>
      </c>
      <c r="K367" s="40">
        <f t="shared" si="75"/>
        <v>112489490</v>
      </c>
      <c r="L367" s="109">
        <f t="shared" si="74"/>
        <v>7499299.333333333</v>
      </c>
      <c r="M367" s="242">
        <f t="shared" si="84"/>
        <v>4.7273873306019542E-3</v>
      </c>
      <c r="N367" s="26"/>
      <c r="O367" s="26"/>
      <c r="P367" s="26"/>
      <c r="Q367" s="26"/>
    </row>
    <row r="368" spans="1:17" ht="39.950000000000003" customHeight="1">
      <c r="A368" s="26"/>
      <c r="B368" s="322"/>
      <c r="C368" s="325"/>
      <c r="D368" s="333"/>
      <c r="E368" s="39" t="s">
        <v>132</v>
      </c>
      <c r="F368" s="132" t="s">
        <v>140</v>
      </c>
      <c r="G368" s="132" t="s">
        <v>998</v>
      </c>
      <c r="H368" s="40">
        <v>3</v>
      </c>
      <c r="I368" s="41">
        <v>11604610</v>
      </c>
      <c r="J368" s="42">
        <v>7057250</v>
      </c>
      <c r="K368" s="40">
        <f t="shared" si="75"/>
        <v>18661860</v>
      </c>
      <c r="L368" s="109">
        <f t="shared" si="74"/>
        <v>6220620</v>
      </c>
      <c r="M368" s="242">
        <f t="shared" si="84"/>
        <v>9.4547746612039078E-4</v>
      </c>
      <c r="N368" s="26"/>
      <c r="O368" s="26"/>
      <c r="P368" s="26"/>
      <c r="Q368" s="26"/>
    </row>
    <row r="369" spans="1:17" ht="39.950000000000003" customHeight="1" thickBot="1">
      <c r="A369" s="26"/>
      <c r="B369" s="323"/>
      <c r="C369" s="326"/>
      <c r="D369" s="334"/>
      <c r="E369" s="43" t="s">
        <v>160</v>
      </c>
      <c r="F369" s="133" t="s">
        <v>161</v>
      </c>
      <c r="G369" s="133" t="s">
        <v>999</v>
      </c>
      <c r="H369" s="44">
        <v>1</v>
      </c>
      <c r="I369" s="45">
        <v>4813910</v>
      </c>
      <c r="J369" s="46">
        <v>511090</v>
      </c>
      <c r="K369" s="44">
        <f t="shared" si="75"/>
        <v>5325000</v>
      </c>
      <c r="L369" s="110">
        <f t="shared" si="74"/>
        <v>5325000</v>
      </c>
      <c r="M369" s="242">
        <f t="shared" si="84"/>
        <v>3.1515915537346358E-4</v>
      </c>
      <c r="N369" s="26"/>
      <c r="O369" s="26"/>
      <c r="P369" s="26"/>
      <c r="Q369" s="26"/>
    </row>
    <row r="370" spans="1:17" ht="39.950000000000003" customHeight="1">
      <c r="A370" s="26"/>
      <c r="B370" s="321">
        <v>74</v>
      </c>
      <c r="C370" s="324" t="s">
        <v>29</v>
      </c>
      <c r="D370" s="332">
        <f>Q78</f>
        <v>1448</v>
      </c>
      <c r="E370" s="47" t="s">
        <v>170</v>
      </c>
      <c r="F370" s="131" t="s">
        <v>171</v>
      </c>
      <c r="G370" s="131" t="s">
        <v>358</v>
      </c>
      <c r="H370" s="88">
        <v>2</v>
      </c>
      <c r="I370" s="89">
        <v>14870540</v>
      </c>
      <c r="J370" s="90">
        <v>228750</v>
      </c>
      <c r="K370" s="88">
        <f t="shared" si="75"/>
        <v>15099290</v>
      </c>
      <c r="L370" s="111">
        <f t="shared" si="74"/>
        <v>7549645</v>
      </c>
      <c r="M370" s="241">
        <f>IFERROR(H370/$Q$78,"-")</f>
        <v>1.3812154696132596E-3</v>
      </c>
      <c r="N370" s="26"/>
      <c r="O370" s="26"/>
      <c r="P370" s="26"/>
      <c r="Q370" s="26"/>
    </row>
    <row r="371" spans="1:17" ht="39.950000000000003" customHeight="1">
      <c r="A371" s="26"/>
      <c r="B371" s="322"/>
      <c r="C371" s="325"/>
      <c r="D371" s="333"/>
      <c r="E371" s="39" t="s">
        <v>122</v>
      </c>
      <c r="F371" s="132" t="s">
        <v>138</v>
      </c>
      <c r="G371" s="132" t="s">
        <v>426</v>
      </c>
      <c r="H371" s="40">
        <v>9</v>
      </c>
      <c r="I371" s="41">
        <v>28198270</v>
      </c>
      <c r="J371" s="42">
        <v>35018070</v>
      </c>
      <c r="K371" s="40">
        <f t="shared" si="75"/>
        <v>63216340</v>
      </c>
      <c r="L371" s="109">
        <f t="shared" si="74"/>
        <v>7024037.777777778</v>
      </c>
      <c r="M371" s="242">
        <f t="shared" ref="M371:M373" si="85">IFERROR(H371/$Q$78,"-")</f>
        <v>6.2154696132596682E-3</v>
      </c>
      <c r="N371" s="26"/>
      <c r="O371" s="26"/>
      <c r="P371" s="26"/>
      <c r="Q371" s="26"/>
    </row>
    <row r="372" spans="1:17" ht="39.950000000000003" customHeight="1">
      <c r="A372" s="26"/>
      <c r="B372" s="322"/>
      <c r="C372" s="325"/>
      <c r="D372" s="333"/>
      <c r="E372" s="39" t="s">
        <v>132</v>
      </c>
      <c r="F372" s="132" t="s">
        <v>140</v>
      </c>
      <c r="G372" s="132" t="s">
        <v>178</v>
      </c>
      <c r="H372" s="40">
        <v>1</v>
      </c>
      <c r="I372" s="41">
        <v>6577040</v>
      </c>
      <c r="J372" s="42">
        <v>149250</v>
      </c>
      <c r="K372" s="40">
        <f t="shared" si="75"/>
        <v>6726290</v>
      </c>
      <c r="L372" s="109">
        <f t="shared" si="74"/>
        <v>6726290</v>
      </c>
      <c r="M372" s="242">
        <f t="shared" si="85"/>
        <v>6.9060773480662981E-4</v>
      </c>
      <c r="N372" s="26"/>
      <c r="O372" s="26"/>
      <c r="P372" s="26"/>
      <c r="Q372" s="26"/>
    </row>
    <row r="373" spans="1:17" ht="39.950000000000003" customHeight="1">
      <c r="A373" s="26"/>
      <c r="B373" s="322"/>
      <c r="C373" s="325"/>
      <c r="D373" s="333"/>
      <c r="E373" s="39" t="s">
        <v>359</v>
      </c>
      <c r="F373" s="132" t="s">
        <v>360</v>
      </c>
      <c r="G373" s="132" t="s">
        <v>361</v>
      </c>
      <c r="H373" s="40">
        <v>2</v>
      </c>
      <c r="I373" s="41">
        <v>11953430</v>
      </c>
      <c r="J373" s="42">
        <v>110870</v>
      </c>
      <c r="K373" s="40">
        <f t="shared" si="75"/>
        <v>12064300</v>
      </c>
      <c r="L373" s="109">
        <f t="shared" si="74"/>
        <v>6032150</v>
      </c>
      <c r="M373" s="242">
        <f t="shared" si="85"/>
        <v>1.3812154696132596E-3</v>
      </c>
      <c r="N373" s="26"/>
      <c r="O373" s="26"/>
      <c r="P373" s="26"/>
      <c r="Q373" s="26"/>
    </row>
    <row r="374" spans="1:17" ht="39.950000000000003" customHeight="1" thickBot="1">
      <c r="A374" s="26"/>
      <c r="B374" s="322"/>
      <c r="C374" s="325"/>
      <c r="D374" s="333"/>
      <c r="E374" s="48" t="s">
        <v>330</v>
      </c>
      <c r="F374" s="134" t="s">
        <v>331</v>
      </c>
      <c r="G374" s="134" t="s">
        <v>975</v>
      </c>
      <c r="H374" s="91">
        <v>1</v>
      </c>
      <c r="I374" s="92">
        <v>5982920</v>
      </c>
      <c r="J374" s="93">
        <v>0</v>
      </c>
      <c r="K374" s="91">
        <f t="shared" si="75"/>
        <v>5982920</v>
      </c>
      <c r="L374" s="244">
        <f t="shared" si="74"/>
        <v>5982920</v>
      </c>
      <c r="M374" s="245">
        <f>IFERROR(H374/$Q$78,"-")</f>
        <v>6.9060773480662981E-4</v>
      </c>
      <c r="N374" s="26"/>
      <c r="O374" s="26"/>
      <c r="P374" s="26"/>
      <c r="Q374" s="26"/>
    </row>
    <row r="375" spans="1:17" ht="39.950000000000003" customHeight="1" thickTop="1">
      <c r="A375" s="26"/>
      <c r="B375" s="335" t="s">
        <v>236</v>
      </c>
      <c r="C375" s="336"/>
      <c r="D375" s="339">
        <f>Q79</f>
        <v>1366377</v>
      </c>
      <c r="E375" s="35" t="str">
        <f>'高額レセ疾病傾向(患者一人当たり医療費順)'!$C$7</f>
        <v>2210</v>
      </c>
      <c r="F375" s="135" t="str">
        <f>'高額レセ疾病傾向(患者一人当たり医療費順)'!$D$7</f>
        <v>重症急性呼吸器症候群［SARS］</v>
      </c>
      <c r="G375" s="135" t="str">
        <f>'高額レセ疾病傾向(患者一人当たり医療費順)'!$E$7</f>
        <v>重症急性呼吸器症候群</v>
      </c>
      <c r="H375" s="36">
        <f>'高額レセ疾病傾向(患者一人当たり医療費順)'!$F$7</f>
        <v>1</v>
      </c>
      <c r="I375" s="37">
        <f>'高額レセ疾病傾向(患者一人当たり医療費順)'!$G$7</f>
        <v>9377520</v>
      </c>
      <c r="J375" s="38">
        <f>'高額レセ疾病傾向(患者一人当たり医療費順)'!$H$7</f>
        <v>133810</v>
      </c>
      <c r="K375" s="36">
        <f>'高額レセ疾病傾向(患者一人当たり医療費順)'!$I$7</f>
        <v>9511330</v>
      </c>
      <c r="L375" s="252">
        <f>'高額レセ疾病傾向(患者一人当たり医療費順)'!J7</f>
        <v>9511330</v>
      </c>
      <c r="M375" s="247">
        <f>'高額レセ疾病傾向(患者一人当たり医療費順)'!K7</f>
        <v>7.3186243620904036E-7</v>
      </c>
      <c r="N375" s="26"/>
      <c r="O375" s="26"/>
      <c r="P375" s="26"/>
      <c r="Q375" s="26"/>
    </row>
    <row r="376" spans="1:17" ht="39.950000000000003" customHeight="1">
      <c r="A376" s="26"/>
      <c r="B376" s="337"/>
      <c r="C376" s="325"/>
      <c r="D376" s="333"/>
      <c r="E376" s="39" t="str">
        <f>'高額レセ疾病傾向(患者一人当たり医療費順)'!$C$8</f>
        <v>0209</v>
      </c>
      <c r="F376" s="132" t="str">
        <f>'高額レセ疾病傾向(患者一人当たり医療費順)'!$D$8</f>
        <v>白血病</v>
      </c>
      <c r="G376" s="132" t="str">
        <f>'高額レセ疾病傾向(患者一人当たり医療費順)'!$E$8</f>
        <v>急性骨髄性白血病，慢性骨髄性白血病，慢性リンパ性白血病</v>
      </c>
      <c r="H376" s="40">
        <f>'高額レセ疾病傾向(患者一人当たり医療費順)'!$F$8</f>
        <v>687</v>
      </c>
      <c r="I376" s="41">
        <f>'高額レセ疾病傾向(患者一人当たり医療費順)'!$G$8</f>
        <v>2871169220</v>
      </c>
      <c r="J376" s="42">
        <f>'高額レセ疾病傾向(患者一人当たり医療費順)'!$H$8</f>
        <v>1803536840</v>
      </c>
      <c r="K376" s="40">
        <f>'高額レセ疾病傾向(患者一人当たり医療費順)'!$I$8</f>
        <v>4674706060</v>
      </c>
      <c r="L376" s="91">
        <f>'高額レセ疾病傾向(患者一人当たり医療費順)'!J8</f>
        <v>6804521.1935953395</v>
      </c>
      <c r="M376" s="242">
        <f>'高額レセ疾病傾向(患者一人当たり医療費順)'!K8</f>
        <v>5.0278949367561071E-4</v>
      </c>
      <c r="N376" s="26"/>
      <c r="O376" s="26"/>
      <c r="P376" s="26"/>
      <c r="Q376" s="26"/>
    </row>
    <row r="377" spans="1:17" ht="39.950000000000003" customHeight="1">
      <c r="A377" s="26"/>
      <c r="B377" s="337"/>
      <c r="C377" s="325"/>
      <c r="D377" s="333"/>
      <c r="E377" s="39" t="str">
        <f>'高額レセ疾病傾向(患者一人当たり医療費順)'!$C$9</f>
        <v>0904</v>
      </c>
      <c r="F377" s="132" t="str">
        <f>'高額レセ疾病傾向(患者一人当たり医療費順)'!$D$9</f>
        <v>くも膜下出血</v>
      </c>
      <c r="G377" s="132" t="str">
        <f>'高額レセ疾病傾向(患者一人当たり医療費順)'!$E$9</f>
        <v>くも膜下出血，くも膜下出血後遺症，中大脳動脈瘤破裂によるくも膜下出血</v>
      </c>
      <c r="H377" s="40">
        <f>'高額レセ疾病傾向(患者一人当たり医療費順)'!$F$9</f>
        <v>467</v>
      </c>
      <c r="I377" s="41">
        <f>'高額レセ疾病傾向(患者一人当たり医療費順)'!$G$9</f>
        <v>2838583950</v>
      </c>
      <c r="J377" s="42">
        <f>'高額レセ疾病傾向(患者一人当たり医療費順)'!$H$9</f>
        <v>85896140</v>
      </c>
      <c r="K377" s="40">
        <f>'高額レセ疾病傾向(患者一人当たり医療費順)'!$I$9</f>
        <v>2924480090</v>
      </c>
      <c r="L377" s="91">
        <f>'高額レセ疾病傾向(患者一人当たり医療費順)'!J9</f>
        <v>6262270</v>
      </c>
      <c r="M377" s="253">
        <f>'高額レセ疾病傾向(患者一人当たり医療費順)'!K9</f>
        <v>3.4177975770962189E-4</v>
      </c>
      <c r="N377" s="26"/>
      <c r="O377" s="26"/>
      <c r="P377" s="26"/>
      <c r="Q377" s="26"/>
    </row>
    <row r="378" spans="1:17" ht="39.950000000000003" customHeight="1">
      <c r="A378" s="26"/>
      <c r="B378" s="337"/>
      <c r="C378" s="325"/>
      <c r="D378" s="333"/>
      <c r="E378" s="39" t="str">
        <f>'高額レセ疾病傾向(患者一人当たり医療費順)'!$C$10</f>
        <v>1402</v>
      </c>
      <c r="F378" s="132" t="str">
        <f>'高額レセ疾病傾向(患者一人当たり医療費順)'!$D$10</f>
        <v>腎不全</v>
      </c>
      <c r="G378" s="132" t="str">
        <f>'高額レセ疾病傾向(患者一人当たり医療費順)'!$E$10</f>
        <v>慢性腎不全，末期腎不全，腎性貧血</v>
      </c>
      <c r="H378" s="40">
        <f>'高額レセ疾病傾向(患者一人当たり医療費順)'!$F$10</f>
        <v>6715</v>
      </c>
      <c r="I378" s="41">
        <f>'高額レセ疾病傾向(患者一人当たり医療費順)'!$G$10</f>
        <v>19003824680</v>
      </c>
      <c r="J378" s="42">
        <f>'高額レセ疾病傾向(患者一人当たり医療費順)'!$H$10</f>
        <v>20029008620</v>
      </c>
      <c r="K378" s="40">
        <f>'高額レセ疾病傾向(患者一人当たり医療費順)'!$I$10</f>
        <v>39032833300</v>
      </c>
      <c r="L378" s="40">
        <f>'高額レセ疾病傾向(患者一人当たり医療費順)'!J10</f>
        <v>5812782.3231571103</v>
      </c>
      <c r="M378" s="242">
        <f>'高額レセ疾病傾向(患者一人当たり医療費順)'!K10</f>
        <v>4.9144562591437067E-3</v>
      </c>
      <c r="N378" s="26"/>
      <c r="O378" s="26"/>
      <c r="P378" s="26"/>
      <c r="Q378" s="26"/>
    </row>
    <row r="379" spans="1:17" ht="39.950000000000003" customHeight="1" thickBot="1">
      <c r="A379" s="26"/>
      <c r="B379" s="338"/>
      <c r="C379" s="326"/>
      <c r="D379" s="334"/>
      <c r="E379" s="43" t="str">
        <f>'高額レセ疾病傾向(患者一人当たり医療費順)'!$C$11</f>
        <v>0208</v>
      </c>
      <c r="F379" s="133" t="str">
        <f>'高額レセ疾病傾向(患者一人当たり医療費順)'!$D$11</f>
        <v>悪性リンパ腫</v>
      </c>
      <c r="G379" s="133" t="str">
        <f>'高額レセ疾病傾向(患者一人当たり医療費順)'!$E$11</f>
        <v>びまん性大細胞型Ｂ細胞性リンパ腫，悪性リンパ腫，ＣＤ２０陽性Ｂ細胞性非ホジキンリンパ腫</v>
      </c>
      <c r="H379" s="44">
        <f>'高額レセ疾病傾向(患者一人当たり医療費順)'!$F$11</f>
        <v>1450</v>
      </c>
      <c r="I379" s="45">
        <f>'高額レセ疾病傾向(患者一人当たり医療費順)'!$G$11</f>
        <v>5603891100</v>
      </c>
      <c r="J379" s="46">
        <f>'高額レセ疾病傾向(患者一人当たり医療費順)'!$H$11</f>
        <v>2759544910</v>
      </c>
      <c r="K379" s="44">
        <f>'高額レセ疾病傾向(患者一人当たり医療費順)'!$I$11</f>
        <v>8363436010</v>
      </c>
      <c r="L379" s="254">
        <f>'高額レセ疾病傾向(患者一人当たり医療費順)'!J11</f>
        <v>5767886.9034482799</v>
      </c>
      <c r="M379" s="255">
        <f>'高額レセ疾病傾向(患者一人当たり医療費順)'!K11</f>
        <v>1.0612005325031087E-3</v>
      </c>
      <c r="N379" s="26"/>
      <c r="O379" s="26"/>
      <c r="P379" s="26"/>
      <c r="Q379" s="26"/>
    </row>
    <row r="380" spans="1:17" ht="13.5" customHeight="1">
      <c r="A380" s="26"/>
      <c r="B380" s="14" t="s">
        <v>492</v>
      </c>
      <c r="C380" s="26"/>
      <c r="D380" s="14"/>
      <c r="E380" s="238"/>
      <c r="F380" s="238"/>
      <c r="G380" s="238"/>
      <c r="H380" s="238"/>
      <c r="I380" s="238"/>
      <c r="J380" s="26"/>
      <c r="K380" s="26"/>
      <c r="L380" s="26"/>
      <c r="M380" s="26"/>
      <c r="N380" s="26"/>
      <c r="O380" s="26"/>
      <c r="P380" s="26"/>
      <c r="Q380" s="26"/>
    </row>
    <row r="381" spans="1:17" ht="13.5" customHeight="1">
      <c r="A381" s="26"/>
      <c r="B381" s="200" t="s">
        <v>193</v>
      </c>
      <c r="C381" s="26"/>
      <c r="D381" s="200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ht="13.5" customHeight="1">
      <c r="A382" s="26"/>
      <c r="B382" s="239" t="s">
        <v>119</v>
      </c>
      <c r="C382" s="26"/>
      <c r="D382" s="239"/>
      <c r="E382" s="26"/>
      <c r="F382" s="26"/>
      <c r="G382" s="137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ht="13.5" customHeight="1">
      <c r="A383" s="26"/>
      <c r="B383" s="239" t="s">
        <v>210</v>
      </c>
      <c r="C383" s="26"/>
      <c r="D383" s="239"/>
      <c r="E383" s="26"/>
      <c r="F383" s="26"/>
      <c r="G383" s="137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ht="13.5" customHeight="1">
      <c r="A384" s="26"/>
      <c r="B384" s="239" t="s">
        <v>233</v>
      </c>
      <c r="C384" s="26"/>
      <c r="D384" s="239"/>
      <c r="E384" s="26"/>
      <c r="F384" s="26"/>
      <c r="G384" s="137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ht="13.5" customHeight="1">
      <c r="A385" s="26"/>
      <c r="B385" s="239" t="s">
        <v>120</v>
      </c>
      <c r="C385" s="26"/>
      <c r="D385" s="239"/>
      <c r="E385" s="26"/>
      <c r="F385" s="26"/>
      <c r="G385" s="137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59055118110236227" right="0.43307086614173229" top="0.74803149606299213" bottom="0.74803149606299213" header="0.31496062992125984" footer="0.31496062992125984"/>
  <pageSetup paperSize="8" scale="62" orientation="landscape" r:id="rId1"/>
  <headerFooter>
    <oddHeader>&amp;R&amp;"ＭＳ 明朝,標準"&amp;12 2-2.高額レセプトの件数及び医療費</oddHeader>
  </headerFooter>
  <ignoredErrors>
    <ignoredError sqref="E9:E129 E5:E8 E130:E374" numberStoredAsText="1"/>
    <ignoredError sqref="K5:K10 K11:K374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AF385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375" style="3" customWidth="1"/>
    <col min="3" max="3" width="11.625" style="3" customWidth="1"/>
    <col min="4" max="4" width="9.75" style="3" customWidth="1"/>
    <col min="5" max="5" width="6" style="3" customWidth="1"/>
    <col min="6" max="6" width="22.75" style="3" customWidth="1"/>
    <col min="7" max="7" width="33.125" style="3" customWidth="1"/>
    <col min="8" max="8" width="8.25" style="3" customWidth="1"/>
    <col min="9" max="12" width="9.75" style="3" customWidth="1"/>
    <col min="13" max="13" width="10.25" style="3" customWidth="1"/>
    <col min="14" max="15" width="9" style="3"/>
    <col min="16" max="17" width="15.625" style="3" customWidth="1"/>
    <col min="18" max="16384" width="9" style="3"/>
  </cols>
  <sheetData>
    <row r="1" spans="1:32" ht="16.5" customHeight="1">
      <c r="A1" s="26"/>
      <c r="B1" s="233" t="s">
        <v>388</v>
      </c>
      <c r="C1" s="240"/>
      <c r="D1" s="240"/>
      <c r="E1" s="234"/>
      <c r="F1" s="234"/>
      <c r="G1" s="234"/>
      <c r="H1" s="234"/>
      <c r="I1" s="234"/>
      <c r="J1" s="234"/>
      <c r="K1" s="234"/>
      <c r="L1" s="193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2" ht="16.5" customHeight="1">
      <c r="A2" s="26"/>
      <c r="B2" s="193" t="s">
        <v>383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spans="1:32" ht="25.5" customHeight="1">
      <c r="A3" s="193"/>
      <c r="B3" s="319"/>
      <c r="C3" s="310" t="s">
        <v>117</v>
      </c>
      <c r="D3" s="329" t="s">
        <v>223</v>
      </c>
      <c r="E3" s="310" t="s">
        <v>94</v>
      </c>
      <c r="F3" s="310"/>
      <c r="G3" s="315" t="s">
        <v>230</v>
      </c>
      <c r="H3" s="315" t="s">
        <v>231</v>
      </c>
      <c r="I3" s="315" t="s">
        <v>229</v>
      </c>
      <c r="J3" s="310"/>
      <c r="K3" s="310"/>
      <c r="L3" s="315" t="s">
        <v>461</v>
      </c>
      <c r="M3" s="306" t="s">
        <v>224</v>
      </c>
      <c r="N3" s="26"/>
      <c r="O3" s="26"/>
      <c r="P3" s="50" t="s">
        <v>220</v>
      </c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32" ht="25.5" customHeight="1" thickBot="1">
      <c r="A4" s="193"/>
      <c r="B4" s="320"/>
      <c r="C4" s="319"/>
      <c r="D4" s="330"/>
      <c r="E4" s="319"/>
      <c r="F4" s="319"/>
      <c r="G4" s="319"/>
      <c r="H4" s="319"/>
      <c r="I4" s="57" t="s">
        <v>91</v>
      </c>
      <c r="J4" s="58" t="s">
        <v>92</v>
      </c>
      <c r="K4" s="59" t="s">
        <v>76</v>
      </c>
      <c r="L4" s="327"/>
      <c r="M4" s="331"/>
      <c r="N4" s="26"/>
      <c r="O4" s="26"/>
      <c r="P4" s="180" t="s">
        <v>117</v>
      </c>
      <c r="Q4" s="188" t="s">
        <v>222</v>
      </c>
      <c r="R4" s="26"/>
      <c r="S4" s="26"/>
      <c r="T4" s="26"/>
      <c r="U4" s="26"/>
      <c r="V4" s="26"/>
      <c r="W4" s="26"/>
      <c r="X4" s="49"/>
      <c r="Y4" s="49"/>
      <c r="Z4" s="49"/>
      <c r="AA4" s="49"/>
      <c r="AB4" s="49"/>
      <c r="AC4" s="49"/>
      <c r="AD4" s="49"/>
      <c r="AE4" s="49"/>
      <c r="AF4" s="49"/>
    </row>
    <row r="5" spans="1:32" ht="39.950000000000003" customHeight="1">
      <c r="A5" s="26"/>
      <c r="B5" s="321">
        <v>1</v>
      </c>
      <c r="C5" s="324" t="s">
        <v>50</v>
      </c>
      <c r="D5" s="332">
        <f>Q5</f>
        <v>382481</v>
      </c>
      <c r="E5" s="47" t="s">
        <v>125</v>
      </c>
      <c r="F5" s="131" t="s">
        <v>146</v>
      </c>
      <c r="G5" s="131" t="s">
        <v>662</v>
      </c>
      <c r="H5" s="88">
        <v>6325</v>
      </c>
      <c r="I5" s="89">
        <v>16928481370</v>
      </c>
      <c r="J5" s="90">
        <v>2669540040</v>
      </c>
      <c r="K5" s="88">
        <f>SUM(I5:J5)</f>
        <v>19598021410</v>
      </c>
      <c r="L5" s="111">
        <f t="shared" ref="L5:L68" si="0">IFERROR(K5/H5,"-")</f>
        <v>3098501.4086956521</v>
      </c>
      <c r="M5" s="241">
        <f>IFERROR(H5/$Q$5,"-")</f>
        <v>1.6536769146702712E-2</v>
      </c>
      <c r="N5" s="26"/>
      <c r="O5" s="26"/>
      <c r="P5" s="165" t="s">
        <v>226</v>
      </c>
      <c r="Q5" s="120">
        <f>市区町村別_患者数!AM6</f>
        <v>382481</v>
      </c>
      <c r="R5" s="26"/>
      <c r="S5" s="26"/>
      <c r="T5" s="26"/>
      <c r="U5" s="26"/>
      <c r="V5" s="26"/>
      <c r="W5" s="26"/>
      <c r="X5" s="49"/>
      <c r="Y5" s="49"/>
      <c r="Z5" s="49"/>
      <c r="AA5" s="49"/>
      <c r="AB5" s="49"/>
      <c r="AC5" s="49"/>
      <c r="AD5" s="49"/>
      <c r="AE5" s="49"/>
      <c r="AF5" s="49"/>
    </row>
    <row r="6" spans="1:32" ht="39.950000000000003" customHeight="1">
      <c r="A6" s="26"/>
      <c r="B6" s="322"/>
      <c r="C6" s="325"/>
      <c r="D6" s="333"/>
      <c r="E6" s="39" t="s">
        <v>126</v>
      </c>
      <c r="F6" s="132" t="s">
        <v>147</v>
      </c>
      <c r="G6" s="132" t="s">
        <v>663</v>
      </c>
      <c r="H6" s="40">
        <v>4745</v>
      </c>
      <c r="I6" s="41">
        <v>13293231820</v>
      </c>
      <c r="J6" s="42">
        <v>3003338020</v>
      </c>
      <c r="K6" s="40">
        <f>SUM(I6:J6)</f>
        <v>16296569840</v>
      </c>
      <c r="L6" s="109">
        <f t="shared" si="0"/>
        <v>3434472.0421496313</v>
      </c>
      <c r="M6" s="242">
        <f t="shared" ref="M6:M9" si="1">IFERROR(H6/$Q$5,"-")</f>
        <v>1.2405844996222035E-2</v>
      </c>
      <c r="N6" s="26"/>
      <c r="O6" s="26"/>
      <c r="P6" s="165" t="s">
        <v>95</v>
      </c>
      <c r="Q6" s="120">
        <f>市区町村別_患者数!AM7</f>
        <v>14656</v>
      </c>
      <c r="R6" s="26"/>
      <c r="S6" s="26"/>
      <c r="T6" s="26"/>
      <c r="U6" s="26"/>
      <c r="V6" s="26"/>
      <c r="W6" s="26"/>
      <c r="X6" s="49"/>
      <c r="Y6" s="49"/>
      <c r="Z6" s="49"/>
      <c r="AA6" s="49"/>
      <c r="AB6" s="49"/>
      <c r="AC6" s="49"/>
      <c r="AD6" s="49"/>
      <c r="AE6" s="49"/>
      <c r="AF6" s="49"/>
    </row>
    <row r="7" spans="1:32" ht="39.950000000000003" customHeight="1">
      <c r="A7" s="26"/>
      <c r="B7" s="322"/>
      <c r="C7" s="325"/>
      <c r="D7" s="333"/>
      <c r="E7" s="39" t="s">
        <v>246</v>
      </c>
      <c r="F7" s="132" t="s">
        <v>247</v>
      </c>
      <c r="G7" s="132" t="s">
        <v>664</v>
      </c>
      <c r="H7" s="40">
        <v>3812</v>
      </c>
      <c r="I7" s="41">
        <v>9252401830</v>
      </c>
      <c r="J7" s="42">
        <v>1729070450</v>
      </c>
      <c r="K7" s="40">
        <f t="shared" ref="K7:K69" si="2">SUM(I7:J7)</f>
        <v>10981472280</v>
      </c>
      <c r="L7" s="109">
        <f t="shared" si="0"/>
        <v>2880763.9769150051</v>
      </c>
      <c r="M7" s="242">
        <f t="shared" si="1"/>
        <v>9.9665081402736336E-3</v>
      </c>
      <c r="N7" s="26"/>
      <c r="O7" s="26"/>
      <c r="P7" s="165" t="s">
        <v>96</v>
      </c>
      <c r="Q7" s="120">
        <f>市区町村別_患者数!AM8</f>
        <v>9306</v>
      </c>
      <c r="R7" s="26"/>
      <c r="S7" s="26"/>
      <c r="T7" s="26"/>
      <c r="U7" s="26"/>
      <c r="V7" s="26"/>
      <c r="W7" s="26"/>
      <c r="X7" s="49"/>
      <c r="Y7" s="49"/>
      <c r="Z7" s="49"/>
      <c r="AA7" s="49"/>
      <c r="AB7" s="49"/>
      <c r="AC7" s="49"/>
      <c r="AD7" s="49"/>
      <c r="AE7" s="49"/>
      <c r="AF7" s="49"/>
    </row>
    <row r="8" spans="1:32" ht="39.950000000000003" customHeight="1">
      <c r="A8" s="26"/>
      <c r="B8" s="322"/>
      <c r="C8" s="325"/>
      <c r="D8" s="333"/>
      <c r="E8" s="39" t="s">
        <v>128</v>
      </c>
      <c r="F8" s="132" t="s">
        <v>148</v>
      </c>
      <c r="G8" s="132" t="s">
        <v>666</v>
      </c>
      <c r="H8" s="40">
        <v>3396</v>
      </c>
      <c r="I8" s="41">
        <v>7956380320</v>
      </c>
      <c r="J8" s="42">
        <v>1727390300</v>
      </c>
      <c r="K8" s="40">
        <f t="shared" si="2"/>
        <v>9683770620</v>
      </c>
      <c r="L8" s="109">
        <f t="shared" si="0"/>
        <v>2851522.5618374557</v>
      </c>
      <c r="M8" s="242">
        <f t="shared" si="1"/>
        <v>8.8788724145774569E-3</v>
      </c>
      <c r="N8" s="26"/>
      <c r="O8" s="26"/>
      <c r="P8" s="165" t="s">
        <v>97</v>
      </c>
      <c r="Q8" s="120">
        <f>市区町村別_患者数!AM9</f>
        <v>10425</v>
      </c>
      <c r="R8" s="26"/>
      <c r="S8" s="26"/>
      <c r="T8" s="26"/>
      <c r="U8" s="26"/>
      <c r="V8" s="26"/>
      <c r="W8" s="26"/>
      <c r="X8" s="49"/>
      <c r="Y8" s="49"/>
      <c r="Z8" s="49"/>
      <c r="AA8" s="49"/>
      <c r="AB8" s="49"/>
      <c r="AC8" s="49"/>
      <c r="AD8" s="49"/>
      <c r="AE8" s="49"/>
      <c r="AF8" s="49"/>
    </row>
    <row r="9" spans="1:32" ht="39.950000000000003" customHeight="1" thickBot="1">
      <c r="A9" s="26"/>
      <c r="B9" s="323"/>
      <c r="C9" s="326"/>
      <c r="D9" s="334"/>
      <c r="E9" s="43" t="s">
        <v>127</v>
      </c>
      <c r="F9" s="133" t="s">
        <v>249</v>
      </c>
      <c r="G9" s="133" t="s">
        <v>665</v>
      </c>
      <c r="H9" s="44">
        <v>3391</v>
      </c>
      <c r="I9" s="45">
        <v>6796498830</v>
      </c>
      <c r="J9" s="46">
        <v>5892969270</v>
      </c>
      <c r="K9" s="44">
        <f t="shared" si="2"/>
        <v>12689468100</v>
      </c>
      <c r="L9" s="110">
        <f t="shared" si="0"/>
        <v>3742102.0642878208</v>
      </c>
      <c r="M9" s="243">
        <f t="shared" si="1"/>
        <v>8.8657998697974534E-3</v>
      </c>
      <c r="N9" s="26"/>
      <c r="O9" s="26"/>
      <c r="P9" s="165" t="s">
        <v>98</v>
      </c>
      <c r="Q9" s="120">
        <f>市区町村別_患者数!AM10</f>
        <v>9340</v>
      </c>
      <c r="R9" s="26"/>
      <c r="S9" s="26"/>
      <c r="T9" s="26"/>
      <c r="U9" s="26"/>
      <c r="V9" s="26"/>
      <c r="W9" s="26"/>
      <c r="X9" s="49"/>
      <c r="Y9" s="49"/>
      <c r="Z9" s="49"/>
      <c r="AA9" s="49"/>
      <c r="AB9" s="49"/>
      <c r="AC9" s="49"/>
      <c r="AD9" s="49"/>
      <c r="AE9" s="49"/>
      <c r="AF9" s="49"/>
    </row>
    <row r="10" spans="1:32" ht="39.950000000000003" customHeight="1">
      <c r="A10" s="26"/>
      <c r="B10" s="321">
        <v>2</v>
      </c>
      <c r="C10" s="324" t="s">
        <v>95</v>
      </c>
      <c r="D10" s="332">
        <f>Q6</f>
        <v>14656</v>
      </c>
      <c r="E10" s="47" t="s">
        <v>125</v>
      </c>
      <c r="F10" s="131" t="s">
        <v>146</v>
      </c>
      <c r="G10" s="131" t="s">
        <v>259</v>
      </c>
      <c r="H10" s="88">
        <v>230</v>
      </c>
      <c r="I10" s="89">
        <v>605169940</v>
      </c>
      <c r="J10" s="90">
        <v>103459600</v>
      </c>
      <c r="K10" s="88">
        <f t="shared" si="2"/>
        <v>708629540</v>
      </c>
      <c r="L10" s="111">
        <f t="shared" si="0"/>
        <v>3080998</v>
      </c>
      <c r="M10" s="241">
        <f>IFERROR(H10/$Q$6,"-")</f>
        <v>1.5693231441048033E-2</v>
      </c>
      <c r="N10" s="26"/>
      <c r="O10" s="26"/>
      <c r="P10" s="165" t="s">
        <v>99</v>
      </c>
      <c r="Q10" s="120">
        <f>市区町村別_患者数!AM11</f>
        <v>12774</v>
      </c>
      <c r="R10" s="26"/>
      <c r="S10" s="26"/>
      <c r="T10" s="26"/>
      <c r="U10" s="26"/>
      <c r="V10" s="26"/>
      <c r="W10" s="26"/>
      <c r="X10" s="49"/>
      <c r="Y10" s="49"/>
      <c r="Z10" s="49"/>
      <c r="AA10" s="49"/>
      <c r="AB10" s="49"/>
      <c r="AC10" s="49"/>
      <c r="AD10" s="49"/>
      <c r="AE10" s="49"/>
      <c r="AF10" s="49"/>
    </row>
    <row r="11" spans="1:32" ht="39.950000000000003" customHeight="1">
      <c r="A11" s="26"/>
      <c r="B11" s="322"/>
      <c r="C11" s="325"/>
      <c r="D11" s="333"/>
      <c r="E11" s="39" t="s">
        <v>126</v>
      </c>
      <c r="F11" s="132" t="s">
        <v>147</v>
      </c>
      <c r="G11" s="132" t="s">
        <v>1000</v>
      </c>
      <c r="H11" s="40">
        <v>171</v>
      </c>
      <c r="I11" s="41">
        <v>544920450</v>
      </c>
      <c r="J11" s="42">
        <v>112580150</v>
      </c>
      <c r="K11" s="40">
        <f t="shared" si="2"/>
        <v>657500600</v>
      </c>
      <c r="L11" s="109">
        <f t="shared" si="0"/>
        <v>3845032.7485380117</v>
      </c>
      <c r="M11" s="242">
        <f t="shared" ref="M11:M14" si="3">IFERROR(H11/$Q$6,"-")</f>
        <v>1.1667576419213973E-2</v>
      </c>
      <c r="N11" s="26"/>
      <c r="O11" s="26"/>
      <c r="P11" s="165" t="s">
        <v>100</v>
      </c>
      <c r="Q11" s="120">
        <f>市区町村別_患者数!AM12</f>
        <v>11462</v>
      </c>
      <c r="R11" s="26"/>
      <c r="S11" s="26"/>
      <c r="T11" s="26"/>
      <c r="U11" s="26"/>
      <c r="V11" s="26"/>
      <c r="W11" s="26"/>
      <c r="X11" s="49"/>
      <c r="Y11" s="49"/>
      <c r="Z11" s="49"/>
      <c r="AA11" s="49"/>
      <c r="AB11" s="49"/>
      <c r="AC11" s="49"/>
      <c r="AD11" s="49"/>
      <c r="AE11" s="49"/>
      <c r="AF11" s="49"/>
    </row>
    <row r="12" spans="1:32" ht="39.950000000000003" customHeight="1">
      <c r="A12" s="26"/>
      <c r="B12" s="322"/>
      <c r="C12" s="325"/>
      <c r="D12" s="333"/>
      <c r="E12" s="39" t="s">
        <v>150</v>
      </c>
      <c r="F12" s="132" t="s">
        <v>151</v>
      </c>
      <c r="G12" s="132" t="s">
        <v>1001</v>
      </c>
      <c r="H12" s="40">
        <v>144</v>
      </c>
      <c r="I12" s="41">
        <v>546668750</v>
      </c>
      <c r="J12" s="42">
        <v>35609460</v>
      </c>
      <c r="K12" s="40">
        <f t="shared" si="2"/>
        <v>582278210</v>
      </c>
      <c r="L12" s="109">
        <f t="shared" si="0"/>
        <v>4043598.6805555555</v>
      </c>
      <c r="M12" s="242">
        <f t="shared" si="3"/>
        <v>9.8253275109170309E-3</v>
      </c>
      <c r="N12" s="26"/>
      <c r="O12" s="26"/>
      <c r="P12" s="165" t="s">
        <v>51</v>
      </c>
      <c r="Q12" s="120">
        <f>市区町村別_患者数!AM13</f>
        <v>9525</v>
      </c>
      <c r="R12" s="26"/>
      <c r="S12" s="26"/>
      <c r="T12" s="26"/>
      <c r="U12" s="26"/>
      <c r="V12" s="26"/>
      <c r="W12" s="26"/>
      <c r="X12" s="49"/>
      <c r="Y12" s="49"/>
      <c r="Z12" s="49"/>
      <c r="AA12" s="49"/>
      <c r="AB12" s="49"/>
      <c r="AC12" s="49"/>
      <c r="AD12" s="49"/>
      <c r="AE12" s="49"/>
      <c r="AF12" s="49"/>
    </row>
    <row r="13" spans="1:32" ht="39.950000000000003" customHeight="1">
      <c r="A13" s="26"/>
      <c r="B13" s="322"/>
      <c r="C13" s="325"/>
      <c r="D13" s="333"/>
      <c r="E13" s="39" t="s">
        <v>128</v>
      </c>
      <c r="F13" s="132" t="s">
        <v>148</v>
      </c>
      <c r="G13" s="132" t="s">
        <v>1002</v>
      </c>
      <c r="H13" s="40">
        <v>142</v>
      </c>
      <c r="I13" s="41">
        <v>370224130</v>
      </c>
      <c r="J13" s="42">
        <v>70268130</v>
      </c>
      <c r="K13" s="40">
        <f t="shared" si="2"/>
        <v>440492260</v>
      </c>
      <c r="L13" s="109">
        <f t="shared" si="0"/>
        <v>3102058.1690140846</v>
      </c>
      <c r="M13" s="242">
        <f t="shared" si="3"/>
        <v>9.6888646288209607E-3</v>
      </c>
      <c r="N13" s="26"/>
      <c r="O13" s="26"/>
      <c r="P13" s="165" t="s">
        <v>101</v>
      </c>
      <c r="Q13" s="120">
        <f>市区町村別_患者数!AM14</f>
        <v>6207</v>
      </c>
      <c r="R13" s="26"/>
      <c r="S13" s="26"/>
      <c r="T13" s="26"/>
      <c r="U13" s="26"/>
      <c r="V13" s="26"/>
      <c r="W13" s="26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39.950000000000003" customHeight="1" thickBot="1">
      <c r="A14" s="26"/>
      <c r="B14" s="323"/>
      <c r="C14" s="326"/>
      <c r="D14" s="334"/>
      <c r="E14" s="43" t="s">
        <v>246</v>
      </c>
      <c r="F14" s="133" t="s">
        <v>247</v>
      </c>
      <c r="G14" s="133" t="s">
        <v>408</v>
      </c>
      <c r="H14" s="44">
        <v>122</v>
      </c>
      <c r="I14" s="45">
        <v>286677240</v>
      </c>
      <c r="J14" s="46">
        <v>57930320</v>
      </c>
      <c r="K14" s="44">
        <f t="shared" si="2"/>
        <v>344607560</v>
      </c>
      <c r="L14" s="110">
        <f t="shared" si="0"/>
        <v>2824652.1311475411</v>
      </c>
      <c r="M14" s="243">
        <f t="shared" si="3"/>
        <v>8.3242358078602623E-3</v>
      </c>
      <c r="N14" s="26"/>
      <c r="O14" s="26"/>
      <c r="P14" s="165" t="s">
        <v>52</v>
      </c>
      <c r="Q14" s="120">
        <f>市区町村別_患者数!AM15</f>
        <v>14097</v>
      </c>
      <c r="R14" s="26"/>
      <c r="S14" s="26"/>
      <c r="T14" s="26"/>
      <c r="U14" s="26"/>
      <c r="V14" s="26"/>
      <c r="W14" s="26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ht="39.950000000000003" customHeight="1">
      <c r="A15" s="26"/>
      <c r="B15" s="321">
        <v>3</v>
      </c>
      <c r="C15" s="324" t="s">
        <v>96</v>
      </c>
      <c r="D15" s="332">
        <f>Q7</f>
        <v>9306</v>
      </c>
      <c r="E15" s="47" t="s">
        <v>125</v>
      </c>
      <c r="F15" s="131" t="s">
        <v>146</v>
      </c>
      <c r="G15" s="131" t="s">
        <v>259</v>
      </c>
      <c r="H15" s="88">
        <v>182</v>
      </c>
      <c r="I15" s="89">
        <v>457713400</v>
      </c>
      <c r="J15" s="90">
        <v>71720140</v>
      </c>
      <c r="K15" s="88">
        <f t="shared" si="2"/>
        <v>529433540</v>
      </c>
      <c r="L15" s="111">
        <f t="shared" si="0"/>
        <v>2908975.4945054944</v>
      </c>
      <c r="M15" s="241">
        <f>IFERROR(H15/$Q$7,"-")</f>
        <v>1.9557274876423811E-2</v>
      </c>
      <c r="N15" s="26"/>
      <c r="O15" s="26"/>
      <c r="P15" s="165" t="s">
        <v>53</v>
      </c>
      <c r="Q15" s="120">
        <f>市区町村別_患者数!AM16</f>
        <v>24081</v>
      </c>
      <c r="R15" s="26"/>
      <c r="S15" s="26"/>
      <c r="T15" s="26"/>
      <c r="U15" s="26"/>
      <c r="V15" s="26"/>
      <c r="W15" s="26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39.950000000000003" customHeight="1">
      <c r="A16" s="26"/>
      <c r="B16" s="322"/>
      <c r="C16" s="325"/>
      <c r="D16" s="333"/>
      <c r="E16" s="39" t="s">
        <v>246</v>
      </c>
      <c r="F16" s="132" t="s">
        <v>247</v>
      </c>
      <c r="G16" s="132" t="s">
        <v>408</v>
      </c>
      <c r="H16" s="40">
        <v>125</v>
      </c>
      <c r="I16" s="41">
        <v>299529180</v>
      </c>
      <c r="J16" s="42">
        <v>54097950</v>
      </c>
      <c r="K16" s="40">
        <f t="shared" si="2"/>
        <v>353627130</v>
      </c>
      <c r="L16" s="109">
        <f t="shared" si="0"/>
        <v>2829017.04</v>
      </c>
      <c r="M16" s="242">
        <f t="shared" ref="M16:M19" si="4">IFERROR(H16/$Q$7,"-")</f>
        <v>1.3432194283258113E-2</v>
      </c>
      <c r="N16" s="26"/>
      <c r="O16" s="26"/>
      <c r="P16" s="165" t="s">
        <v>102</v>
      </c>
      <c r="Q16" s="120">
        <f>市区町村別_患者数!AM17</f>
        <v>12454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ht="39.950000000000003" customHeight="1">
      <c r="A17" s="26"/>
      <c r="B17" s="322"/>
      <c r="C17" s="325"/>
      <c r="D17" s="333"/>
      <c r="E17" s="39" t="s">
        <v>126</v>
      </c>
      <c r="F17" s="132" t="s">
        <v>147</v>
      </c>
      <c r="G17" s="132" t="s">
        <v>304</v>
      </c>
      <c r="H17" s="40">
        <v>119</v>
      </c>
      <c r="I17" s="41">
        <v>341710960</v>
      </c>
      <c r="J17" s="42">
        <v>73243920</v>
      </c>
      <c r="K17" s="40">
        <f t="shared" si="2"/>
        <v>414954880</v>
      </c>
      <c r="L17" s="109">
        <f t="shared" si="0"/>
        <v>3487015.7983193276</v>
      </c>
      <c r="M17" s="242">
        <f t="shared" si="4"/>
        <v>1.2787448957661724E-2</v>
      </c>
      <c r="N17" s="26"/>
      <c r="O17" s="26"/>
      <c r="P17" s="165" t="s">
        <v>103</v>
      </c>
      <c r="Q17" s="120">
        <f>市区町村別_患者数!AM18</f>
        <v>21368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39.950000000000003" customHeight="1">
      <c r="A18" s="26"/>
      <c r="B18" s="322"/>
      <c r="C18" s="325"/>
      <c r="D18" s="333"/>
      <c r="E18" s="39" t="s">
        <v>128</v>
      </c>
      <c r="F18" s="132" t="s">
        <v>148</v>
      </c>
      <c r="G18" s="132" t="s">
        <v>302</v>
      </c>
      <c r="H18" s="40">
        <v>91</v>
      </c>
      <c r="I18" s="41">
        <v>201516970</v>
      </c>
      <c r="J18" s="42">
        <v>51496990</v>
      </c>
      <c r="K18" s="40">
        <f t="shared" si="2"/>
        <v>253013960</v>
      </c>
      <c r="L18" s="109">
        <f t="shared" si="0"/>
        <v>2780373.1868131869</v>
      </c>
      <c r="M18" s="242">
        <f t="shared" si="4"/>
        <v>9.7786374382119057E-3</v>
      </c>
      <c r="N18" s="26"/>
      <c r="O18" s="26"/>
      <c r="P18" s="165" t="s">
        <v>104</v>
      </c>
      <c r="Q18" s="120">
        <f>市区町村別_患者数!AM19</f>
        <v>16265</v>
      </c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ht="39.950000000000003" customHeight="1" thickBot="1">
      <c r="A19" s="26"/>
      <c r="B19" s="323"/>
      <c r="C19" s="326"/>
      <c r="D19" s="334"/>
      <c r="E19" s="43" t="s">
        <v>127</v>
      </c>
      <c r="F19" s="133" t="s">
        <v>249</v>
      </c>
      <c r="G19" s="133" t="s">
        <v>305</v>
      </c>
      <c r="H19" s="44">
        <v>86</v>
      </c>
      <c r="I19" s="45">
        <v>183923800</v>
      </c>
      <c r="J19" s="46">
        <v>116699480</v>
      </c>
      <c r="K19" s="44">
        <f t="shared" si="2"/>
        <v>300623280</v>
      </c>
      <c r="L19" s="110">
        <f t="shared" si="0"/>
        <v>3495619.5348837208</v>
      </c>
      <c r="M19" s="243">
        <f t="shared" si="4"/>
        <v>9.2413496668815823E-3</v>
      </c>
      <c r="N19" s="26"/>
      <c r="O19" s="26"/>
      <c r="P19" s="165" t="s">
        <v>105</v>
      </c>
      <c r="Q19" s="120">
        <f>市区町村別_患者数!AM20</f>
        <v>26539</v>
      </c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ht="39.950000000000003" customHeight="1">
      <c r="A20" s="26"/>
      <c r="B20" s="321">
        <v>4</v>
      </c>
      <c r="C20" s="324" t="s">
        <v>97</v>
      </c>
      <c r="D20" s="332">
        <f>Q8</f>
        <v>10425</v>
      </c>
      <c r="E20" s="47" t="s">
        <v>125</v>
      </c>
      <c r="F20" s="131" t="s">
        <v>146</v>
      </c>
      <c r="G20" s="131" t="s">
        <v>275</v>
      </c>
      <c r="H20" s="88">
        <v>209</v>
      </c>
      <c r="I20" s="89">
        <v>613648130</v>
      </c>
      <c r="J20" s="90">
        <v>88717900</v>
      </c>
      <c r="K20" s="88">
        <f t="shared" si="2"/>
        <v>702366030</v>
      </c>
      <c r="L20" s="111">
        <f t="shared" si="0"/>
        <v>3360603.0143540669</v>
      </c>
      <c r="M20" s="241">
        <f>IFERROR(H20/$Q$8,"-")</f>
        <v>2.0047961630695443E-2</v>
      </c>
      <c r="N20" s="26"/>
      <c r="O20" s="26"/>
      <c r="P20" s="165" t="s">
        <v>54</v>
      </c>
      <c r="Q20" s="120">
        <f>市区町村別_患者数!AM21</f>
        <v>17584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ht="39.950000000000003" customHeight="1">
      <c r="A21" s="26"/>
      <c r="B21" s="322"/>
      <c r="C21" s="325"/>
      <c r="D21" s="333"/>
      <c r="E21" s="39" t="s">
        <v>126</v>
      </c>
      <c r="F21" s="132" t="s">
        <v>147</v>
      </c>
      <c r="G21" s="132" t="s">
        <v>273</v>
      </c>
      <c r="H21" s="40">
        <v>160</v>
      </c>
      <c r="I21" s="41">
        <v>477019130</v>
      </c>
      <c r="J21" s="42">
        <v>91249000</v>
      </c>
      <c r="K21" s="40">
        <f t="shared" si="2"/>
        <v>568268130</v>
      </c>
      <c r="L21" s="109">
        <f t="shared" si="0"/>
        <v>3551675.8125</v>
      </c>
      <c r="M21" s="242">
        <f>IFERROR(H21/$Q$8,"-")</f>
        <v>1.5347721822541967E-2</v>
      </c>
      <c r="N21" s="26"/>
      <c r="O21" s="26"/>
      <c r="P21" s="165" t="s">
        <v>106</v>
      </c>
      <c r="Q21" s="120">
        <f>市区町村別_患者数!AM22</f>
        <v>24918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ht="39.950000000000003" customHeight="1">
      <c r="A22" s="26"/>
      <c r="B22" s="322"/>
      <c r="C22" s="325"/>
      <c r="D22" s="333"/>
      <c r="E22" s="39" t="s">
        <v>127</v>
      </c>
      <c r="F22" s="132" t="s">
        <v>249</v>
      </c>
      <c r="G22" s="132" t="s">
        <v>261</v>
      </c>
      <c r="H22" s="40">
        <v>106</v>
      </c>
      <c r="I22" s="41">
        <v>217938310</v>
      </c>
      <c r="J22" s="42">
        <v>197485680</v>
      </c>
      <c r="K22" s="40">
        <f t="shared" si="2"/>
        <v>415423990</v>
      </c>
      <c r="L22" s="109">
        <f t="shared" si="0"/>
        <v>3919094.2452830188</v>
      </c>
      <c r="M22" s="242">
        <f t="shared" ref="M22:M24" si="5">IFERROR(H22/$Q$8,"-")</f>
        <v>1.0167865707434052E-2</v>
      </c>
      <c r="N22" s="26"/>
      <c r="O22" s="26"/>
      <c r="P22" s="165" t="s">
        <v>55</v>
      </c>
      <c r="Q22" s="120">
        <f>市区町村別_患者数!AM23</f>
        <v>22386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ht="39.950000000000003" customHeight="1">
      <c r="A23" s="26"/>
      <c r="B23" s="322"/>
      <c r="C23" s="325"/>
      <c r="D23" s="333"/>
      <c r="E23" s="39" t="s">
        <v>129</v>
      </c>
      <c r="F23" s="132" t="s">
        <v>149</v>
      </c>
      <c r="G23" s="132" t="s">
        <v>1003</v>
      </c>
      <c r="H23" s="40">
        <v>91</v>
      </c>
      <c r="I23" s="41">
        <v>340830180</v>
      </c>
      <c r="J23" s="42">
        <v>27427510</v>
      </c>
      <c r="K23" s="40">
        <f t="shared" si="2"/>
        <v>368257690</v>
      </c>
      <c r="L23" s="109">
        <f t="shared" si="0"/>
        <v>4046787.8021978023</v>
      </c>
      <c r="M23" s="242">
        <f t="shared" si="5"/>
        <v>8.7290167865707435E-3</v>
      </c>
      <c r="N23" s="26"/>
      <c r="O23" s="26"/>
      <c r="P23" s="165" t="s">
        <v>107</v>
      </c>
      <c r="Q23" s="120">
        <f>市区町村別_患者数!AM24</f>
        <v>15563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ht="39.950000000000003" customHeight="1" thickBot="1">
      <c r="A24" s="26"/>
      <c r="B24" s="323"/>
      <c r="C24" s="326"/>
      <c r="D24" s="334"/>
      <c r="E24" s="43" t="s">
        <v>128</v>
      </c>
      <c r="F24" s="133" t="s">
        <v>148</v>
      </c>
      <c r="G24" s="133" t="s">
        <v>1004</v>
      </c>
      <c r="H24" s="44">
        <v>90</v>
      </c>
      <c r="I24" s="45">
        <v>214196210</v>
      </c>
      <c r="J24" s="46">
        <v>42759680</v>
      </c>
      <c r="K24" s="44">
        <f t="shared" si="2"/>
        <v>256955890</v>
      </c>
      <c r="L24" s="110">
        <f t="shared" si="0"/>
        <v>2855065.4444444445</v>
      </c>
      <c r="M24" s="243">
        <f t="shared" si="5"/>
        <v>8.6330935251798559E-3</v>
      </c>
      <c r="N24" s="26"/>
      <c r="O24" s="26"/>
      <c r="P24" s="165" t="s">
        <v>108</v>
      </c>
      <c r="Q24" s="120">
        <f>市区町村別_患者数!AM25</f>
        <v>23794</v>
      </c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39.950000000000003" customHeight="1">
      <c r="A25" s="26"/>
      <c r="B25" s="321">
        <v>5</v>
      </c>
      <c r="C25" s="324" t="s">
        <v>98</v>
      </c>
      <c r="D25" s="332">
        <f>Q9</f>
        <v>9340</v>
      </c>
      <c r="E25" s="47" t="s">
        <v>125</v>
      </c>
      <c r="F25" s="131" t="s">
        <v>146</v>
      </c>
      <c r="G25" s="131" t="s">
        <v>259</v>
      </c>
      <c r="H25" s="88">
        <v>140</v>
      </c>
      <c r="I25" s="89">
        <v>345352810</v>
      </c>
      <c r="J25" s="90">
        <v>55656690</v>
      </c>
      <c r="K25" s="88">
        <f t="shared" si="2"/>
        <v>401009500</v>
      </c>
      <c r="L25" s="111">
        <f t="shared" si="0"/>
        <v>2864353.5714285714</v>
      </c>
      <c r="M25" s="241">
        <f>IFERROR(H25/$Q$9,"-")</f>
        <v>1.4989293361884369E-2</v>
      </c>
      <c r="N25" s="26"/>
      <c r="O25" s="26"/>
      <c r="P25" s="165" t="s">
        <v>109</v>
      </c>
      <c r="Q25" s="120">
        <f>市区町村別_患者数!AM26</f>
        <v>15666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ht="39.950000000000003" customHeight="1">
      <c r="A26" s="26"/>
      <c r="B26" s="322"/>
      <c r="C26" s="325"/>
      <c r="D26" s="333"/>
      <c r="E26" s="39" t="s">
        <v>126</v>
      </c>
      <c r="F26" s="132" t="s">
        <v>147</v>
      </c>
      <c r="G26" s="132" t="s">
        <v>1005</v>
      </c>
      <c r="H26" s="40">
        <v>114</v>
      </c>
      <c r="I26" s="41">
        <v>296030470</v>
      </c>
      <c r="J26" s="42">
        <v>72970430</v>
      </c>
      <c r="K26" s="40">
        <f t="shared" si="2"/>
        <v>369000900</v>
      </c>
      <c r="L26" s="109">
        <f t="shared" si="0"/>
        <v>3236850</v>
      </c>
      <c r="M26" s="242">
        <f t="shared" ref="M26:M29" si="6">IFERROR(H26/$Q$9,"-")</f>
        <v>1.2205567451820129E-2</v>
      </c>
      <c r="N26" s="26"/>
      <c r="O26" s="26"/>
      <c r="P26" s="165" t="s">
        <v>56</v>
      </c>
      <c r="Q26" s="120">
        <f>市区町村別_患者数!AM27</f>
        <v>20473</v>
      </c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ht="39.950000000000003" customHeight="1">
      <c r="A27" s="26"/>
      <c r="B27" s="322"/>
      <c r="C27" s="325"/>
      <c r="D27" s="333"/>
      <c r="E27" s="39" t="s">
        <v>246</v>
      </c>
      <c r="F27" s="132" t="s">
        <v>247</v>
      </c>
      <c r="G27" s="132" t="s">
        <v>1006</v>
      </c>
      <c r="H27" s="40">
        <v>79</v>
      </c>
      <c r="I27" s="41">
        <v>178802520</v>
      </c>
      <c r="J27" s="42">
        <v>36317920</v>
      </c>
      <c r="K27" s="40">
        <f t="shared" si="2"/>
        <v>215120440</v>
      </c>
      <c r="L27" s="109">
        <f t="shared" si="0"/>
        <v>2723043.5443037977</v>
      </c>
      <c r="M27" s="242">
        <f>IFERROR(H27/$Q$9,"-")</f>
        <v>8.4582441113490361E-3</v>
      </c>
      <c r="N27" s="26"/>
      <c r="O27" s="26"/>
      <c r="P27" s="165" t="s">
        <v>110</v>
      </c>
      <c r="Q27" s="120">
        <f>市区町村別_患者数!AM28</f>
        <v>32694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ht="39.950000000000003" customHeight="1">
      <c r="A28" s="26"/>
      <c r="B28" s="322"/>
      <c r="C28" s="325"/>
      <c r="D28" s="333"/>
      <c r="E28" s="39" t="s">
        <v>129</v>
      </c>
      <c r="F28" s="132" t="s">
        <v>149</v>
      </c>
      <c r="G28" s="132" t="s">
        <v>286</v>
      </c>
      <c r="H28" s="40">
        <v>74</v>
      </c>
      <c r="I28" s="41">
        <v>263043200</v>
      </c>
      <c r="J28" s="42">
        <v>18075990</v>
      </c>
      <c r="K28" s="40">
        <f t="shared" si="2"/>
        <v>281119190</v>
      </c>
      <c r="L28" s="109">
        <f t="shared" si="0"/>
        <v>3798907.9729729728</v>
      </c>
      <c r="M28" s="242">
        <f t="shared" si="6"/>
        <v>7.9229122055674527E-3</v>
      </c>
      <c r="N28" s="26"/>
      <c r="O28" s="26"/>
      <c r="P28" s="165" t="s">
        <v>111</v>
      </c>
      <c r="Q28" s="120">
        <f>市区町村別_患者数!AM29</f>
        <v>14573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ht="39.950000000000003" customHeight="1" thickBot="1">
      <c r="A29" s="26"/>
      <c r="B29" s="323"/>
      <c r="C29" s="326"/>
      <c r="D29" s="334"/>
      <c r="E29" s="43" t="s">
        <v>128</v>
      </c>
      <c r="F29" s="133" t="s">
        <v>148</v>
      </c>
      <c r="G29" s="133" t="s">
        <v>1007</v>
      </c>
      <c r="H29" s="44">
        <v>70</v>
      </c>
      <c r="I29" s="45">
        <v>152252960</v>
      </c>
      <c r="J29" s="46">
        <v>32287320</v>
      </c>
      <c r="K29" s="44">
        <f t="shared" si="2"/>
        <v>184540280</v>
      </c>
      <c r="L29" s="110">
        <f t="shared" si="0"/>
        <v>2636289.7142857141</v>
      </c>
      <c r="M29" s="243">
        <f t="shared" si="6"/>
        <v>7.4946466809421844E-3</v>
      </c>
      <c r="N29" s="26"/>
      <c r="O29" s="26"/>
      <c r="P29" s="165" t="s">
        <v>112</v>
      </c>
      <c r="Q29" s="120">
        <f>市区町村別_患者数!AM30</f>
        <v>10044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39.950000000000003" customHeight="1">
      <c r="A30" s="26"/>
      <c r="B30" s="321">
        <v>6</v>
      </c>
      <c r="C30" s="324" t="s">
        <v>99</v>
      </c>
      <c r="D30" s="332">
        <f>Q10</f>
        <v>12774</v>
      </c>
      <c r="E30" s="47" t="s">
        <v>125</v>
      </c>
      <c r="F30" s="131" t="s">
        <v>146</v>
      </c>
      <c r="G30" s="131" t="s">
        <v>259</v>
      </c>
      <c r="H30" s="88">
        <v>200</v>
      </c>
      <c r="I30" s="89">
        <v>536883710</v>
      </c>
      <c r="J30" s="90">
        <v>74363150</v>
      </c>
      <c r="K30" s="88">
        <f t="shared" si="2"/>
        <v>611246860</v>
      </c>
      <c r="L30" s="111">
        <f t="shared" si="0"/>
        <v>3056234.3</v>
      </c>
      <c r="M30" s="241">
        <f>IFERROR(H30/$Q$10,"-")</f>
        <v>1.5656802880851729E-2</v>
      </c>
      <c r="N30" s="26"/>
      <c r="O30" s="26"/>
      <c r="P30" s="165" t="s">
        <v>30</v>
      </c>
      <c r="Q30" s="120">
        <f>市区町村別_患者数!AM31</f>
        <v>139896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39.950000000000003" customHeight="1">
      <c r="A31" s="26"/>
      <c r="B31" s="322"/>
      <c r="C31" s="325"/>
      <c r="D31" s="333"/>
      <c r="E31" s="39" t="s">
        <v>126</v>
      </c>
      <c r="F31" s="132" t="s">
        <v>147</v>
      </c>
      <c r="G31" s="132" t="s">
        <v>273</v>
      </c>
      <c r="H31" s="40">
        <v>167</v>
      </c>
      <c r="I31" s="41">
        <v>445223820</v>
      </c>
      <c r="J31" s="42">
        <v>93840000</v>
      </c>
      <c r="K31" s="40">
        <f t="shared" si="2"/>
        <v>539063820</v>
      </c>
      <c r="L31" s="109">
        <f t="shared" si="0"/>
        <v>3227927.0658682636</v>
      </c>
      <c r="M31" s="242">
        <f>IFERROR(H31/$Q$10,"-")</f>
        <v>1.3073430405511195E-2</v>
      </c>
      <c r="N31" s="26"/>
      <c r="O31" s="26"/>
      <c r="P31" s="165" t="s">
        <v>31</v>
      </c>
      <c r="Q31" s="120">
        <f>市区町村別_患者数!AM32</f>
        <v>23699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39.950000000000003" customHeight="1">
      <c r="A32" s="26"/>
      <c r="B32" s="322"/>
      <c r="C32" s="325"/>
      <c r="D32" s="333"/>
      <c r="E32" s="39" t="s">
        <v>128</v>
      </c>
      <c r="F32" s="132" t="s">
        <v>148</v>
      </c>
      <c r="G32" s="132" t="s">
        <v>354</v>
      </c>
      <c r="H32" s="40">
        <v>122</v>
      </c>
      <c r="I32" s="41">
        <v>279979540</v>
      </c>
      <c r="J32" s="42">
        <v>66260020</v>
      </c>
      <c r="K32" s="40">
        <f t="shared" si="2"/>
        <v>346239560</v>
      </c>
      <c r="L32" s="109">
        <f t="shared" si="0"/>
        <v>2838029.180327869</v>
      </c>
      <c r="M32" s="242">
        <f t="shared" ref="M32:M34" si="7">IFERROR(H32/$Q$10,"-")</f>
        <v>9.5506497573195556E-3</v>
      </c>
      <c r="N32" s="26"/>
      <c r="O32" s="26"/>
      <c r="P32" s="165" t="s">
        <v>32</v>
      </c>
      <c r="Q32" s="120">
        <f>市区町村別_患者数!AM33</f>
        <v>19774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39.950000000000003" customHeight="1">
      <c r="A33" s="26"/>
      <c r="B33" s="322"/>
      <c r="C33" s="325"/>
      <c r="D33" s="333"/>
      <c r="E33" s="39" t="s">
        <v>127</v>
      </c>
      <c r="F33" s="132" t="s">
        <v>249</v>
      </c>
      <c r="G33" s="132" t="s">
        <v>1008</v>
      </c>
      <c r="H33" s="40">
        <v>119</v>
      </c>
      <c r="I33" s="41">
        <v>261986640</v>
      </c>
      <c r="J33" s="42">
        <v>168019940</v>
      </c>
      <c r="K33" s="40">
        <f t="shared" si="2"/>
        <v>430006580</v>
      </c>
      <c r="L33" s="109">
        <f t="shared" si="0"/>
        <v>3613500.6722689075</v>
      </c>
      <c r="M33" s="242">
        <f t="shared" si="7"/>
        <v>9.3157977141067796E-3</v>
      </c>
      <c r="N33" s="26"/>
      <c r="O33" s="26"/>
      <c r="P33" s="165" t="s">
        <v>33</v>
      </c>
      <c r="Q33" s="120">
        <f>市区町村別_患者数!AM34</f>
        <v>16521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39.950000000000003" customHeight="1" thickBot="1">
      <c r="A34" s="26"/>
      <c r="B34" s="323"/>
      <c r="C34" s="326"/>
      <c r="D34" s="334"/>
      <c r="E34" s="43" t="s">
        <v>246</v>
      </c>
      <c r="F34" s="133" t="s">
        <v>247</v>
      </c>
      <c r="G34" s="133" t="s">
        <v>408</v>
      </c>
      <c r="H34" s="44">
        <v>111</v>
      </c>
      <c r="I34" s="45">
        <v>285236150</v>
      </c>
      <c r="J34" s="46">
        <v>49408890</v>
      </c>
      <c r="K34" s="44">
        <f t="shared" si="2"/>
        <v>334645040</v>
      </c>
      <c r="L34" s="110">
        <f t="shared" si="0"/>
        <v>3014820.1801801804</v>
      </c>
      <c r="M34" s="243">
        <f t="shared" si="7"/>
        <v>8.6895255988727101E-3</v>
      </c>
      <c r="N34" s="26"/>
      <c r="O34" s="26"/>
      <c r="P34" s="165" t="s">
        <v>34</v>
      </c>
      <c r="Q34" s="120">
        <f>市区町村別_患者数!AM35</f>
        <v>22094</v>
      </c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39.950000000000003" customHeight="1">
      <c r="A35" s="26"/>
      <c r="B35" s="321">
        <v>7</v>
      </c>
      <c r="C35" s="324" t="s">
        <v>100</v>
      </c>
      <c r="D35" s="332">
        <f>Q11</f>
        <v>11462</v>
      </c>
      <c r="E35" s="47" t="s">
        <v>125</v>
      </c>
      <c r="F35" s="131" t="s">
        <v>146</v>
      </c>
      <c r="G35" s="131" t="s">
        <v>275</v>
      </c>
      <c r="H35" s="88">
        <v>219</v>
      </c>
      <c r="I35" s="89">
        <v>587989760</v>
      </c>
      <c r="J35" s="90">
        <v>95489620</v>
      </c>
      <c r="K35" s="88">
        <f t="shared" si="2"/>
        <v>683479380</v>
      </c>
      <c r="L35" s="111">
        <f t="shared" si="0"/>
        <v>3120910.4109589043</v>
      </c>
      <c r="M35" s="241">
        <f>IFERROR(H35/$Q$11,"-")</f>
        <v>1.9106613156517186E-2</v>
      </c>
      <c r="N35" s="26"/>
      <c r="O35" s="26"/>
      <c r="P35" s="165" t="s">
        <v>35</v>
      </c>
      <c r="Q35" s="120">
        <f>市区町村別_患者数!AM36</f>
        <v>29681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39.950000000000003" customHeight="1">
      <c r="A36" s="26"/>
      <c r="B36" s="322"/>
      <c r="C36" s="325"/>
      <c r="D36" s="333"/>
      <c r="E36" s="39" t="s">
        <v>126</v>
      </c>
      <c r="F36" s="132" t="s">
        <v>147</v>
      </c>
      <c r="G36" s="132" t="s">
        <v>304</v>
      </c>
      <c r="H36" s="40">
        <v>168</v>
      </c>
      <c r="I36" s="41">
        <v>456579130</v>
      </c>
      <c r="J36" s="42">
        <v>109142550</v>
      </c>
      <c r="K36" s="40">
        <f t="shared" si="2"/>
        <v>565721680</v>
      </c>
      <c r="L36" s="109">
        <f t="shared" si="0"/>
        <v>3367390.9523809524</v>
      </c>
      <c r="M36" s="242">
        <f t="shared" ref="M36:M39" si="8">IFERROR(H36/$Q$11,"-")</f>
        <v>1.4657127900889896E-2</v>
      </c>
      <c r="N36" s="26"/>
      <c r="O36" s="26"/>
      <c r="P36" s="165" t="s">
        <v>36</v>
      </c>
      <c r="Q36" s="120">
        <f>市区町村別_患者数!AM37</f>
        <v>24506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39.950000000000003" customHeight="1">
      <c r="A37" s="26"/>
      <c r="B37" s="322"/>
      <c r="C37" s="325"/>
      <c r="D37" s="333"/>
      <c r="E37" s="39" t="s">
        <v>128</v>
      </c>
      <c r="F37" s="132" t="s">
        <v>148</v>
      </c>
      <c r="G37" s="132" t="s">
        <v>1009</v>
      </c>
      <c r="H37" s="40">
        <v>118</v>
      </c>
      <c r="I37" s="41">
        <v>276794600</v>
      </c>
      <c r="J37" s="42">
        <v>60088780</v>
      </c>
      <c r="K37" s="40">
        <f t="shared" si="2"/>
        <v>336883380</v>
      </c>
      <c r="L37" s="109">
        <f t="shared" si="0"/>
        <v>2854943.8983050846</v>
      </c>
      <c r="M37" s="242">
        <f t="shared" si="8"/>
        <v>1.0294887454196475E-2</v>
      </c>
      <c r="N37" s="26"/>
      <c r="O37" s="26"/>
      <c r="P37" s="165" t="s">
        <v>37</v>
      </c>
      <c r="Q37" s="120">
        <f>市区町村別_患者数!AM38</f>
        <v>7125</v>
      </c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39.950000000000003" customHeight="1">
      <c r="A38" s="26"/>
      <c r="B38" s="322"/>
      <c r="C38" s="325"/>
      <c r="D38" s="333"/>
      <c r="E38" s="39" t="s">
        <v>129</v>
      </c>
      <c r="F38" s="132" t="s">
        <v>149</v>
      </c>
      <c r="G38" s="132" t="s">
        <v>443</v>
      </c>
      <c r="H38" s="40">
        <v>107</v>
      </c>
      <c r="I38" s="41">
        <v>387071260</v>
      </c>
      <c r="J38" s="42">
        <v>38844980</v>
      </c>
      <c r="K38" s="40">
        <f t="shared" si="2"/>
        <v>425916240</v>
      </c>
      <c r="L38" s="109">
        <f t="shared" si="0"/>
        <v>3980525.6074766354</v>
      </c>
      <c r="M38" s="242">
        <f t="shared" si="8"/>
        <v>9.335194555923923E-3</v>
      </c>
      <c r="N38" s="26"/>
      <c r="O38" s="26"/>
      <c r="P38" s="165" t="s">
        <v>38</v>
      </c>
      <c r="Q38" s="120">
        <f>市区町村別_患者数!AM39</f>
        <v>31044</v>
      </c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39.950000000000003" customHeight="1" thickBot="1">
      <c r="A39" s="26"/>
      <c r="B39" s="323"/>
      <c r="C39" s="326"/>
      <c r="D39" s="334"/>
      <c r="E39" s="43" t="s">
        <v>127</v>
      </c>
      <c r="F39" s="133" t="s">
        <v>249</v>
      </c>
      <c r="G39" s="133" t="s">
        <v>261</v>
      </c>
      <c r="H39" s="44">
        <v>107</v>
      </c>
      <c r="I39" s="45">
        <v>224080580</v>
      </c>
      <c r="J39" s="46">
        <v>196399880</v>
      </c>
      <c r="K39" s="44">
        <f t="shared" si="2"/>
        <v>420480460</v>
      </c>
      <c r="L39" s="110">
        <f t="shared" si="0"/>
        <v>3929723.9252336449</v>
      </c>
      <c r="M39" s="243">
        <f t="shared" si="8"/>
        <v>9.335194555923923E-3</v>
      </c>
      <c r="N39" s="26"/>
      <c r="O39" s="26"/>
      <c r="P39" s="165" t="s">
        <v>1</v>
      </c>
      <c r="Q39" s="120">
        <f>市区町村別_患者数!AM40</f>
        <v>63683</v>
      </c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39.950000000000003" customHeight="1">
      <c r="A40" s="26"/>
      <c r="B40" s="321">
        <v>8</v>
      </c>
      <c r="C40" s="324" t="s">
        <v>51</v>
      </c>
      <c r="D40" s="332">
        <f>Q12</f>
        <v>9525</v>
      </c>
      <c r="E40" s="47" t="s">
        <v>125</v>
      </c>
      <c r="F40" s="131" t="s">
        <v>146</v>
      </c>
      <c r="G40" s="131" t="s">
        <v>356</v>
      </c>
      <c r="H40" s="88">
        <v>143</v>
      </c>
      <c r="I40" s="89">
        <v>348560240</v>
      </c>
      <c r="J40" s="90">
        <v>55295840</v>
      </c>
      <c r="K40" s="88">
        <f t="shared" si="2"/>
        <v>403856080</v>
      </c>
      <c r="L40" s="111">
        <f t="shared" si="0"/>
        <v>2824168.3916083914</v>
      </c>
      <c r="M40" s="241">
        <f>IFERROR(H40/$Q$12,"-")</f>
        <v>1.5013123359580053E-2</v>
      </c>
      <c r="N40" s="26"/>
      <c r="O40" s="26"/>
      <c r="P40" s="165" t="s">
        <v>2</v>
      </c>
      <c r="Q40" s="120">
        <f>市区町村別_患者数!AM41</f>
        <v>17589</v>
      </c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39.950000000000003" customHeight="1">
      <c r="A41" s="26"/>
      <c r="B41" s="322"/>
      <c r="C41" s="325"/>
      <c r="D41" s="333"/>
      <c r="E41" s="39" t="s">
        <v>126</v>
      </c>
      <c r="F41" s="132" t="s">
        <v>147</v>
      </c>
      <c r="G41" s="132" t="s">
        <v>313</v>
      </c>
      <c r="H41" s="40">
        <v>106</v>
      </c>
      <c r="I41" s="41">
        <v>240944210</v>
      </c>
      <c r="J41" s="42">
        <v>70947280</v>
      </c>
      <c r="K41" s="40">
        <f t="shared" si="2"/>
        <v>311891490</v>
      </c>
      <c r="L41" s="109">
        <f t="shared" si="0"/>
        <v>2942372.5471698111</v>
      </c>
      <c r="M41" s="242">
        <f t="shared" ref="M41:M44" si="9">IFERROR(H41/$Q$12,"-")</f>
        <v>1.1128608923884514E-2</v>
      </c>
      <c r="N41" s="26"/>
      <c r="O41" s="26"/>
      <c r="P41" s="165" t="s">
        <v>3</v>
      </c>
      <c r="Q41" s="120">
        <f>市区町村別_患者数!AM42</f>
        <v>54245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39.950000000000003" customHeight="1">
      <c r="A42" s="26"/>
      <c r="B42" s="322"/>
      <c r="C42" s="325"/>
      <c r="D42" s="333"/>
      <c r="E42" s="39" t="s">
        <v>127</v>
      </c>
      <c r="F42" s="132" t="s">
        <v>249</v>
      </c>
      <c r="G42" s="132" t="s">
        <v>303</v>
      </c>
      <c r="H42" s="40">
        <v>81</v>
      </c>
      <c r="I42" s="41">
        <v>193094930</v>
      </c>
      <c r="J42" s="42">
        <v>163406930</v>
      </c>
      <c r="K42" s="40">
        <f t="shared" si="2"/>
        <v>356501860</v>
      </c>
      <c r="L42" s="109">
        <f t="shared" si="0"/>
        <v>4401257.5308641978</v>
      </c>
      <c r="M42" s="242">
        <f>IFERROR(H42/$Q$12,"-")</f>
        <v>8.5039370078740153E-3</v>
      </c>
      <c r="N42" s="26"/>
      <c r="O42" s="26"/>
      <c r="P42" s="165" t="s">
        <v>39</v>
      </c>
      <c r="Q42" s="120">
        <f>市区町村別_患者数!AM43</f>
        <v>11343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39.950000000000003" customHeight="1">
      <c r="A43" s="26"/>
      <c r="B43" s="322"/>
      <c r="C43" s="325"/>
      <c r="D43" s="333"/>
      <c r="E43" s="39" t="s">
        <v>246</v>
      </c>
      <c r="F43" s="132" t="s">
        <v>247</v>
      </c>
      <c r="G43" s="132" t="s">
        <v>408</v>
      </c>
      <c r="H43" s="40">
        <v>75</v>
      </c>
      <c r="I43" s="41">
        <v>184817960</v>
      </c>
      <c r="J43" s="42">
        <v>36057130</v>
      </c>
      <c r="K43" s="40">
        <f t="shared" si="2"/>
        <v>220875090</v>
      </c>
      <c r="L43" s="109">
        <f t="shared" si="0"/>
        <v>2945001.2</v>
      </c>
      <c r="M43" s="242">
        <f t="shared" si="9"/>
        <v>7.874015748031496E-3</v>
      </c>
      <c r="N43" s="26"/>
      <c r="O43" s="26"/>
      <c r="P43" s="165" t="s">
        <v>7</v>
      </c>
      <c r="Q43" s="120">
        <f>市区町村別_患者数!AM44</f>
        <v>63463</v>
      </c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39.950000000000003" customHeight="1" thickBot="1">
      <c r="A44" s="26"/>
      <c r="B44" s="323"/>
      <c r="C44" s="326"/>
      <c r="D44" s="334"/>
      <c r="E44" s="43" t="s">
        <v>150</v>
      </c>
      <c r="F44" s="133" t="s">
        <v>151</v>
      </c>
      <c r="G44" s="133" t="s">
        <v>1010</v>
      </c>
      <c r="H44" s="44">
        <v>65</v>
      </c>
      <c r="I44" s="45">
        <v>253386780</v>
      </c>
      <c r="J44" s="46">
        <v>21282420</v>
      </c>
      <c r="K44" s="44">
        <f t="shared" si="2"/>
        <v>274669200</v>
      </c>
      <c r="L44" s="110">
        <f t="shared" si="0"/>
        <v>4225680</v>
      </c>
      <c r="M44" s="243">
        <f t="shared" si="9"/>
        <v>6.8241469816272965E-3</v>
      </c>
      <c r="N44" s="26"/>
      <c r="O44" s="26"/>
      <c r="P44" s="165" t="s">
        <v>40</v>
      </c>
      <c r="Q44" s="120">
        <f>市区町村別_患者数!AM45</f>
        <v>13721</v>
      </c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39.950000000000003" customHeight="1">
      <c r="A45" s="26"/>
      <c r="B45" s="321">
        <v>9</v>
      </c>
      <c r="C45" s="324" t="s">
        <v>101</v>
      </c>
      <c r="D45" s="332">
        <f>Q13</f>
        <v>6207</v>
      </c>
      <c r="E45" s="47" t="s">
        <v>125</v>
      </c>
      <c r="F45" s="131" t="s">
        <v>146</v>
      </c>
      <c r="G45" s="131" t="s">
        <v>259</v>
      </c>
      <c r="H45" s="88">
        <v>124</v>
      </c>
      <c r="I45" s="89">
        <v>330299900</v>
      </c>
      <c r="J45" s="90">
        <v>55566890</v>
      </c>
      <c r="K45" s="88">
        <f t="shared" si="2"/>
        <v>385866790</v>
      </c>
      <c r="L45" s="111">
        <f t="shared" si="0"/>
        <v>3111828.9516129033</v>
      </c>
      <c r="M45" s="241">
        <f>IFERROR(H45/$Q$13,"-")</f>
        <v>1.9977444820364103E-2</v>
      </c>
      <c r="N45" s="26"/>
      <c r="O45" s="26"/>
      <c r="P45" s="165" t="s">
        <v>11</v>
      </c>
      <c r="Q45" s="120">
        <f>市区町村別_患者数!AM46</f>
        <v>25327</v>
      </c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39.950000000000003" customHeight="1">
      <c r="A46" s="26"/>
      <c r="B46" s="322"/>
      <c r="C46" s="325"/>
      <c r="D46" s="333"/>
      <c r="E46" s="39" t="s">
        <v>128</v>
      </c>
      <c r="F46" s="132" t="s">
        <v>148</v>
      </c>
      <c r="G46" s="132" t="s">
        <v>281</v>
      </c>
      <c r="H46" s="40">
        <v>74</v>
      </c>
      <c r="I46" s="41">
        <v>181215040</v>
      </c>
      <c r="J46" s="42">
        <v>28953830</v>
      </c>
      <c r="K46" s="40">
        <f t="shared" si="2"/>
        <v>210168870</v>
      </c>
      <c r="L46" s="109">
        <f t="shared" si="0"/>
        <v>2840119.8648648649</v>
      </c>
      <c r="M46" s="242">
        <f t="shared" ref="M46:M49" si="10">IFERROR(H46/$Q$13,"-")</f>
        <v>1.1922023521830192E-2</v>
      </c>
      <c r="N46" s="26"/>
      <c r="O46" s="26"/>
      <c r="P46" s="165" t="s">
        <v>12</v>
      </c>
      <c r="Q46" s="120">
        <f>市区町村別_患者数!AM47</f>
        <v>66900</v>
      </c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39.950000000000003" customHeight="1">
      <c r="A47" s="26"/>
      <c r="B47" s="322"/>
      <c r="C47" s="325"/>
      <c r="D47" s="333"/>
      <c r="E47" s="39" t="s">
        <v>126</v>
      </c>
      <c r="F47" s="132" t="s">
        <v>147</v>
      </c>
      <c r="G47" s="132" t="s">
        <v>273</v>
      </c>
      <c r="H47" s="40">
        <v>69</v>
      </c>
      <c r="I47" s="41">
        <v>193146660</v>
      </c>
      <c r="J47" s="42">
        <v>39882070</v>
      </c>
      <c r="K47" s="40">
        <f t="shared" si="2"/>
        <v>233028730</v>
      </c>
      <c r="L47" s="109">
        <f t="shared" si="0"/>
        <v>3377227.9710144927</v>
      </c>
      <c r="M47" s="242">
        <f>IFERROR(H47/$Q$13,"-")</f>
        <v>1.1116481391976801E-2</v>
      </c>
      <c r="N47" s="26"/>
      <c r="O47" s="26"/>
      <c r="P47" s="165" t="s">
        <v>8</v>
      </c>
      <c r="Q47" s="120">
        <f>市区町村別_患者数!AM48</f>
        <v>41176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39.950000000000003" customHeight="1">
      <c r="A48" s="26"/>
      <c r="B48" s="322"/>
      <c r="C48" s="325"/>
      <c r="D48" s="333"/>
      <c r="E48" s="39" t="s">
        <v>246</v>
      </c>
      <c r="F48" s="132" t="s">
        <v>247</v>
      </c>
      <c r="G48" s="132" t="s">
        <v>408</v>
      </c>
      <c r="H48" s="40">
        <v>64</v>
      </c>
      <c r="I48" s="41">
        <v>137583540</v>
      </c>
      <c r="J48" s="42">
        <v>28486990</v>
      </c>
      <c r="K48" s="40">
        <f t="shared" si="2"/>
        <v>166070530</v>
      </c>
      <c r="L48" s="109">
        <f t="shared" si="0"/>
        <v>2594852.03125</v>
      </c>
      <c r="M48" s="242">
        <f t="shared" si="10"/>
        <v>1.031093926212341E-2</v>
      </c>
      <c r="N48" s="26"/>
      <c r="O48" s="26"/>
      <c r="P48" s="165" t="s">
        <v>18</v>
      </c>
      <c r="Q48" s="120">
        <f>市区町村別_患者数!AM49</f>
        <v>44796</v>
      </c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ht="39.950000000000003" customHeight="1" thickBot="1">
      <c r="A49" s="26"/>
      <c r="B49" s="323"/>
      <c r="C49" s="326"/>
      <c r="D49" s="334"/>
      <c r="E49" s="43" t="s">
        <v>129</v>
      </c>
      <c r="F49" s="133" t="s">
        <v>149</v>
      </c>
      <c r="G49" s="133" t="s">
        <v>1011</v>
      </c>
      <c r="H49" s="44">
        <v>57</v>
      </c>
      <c r="I49" s="45">
        <v>206922490</v>
      </c>
      <c r="J49" s="46">
        <v>14930870</v>
      </c>
      <c r="K49" s="44">
        <f t="shared" si="2"/>
        <v>221853360</v>
      </c>
      <c r="L49" s="110">
        <f t="shared" si="0"/>
        <v>3892164.210526316</v>
      </c>
      <c r="M49" s="243">
        <f t="shared" si="10"/>
        <v>9.1831802803286604E-3</v>
      </c>
      <c r="N49" s="26"/>
      <c r="O49" s="26"/>
      <c r="P49" s="165" t="s">
        <v>41</v>
      </c>
      <c r="Q49" s="120">
        <f>市区町村別_患者数!AM50</f>
        <v>15681</v>
      </c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ht="39.950000000000003" customHeight="1">
      <c r="A50" s="26"/>
      <c r="B50" s="321">
        <v>10</v>
      </c>
      <c r="C50" s="324" t="s">
        <v>52</v>
      </c>
      <c r="D50" s="332">
        <f>Q14</f>
        <v>14097</v>
      </c>
      <c r="E50" s="47" t="s">
        <v>125</v>
      </c>
      <c r="F50" s="131" t="s">
        <v>146</v>
      </c>
      <c r="G50" s="131" t="s">
        <v>259</v>
      </c>
      <c r="H50" s="88">
        <v>244</v>
      </c>
      <c r="I50" s="89">
        <v>715777500</v>
      </c>
      <c r="J50" s="90">
        <v>94787850</v>
      </c>
      <c r="K50" s="88">
        <f t="shared" si="2"/>
        <v>810565350</v>
      </c>
      <c r="L50" s="111">
        <f t="shared" si="0"/>
        <v>3321989.1393442624</v>
      </c>
      <c r="M50" s="241">
        <f>IFERROR(H50/$Q$14,"-")</f>
        <v>1.7308647229907072E-2</v>
      </c>
      <c r="N50" s="26"/>
      <c r="O50" s="26"/>
      <c r="P50" s="165" t="s">
        <v>21</v>
      </c>
      <c r="Q50" s="120">
        <f>市区町村別_患者数!AM51</f>
        <v>20155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39.950000000000003" customHeight="1">
      <c r="A51" s="26"/>
      <c r="B51" s="322"/>
      <c r="C51" s="325"/>
      <c r="D51" s="333"/>
      <c r="E51" s="39" t="s">
        <v>150</v>
      </c>
      <c r="F51" s="132" t="s">
        <v>151</v>
      </c>
      <c r="G51" s="132" t="s">
        <v>1012</v>
      </c>
      <c r="H51" s="40">
        <v>184</v>
      </c>
      <c r="I51" s="41">
        <v>413795570</v>
      </c>
      <c r="J51" s="42">
        <v>77913650</v>
      </c>
      <c r="K51" s="40">
        <f t="shared" si="2"/>
        <v>491709220</v>
      </c>
      <c r="L51" s="109">
        <f t="shared" si="0"/>
        <v>2672332.7173913042</v>
      </c>
      <c r="M51" s="242">
        <f t="shared" ref="M51:M54" si="11">IFERROR(H51/$Q$14,"-")</f>
        <v>1.3052422501241398E-2</v>
      </c>
      <c r="N51" s="26"/>
      <c r="O51" s="26"/>
      <c r="P51" s="165" t="s">
        <v>13</v>
      </c>
      <c r="Q51" s="120">
        <f>市区町村別_患者数!AM52</f>
        <v>40830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39.950000000000003" customHeight="1">
      <c r="A52" s="26"/>
      <c r="B52" s="322"/>
      <c r="C52" s="325"/>
      <c r="D52" s="333"/>
      <c r="E52" s="39" t="s">
        <v>126</v>
      </c>
      <c r="F52" s="132" t="s">
        <v>147</v>
      </c>
      <c r="G52" s="132" t="s">
        <v>288</v>
      </c>
      <c r="H52" s="40">
        <v>149</v>
      </c>
      <c r="I52" s="41">
        <v>387836710</v>
      </c>
      <c r="J52" s="42">
        <v>98238900</v>
      </c>
      <c r="K52" s="40">
        <f t="shared" si="2"/>
        <v>486075610</v>
      </c>
      <c r="L52" s="109">
        <f t="shared" si="0"/>
        <v>3262252.4161073826</v>
      </c>
      <c r="M52" s="242">
        <f>IFERROR(H52/$Q$14,"-")</f>
        <v>1.0569624742853089E-2</v>
      </c>
      <c r="N52" s="26"/>
      <c r="O52" s="26"/>
      <c r="P52" s="165" t="s">
        <v>22</v>
      </c>
      <c r="Q52" s="120">
        <f>市区町村別_患者数!AM53</f>
        <v>21923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39.950000000000003" customHeight="1">
      <c r="A53" s="26"/>
      <c r="B53" s="322"/>
      <c r="C53" s="325"/>
      <c r="D53" s="333"/>
      <c r="E53" s="39" t="s">
        <v>246</v>
      </c>
      <c r="F53" s="132" t="s">
        <v>247</v>
      </c>
      <c r="G53" s="132" t="s">
        <v>1013</v>
      </c>
      <c r="H53" s="40">
        <v>118</v>
      </c>
      <c r="I53" s="41">
        <v>306220370</v>
      </c>
      <c r="J53" s="42">
        <v>44746340</v>
      </c>
      <c r="K53" s="40">
        <f t="shared" si="2"/>
        <v>350966710</v>
      </c>
      <c r="L53" s="109">
        <f t="shared" si="0"/>
        <v>2974294.1525423727</v>
      </c>
      <c r="M53" s="242">
        <f t="shared" si="11"/>
        <v>8.3705752997091584E-3</v>
      </c>
      <c r="N53" s="26"/>
      <c r="O53" s="26"/>
      <c r="P53" s="165" t="s">
        <v>23</v>
      </c>
      <c r="Q53" s="120">
        <f>市区町村別_患者数!AM54</f>
        <v>21943</v>
      </c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39.950000000000003" customHeight="1" thickBot="1">
      <c r="A54" s="26"/>
      <c r="B54" s="323"/>
      <c r="C54" s="326"/>
      <c r="D54" s="334"/>
      <c r="E54" s="43" t="s">
        <v>127</v>
      </c>
      <c r="F54" s="133" t="s">
        <v>249</v>
      </c>
      <c r="G54" s="133" t="s">
        <v>1014</v>
      </c>
      <c r="H54" s="44">
        <v>111</v>
      </c>
      <c r="I54" s="45">
        <v>176791190</v>
      </c>
      <c r="J54" s="46">
        <v>181533070</v>
      </c>
      <c r="K54" s="44">
        <f t="shared" si="2"/>
        <v>358324260</v>
      </c>
      <c r="L54" s="110">
        <f t="shared" si="0"/>
        <v>3228146.4864864866</v>
      </c>
      <c r="M54" s="243">
        <f t="shared" si="11"/>
        <v>7.874015748031496E-3</v>
      </c>
      <c r="N54" s="26"/>
      <c r="O54" s="26"/>
      <c r="P54" s="165" t="s">
        <v>14</v>
      </c>
      <c r="Q54" s="120">
        <f>市区町村別_患者数!AM55</f>
        <v>19908</v>
      </c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39.950000000000003" customHeight="1">
      <c r="A55" s="26"/>
      <c r="B55" s="321">
        <v>11</v>
      </c>
      <c r="C55" s="324" t="s">
        <v>53</v>
      </c>
      <c r="D55" s="332">
        <f>Q15</f>
        <v>24081</v>
      </c>
      <c r="E55" s="47" t="s">
        <v>125</v>
      </c>
      <c r="F55" s="131" t="s">
        <v>146</v>
      </c>
      <c r="G55" s="131" t="s">
        <v>275</v>
      </c>
      <c r="H55" s="88">
        <v>347</v>
      </c>
      <c r="I55" s="89">
        <v>970761690</v>
      </c>
      <c r="J55" s="90">
        <v>140105350</v>
      </c>
      <c r="K55" s="88">
        <f t="shared" si="2"/>
        <v>1110867040</v>
      </c>
      <c r="L55" s="111">
        <f t="shared" si="0"/>
        <v>3201345.9365994236</v>
      </c>
      <c r="M55" s="241">
        <f>IFERROR(H55/$Q$15,"-")</f>
        <v>1.440970059382916E-2</v>
      </c>
      <c r="N55" s="26"/>
      <c r="O55" s="26"/>
      <c r="P55" s="165" t="s">
        <v>42</v>
      </c>
      <c r="Q55" s="120">
        <f>市区町村別_患者数!AM56</f>
        <v>26891</v>
      </c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39.950000000000003" customHeight="1">
      <c r="A56" s="26"/>
      <c r="B56" s="322"/>
      <c r="C56" s="325"/>
      <c r="D56" s="333"/>
      <c r="E56" s="39" t="s">
        <v>126</v>
      </c>
      <c r="F56" s="132" t="s">
        <v>147</v>
      </c>
      <c r="G56" s="132" t="s">
        <v>340</v>
      </c>
      <c r="H56" s="40">
        <v>322</v>
      </c>
      <c r="I56" s="41">
        <v>991109550</v>
      </c>
      <c r="J56" s="42">
        <v>190377890</v>
      </c>
      <c r="K56" s="40">
        <f t="shared" si="2"/>
        <v>1181487440</v>
      </c>
      <c r="L56" s="109">
        <f t="shared" si="0"/>
        <v>3669215.6521739131</v>
      </c>
      <c r="M56" s="242">
        <f t="shared" ref="M56:M59" si="12">IFERROR(H56/$Q$15,"-")</f>
        <v>1.3371537726838587E-2</v>
      </c>
      <c r="N56" s="26"/>
      <c r="O56" s="26"/>
      <c r="P56" s="165" t="s">
        <v>4</v>
      </c>
      <c r="Q56" s="120">
        <f>市区町村別_患者数!AM57</f>
        <v>21754</v>
      </c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39.950000000000003" customHeight="1">
      <c r="A57" s="26"/>
      <c r="B57" s="322"/>
      <c r="C57" s="325"/>
      <c r="D57" s="333"/>
      <c r="E57" s="39" t="s">
        <v>246</v>
      </c>
      <c r="F57" s="132" t="s">
        <v>247</v>
      </c>
      <c r="G57" s="132" t="s">
        <v>408</v>
      </c>
      <c r="H57" s="40">
        <v>255</v>
      </c>
      <c r="I57" s="41">
        <v>576783130</v>
      </c>
      <c r="J57" s="42">
        <v>107177780</v>
      </c>
      <c r="K57" s="40">
        <f t="shared" si="2"/>
        <v>683960910</v>
      </c>
      <c r="L57" s="109">
        <f t="shared" si="0"/>
        <v>2682199.6470588236</v>
      </c>
      <c r="M57" s="242">
        <f>IFERROR(H57/$Q$15,"-")</f>
        <v>1.058926124330385E-2</v>
      </c>
      <c r="N57" s="26"/>
      <c r="O57" s="26"/>
      <c r="P57" s="165" t="s">
        <v>19</v>
      </c>
      <c r="Q57" s="120">
        <f>市区町村別_患者数!AM58</f>
        <v>12051</v>
      </c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39.950000000000003" customHeight="1">
      <c r="A58" s="26"/>
      <c r="B58" s="322"/>
      <c r="C58" s="325"/>
      <c r="D58" s="333"/>
      <c r="E58" s="39" t="s">
        <v>128</v>
      </c>
      <c r="F58" s="132" t="s">
        <v>148</v>
      </c>
      <c r="G58" s="132" t="s">
        <v>428</v>
      </c>
      <c r="H58" s="40">
        <v>225</v>
      </c>
      <c r="I58" s="41">
        <v>528984230</v>
      </c>
      <c r="J58" s="42">
        <v>102119750</v>
      </c>
      <c r="K58" s="40">
        <f t="shared" si="2"/>
        <v>631103980</v>
      </c>
      <c r="L58" s="109">
        <f t="shared" si="0"/>
        <v>2804906.5777777778</v>
      </c>
      <c r="M58" s="242">
        <f t="shared" si="12"/>
        <v>9.3434658029151619E-3</v>
      </c>
      <c r="N58" s="26"/>
      <c r="O58" s="26"/>
      <c r="P58" s="165" t="s">
        <v>24</v>
      </c>
      <c r="Q58" s="120">
        <f>市区町村別_患者数!AM59</f>
        <v>20276</v>
      </c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39.950000000000003" customHeight="1" thickBot="1">
      <c r="A59" s="26"/>
      <c r="B59" s="323"/>
      <c r="C59" s="326"/>
      <c r="D59" s="334"/>
      <c r="E59" s="43" t="s">
        <v>127</v>
      </c>
      <c r="F59" s="133" t="s">
        <v>249</v>
      </c>
      <c r="G59" s="133" t="s">
        <v>1015</v>
      </c>
      <c r="H59" s="44">
        <v>209</v>
      </c>
      <c r="I59" s="45">
        <v>431333290</v>
      </c>
      <c r="J59" s="46">
        <v>357155010</v>
      </c>
      <c r="K59" s="44">
        <f t="shared" si="2"/>
        <v>788488300</v>
      </c>
      <c r="L59" s="110">
        <f t="shared" si="0"/>
        <v>3772671.2918660287</v>
      </c>
      <c r="M59" s="242">
        <f t="shared" si="12"/>
        <v>8.6790415680411941E-3</v>
      </c>
      <c r="N59" s="26"/>
      <c r="O59" s="26"/>
      <c r="P59" s="165" t="s">
        <v>15</v>
      </c>
      <c r="Q59" s="120">
        <f>市区町村別_患者数!AM60</f>
        <v>21086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ht="39.950000000000003" customHeight="1">
      <c r="A60" s="26"/>
      <c r="B60" s="321">
        <v>12</v>
      </c>
      <c r="C60" s="324" t="s">
        <v>102</v>
      </c>
      <c r="D60" s="332">
        <f>Q16</f>
        <v>12454</v>
      </c>
      <c r="E60" s="47" t="s">
        <v>125</v>
      </c>
      <c r="F60" s="131" t="s">
        <v>146</v>
      </c>
      <c r="G60" s="131" t="s">
        <v>259</v>
      </c>
      <c r="H60" s="88">
        <v>208</v>
      </c>
      <c r="I60" s="89">
        <v>551355240</v>
      </c>
      <c r="J60" s="90">
        <v>89483780</v>
      </c>
      <c r="K60" s="88">
        <f t="shared" si="2"/>
        <v>640839020</v>
      </c>
      <c r="L60" s="111">
        <f t="shared" si="0"/>
        <v>3080956.826923077</v>
      </c>
      <c r="M60" s="241">
        <f>IFERROR(H60/$Q$16,"-")</f>
        <v>1.6701461377870562E-2</v>
      </c>
      <c r="N60" s="26"/>
      <c r="O60" s="26"/>
      <c r="P60" s="165" t="s">
        <v>9</v>
      </c>
      <c r="Q60" s="120">
        <f>市区町村別_患者数!AM61</f>
        <v>13466</v>
      </c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ht="39.950000000000003" customHeight="1">
      <c r="A61" s="26"/>
      <c r="B61" s="322"/>
      <c r="C61" s="325"/>
      <c r="D61" s="333"/>
      <c r="E61" s="39" t="s">
        <v>246</v>
      </c>
      <c r="F61" s="132" t="s">
        <v>247</v>
      </c>
      <c r="G61" s="132" t="s">
        <v>408</v>
      </c>
      <c r="H61" s="40">
        <v>153</v>
      </c>
      <c r="I61" s="41">
        <v>389396480</v>
      </c>
      <c r="J61" s="42">
        <v>73423270</v>
      </c>
      <c r="K61" s="40">
        <f t="shared" si="2"/>
        <v>462819750</v>
      </c>
      <c r="L61" s="109">
        <f t="shared" si="0"/>
        <v>3024965.6862745099</v>
      </c>
      <c r="M61" s="242">
        <f t="shared" ref="M61:M64" si="13">IFERROR(H61/$Q$16,"-")</f>
        <v>1.2285209571222097E-2</v>
      </c>
      <c r="N61" s="26"/>
      <c r="O61" s="26"/>
      <c r="P61" s="165" t="s">
        <v>43</v>
      </c>
      <c r="Q61" s="120">
        <f>市区町村別_患者数!AM62</f>
        <v>9612</v>
      </c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ht="39.950000000000003" customHeight="1">
      <c r="A62" s="26"/>
      <c r="B62" s="322"/>
      <c r="C62" s="325"/>
      <c r="D62" s="333"/>
      <c r="E62" s="39" t="s">
        <v>126</v>
      </c>
      <c r="F62" s="132" t="s">
        <v>147</v>
      </c>
      <c r="G62" s="132" t="s">
        <v>288</v>
      </c>
      <c r="H62" s="40">
        <v>141</v>
      </c>
      <c r="I62" s="41">
        <v>427378220</v>
      </c>
      <c r="J62" s="42">
        <v>83502940</v>
      </c>
      <c r="K62" s="40">
        <f t="shared" si="2"/>
        <v>510881160</v>
      </c>
      <c r="L62" s="109">
        <f t="shared" si="0"/>
        <v>3623270.6382978722</v>
      </c>
      <c r="M62" s="242">
        <f t="shared" si="13"/>
        <v>1.1321663722498796E-2</v>
      </c>
      <c r="N62" s="26"/>
      <c r="O62" s="26"/>
      <c r="P62" s="165" t="s">
        <v>25</v>
      </c>
      <c r="Q62" s="120">
        <f>市区町村別_患者数!AM63</f>
        <v>11221</v>
      </c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ht="39.950000000000003" customHeight="1">
      <c r="A63" s="26"/>
      <c r="B63" s="322"/>
      <c r="C63" s="325"/>
      <c r="D63" s="333"/>
      <c r="E63" s="39" t="s">
        <v>128</v>
      </c>
      <c r="F63" s="132" t="s">
        <v>148</v>
      </c>
      <c r="G63" s="132" t="s">
        <v>335</v>
      </c>
      <c r="H63" s="40">
        <v>110</v>
      </c>
      <c r="I63" s="41">
        <v>235265690</v>
      </c>
      <c r="J63" s="42">
        <v>62297640</v>
      </c>
      <c r="K63" s="40">
        <f t="shared" si="2"/>
        <v>297563330</v>
      </c>
      <c r="L63" s="109">
        <f t="shared" si="0"/>
        <v>2705121.1818181816</v>
      </c>
      <c r="M63" s="242">
        <f>IFERROR(H63/$Q$16,"-")</f>
        <v>8.8325036132969326E-3</v>
      </c>
      <c r="N63" s="26"/>
      <c r="O63" s="26"/>
      <c r="P63" s="165" t="s">
        <v>20</v>
      </c>
      <c r="Q63" s="120">
        <f>市区町村別_患者数!AM64</f>
        <v>80159</v>
      </c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ht="39.950000000000003" customHeight="1" thickBot="1">
      <c r="A64" s="26"/>
      <c r="B64" s="323"/>
      <c r="C64" s="326"/>
      <c r="D64" s="334"/>
      <c r="E64" s="43" t="s">
        <v>129</v>
      </c>
      <c r="F64" s="133" t="s">
        <v>149</v>
      </c>
      <c r="G64" s="133" t="s">
        <v>1016</v>
      </c>
      <c r="H64" s="44">
        <v>99</v>
      </c>
      <c r="I64" s="45">
        <v>348619800</v>
      </c>
      <c r="J64" s="46">
        <v>36340750</v>
      </c>
      <c r="K64" s="44">
        <f t="shared" si="2"/>
        <v>384960550</v>
      </c>
      <c r="L64" s="110">
        <f t="shared" si="0"/>
        <v>3888490.4040404041</v>
      </c>
      <c r="M64" s="243">
        <f t="shared" si="13"/>
        <v>7.9492532519672386E-3</v>
      </c>
      <c r="N64" s="26"/>
      <c r="O64" s="26"/>
      <c r="P64" s="165" t="s">
        <v>44</v>
      </c>
      <c r="Q64" s="120">
        <f>市区町村別_患者数!AM65</f>
        <v>10569</v>
      </c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ht="39.950000000000003" customHeight="1">
      <c r="A65" s="26"/>
      <c r="B65" s="321">
        <v>13</v>
      </c>
      <c r="C65" s="324" t="s">
        <v>103</v>
      </c>
      <c r="D65" s="332">
        <f>Q17</f>
        <v>21368</v>
      </c>
      <c r="E65" s="47" t="s">
        <v>125</v>
      </c>
      <c r="F65" s="131" t="s">
        <v>146</v>
      </c>
      <c r="G65" s="131" t="s">
        <v>259</v>
      </c>
      <c r="H65" s="88">
        <v>357</v>
      </c>
      <c r="I65" s="89">
        <v>969817850</v>
      </c>
      <c r="J65" s="90">
        <v>146703180</v>
      </c>
      <c r="K65" s="88">
        <f t="shared" si="2"/>
        <v>1116521030</v>
      </c>
      <c r="L65" s="111">
        <f t="shared" si="0"/>
        <v>3127509.8879551822</v>
      </c>
      <c r="M65" s="241">
        <f>IFERROR(H65/$Q$17,"-")</f>
        <v>1.6707225758143016E-2</v>
      </c>
      <c r="N65" s="26"/>
      <c r="O65" s="26"/>
      <c r="P65" s="165" t="s">
        <v>16</v>
      </c>
      <c r="Q65" s="120">
        <f>市区町村別_患者数!AM66</f>
        <v>9287</v>
      </c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ht="39.950000000000003" customHeight="1">
      <c r="A66" s="26"/>
      <c r="B66" s="322"/>
      <c r="C66" s="325"/>
      <c r="D66" s="333"/>
      <c r="E66" s="39" t="s">
        <v>246</v>
      </c>
      <c r="F66" s="132" t="s">
        <v>247</v>
      </c>
      <c r="G66" s="132" t="s">
        <v>1017</v>
      </c>
      <c r="H66" s="40">
        <v>289</v>
      </c>
      <c r="I66" s="41">
        <v>751669670</v>
      </c>
      <c r="J66" s="42">
        <v>131266380</v>
      </c>
      <c r="K66" s="40">
        <f t="shared" si="2"/>
        <v>882936050</v>
      </c>
      <c r="L66" s="109">
        <f t="shared" si="0"/>
        <v>3055142.0415224913</v>
      </c>
      <c r="M66" s="242">
        <f t="shared" ref="M66:M69" si="14">IFERROR(H66/$Q$17,"-")</f>
        <v>1.3524897042306252E-2</v>
      </c>
      <c r="N66" s="26"/>
      <c r="O66" s="26"/>
      <c r="P66" s="165" t="s">
        <v>17</v>
      </c>
      <c r="Q66" s="120">
        <f>市区町村別_患者数!AM67</f>
        <v>13662</v>
      </c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ht="39.950000000000003" customHeight="1">
      <c r="A67" s="26"/>
      <c r="B67" s="322"/>
      <c r="C67" s="325"/>
      <c r="D67" s="333"/>
      <c r="E67" s="39" t="s">
        <v>126</v>
      </c>
      <c r="F67" s="132" t="s">
        <v>147</v>
      </c>
      <c r="G67" s="132" t="s">
        <v>313</v>
      </c>
      <c r="H67" s="40">
        <v>253</v>
      </c>
      <c r="I67" s="41">
        <v>714109820</v>
      </c>
      <c r="J67" s="42">
        <v>163348300</v>
      </c>
      <c r="K67" s="40">
        <f t="shared" si="2"/>
        <v>877458120</v>
      </c>
      <c r="L67" s="109">
        <f t="shared" si="0"/>
        <v>3468213.913043478</v>
      </c>
      <c r="M67" s="242">
        <f t="shared" si="14"/>
        <v>1.1840134780980905E-2</v>
      </c>
      <c r="N67" s="26"/>
      <c r="O67" s="26"/>
      <c r="P67" s="165" t="s">
        <v>26</v>
      </c>
      <c r="Q67" s="120">
        <f>市区町村別_患者数!AM68</f>
        <v>9933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ht="39.950000000000003" customHeight="1">
      <c r="A68" s="26"/>
      <c r="B68" s="322"/>
      <c r="C68" s="325"/>
      <c r="D68" s="333"/>
      <c r="E68" s="39" t="s">
        <v>127</v>
      </c>
      <c r="F68" s="132" t="s">
        <v>249</v>
      </c>
      <c r="G68" s="132" t="s">
        <v>1018</v>
      </c>
      <c r="H68" s="40">
        <v>188</v>
      </c>
      <c r="I68" s="41">
        <v>405346260</v>
      </c>
      <c r="J68" s="42">
        <v>274089070</v>
      </c>
      <c r="K68" s="40">
        <f t="shared" si="2"/>
        <v>679435330</v>
      </c>
      <c r="L68" s="109">
        <f t="shared" si="0"/>
        <v>3614017.7127659572</v>
      </c>
      <c r="M68" s="242">
        <f>IFERROR(H68/$Q$17,"-")</f>
        <v>8.7982029202545858E-3</v>
      </c>
      <c r="N68" s="26"/>
      <c r="O68" s="26"/>
      <c r="P68" s="165" t="s">
        <v>45</v>
      </c>
      <c r="Q68" s="120">
        <f>市区町村別_患者数!AM69</f>
        <v>10465</v>
      </c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ht="39.950000000000003" customHeight="1" thickBot="1">
      <c r="A69" s="26"/>
      <c r="B69" s="323"/>
      <c r="C69" s="326"/>
      <c r="D69" s="334"/>
      <c r="E69" s="43" t="s">
        <v>128</v>
      </c>
      <c r="F69" s="133" t="s">
        <v>148</v>
      </c>
      <c r="G69" s="133" t="s">
        <v>335</v>
      </c>
      <c r="H69" s="44">
        <v>182</v>
      </c>
      <c r="I69" s="45">
        <v>443167320</v>
      </c>
      <c r="J69" s="46">
        <v>85925970</v>
      </c>
      <c r="K69" s="44">
        <f t="shared" si="2"/>
        <v>529093290</v>
      </c>
      <c r="L69" s="110">
        <f t="shared" ref="L69:L132" si="15">IFERROR(K69/H69,"-")</f>
        <v>2907105.9890109892</v>
      </c>
      <c r="M69" s="242">
        <f t="shared" si="14"/>
        <v>8.5174092100336954E-3</v>
      </c>
      <c r="N69" s="26"/>
      <c r="O69" s="26"/>
      <c r="P69" s="165" t="s">
        <v>10</v>
      </c>
      <c r="Q69" s="120">
        <f>市区町村別_患者数!AM70</f>
        <v>5213</v>
      </c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ht="39.950000000000003" customHeight="1">
      <c r="A70" s="26"/>
      <c r="B70" s="321">
        <v>14</v>
      </c>
      <c r="C70" s="324" t="s">
        <v>104</v>
      </c>
      <c r="D70" s="332">
        <f>Q18</f>
        <v>16265</v>
      </c>
      <c r="E70" s="47" t="s">
        <v>125</v>
      </c>
      <c r="F70" s="131" t="s">
        <v>146</v>
      </c>
      <c r="G70" s="131" t="s">
        <v>259</v>
      </c>
      <c r="H70" s="88">
        <v>235</v>
      </c>
      <c r="I70" s="89">
        <v>638561600</v>
      </c>
      <c r="J70" s="90">
        <v>101027910</v>
      </c>
      <c r="K70" s="88">
        <f t="shared" ref="K70:K133" si="16">SUM(I70:J70)</f>
        <v>739589510</v>
      </c>
      <c r="L70" s="111">
        <f t="shared" si="15"/>
        <v>3147189.4042553189</v>
      </c>
      <c r="M70" s="241">
        <f>IFERROR(H70/$Q$18,"-")</f>
        <v>1.4448201660006148E-2</v>
      </c>
      <c r="N70" s="26"/>
      <c r="O70" s="26"/>
      <c r="P70" s="165" t="s">
        <v>5</v>
      </c>
      <c r="Q70" s="120">
        <f>市区町村別_患者数!AM71</f>
        <v>5354</v>
      </c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ht="39.950000000000003" customHeight="1">
      <c r="A71" s="26"/>
      <c r="B71" s="322"/>
      <c r="C71" s="325"/>
      <c r="D71" s="333"/>
      <c r="E71" s="39" t="s">
        <v>126</v>
      </c>
      <c r="F71" s="132" t="s">
        <v>147</v>
      </c>
      <c r="G71" s="132" t="s">
        <v>288</v>
      </c>
      <c r="H71" s="40">
        <v>216</v>
      </c>
      <c r="I71" s="41">
        <v>615053420</v>
      </c>
      <c r="J71" s="42">
        <v>147094420</v>
      </c>
      <c r="K71" s="40">
        <f t="shared" si="16"/>
        <v>762147840</v>
      </c>
      <c r="L71" s="109">
        <f t="shared" si="15"/>
        <v>3528462.222222222</v>
      </c>
      <c r="M71" s="242">
        <f>IFERROR(H71/$Q$18,"-")</f>
        <v>1.3280049185367354E-2</v>
      </c>
      <c r="N71" s="26"/>
      <c r="O71" s="26"/>
      <c r="P71" s="165" t="s">
        <v>6</v>
      </c>
      <c r="Q71" s="120">
        <f>市区町村別_患者数!AM72</f>
        <v>2281</v>
      </c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39.950000000000003" customHeight="1">
      <c r="A72" s="26"/>
      <c r="B72" s="322"/>
      <c r="C72" s="325"/>
      <c r="D72" s="333"/>
      <c r="E72" s="39" t="s">
        <v>246</v>
      </c>
      <c r="F72" s="132" t="s">
        <v>247</v>
      </c>
      <c r="G72" s="132" t="s">
        <v>408</v>
      </c>
      <c r="H72" s="40">
        <v>179</v>
      </c>
      <c r="I72" s="41">
        <v>401523450</v>
      </c>
      <c r="J72" s="42">
        <v>88861280</v>
      </c>
      <c r="K72" s="40">
        <f t="shared" si="16"/>
        <v>490384730</v>
      </c>
      <c r="L72" s="109">
        <f t="shared" si="15"/>
        <v>2739579.4972067038</v>
      </c>
      <c r="M72" s="242">
        <f t="shared" ref="M72:M74" si="17">IFERROR(H72/$Q$18,"-")</f>
        <v>1.1005225945281279E-2</v>
      </c>
      <c r="N72" s="26"/>
      <c r="O72" s="26"/>
      <c r="P72" s="165" t="s">
        <v>46</v>
      </c>
      <c r="Q72" s="120">
        <f>市区町村別_患者数!AM73</f>
        <v>3064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ht="39.950000000000003" customHeight="1">
      <c r="A73" s="26"/>
      <c r="B73" s="322"/>
      <c r="C73" s="325"/>
      <c r="D73" s="333"/>
      <c r="E73" s="39" t="s">
        <v>127</v>
      </c>
      <c r="F73" s="132" t="s">
        <v>249</v>
      </c>
      <c r="G73" s="132" t="s">
        <v>305</v>
      </c>
      <c r="H73" s="40">
        <v>141</v>
      </c>
      <c r="I73" s="41">
        <v>274980170</v>
      </c>
      <c r="J73" s="42">
        <v>233466310</v>
      </c>
      <c r="K73" s="40">
        <f t="shared" si="16"/>
        <v>508446480</v>
      </c>
      <c r="L73" s="109">
        <f t="shared" si="15"/>
        <v>3606003.4042553189</v>
      </c>
      <c r="M73" s="242">
        <f t="shared" si="17"/>
        <v>8.6689209960036893E-3</v>
      </c>
      <c r="N73" s="26"/>
      <c r="O73" s="26"/>
      <c r="P73" s="165" t="s">
        <v>47</v>
      </c>
      <c r="Q73" s="120">
        <f>市区町村別_患者数!AM74</f>
        <v>7345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ht="39.950000000000003" customHeight="1" thickBot="1">
      <c r="A74" s="26"/>
      <c r="B74" s="323"/>
      <c r="C74" s="326"/>
      <c r="D74" s="334"/>
      <c r="E74" s="43" t="s">
        <v>128</v>
      </c>
      <c r="F74" s="133" t="s">
        <v>148</v>
      </c>
      <c r="G74" s="133" t="s">
        <v>1019</v>
      </c>
      <c r="H74" s="44">
        <v>131</v>
      </c>
      <c r="I74" s="45">
        <v>338666510</v>
      </c>
      <c r="J74" s="46">
        <v>61619430</v>
      </c>
      <c r="K74" s="44">
        <f t="shared" si="16"/>
        <v>400285940</v>
      </c>
      <c r="L74" s="110">
        <f t="shared" si="15"/>
        <v>3055617.8625954199</v>
      </c>
      <c r="M74" s="243">
        <f t="shared" si="17"/>
        <v>8.0541039040885332E-3</v>
      </c>
      <c r="N74" s="26"/>
      <c r="O74" s="26"/>
      <c r="P74" s="165" t="s">
        <v>48</v>
      </c>
      <c r="Q74" s="120">
        <f>市区町村別_患者数!AM75</f>
        <v>1234</v>
      </c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ht="39.950000000000003" customHeight="1">
      <c r="A75" s="26"/>
      <c r="B75" s="321">
        <v>15</v>
      </c>
      <c r="C75" s="324" t="s">
        <v>105</v>
      </c>
      <c r="D75" s="332">
        <f>Q19</f>
        <v>26539</v>
      </c>
      <c r="E75" s="47" t="s">
        <v>125</v>
      </c>
      <c r="F75" s="131" t="s">
        <v>146</v>
      </c>
      <c r="G75" s="131" t="s">
        <v>259</v>
      </c>
      <c r="H75" s="88">
        <v>412</v>
      </c>
      <c r="I75" s="89">
        <v>1105222780</v>
      </c>
      <c r="J75" s="90">
        <v>174251390</v>
      </c>
      <c r="K75" s="88">
        <f t="shared" si="16"/>
        <v>1279474170</v>
      </c>
      <c r="L75" s="111">
        <f t="shared" si="15"/>
        <v>3105519.8300970872</v>
      </c>
      <c r="M75" s="241">
        <f>IFERROR(H75/$Q$19,"-")</f>
        <v>1.5524322694901843E-2</v>
      </c>
      <c r="N75" s="26"/>
      <c r="O75" s="26"/>
      <c r="P75" s="165" t="s">
        <v>49</v>
      </c>
      <c r="Q75" s="120">
        <f>市区町村別_患者数!AM76</f>
        <v>3744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ht="39.950000000000003" customHeight="1">
      <c r="A76" s="26"/>
      <c r="B76" s="322"/>
      <c r="C76" s="325"/>
      <c r="D76" s="333"/>
      <c r="E76" s="39" t="s">
        <v>126</v>
      </c>
      <c r="F76" s="132" t="s">
        <v>147</v>
      </c>
      <c r="G76" s="132" t="s">
        <v>1020</v>
      </c>
      <c r="H76" s="40">
        <v>269</v>
      </c>
      <c r="I76" s="41">
        <v>706520350</v>
      </c>
      <c r="J76" s="42">
        <v>155646220</v>
      </c>
      <c r="K76" s="40">
        <f t="shared" si="16"/>
        <v>862166570</v>
      </c>
      <c r="L76" s="109">
        <f t="shared" si="15"/>
        <v>3205080.1858736058</v>
      </c>
      <c r="M76" s="242">
        <f t="shared" ref="M76:M79" si="18">IFERROR(H76/$Q$19,"-")</f>
        <v>1.0136026225554843E-2</v>
      </c>
      <c r="N76" s="26"/>
      <c r="O76" s="26"/>
      <c r="P76" s="165" t="s">
        <v>27</v>
      </c>
      <c r="Q76" s="120">
        <f>市区町村別_患者数!AM77</f>
        <v>2331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ht="39.950000000000003" customHeight="1">
      <c r="A77" s="26"/>
      <c r="B77" s="322"/>
      <c r="C77" s="325"/>
      <c r="D77" s="333"/>
      <c r="E77" s="39" t="s">
        <v>128</v>
      </c>
      <c r="F77" s="132" t="s">
        <v>148</v>
      </c>
      <c r="G77" s="132" t="s">
        <v>335</v>
      </c>
      <c r="H77" s="40">
        <v>241</v>
      </c>
      <c r="I77" s="41">
        <v>556649900</v>
      </c>
      <c r="J77" s="42">
        <v>129865800</v>
      </c>
      <c r="K77" s="40">
        <f t="shared" si="16"/>
        <v>686515700</v>
      </c>
      <c r="L77" s="109">
        <f t="shared" si="15"/>
        <v>2848612.8630705392</v>
      </c>
      <c r="M77" s="242">
        <f>IFERROR(H77/$Q$19,"-")</f>
        <v>9.0809751686197673E-3</v>
      </c>
      <c r="N77" s="26"/>
      <c r="O77" s="26"/>
      <c r="P77" s="165" t="s">
        <v>28</v>
      </c>
      <c r="Q77" s="120">
        <f>市区町村別_患者数!AM78</f>
        <v>3173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ht="39.950000000000003" customHeight="1">
      <c r="A78" s="26"/>
      <c r="B78" s="322"/>
      <c r="C78" s="325"/>
      <c r="D78" s="333"/>
      <c r="E78" s="39" t="s">
        <v>127</v>
      </c>
      <c r="F78" s="132" t="s">
        <v>249</v>
      </c>
      <c r="G78" s="132" t="s">
        <v>325</v>
      </c>
      <c r="H78" s="40">
        <v>238</v>
      </c>
      <c r="I78" s="41">
        <v>397819780</v>
      </c>
      <c r="J78" s="42">
        <v>447021050</v>
      </c>
      <c r="K78" s="40">
        <f t="shared" si="16"/>
        <v>844840830</v>
      </c>
      <c r="L78" s="109">
        <f t="shared" si="15"/>
        <v>3549751.3865546216</v>
      </c>
      <c r="M78" s="242">
        <f t="shared" si="18"/>
        <v>8.9679339839481512E-3</v>
      </c>
      <c r="N78" s="26"/>
      <c r="O78" s="26"/>
      <c r="P78" s="165" t="s">
        <v>29</v>
      </c>
      <c r="Q78" s="120">
        <f>市区町村別_患者数!AM79</f>
        <v>1448</v>
      </c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ht="39.950000000000003" customHeight="1" thickBot="1">
      <c r="A79" s="26"/>
      <c r="B79" s="323"/>
      <c r="C79" s="326"/>
      <c r="D79" s="334"/>
      <c r="E79" s="43" t="s">
        <v>129</v>
      </c>
      <c r="F79" s="133" t="s">
        <v>149</v>
      </c>
      <c r="G79" s="133" t="s">
        <v>1021</v>
      </c>
      <c r="H79" s="44">
        <v>219</v>
      </c>
      <c r="I79" s="45">
        <v>727207390</v>
      </c>
      <c r="J79" s="46">
        <v>78479240</v>
      </c>
      <c r="K79" s="44">
        <f t="shared" si="16"/>
        <v>805686630</v>
      </c>
      <c r="L79" s="110">
        <f t="shared" si="15"/>
        <v>3678934.3835616438</v>
      </c>
      <c r="M79" s="242">
        <f t="shared" si="18"/>
        <v>8.2520064810279216E-3</v>
      </c>
      <c r="N79" s="26"/>
      <c r="O79" s="26"/>
      <c r="P79" s="165" t="s">
        <v>221</v>
      </c>
      <c r="Q79" s="120">
        <f>市区町村別_患者数!AM80</f>
        <v>1366377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32" ht="39.950000000000003" customHeight="1">
      <c r="A80" s="26"/>
      <c r="B80" s="321">
        <v>16</v>
      </c>
      <c r="C80" s="324" t="s">
        <v>54</v>
      </c>
      <c r="D80" s="332">
        <f>Q20</f>
        <v>17584</v>
      </c>
      <c r="E80" s="47" t="s">
        <v>125</v>
      </c>
      <c r="F80" s="131" t="s">
        <v>146</v>
      </c>
      <c r="G80" s="131" t="s">
        <v>259</v>
      </c>
      <c r="H80" s="88">
        <v>256</v>
      </c>
      <c r="I80" s="89">
        <v>665041120</v>
      </c>
      <c r="J80" s="90">
        <v>105973420</v>
      </c>
      <c r="K80" s="88">
        <f t="shared" si="16"/>
        <v>771014540</v>
      </c>
      <c r="L80" s="111">
        <f t="shared" si="15"/>
        <v>3011775.546875</v>
      </c>
      <c r="M80" s="241">
        <f>IFERROR(H80/$Q$20,"-")</f>
        <v>1.4558689717925387E-2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</row>
    <row r="81" spans="1:32" ht="39.950000000000003" customHeight="1">
      <c r="A81" s="26"/>
      <c r="B81" s="322"/>
      <c r="C81" s="325"/>
      <c r="D81" s="333"/>
      <c r="E81" s="39" t="s">
        <v>126</v>
      </c>
      <c r="F81" s="132" t="s">
        <v>147</v>
      </c>
      <c r="G81" s="132" t="s">
        <v>306</v>
      </c>
      <c r="H81" s="40">
        <v>183</v>
      </c>
      <c r="I81" s="41">
        <v>475108100</v>
      </c>
      <c r="J81" s="42">
        <v>116920510</v>
      </c>
      <c r="K81" s="40">
        <f t="shared" si="16"/>
        <v>592028610</v>
      </c>
      <c r="L81" s="109">
        <f t="shared" si="15"/>
        <v>3235129.0163934426</v>
      </c>
      <c r="M81" s="242">
        <f t="shared" ref="M81:M84" si="19">IFERROR(H81/$Q$20,"-")</f>
        <v>1.0407188353048226E-2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32" ht="39.950000000000003" customHeight="1">
      <c r="A82" s="26"/>
      <c r="B82" s="322"/>
      <c r="C82" s="325"/>
      <c r="D82" s="333"/>
      <c r="E82" s="39" t="s">
        <v>246</v>
      </c>
      <c r="F82" s="132" t="s">
        <v>247</v>
      </c>
      <c r="G82" s="132" t="s">
        <v>408</v>
      </c>
      <c r="H82" s="40">
        <v>149</v>
      </c>
      <c r="I82" s="41">
        <v>385413920</v>
      </c>
      <c r="J82" s="42">
        <v>74585310</v>
      </c>
      <c r="K82" s="40">
        <f t="shared" si="16"/>
        <v>459999230</v>
      </c>
      <c r="L82" s="109">
        <f t="shared" si="15"/>
        <v>3087243.1543624159</v>
      </c>
      <c r="M82" s="242">
        <f>IFERROR(H82/$Q$20,"-")</f>
        <v>8.4736123748862611E-3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32" ht="39.950000000000003" customHeight="1">
      <c r="A83" s="26"/>
      <c r="B83" s="322"/>
      <c r="C83" s="325"/>
      <c r="D83" s="333"/>
      <c r="E83" s="39" t="s">
        <v>127</v>
      </c>
      <c r="F83" s="132" t="s">
        <v>249</v>
      </c>
      <c r="G83" s="132" t="s">
        <v>261</v>
      </c>
      <c r="H83" s="40">
        <v>144</v>
      </c>
      <c r="I83" s="41">
        <v>308187520</v>
      </c>
      <c r="J83" s="42">
        <v>233677830</v>
      </c>
      <c r="K83" s="40">
        <f t="shared" si="16"/>
        <v>541865350</v>
      </c>
      <c r="L83" s="109">
        <f t="shared" si="15"/>
        <v>3762953.8194444445</v>
      </c>
      <c r="M83" s="242">
        <f t="shared" si="19"/>
        <v>8.1892629663330302E-3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32" ht="39.950000000000003" customHeight="1" thickBot="1">
      <c r="A84" s="26"/>
      <c r="B84" s="323"/>
      <c r="C84" s="326"/>
      <c r="D84" s="334"/>
      <c r="E84" s="43" t="s">
        <v>150</v>
      </c>
      <c r="F84" s="133" t="s">
        <v>151</v>
      </c>
      <c r="G84" s="133" t="s">
        <v>1022</v>
      </c>
      <c r="H84" s="44">
        <v>129</v>
      </c>
      <c r="I84" s="45">
        <v>444467410</v>
      </c>
      <c r="J84" s="46">
        <v>41791800</v>
      </c>
      <c r="K84" s="44">
        <f t="shared" si="16"/>
        <v>486259210</v>
      </c>
      <c r="L84" s="110">
        <f t="shared" si="15"/>
        <v>3769451.2403100776</v>
      </c>
      <c r="M84" s="243">
        <f t="shared" si="19"/>
        <v>7.3362147406733393E-3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39.950000000000003" customHeight="1">
      <c r="A85" s="26"/>
      <c r="B85" s="321">
        <v>17</v>
      </c>
      <c r="C85" s="324" t="s">
        <v>106</v>
      </c>
      <c r="D85" s="332">
        <f>Q21</f>
        <v>24918</v>
      </c>
      <c r="E85" s="47" t="s">
        <v>125</v>
      </c>
      <c r="F85" s="131" t="s">
        <v>146</v>
      </c>
      <c r="G85" s="131" t="s">
        <v>259</v>
      </c>
      <c r="H85" s="88">
        <v>407</v>
      </c>
      <c r="I85" s="89">
        <v>1055789040</v>
      </c>
      <c r="J85" s="90">
        <v>182163660</v>
      </c>
      <c r="K85" s="88">
        <f t="shared" si="16"/>
        <v>1237952700</v>
      </c>
      <c r="L85" s="111">
        <f t="shared" si="15"/>
        <v>3041652.8255528254</v>
      </c>
      <c r="M85" s="241">
        <f>IFERROR(H85/$Q$21,"-")</f>
        <v>1.6333574123123848E-2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39.950000000000003" customHeight="1">
      <c r="A86" s="26"/>
      <c r="B86" s="322"/>
      <c r="C86" s="325"/>
      <c r="D86" s="333"/>
      <c r="E86" s="39" t="s">
        <v>126</v>
      </c>
      <c r="F86" s="132" t="s">
        <v>147</v>
      </c>
      <c r="G86" s="132" t="s">
        <v>288</v>
      </c>
      <c r="H86" s="40">
        <v>285</v>
      </c>
      <c r="I86" s="41">
        <v>849845550</v>
      </c>
      <c r="J86" s="42">
        <v>199769800</v>
      </c>
      <c r="K86" s="40">
        <f t="shared" si="16"/>
        <v>1049615350</v>
      </c>
      <c r="L86" s="109">
        <f t="shared" si="15"/>
        <v>3682860.8771929825</v>
      </c>
      <c r="M86" s="242">
        <f t="shared" ref="M86:M89" si="20">IFERROR(H86/$Q$21,"-")</f>
        <v>1.1437515049361907E-2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ht="39.950000000000003" customHeight="1">
      <c r="A87" s="26"/>
      <c r="B87" s="322"/>
      <c r="C87" s="325"/>
      <c r="D87" s="333"/>
      <c r="E87" s="39" t="s">
        <v>150</v>
      </c>
      <c r="F87" s="132" t="s">
        <v>151</v>
      </c>
      <c r="G87" s="132" t="s">
        <v>1023</v>
      </c>
      <c r="H87" s="40">
        <v>264</v>
      </c>
      <c r="I87" s="41">
        <v>952482240</v>
      </c>
      <c r="J87" s="42">
        <v>68525650</v>
      </c>
      <c r="K87" s="40">
        <f t="shared" si="16"/>
        <v>1021007890</v>
      </c>
      <c r="L87" s="109">
        <f t="shared" si="15"/>
        <v>3867454.1287878789</v>
      </c>
      <c r="M87" s="242">
        <f>IFERROR(H87/$Q$21,"-")</f>
        <v>1.0594750782566819E-2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32" ht="39.950000000000003" customHeight="1">
      <c r="A88" s="26"/>
      <c r="B88" s="322"/>
      <c r="C88" s="325"/>
      <c r="D88" s="333"/>
      <c r="E88" s="39" t="s">
        <v>246</v>
      </c>
      <c r="F88" s="132" t="s">
        <v>247</v>
      </c>
      <c r="G88" s="132" t="s">
        <v>408</v>
      </c>
      <c r="H88" s="40">
        <v>240</v>
      </c>
      <c r="I88" s="41">
        <v>536380570</v>
      </c>
      <c r="J88" s="42">
        <v>102388270</v>
      </c>
      <c r="K88" s="40">
        <f t="shared" si="16"/>
        <v>638768840</v>
      </c>
      <c r="L88" s="109">
        <f t="shared" si="15"/>
        <v>2661536.8333333335</v>
      </c>
      <c r="M88" s="242">
        <f t="shared" si="20"/>
        <v>9.6315916205152903E-3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32" ht="39.950000000000003" customHeight="1" thickBot="1">
      <c r="A89" s="26"/>
      <c r="B89" s="323"/>
      <c r="C89" s="326"/>
      <c r="D89" s="334"/>
      <c r="E89" s="43" t="s">
        <v>128</v>
      </c>
      <c r="F89" s="133" t="s">
        <v>148</v>
      </c>
      <c r="G89" s="133" t="s">
        <v>357</v>
      </c>
      <c r="H89" s="44">
        <v>209</v>
      </c>
      <c r="I89" s="45">
        <v>540325640</v>
      </c>
      <c r="J89" s="46">
        <v>100030370</v>
      </c>
      <c r="K89" s="44">
        <f t="shared" si="16"/>
        <v>640356010</v>
      </c>
      <c r="L89" s="110">
        <f t="shared" si="15"/>
        <v>3063904.3540669857</v>
      </c>
      <c r="M89" s="242">
        <f t="shared" si="20"/>
        <v>8.3875110361987318E-3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32" ht="39.950000000000003" customHeight="1">
      <c r="A90" s="26"/>
      <c r="B90" s="321">
        <v>18</v>
      </c>
      <c r="C90" s="324" t="s">
        <v>55</v>
      </c>
      <c r="D90" s="332">
        <f>Q22</f>
        <v>22386</v>
      </c>
      <c r="E90" s="47" t="s">
        <v>125</v>
      </c>
      <c r="F90" s="131" t="s">
        <v>146</v>
      </c>
      <c r="G90" s="131" t="s">
        <v>259</v>
      </c>
      <c r="H90" s="88">
        <v>342</v>
      </c>
      <c r="I90" s="89">
        <v>940374630</v>
      </c>
      <c r="J90" s="90">
        <v>138174330</v>
      </c>
      <c r="K90" s="88">
        <f t="shared" si="16"/>
        <v>1078548960</v>
      </c>
      <c r="L90" s="111">
        <f t="shared" si="15"/>
        <v>3153651.9298245613</v>
      </c>
      <c r="M90" s="241">
        <f>IFERROR(H90/$Q$22,"-")</f>
        <v>1.5277405521307961E-2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32" ht="39.950000000000003" customHeight="1">
      <c r="A91" s="26"/>
      <c r="B91" s="322"/>
      <c r="C91" s="325"/>
      <c r="D91" s="333"/>
      <c r="E91" s="39" t="s">
        <v>126</v>
      </c>
      <c r="F91" s="132" t="s">
        <v>147</v>
      </c>
      <c r="G91" s="132" t="s">
        <v>273</v>
      </c>
      <c r="H91" s="40">
        <v>268</v>
      </c>
      <c r="I91" s="41">
        <v>757326210</v>
      </c>
      <c r="J91" s="42">
        <v>175706740</v>
      </c>
      <c r="K91" s="40">
        <f t="shared" si="16"/>
        <v>933032950</v>
      </c>
      <c r="L91" s="109">
        <f t="shared" si="15"/>
        <v>3481466.2313432838</v>
      </c>
      <c r="M91" s="242">
        <f t="shared" ref="M91:M94" si="21">IFERROR(H91/$Q$22,"-")</f>
        <v>1.1971768069329045E-2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32" ht="39.950000000000003" customHeight="1">
      <c r="A92" s="26"/>
      <c r="B92" s="322"/>
      <c r="C92" s="325"/>
      <c r="D92" s="333"/>
      <c r="E92" s="39" t="s">
        <v>128</v>
      </c>
      <c r="F92" s="132" t="s">
        <v>148</v>
      </c>
      <c r="G92" s="132" t="s">
        <v>419</v>
      </c>
      <c r="H92" s="40">
        <v>206</v>
      </c>
      <c r="I92" s="41">
        <v>469010490</v>
      </c>
      <c r="J92" s="42">
        <v>126805940</v>
      </c>
      <c r="K92" s="40">
        <f t="shared" si="16"/>
        <v>595816430</v>
      </c>
      <c r="L92" s="109">
        <f t="shared" si="15"/>
        <v>2892312.7669902914</v>
      </c>
      <c r="M92" s="242">
        <f>IFERROR(H92/$Q$22,"-")</f>
        <v>9.2021799338872518E-3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32" ht="39.950000000000003" customHeight="1">
      <c r="A93" s="26"/>
      <c r="B93" s="322"/>
      <c r="C93" s="325"/>
      <c r="D93" s="333"/>
      <c r="E93" s="39" t="s">
        <v>246</v>
      </c>
      <c r="F93" s="132" t="s">
        <v>247</v>
      </c>
      <c r="G93" s="132" t="s">
        <v>408</v>
      </c>
      <c r="H93" s="40">
        <v>198</v>
      </c>
      <c r="I93" s="41">
        <v>477650080</v>
      </c>
      <c r="J93" s="42">
        <v>96242860</v>
      </c>
      <c r="K93" s="40">
        <f t="shared" si="16"/>
        <v>573892940</v>
      </c>
      <c r="L93" s="109">
        <f t="shared" si="15"/>
        <v>2898449.1919191917</v>
      </c>
      <c r="M93" s="242">
        <f t="shared" si="21"/>
        <v>8.8448137228625042E-3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32" ht="39.950000000000003" customHeight="1" thickBot="1">
      <c r="A94" s="26"/>
      <c r="B94" s="323"/>
      <c r="C94" s="326"/>
      <c r="D94" s="334"/>
      <c r="E94" s="43" t="s">
        <v>129</v>
      </c>
      <c r="F94" s="133" t="s">
        <v>149</v>
      </c>
      <c r="G94" s="133" t="s">
        <v>258</v>
      </c>
      <c r="H94" s="44">
        <v>180</v>
      </c>
      <c r="I94" s="45">
        <v>652293040</v>
      </c>
      <c r="J94" s="46">
        <v>60824870</v>
      </c>
      <c r="K94" s="44">
        <f t="shared" si="16"/>
        <v>713117910</v>
      </c>
      <c r="L94" s="110">
        <f t="shared" si="15"/>
        <v>3961766.1666666665</v>
      </c>
      <c r="M94" s="243">
        <f t="shared" si="21"/>
        <v>8.0407397480568212E-3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32" ht="39.950000000000003" customHeight="1">
      <c r="A95" s="26"/>
      <c r="B95" s="321">
        <v>19</v>
      </c>
      <c r="C95" s="324" t="s">
        <v>107</v>
      </c>
      <c r="D95" s="332">
        <f>Q23</f>
        <v>15563</v>
      </c>
      <c r="E95" s="47" t="s">
        <v>125</v>
      </c>
      <c r="F95" s="131" t="s">
        <v>146</v>
      </c>
      <c r="G95" s="131" t="s">
        <v>275</v>
      </c>
      <c r="H95" s="88">
        <v>278</v>
      </c>
      <c r="I95" s="89">
        <v>707628140</v>
      </c>
      <c r="J95" s="90">
        <v>119988040</v>
      </c>
      <c r="K95" s="88">
        <f t="shared" si="16"/>
        <v>827616180</v>
      </c>
      <c r="L95" s="111">
        <f t="shared" si="15"/>
        <v>2977036.6187050361</v>
      </c>
      <c r="M95" s="241">
        <f>IFERROR(H95/$Q$23,"-")</f>
        <v>1.7862879907472852E-2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32" ht="39.950000000000003" customHeight="1">
      <c r="A96" s="26"/>
      <c r="B96" s="322"/>
      <c r="C96" s="325"/>
      <c r="D96" s="333"/>
      <c r="E96" s="39" t="s">
        <v>126</v>
      </c>
      <c r="F96" s="132" t="s">
        <v>147</v>
      </c>
      <c r="G96" s="132" t="s">
        <v>304</v>
      </c>
      <c r="H96" s="40">
        <v>203</v>
      </c>
      <c r="I96" s="41">
        <v>552244620</v>
      </c>
      <c r="J96" s="42">
        <v>117867740</v>
      </c>
      <c r="K96" s="40">
        <f t="shared" si="16"/>
        <v>670112360</v>
      </c>
      <c r="L96" s="109">
        <f t="shared" si="15"/>
        <v>3301046.1083743842</v>
      </c>
      <c r="M96" s="242">
        <f>IFERROR(H96/$Q$23,"-")</f>
        <v>1.304375763027694E-2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</row>
    <row r="97" spans="1:32" ht="39.950000000000003" customHeight="1">
      <c r="A97" s="26"/>
      <c r="B97" s="322"/>
      <c r="C97" s="325"/>
      <c r="D97" s="333"/>
      <c r="E97" s="39" t="s">
        <v>128</v>
      </c>
      <c r="F97" s="132" t="s">
        <v>148</v>
      </c>
      <c r="G97" s="132" t="s">
        <v>302</v>
      </c>
      <c r="H97" s="40">
        <v>131</v>
      </c>
      <c r="I97" s="41">
        <v>274713980</v>
      </c>
      <c r="J97" s="42">
        <v>50669070</v>
      </c>
      <c r="K97" s="40">
        <f t="shared" si="16"/>
        <v>325383050</v>
      </c>
      <c r="L97" s="109">
        <f t="shared" si="15"/>
        <v>2483840.0763358776</v>
      </c>
      <c r="M97" s="242">
        <f t="shared" ref="M97:M99" si="22">IFERROR(H97/$Q$23,"-")</f>
        <v>8.4174002441688624E-3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</row>
    <row r="98" spans="1:32" ht="39.950000000000003" customHeight="1">
      <c r="A98" s="26"/>
      <c r="B98" s="322"/>
      <c r="C98" s="325"/>
      <c r="D98" s="333"/>
      <c r="E98" s="39" t="s">
        <v>150</v>
      </c>
      <c r="F98" s="132" t="s">
        <v>151</v>
      </c>
      <c r="G98" s="132" t="s">
        <v>1024</v>
      </c>
      <c r="H98" s="40">
        <v>127</v>
      </c>
      <c r="I98" s="41">
        <v>397022740</v>
      </c>
      <c r="J98" s="42">
        <v>33049960</v>
      </c>
      <c r="K98" s="40">
        <f t="shared" si="16"/>
        <v>430072700</v>
      </c>
      <c r="L98" s="109">
        <f t="shared" si="15"/>
        <v>3386399.2125984253</v>
      </c>
      <c r="M98" s="242">
        <f t="shared" si="22"/>
        <v>8.1603803893850798E-3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ht="39.950000000000003" customHeight="1" thickBot="1">
      <c r="A99" s="26"/>
      <c r="B99" s="323"/>
      <c r="C99" s="326"/>
      <c r="D99" s="334"/>
      <c r="E99" s="43" t="s">
        <v>246</v>
      </c>
      <c r="F99" s="133" t="s">
        <v>247</v>
      </c>
      <c r="G99" s="133" t="s">
        <v>408</v>
      </c>
      <c r="H99" s="44">
        <v>125</v>
      </c>
      <c r="I99" s="45">
        <v>317100060</v>
      </c>
      <c r="J99" s="46">
        <v>49871220</v>
      </c>
      <c r="K99" s="44">
        <f t="shared" si="16"/>
        <v>366971280</v>
      </c>
      <c r="L99" s="110">
        <f t="shared" si="15"/>
        <v>2935770.24</v>
      </c>
      <c r="M99" s="242">
        <f t="shared" si="22"/>
        <v>8.0318704619931885E-3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t="39.950000000000003" customHeight="1">
      <c r="A100" s="26"/>
      <c r="B100" s="321">
        <v>20</v>
      </c>
      <c r="C100" s="324" t="s">
        <v>108</v>
      </c>
      <c r="D100" s="332">
        <f>Q24</f>
        <v>23794</v>
      </c>
      <c r="E100" s="47" t="s">
        <v>125</v>
      </c>
      <c r="F100" s="131" t="s">
        <v>146</v>
      </c>
      <c r="G100" s="131" t="s">
        <v>259</v>
      </c>
      <c r="H100" s="88">
        <v>347</v>
      </c>
      <c r="I100" s="89">
        <v>946368550</v>
      </c>
      <c r="J100" s="90">
        <v>140702250</v>
      </c>
      <c r="K100" s="88">
        <f t="shared" si="16"/>
        <v>1087070800</v>
      </c>
      <c r="L100" s="111">
        <f t="shared" si="15"/>
        <v>3132768.8760806918</v>
      </c>
      <c r="M100" s="241">
        <f>IFERROR(H100/$Q$24,"-")</f>
        <v>1.4583508447507776E-2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</row>
    <row r="101" spans="1:32" ht="39.950000000000003" customHeight="1">
      <c r="A101" s="26"/>
      <c r="B101" s="322"/>
      <c r="C101" s="325"/>
      <c r="D101" s="333"/>
      <c r="E101" s="39" t="s">
        <v>126</v>
      </c>
      <c r="F101" s="132" t="s">
        <v>147</v>
      </c>
      <c r="G101" s="132" t="s">
        <v>304</v>
      </c>
      <c r="H101" s="40">
        <v>290</v>
      </c>
      <c r="I101" s="41">
        <v>814617500</v>
      </c>
      <c r="J101" s="42">
        <v>177695950</v>
      </c>
      <c r="K101" s="40">
        <f t="shared" si="16"/>
        <v>992313450</v>
      </c>
      <c r="L101" s="109">
        <f t="shared" si="15"/>
        <v>3421770.5172413792</v>
      </c>
      <c r="M101" s="242">
        <f>IFERROR(H101/$Q$24,"-")</f>
        <v>1.2187946541144827E-2</v>
      </c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</row>
    <row r="102" spans="1:32" ht="39.950000000000003" customHeight="1">
      <c r="A102" s="26"/>
      <c r="B102" s="322"/>
      <c r="C102" s="325"/>
      <c r="D102" s="333"/>
      <c r="E102" s="39" t="s">
        <v>150</v>
      </c>
      <c r="F102" s="132" t="s">
        <v>151</v>
      </c>
      <c r="G102" s="132" t="s">
        <v>781</v>
      </c>
      <c r="H102" s="40">
        <v>270</v>
      </c>
      <c r="I102" s="41">
        <v>819896210</v>
      </c>
      <c r="J102" s="42">
        <v>89356040</v>
      </c>
      <c r="K102" s="40">
        <f t="shared" si="16"/>
        <v>909252250</v>
      </c>
      <c r="L102" s="109">
        <f t="shared" si="15"/>
        <v>3367600.9259259258</v>
      </c>
      <c r="M102" s="242">
        <f t="shared" ref="M102:M104" si="23">IFERROR(H102/$Q$24,"-")</f>
        <v>1.1347398503824494E-2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</row>
    <row r="103" spans="1:32" ht="39.950000000000003" customHeight="1">
      <c r="A103" s="26"/>
      <c r="B103" s="322"/>
      <c r="C103" s="325"/>
      <c r="D103" s="333"/>
      <c r="E103" s="39" t="s">
        <v>246</v>
      </c>
      <c r="F103" s="132" t="s">
        <v>247</v>
      </c>
      <c r="G103" s="132" t="s">
        <v>408</v>
      </c>
      <c r="H103" s="40">
        <v>212</v>
      </c>
      <c r="I103" s="41">
        <v>513440880</v>
      </c>
      <c r="J103" s="42">
        <v>92510040</v>
      </c>
      <c r="K103" s="40">
        <f t="shared" si="16"/>
        <v>605950920</v>
      </c>
      <c r="L103" s="109">
        <f t="shared" si="15"/>
        <v>2858259.0566037735</v>
      </c>
      <c r="M103" s="242">
        <f t="shared" si="23"/>
        <v>8.9098091955955288E-3</v>
      </c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ht="39.950000000000003" customHeight="1" thickBot="1">
      <c r="A104" s="26"/>
      <c r="B104" s="323"/>
      <c r="C104" s="326"/>
      <c r="D104" s="334"/>
      <c r="E104" s="43" t="s">
        <v>128</v>
      </c>
      <c r="F104" s="133" t="s">
        <v>148</v>
      </c>
      <c r="G104" s="133" t="s">
        <v>335</v>
      </c>
      <c r="H104" s="44">
        <v>204</v>
      </c>
      <c r="I104" s="45">
        <v>463998790</v>
      </c>
      <c r="J104" s="46">
        <v>97203860</v>
      </c>
      <c r="K104" s="44">
        <f t="shared" si="16"/>
        <v>561202650</v>
      </c>
      <c r="L104" s="110">
        <f t="shared" si="15"/>
        <v>2750993.3823529412</v>
      </c>
      <c r="M104" s="243">
        <f t="shared" si="23"/>
        <v>8.5735899806673958E-3</v>
      </c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ht="39.950000000000003" customHeight="1">
      <c r="A105" s="26"/>
      <c r="B105" s="321">
        <v>21</v>
      </c>
      <c r="C105" s="324" t="s">
        <v>109</v>
      </c>
      <c r="D105" s="332">
        <f>Q25</f>
        <v>15666</v>
      </c>
      <c r="E105" s="47" t="s">
        <v>125</v>
      </c>
      <c r="F105" s="131" t="s">
        <v>146</v>
      </c>
      <c r="G105" s="131" t="s">
        <v>356</v>
      </c>
      <c r="H105" s="88">
        <v>215</v>
      </c>
      <c r="I105" s="89">
        <v>619499540</v>
      </c>
      <c r="J105" s="90">
        <v>89689760</v>
      </c>
      <c r="K105" s="88">
        <f t="shared" si="16"/>
        <v>709189300</v>
      </c>
      <c r="L105" s="111">
        <f t="shared" si="15"/>
        <v>3298554.8837209302</v>
      </c>
      <c r="M105" s="241">
        <f>IFERROR(H105/$Q$25,"-")</f>
        <v>1.3723988254819354E-2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ht="39.950000000000003" customHeight="1">
      <c r="A106" s="26"/>
      <c r="B106" s="322"/>
      <c r="C106" s="325"/>
      <c r="D106" s="333"/>
      <c r="E106" s="39" t="s">
        <v>126</v>
      </c>
      <c r="F106" s="132" t="s">
        <v>147</v>
      </c>
      <c r="G106" s="132" t="s">
        <v>353</v>
      </c>
      <c r="H106" s="40">
        <v>169</v>
      </c>
      <c r="I106" s="41">
        <v>469266490</v>
      </c>
      <c r="J106" s="42">
        <v>99108050</v>
      </c>
      <c r="K106" s="40">
        <f t="shared" si="16"/>
        <v>568374540</v>
      </c>
      <c r="L106" s="109">
        <f t="shared" si="15"/>
        <v>3363162.9585798816</v>
      </c>
      <c r="M106" s="242">
        <f t="shared" ref="M106:M109" si="24">IFERROR(H106/$Q$25,"-")</f>
        <v>1.0787693093323119E-2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t="39.950000000000003" customHeight="1">
      <c r="A107" s="26"/>
      <c r="B107" s="322"/>
      <c r="C107" s="325"/>
      <c r="D107" s="333"/>
      <c r="E107" s="39" t="s">
        <v>127</v>
      </c>
      <c r="F107" s="132" t="s">
        <v>249</v>
      </c>
      <c r="G107" s="132" t="s">
        <v>317</v>
      </c>
      <c r="H107" s="40">
        <v>151</v>
      </c>
      <c r="I107" s="41">
        <v>323486290</v>
      </c>
      <c r="J107" s="42">
        <v>302686180</v>
      </c>
      <c r="K107" s="40">
        <f t="shared" si="16"/>
        <v>626172470</v>
      </c>
      <c r="L107" s="109">
        <f t="shared" si="15"/>
        <v>4146837.5496688741</v>
      </c>
      <c r="M107" s="242">
        <f>IFERROR(H107/$Q$25,"-")</f>
        <v>9.638708030128942E-3</v>
      </c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ht="39.950000000000003" customHeight="1">
      <c r="A108" s="26"/>
      <c r="B108" s="322"/>
      <c r="C108" s="325"/>
      <c r="D108" s="333"/>
      <c r="E108" s="39" t="s">
        <v>150</v>
      </c>
      <c r="F108" s="132" t="s">
        <v>151</v>
      </c>
      <c r="G108" s="132" t="s">
        <v>1025</v>
      </c>
      <c r="H108" s="40">
        <v>148</v>
      </c>
      <c r="I108" s="41">
        <v>410720540</v>
      </c>
      <c r="J108" s="42">
        <v>51282590</v>
      </c>
      <c r="K108" s="40">
        <f t="shared" si="16"/>
        <v>462003130</v>
      </c>
      <c r="L108" s="109">
        <f t="shared" si="15"/>
        <v>3121642.7702702703</v>
      </c>
      <c r="M108" s="242">
        <f t="shared" si="24"/>
        <v>9.4472105195965786E-3</v>
      </c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ht="39.950000000000003" customHeight="1" thickBot="1">
      <c r="A109" s="26"/>
      <c r="B109" s="323"/>
      <c r="C109" s="326"/>
      <c r="D109" s="334"/>
      <c r="E109" s="43" t="s">
        <v>246</v>
      </c>
      <c r="F109" s="133" t="s">
        <v>247</v>
      </c>
      <c r="G109" s="133" t="s">
        <v>408</v>
      </c>
      <c r="H109" s="44">
        <v>140</v>
      </c>
      <c r="I109" s="45">
        <v>377291020</v>
      </c>
      <c r="J109" s="46">
        <v>60507560</v>
      </c>
      <c r="K109" s="44">
        <f t="shared" si="16"/>
        <v>437798580</v>
      </c>
      <c r="L109" s="110">
        <f t="shared" si="15"/>
        <v>3127132.7142857141</v>
      </c>
      <c r="M109" s="243">
        <f t="shared" si="24"/>
        <v>8.9365504915102766E-3</v>
      </c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ht="39.950000000000003" customHeight="1">
      <c r="A110" s="26"/>
      <c r="B110" s="321">
        <v>22</v>
      </c>
      <c r="C110" s="324" t="s">
        <v>56</v>
      </c>
      <c r="D110" s="332">
        <f>Q26</f>
        <v>20473</v>
      </c>
      <c r="E110" s="47" t="s">
        <v>125</v>
      </c>
      <c r="F110" s="131" t="s">
        <v>146</v>
      </c>
      <c r="G110" s="131" t="s">
        <v>259</v>
      </c>
      <c r="H110" s="88">
        <v>342</v>
      </c>
      <c r="I110" s="89">
        <v>876333210</v>
      </c>
      <c r="J110" s="90">
        <v>152722730</v>
      </c>
      <c r="K110" s="88">
        <f t="shared" si="16"/>
        <v>1029055940</v>
      </c>
      <c r="L110" s="111">
        <f t="shared" si="15"/>
        <v>3008935.4970760234</v>
      </c>
      <c r="M110" s="241">
        <f>IFERROR(H110/$Q$26,"-")</f>
        <v>1.6704928442338691E-2</v>
      </c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ht="39.950000000000003" customHeight="1">
      <c r="A111" s="26"/>
      <c r="B111" s="322"/>
      <c r="C111" s="325"/>
      <c r="D111" s="333"/>
      <c r="E111" s="39" t="s">
        <v>126</v>
      </c>
      <c r="F111" s="132" t="s">
        <v>147</v>
      </c>
      <c r="G111" s="132" t="s">
        <v>260</v>
      </c>
      <c r="H111" s="40">
        <v>223</v>
      </c>
      <c r="I111" s="41">
        <v>575523910</v>
      </c>
      <c r="J111" s="42">
        <v>166882720</v>
      </c>
      <c r="K111" s="40">
        <f t="shared" si="16"/>
        <v>742406630</v>
      </c>
      <c r="L111" s="109">
        <f t="shared" si="15"/>
        <v>3329177.7130044843</v>
      </c>
      <c r="M111" s="242">
        <f t="shared" ref="M111:M114" si="25">IFERROR(H111/$Q$26,"-")</f>
        <v>1.0892394861524934E-2</v>
      </c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ht="39.950000000000003" customHeight="1">
      <c r="A112" s="26"/>
      <c r="B112" s="322"/>
      <c r="C112" s="325"/>
      <c r="D112" s="333"/>
      <c r="E112" s="39" t="s">
        <v>246</v>
      </c>
      <c r="F112" s="132" t="s">
        <v>247</v>
      </c>
      <c r="G112" s="132" t="s">
        <v>408</v>
      </c>
      <c r="H112" s="40">
        <v>200</v>
      </c>
      <c r="I112" s="41">
        <v>401799660</v>
      </c>
      <c r="J112" s="42">
        <v>97511340</v>
      </c>
      <c r="K112" s="40">
        <f t="shared" si="16"/>
        <v>499311000</v>
      </c>
      <c r="L112" s="109">
        <f t="shared" si="15"/>
        <v>2496555</v>
      </c>
      <c r="M112" s="242">
        <f t="shared" si="25"/>
        <v>9.7689640013676558E-3</v>
      </c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32" ht="39.950000000000003" customHeight="1">
      <c r="A113" s="26"/>
      <c r="B113" s="322"/>
      <c r="C113" s="325"/>
      <c r="D113" s="333"/>
      <c r="E113" s="39" t="s">
        <v>127</v>
      </c>
      <c r="F113" s="132" t="s">
        <v>249</v>
      </c>
      <c r="G113" s="132" t="s">
        <v>425</v>
      </c>
      <c r="H113" s="40">
        <v>198</v>
      </c>
      <c r="I113" s="41">
        <v>421963410</v>
      </c>
      <c r="J113" s="42">
        <v>289015360</v>
      </c>
      <c r="K113" s="40">
        <f t="shared" si="16"/>
        <v>710978770</v>
      </c>
      <c r="L113" s="109">
        <f t="shared" si="15"/>
        <v>3590801.8686868688</v>
      </c>
      <c r="M113" s="242">
        <f>IFERROR(H113/$Q$26,"-")</f>
        <v>9.6712743613539785E-3</v>
      </c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32" ht="39.950000000000003" customHeight="1" thickBot="1">
      <c r="A114" s="26"/>
      <c r="B114" s="323"/>
      <c r="C114" s="326"/>
      <c r="D114" s="334"/>
      <c r="E114" s="43" t="s">
        <v>129</v>
      </c>
      <c r="F114" s="133" t="s">
        <v>149</v>
      </c>
      <c r="G114" s="133" t="s">
        <v>1026</v>
      </c>
      <c r="H114" s="44">
        <v>185</v>
      </c>
      <c r="I114" s="45">
        <v>815149500</v>
      </c>
      <c r="J114" s="46">
        <v>39812940</v>
      </c>
      <c r="K114" s="44">
        <f t="shared" si="16"/>
        <v>854962440</v>
      </c>
      <c r="L114" s="110">
        <f t="shared" si="15"/>
        <v>4621418.594594595</v>
      </c>
      <c r="M114" s="242">
        <f t="shared" si="25"/>
        <v>9.0362917012650808E-3</v>
      </c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32" ht="39.950000000000003" customHeight="1">
      <c r="A115" s="26"/>
      <c r="B115" s="321">
        <v>23</v>
      </c>
      <c r="C115" s="324" t="s">
        <v>110</v>
      </c>
      <c r="D115" s="332">
        <f>Q27</f>
        <v>32694</v>
      </c>
      <c r="E115" s="47" t="s">
        <v>125</v>
      </c>
      <c r="F115" s="131" t="s">
        <v>146</v>
      </c>
      <c r="G115" s="131" t="s">
        <v>259</v>
      </c>
      <c r="H115" s="88">
        <v>479</v>
      </c>
      <c r="I115" s="89">
        <v>1193346910</v>
      </c>
      <c r="J115" s="90">
        <v>217526450</v>
      </c>
      <c r="K115" s="88">
        <f t="shared" si="16"/>
        <v>1410873360</v>
      </c>
      <c r="L115" s="111">
        <f t="shared" si="15"/>
        <v>2945455.8663883088</v>
      </c>
      <c r="M115" s="241">
        <f>IFERROR(H115/$Q$27,"-")</f>
        <v>1.4651006300850309E-2</v>
      </c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2" ht="39.950000000000003" customHeight="1">
      <c r="A116" s="26"/>
      <c r="B116" s="322"/>
      <c r="C116" s="325"/>
      <c r="D116" s="333"/>
      <c r="E116" s="39" t="s">
        <v>126</v>
      </c>
      <c r="F116" s="132" t="s">
        <v>147</v>
      </c>
      <c r="G116" s="132" t="s">
        <v>288</v>
      </c>
      <c r="H116" s="40">
        <v>395</v>
      </c>
      <c r="I116" s="41">
        <v>1135337210</v>
      </c>
      <c r="J116" s="42">
        <v>248340180</v>
      </c>
      <c r="K116" s="40">
        <f t="shared" si="16"/>
        <v>1383677390</v>
      </c>
      <c r="L116" s="109">
        <f t="shared" si="15"/>
        <v>3502980.734177215</v>
      </c>
      <c r="M116" s="242">
        <f t="shared" ref="M116:M119" si="26">IFERROR(H116/$Q$27,"-")</f>
        <v>1.2081727534104117E-2</v>
      </c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2" ht="39.950000000000003" customHeight="1">
      <c r="A117" s="26"/>
      <c r="B117" s="322"/>
      <c r="C117" s="325"/>
      <c r="D117" s="333"/>
      <c r="E117" s="39" t="s">
        <v>246</v>
      </c>
      <c r="F117" s="132" t="s">
        <v>247</v>
      </c>
      <c r="G117" s="132" t="s">
        <v>408</v>
      </c>
      <c r="H117" s="40">
        <v>377</v>
      </c>
      <c r="I117" s="41">
        <v>953414250</v>
      </c>
      <c r="J117" s="42">
        <v>169993910</v>
      </c>
      <c r="K117" s="40">
        <f t="shared" si="16"/>
        <v>1123408160</v>
      </c>
      <c r="L117" s="109">
        <f t="shared" si="15"/>
        <v>2979862.4933687001</v>
      </c>
      <c r="M117" s="242">
        <f>IFERROR(H117/$Q$27,"-")</f>
        <v>1.153116779837279E-2</v>
      </c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32" ht="39.950000000000003" customHeight="1">
      <c r="A118" s="26"/>
      <c r="B118" s="322"/>
      <c r="C118" s="325"/>
      <c r="D118" s="333"/>
      <c r="E118" s="39" t="s">
        <v>127</v>
      </c>
      <c r="F118" s="132" t="s">
        <v>249</v>
      </c>
      <c r="G118" s="132" t="s">
        <v>305</v>
      </c>
      <c r="H118" s="40">
        <v>286</v>
      </c>
      <c r="I118" s="41">
        <v>545806590</v>
      </c>
      <c r="J118" s="42">
        <v>466596290</v>
      </c>
      <c r="K118" s="40">
        <f t="shared" si="16"/>
        <v>1012402880</v>
      </c>
      <c r="L118" s="109">
        <f t="shared" si="15"/>
        <v>3539870.2097902098</v>
      </c>
      <c r="M118" s="242">
        <f t="shared" si="26"/>
        <v>8.7477824677310821E-3</v>
      </c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32" ht="39.950000000000003" customHeight="1" thickBot="1">
      <c r="A119" s="26"/>
      <c r="B119" s="323"/>
      <c r="C119" s="326"/>
      <c r="D119" s="334"/>
      <c r="E119" s="43" t="s">
        <v>128</v>
      </c>
      <c r="F119" s="133" t="s">
        <v>148</v>
      </c>
      <c r="G119" s="133" t="s">
        <v>357</v>
      </c>
      <c r="H119" s="44">
        <v>257</v>
      </c>
      <c r="I119" s="45">
        <v>619407400</v>
      </c>
      <c r="J119" s="46">
        <v>137824110</v>
      </c>
      <c r="K119" s="44">
        <f t="shared" si="16"/>
        <v>757231510</v>
      </c>
      <c r="L119" s="110">
        <f t="shared" si="15"/>
        <v>2946426.1089494163</v>
      </c>
      <c r="M119" s="242">
        <f t="shared" si="26"/>
        <v>7.8607695601639448E-3</v>
      </c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32" ht="39.950000000000003" customHeight="1">
      <c r="A120" s="26"/>
      <c r="B120" s="321">
        <v>24</v>
      </c>
      <c r="C120" s="324" t="s">
        <v>111</v>
      </c>
      <c r="D120" s="332">
        <f>Q28</f>
        <v>14573</v>
      </c>
      <c r="E120" s="47" t="s">
        <v>125</v>
      </c>
      <c r="F120" s="131" t="s">
        <v>146</v>
      </c>
      <c r="G120" s="131" t="s">
        <v>259</v>
      </c>
      <c r="H120" s="88">
        <v>249</v>
      </c>
      <c r="I120" s="89">
        <v>698759940</v>
      </c>
      <c r="J120" s="90">
        <v>106641860</v>
      </c>
      <c r="K120" s="88">
        <f t="shared" si="16"/>
        <v>805401800</v>
      </c>
      <c r="L120" s="111">
        <f t="shared" si="15"/>
        <v>3234545.3815261046</v>
      </c>
      <c r="M120" s="241">
        <f>IFERROR(H120/$Q$28,"-")</f>
        <v>1.7086392643930557E-2</v>
      </c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32" ht="39.950000000000003" customHeight="1">
      <c r="A121" s="26"/>
      <c r="B121" s="322"/>
      <c r="C121" s="325"/>
      <c r="D121" s="333"/>
      <c r="E121" s="39" t="s">
        <v>126</v>
      </c>
      <c r="F121" s="132" t="s">
        <v>147</v>
      </c>
      <c r="G121" s="132" t="s">
        <v>306</v>
      </c>
      <c r="H121" s="40">
        <v>167</v>
      </c>
      <c r="I121" s="41">
        <v>441386500</v>
      </c>
      <c r="J121" s="42">
        <v>126293620</v>
      </c>
      <c r="K121" s="40">
        <f t="shared" si="16"/>
        <v>567680120</v>
      </c>
      <c r="L121" s="109">
        <f t="shared" si="15"/>
        <v>3399282.155688623</v>
      </c>
      <c r="M121" s="242">
        <f>IFERROR(H121/$Q$28,"-")</f>
        <v>1.1459548480065876E-2</v>
      </c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32" ht="39.950000000000003" customHeight="1">
      <c r="A122" s="26"/>
      <c r="B122" s="322"/>
      <c r="C122" s="325"/>
      <c r="D122" s="333"/>
      <c r="E122" s="39" t="s">
        <v>246</v>
      </c>
      <c r="F122" s="132" t="s">
        <v>247</v>
      </c>
      <c r="G122" s="132" t="s">
        <v>408</v>
      </c>
      <c r="H122" s="40">
        <v>134</v>
      </c>
      <c r="I122" s="41">
        <v>304087450</v>
      </c>
      <c r="J122" s="42">
        <v>63567240</v>
      </c>
      <c r="K122" s="40">
        <f t="shared" si="16"/>
        <v>367654690</v>
      </c>
      <c r="L122" s="109">
        <f t="shared" si="15"/>
        <v>2743691.7164179105</v>
      </c>
      <c r="M122" s="242">
        <f t="shared" ref="M122:M124" si="27">IFERROR(H122/$Q$28,"-")</f>
        <v>9.1950868043642348E-3</v>
      </c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ht="39.950000000000003" customHeight="1">
      <c r="A123" s="26"/>
      <c r="B123" s="322"/>
      <c r="C123" s="325"/>
      <c r="D123" s="333"/>
      <c r="E123" s="39" t="s">
        <v>127</v>
      </c>
      <c r="F123" s="132" t="s">
        <v>249</v>
      </c>
      <c r="G123" s="132" t="s">
        <v>425</v>
      </c>
      <c r="H123" s="40">
        <v>125</v>
      </c>
      <c r="I123" s="41">
        <v>249864450</v>
      </c>
      <c r="J123" s="42">
        <v>247155720</v>
      </c>
      <c r="K123" s="40">
        <f t="shared" si="16"/>
        <v>497020170</v>
      </c>
      <c r="L123" s="109">
        <f t="shared" si="15"/>
        <v>3976161.36</v>
      </c>
      <c r="M123" s="242">
        <f t="shared" si="27"/>
        <v>8.5775063473546975E-3</v>
      </c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t="39.950000000000003" customHeight="1" thickBot="1">
      <c r="A124" s="26"/>
      <c r="B124" s="323"/>
      <c r="C124" s="326"/>
      <c r="D124" s="334"/>
      <c r="E124" s="43" t="s">
        <v>128</v>
      </c>
      <c r="F124" s="133" t="s">
        <v>148</v>
      </c>
      <c r="G124" s="133" t="s">
        <v>418</v>
      </c>
      <c r="H124" s="44">
        <v>119</v>
      </c>
      <c r="I124" s="45">
        <v>306033890</v>
      </c>
      <c r="J124" s="46">
        <v>55589970</v>
      </c>
      <c r="K124" s="44">
        <f t="shared" si="16"/>
        <v>361623860</v>
      </c>
      <c r="L124" s="110">
        <f t="shared" si="15"/>
        <v>3038855.9663865548</v>
      </c>
      <c r="M124" s="243">
        <f t="shared" si="27"/>
        <v>8.165786042681672E-3</v>
      </c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</row>
    <row r="125" spans="1:32" ht="39.950000000000003" customHeight="1">
      <c r="A125" s="26"/>
      <c r="B125" s="321">
        <v>25</v>
      </c>
      <c r="C125" s="324" t="s">
        <v>112</v>
      </c>
      <c r="D125" s="332">
        <f>Q29</f>
        <v>10044</v>
      </c>
      <c r="E125" s="47" t="s">
        <v>125</v>
      </c>
      <c r="F125" s="131" t="s">
        <v>146</v>
      </c>
      <c r="G125" s="131" t="s">
        <v>259</v>
      </c>
      <c r="H125" s="88">
        <v>160</v>
      </c>
      <c r="I125" s="89">
        <v>448225740</v>
      </c>
      <c r="J125" s="90">
        <v>69328250</v>
      </c>
      <c r="K125" s="88">
        <f t="shared" si="16"/>
        <v>517553990</v>
      </c>
      <c r="L125" s="111">
        <f t="shared" si="15"/>
        <v>3234712.4375</v>
      </c>
      <c r="M125" s="241">
        <f>IFERROR(H125/$Q$29,"-")</f>
        <v>1.5929908403026681E-2</v>
      </c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</row>
    <row r="126" spans="1:32" ht="39.950000000000003" customHeight="1">
      <c r="A126" s="26"/>
      <c r="B126" s="322"/>
      <c r="C126" s="325"/>
      <c r="D126" s="333"/>
      <c r="E126" s="39" t="s">
        <v>126</v>
      </c>
      <c r="F126" s="132" t="s">
        <v>147</v>
      </c>
      <c r="G126" s="132" t="s">
        <v>332</v>
      </c>
      <c r="H126" s="40">
        <v>137</v>
      </c>
      <c r="I126" s="41">
        <v>384992830</v>
      </c>
      <c r="J126" s="42">
        <v>72603030</v>
      </c>
      <c r="K126" s="40">
        <f t="shared" si="16"/>
        <v>457595860</v>
      </c>
      <c r="L126" s="109">
        <f t="shared" si="15"/>
        <v>3340115.7664233577</v>
      </c>
      <c r="M126" s="242">
        <f t="shared" ref="M126:M129" si="28">IFERROR(H126/$Q$29,"-")</f>
        <v>1.3639984070091597E-2</v>
      </c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</row>
    <row r="127" spans="1:32" ht="39.950000000000003" customHeight="1">
      <c r="A127" s="26"/>
      <c r="B127" s="322"/>
      <c r="C127" s="325"/>
      <c r="D127" s="333"/>
      <c r="E127" s="39" t="s">
        <v>127</v>
      </c>
      <c r="F127" s="132" t="s">
        <v>249</v>
      </c>
      <c r="G127" s="132" t="s">
        <v>261</v>
      </c>
      <c r="H127" s="40">
        <v>95</v>
      </c>
      <c r="I127" s="41">
        <v>164101690</v>
      </c>
      <c r="J127" s="42">
        <v>160975760</v>
      </c>
      <c r="K127" s="40">
        <f t="shared" si="16"/>
        <v>325077450</v>
      </c>
      <c r="L127" s="109">
        <f t="shared" si="15"/>
        <v>3421867.8947368423</v>
      </c>
      <c r="M127" s="242">
        <f t="shared" si="28"/>
        <v>9.4583831142970934E-3</v>
      </c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ht="39.950000000000003" customHeight="1">
      <c r="A128" s="26"/>
      <c r="B128" s="322"/>
      <c r="C128" s="325"/>
      <c r="D128" s="333"/>
      <c r="E128" s="39" t="s">
        <v>246</v>
      </c>
      <c r="F128" s="132" t="s">
        <v>247</v>
      </c>
      <c r="G128" s="132" t="s">
        <v>408</v>
      </c>
      <c r="H128" s="40">
        <v>87</v>
      </c>
      <c r="I128" s="41">
        <v>243634530</v>
      </c>
      <c r="J128" s="42">
        <v>41914330</v>
      </c>
      <c r="K128" s="40">
        <f t="shared" si="16"/>
        <v>285548860</v>
      </c>
      <c r="L128" s="109">
        <f t="shared" si="15"/>
        <v>3282170.8045977009</v>
      </c>
      <c r="M128" s="242">
        <f t="shared" si="28"/>
        <v>8.6618876941457583E-3</v>
      </c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32" ht="39.950000000000003" customHeight="1" thickBot="1">
      <c r="A129" s="26"/>
      <c r="B129" s="323"/>
      <c r="C129" s="326"/>
      <c r="D129" s="334"/>
      <c r="E129" s="43" t="s">
        <v>128</v>
      </c>
      <c r="F129" s="133" t="s">
        <v>148</v>
      </c>
      <c r="G129" s="133" t="s">
        <v>357</v>
      </c>
      <c r="H129" s="44">
        <v>84</v>
      </c>
      <c r="I129" s="45">
        <v>180098310</v>
      </c>
      <c r="J129" s="46">
        <v>44513980</v>
      </c>
      <c r="K129" s="44">
        <f t="shared" si="16"/>
        <v>224612290</v>
      </c>
      <c r="L129" s="110">
        <f t="shared" si="15"/>
        <v>2673955.8333333335</v>
      </c>
      <c r="M129" s="242">
        <f t="shared" si="28"/>
        <v>8.3632019115890081E-3</v>
      </c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32" ht="39.950000000000003" customHeight="1">
      <c r="A130" s="26"/>
      <c r="B130" s="321">
        <v>26</v>
      </c>
      <c r="C130" s="324" t="s">
        <v>30</v>
      </c>
      <c r="D130" s="332">
        <f>Q30</f>
        <v>139896</v>
      </c>
      <c r="E130" s="47" t="s">
        <v>125</v>
      </c>
      <c r="F130" s="131" t="s">
        <v>146</v>
      </c>
      <c r="G130" s="131" t="s">
        <v>662</v>
      </c>
      <c r="H130" s="88">
        <v>2123</v>
      </c>
      <c r="I130" s="89">
        <v>5797746080</v>
      </c>
      <c r="J130" s="90">
        <v>806875010</v>
      </c>
      <c r="K130" s="88">
        <f t="shared" si="16"/>
        <v>6604621090</v>
      </c>
      <c r="L130" s="111">
        <f t="shared" si="15"/>
        <v>3110984.9693829487</v>
      </c>
      <c r="M130" s="241">
        <f>IFERROR(H130/$Q$30,"-")</f>
        <v>1.5175558986675816E-2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49"/>
      <c r="X130" s="49"/>
      <c r="Y130" s="49"/>
      <c r="Z130" s="49"/>
      <c r="AA130" s="49"/>
      <c r="AB130" s="49"/>
      <c r="AC130" s="49"/>
      <c r="AD130" s="49"/>
      <c r="AE130" s="49"/>
      <c r="AF130" s="26"/>
    </row>
    <row r="131" spans="1:32" ht="39.950000000000003" customHeight="1">
      <c r="A131" s="26"/>
      <c r="B131" s="322"/>
      <c r="C131" s="325"/>
      <c r="D131" s="333"/>
      <c r="E131" s="39" t="s">
        <v>126</v>
      </c>
      <c r="F131" s="132" t="s">
        <v>147</v>
      </c>
      <c r="G131" s="132" t="s">
        <v>709</v>
      </c>
      <c r="H131" s="40">
        <v>1612</v>
      </c>
      <c r="I131" s="41">
        <v>4676691050</v>
      </c>
      <c r="J131" s="42">
        <v>1037072240</v>
      </c>
      <c r="K131" s="40">
        <f t="shared" si="16"/>
        <v>5713763290</v>
      </c>
      <c r="L131" s="109">
        <f t="shared" si="15"/>
        <v>3544518.1699751862</v>
      </c>
      <c r="M131" s="242">
        <f t="shared" ref="M131:M134" si="29">IFERROR(H131/$Q$30,"-")</f>
        <v>1.1522845542402928E-2</v>
      </c>
      <c r="N131" s="26"/>
      <c r="O131" s="26"/>
      <c r="P131" s="26"/>
      <c r="Q131" s="26"/>
      <c r="R131" s="26"/>
      <c r="S131" s="26"/>
      <c r="T131" s="26"/>
      <c r="U131" s="26"/>
      <c r="V131" s="26"/>
      <c r="W131" s="49"/>
      <c r="X131" s="49"/>
      <c r="Y131" s="49"/>
      <c r="Z131" s="49"/>
      <c r="AA131" s="49"/>
      <c r="AB131" s="49"/>
      <c r="AC131" s="49"/>
      <c r="AD131" s="49"/>
      <c r="AE131" s="49"/>
      <c r="AF131" s="26"/>
    </row>
    <row r="132" spans="1:32" ht="39.950000000000003" customHeight="1">
      <c r="A132" s="26"/>
      <c r="B132" s="322"/>
      <c r="C132" s="325"/>
      <c r="D132" s="333"/>
      <c r="E132" s="39" t="s">
        <v>150</v>
      </c>
      <c r="F132" s="132" t="s">
        <v>151</v>
      </c>
      <c r="G132" s="132" t="s">
        <v>768</v>
      </c>
      <c r="H132" s="40">
        <v>1521</v>
      </c>
      <c r="I132" s="41">
        <v>5414750270</v>
      </c>
      <c r="J132" s="42">
        <v>428502170</v>
      </c>
      <c r="K132" s="40">
        <f t="shared" si="16"/>
        <v>5843252440</v>
      </c>
      <c r="L132" s="109">
        <f t="shared" si="15"/>
        <v>3841717.580539119</v>
      </c>
      <c r="M132" s="242">
        <f t="shared" si="29"/>
        <v>1.0872362326299536E-2</v>
      </c>
      <c r="N132" s="26"/>
      <c r="O132" s="26"/>
      <c r="P132" s="26"/>
      <c r="Q132" s="26"/>
      <c r="R132" s="26"/>
      <c r="S132" s="26"/>
      <c r="T132" s="26"/>
      <c r="U132" s="26"/>
      <c r="V132" s="26"/>
      <c r="W132" s="49"/>
      <c r="X132" s="49"/>
      <c r="Y132" s="49"/>
      <c r="Z132" s="49"/>
      <c r="AA132" s="49"/>
      <c r="AB132" s="49"/>
      <c r="AC132" s="49"/>
      <c r="AD132" s="49"/>
      <c r="AE132" s="49"/>
      <c r="AF132" s="26"/>
    </row>
    <row r="133" spans="1:32" ht="39.950000000000003" customHeight="1">
      <c r="A133" s="26"/>
      <c r="B133" s="322"/>
      <c r="C133" s="325"/>
      <c r="D133" s="333"/>
      <c r="E133" s="39" t="s">
        <v>246</v>
      </c>
      <c r="F133" s="132" t="s">
        <v>247</v>
      </c>
      <c r="G133" s="132" t="s">
        <v>710</v>
      </c>
      <c r="H133" s="40">
        <v>1486</v>
      </c>
      <c r="I133" s="41">
        <v>3620121750</v>
      </c>
      <c r="J133" s="42">
        <v>675595370</v>
      </c>
      <c r="K133" s="40">
        <f t="shared" si="16"/>
        <v>4295717120</v>
      </c>
      <c r="L133" s="109">
        <f t="shared" ref="L133:L196" si="30">IFERROR(K133/H133,"-")</f>
        <v>2890792.1399730821</v>
      </c>
      <c r="M133" s="242">
        <f t="shared" si="29"/>
        <v>1.062217647395208E-2</v>
      </c>
      <c r="N133" s="26"/>
      <c r="O133" s="26"/>
      <c r="P133" s="26"/>
      <c r="Q133" s="26"/>
      <c r="R133" s="26"/>
      <c r="S133" s="26"/>
      <c r="T133" s="26"/>
      <c r="U133" s="26"/>
      <c r="V133" s="26"/>
      <c r="W133" s="49"/>
      <c r="X133" s="49"/>
      <c r="Y133" s="49"/>
      <c r="Z133" s="49"/>
      <c r="AA133" s="49"/>
      <c r="AB133" s="49"/>
      <c r="AC133" s="49"/>
      <c r="AD133" s="49"/>
      <c r="AE133" s="49"/>
      <c r="AF133" s="26"/>
    </row>
    <row r="134" spans="1:32" ht="39.950000000000003" customHeight="1" thickBot="1">
      <c r="A134" s="26"/>
      <c r="B134" s="323"/>
      <c r="C134" s="326"/>
      <c r="D134" s="334"/>
      <c r="E134" s="43" t="s">
        <v>127</v>
      </c>
      <c r="F134" s="133" t="s">
        <v>249</v>
      </c>
      <c r="G134" s="133" t="s">
        <v>698</v>
      </c>
      <c r="H134" s="44">
        <v>1290</v>
      </c>
      <c r="I134" s="45">
        <v>2671443380</v>
      </c>
      <c r="J134" s="46">
        <v>2278947910</v>
      </c>
      <c r="K134" s="44">
        <f t="shared" ref="K134:K197" si="31">SUM(I134:J134)</f>
        <v>4950391290</v>
      </c>
      <c r="L134" s="110">
        <f t="shared" si="30"/>
        <v>3837512.6279069767</v>
      </c>
      <c r="M134" s="243">
        <f t="shared" si="29"/>
        <v>9.2211357008063141E-3</v>
      </c>
      <c r="N134" s="26"/>
      <c r="O134" s="26"/>
      <c r="P134" s="26"/>
      <c r="Q134" s="26"/>
      <c r="R134" s="26"/>
      <c r="S134" s="26"/>
      <c r="T134" s="26"/>
      <c r="U134" s="26"/>
      <c r="V134" s="26"/>
      <c r="W134" s="49"/>
      <c r="X134" s="49"/>
      <c r="Y134" s="49"/>
      <c r="Z134" s="49"/>
      <c r="AA134" s="49"/>
      <c r="AB134" s="49"/>
      <c r="AC134" s="49"/>
      <c r="AD134" s="49"/>
      <c r="AE134" s="49"/>
      <c r="AF134" s="26"/>
    </row>
    <row r="135" spans="1:32" ht="39.950000000000003" customHeight="1">
      <c r="A135" s="26"/>
      <c r="B135" s="321">
        <v>27</v>
      </c>
      <c r="C135" s="324" t="s">
        <v>31</v>
      </c>
      <c r="D135" s="332">
        <f>Q31</f>
        <v>23699</v>
      </c>
      <c r="E135" s="47" t="s">
        <v>125</v>
      </c>
      <c r="F135" s="131" t="s">
        <v>146</v>
      </c>
      <c r="G135" s="131" t="s">
        <v>259</v>
      </c>
      <c r="H135" s="88">
        <v>373</v>
      </c>
      <c r="I135" s="89">
        <v>1056679470</v>
      </c>
      <c r="J135" s="90">
        <v>136247570</v>
      </c>
      <c r="K135" s="88">
        <f t="shared" si="31"/>
        <v>1192927040</v>
      </c>
      <c r="L135" s="111">
        <f t="shared" si="30"/>
        <v>3198195.8176943702</v>
      </c>
      <c r="M135" s="241">
        <f>IFERROR(H135/$Q$31,"-")</f>
        <v>1.5739060719861597E-2</v>
      </c>
      <c r="N135" s="26"/>
      <c r="O135" s="26"/>
      <c r="P135" s="26"/>
      <c r="Q135" s="26"/>
      <c r="R135" s="26"/>
      <c r="S135" s="26"/>
      <c r="T135" s="26"/>
      <c r="U135" s="26"/>
      <c r="V135" s="26"/>
      <c r="W135" s="49"/>
      <c r="X135" s="49"/>
      <c r="Y135" s="49"/>
      <c r="Z135" s="49"/>
      <c r="AA135" s="49"/>
      <c r="AB135" s="49"/>
      <c r="AC135" s="49"/>
      <c r="AD135" s="49"/>
      <c r="AE135" s="49"/>
      <c r="AF135" s="26"/>
    </row>
    <row r="136" spans="1:32" ht="39.950000000000003" customHeight="1">
      <c r="A136" s="26"/>
      <c r="B136" s="322"/>
      <c r="C136" s="325"/>
      <c r="D136" s="333"/>
      <c r="E136" s="39" t="s">
        <v>246</v>
      </c>
      <c r="F136" s="132" t="s">
        <v>247</v>
      </c>
      <c r="G136" s="132" t="s">
        <v>408</v>
      </c>
      <c r="H136" s="40">
        <v>289</v>
      </c>
      <c r="I136" s="41">
        <v>716984630</v>
      </c>
      <c r="J136" s="42">
        <v>123156720</v>
      </c>
      <c r="K136" s="40">
        <f t="shared" si="31"/>
        <v>840141350</v>
      </c>
      <c r="L136" s="109">
        <f t="shared" si="30"/>
        <v>2907063.4948096885</v>
      </c>
      <c r="M136" s="242">
        <f t="shared" ref="M136:M139" si="32">IFERROR(H136/$Q$31,"-")</f>
        <v>1.2194607367399468E-2</v>
      </c>
      <c r="N136" s="26"/>
      <c r="O136" s="26"/>
      <c r="P136" s="26"/>
      <c r="Q136" s="26"/>
      <c r="R136" s="26"/>
      <c r="S136" s="26"/>
      <c r="T136" s="26"/>
      <c r="U136" s="26"/>
      <c r="V136" s="26"/>
      <c r="W136" s="49"/>
      <c r="X136" s="49"/>
      <c r="Y136" s="49"/>
      <c r="Z136" s="49"/>
      <c r="AA136" s="49"/>
      <c r="AB136" s="49"/>
      <c r="AC136" s="49"/>
      <c r="AD136" s="49"/>
      <c r="AE136" s="49"/>
      <c r="AF136" s="26"/>
    </row>
    <row r="137" spans="1:32" ht="39.950000000000003" customHeight="1">
      <c r="A137" s="26"/>
      <c r="B137" s="322"/>
      <c r="C137" s="325"/>
      <c r="D137" s="333"/>
      <c r="E137" s="39" t="s">
        <v>126</v>
      </c>
      <c r="F137" s="132" t="s">
        <v>147</v>
      </c>
      <c r="G137" s="132" t="s">
        <v>273</v>
      </c>
      <c r="H137" s="40">
        <v>287</v>
      </c>
      <c r="I137" s="41">
        <v>830319880</v>
      </c>
      <c r="J137" s="42">
        <v>171610370</v>
      </c>
      <c r="K137" s="40">
        <f t="shared" si="31"/>
        <v>1001930250</v>
      </c>
      <c r="L137" s="109">
        <f t="shared" si="30"/>
        <v>3491046.1672473866</v>
      </c>
      <c r="M137" s="242">
        <f t="shared" si="32"/>
        <v>1.2110215620912275E-2</v>
      </c>
      <c r="N137" s="26"/>
      <c r="O137" s="26"/>
      <c r="P137" s="26"/>
      <c r="Q137" s="26"/>
      <c r="R137" s="26"/>
      <c r="S137" s="26"/>
      <c r="T137" s="26"/>
      <c r="U137" s="26"/>
      <c r="V137" s="26"/>
      <c r="W137" s="49"/>
      <c r="X137" s="49"/>
      <c r="Y137" s="49"/>
      <c r="Z137" s="49"/>
      <c r="AA137" s="49"/>
      <c r="AB137" s="49"/>
      <c r="AC137" s="49"/>
      <c r="AD137" s="49"/>
      <c r="AE137" s="49"/>
      <c r="AF137" s="26"/>
    </row>
    <row r="138" spans="1:32" ht="39.950000000000003" customHeight="1">
      <c r="A138" s="26"/>
      <c r="B138" s="322"/>
      <c r="C138" s="325"/>
      <c r="D138" s="333"/>
      <c r="E138" s="39" t="s">
        <v>128</v>
      </c>
      <c r="F138" s="132" t="s">
        <v>148</v>
      </c>
      <c r="G138" s="132" t="s">
        <v>335</v>
      </c>
      <c r="H138" s="40">
        <v>220</v>
      </c>
      <c r="I138" s="41">
        <v>499247450</v>
      </c>
      <c r="J138" s="42">
        <v>115922960</v>
      </c>
      <c r="K138" s="40">
        <f t="shared" si="31"/>
        <v>615170410</v>
      </c>
      <c r="L138" s="109">
        <f t="shared" si="30"/>
        <v>2796229.1363636362</v>
      </c>
      <c r="M138" s="242">
        <f t="shared" si="32"/>
        <v>9.2830921135912906E-3</v>
      </c>
      <c r="N138" s="26"/>
      <c r="O138" s="26"/>
      <c r="P138" s="26"/>
      <c r="Q138" s="26"/>
      <c r="R138" s="26"/>
      <c r="S138" s="26"/>
      <c r="T138" s="26"/>
      <c r="U138" s="26"/>
      <c r="V138" s="26"/>
      <c r="W138" s="49"/>
      <c r="X138" s="49"/>
      <c r="Y138" s="49"/>
      <c r="Z138" s="49"/>
      <c r="AA138" s="49"/>
      <c r="AB138" s="49"/>
      <c r="AC138" s="49"/>
      <c r="AD138" s="49"/>
      <c r="AE138" s="49"/>
      <c r="AF138" s="26"/>
    </row>
    <row r="139" spans="1:32" ht="39.950000000000003" customHeight="1" thickBot="1">
      <c r="A139" s="26"/>
      <c r="B139" s="323"/>
      <c r="C139" s="326"/>
      <c r="D139" s="334"/>
      <c r="E139" s="43" t="s">
        <v>150</v>
      </c>
      <c r="F139" s="133" t="s">
        <v>151</v>
      </c>
      <c r="G139" s="133" t="s">
        <v>1027</v>
      </c>
      <c r="H139" s="44">
        <v>209</v>
      </c>
      <c r="I139" s="45">
        <v>719773190</v>
      </c>
      <c r="J139" s="46">
        <v>51192970</v>
      </c>
      <c r="K139" s="44">
        <f t="shared" si="31"/>
        <v>770966160</v>
      </c>
      <c r="L139" s="110">
        <f t="shared" si="30"/>
        <v>3688833.3014354068</v>
      </c>
      <c r="M139" s="242">
        <f t="shared" si="32"/>
        <v>8.8189375079117255E-3</v>
      </c>
      <c r="N139" s="26"/>
      <c r="O139" s="26"/>
      <c r="P139" s="26"/>
      <c r="Q139" s="26"/>
      <c r="R139" s="26"/>
      <c r="S139" s="26"/>
      <c r="T139" s="26"/>
      <c r="U139" s="26"/>
      <c r="V139" s="26"/>
      <c r="W139" s="49"/>
      <c r="X139" s="49"/>
      <c r="Y139" s="49"/>
      <c r="Z139" s="49"/>
      <c r="AA139" s="49"/>
      <c r="AB139" s="49"/>
      <c r="AC139" s="49"/>
      <c r="AD139" s="49"/>
      <c r="AE139" s="49"/>
      <c r="AF139" s="26"/>
    </row>
    <row r="140" spans="1:32" ht="39.950000000000003" customHeight="1">
      <c r="A140" s="26"/>
      <c r="B140" s="321">
        <v>28</v>
      </c>
      <c r="C140" s="324" t="s">
        <v>32</v>
      </c>
      <c r="D140" s="332">
        <f>Q32</f>
        <v>19774</v>
      </c>
      <c r="E140" s="47" t="s">
        <v>125</v>
      </c>
      <c r="F140" s="131" t="s">
        <v>146</v>
      </c>
      <c r="G140" s="131" t="s">
        <v>259</v>
      </c>
      <c r="H140" s="88">
        <v>285</v>
      </c>
      <c r="I140" s="89">
        <v>779736270</v>
      </c>
      <c r="J140" s="90">
        <v>97987070</v>
      </c>
      <c r="K140" s="88">
        <f t="shared" si="31"/>
        <v>877723340</v>
      </c>
      <c r="L140" s="111">
        <f t="shared" si="30"/>
        <v>3079731.0175438598</v>
      </c>
      <c r="M140" s="241">
        <f>IFERROR(H140/$Q$32,"-")</f>
        <v>1.4412865378780216E-2</v>
      </c>
      <c r="N140" s="26"/>
      <c r="O140" s="26"/>
      <c r="P140" s="26"/>
      <c r="Q140" s="26"/>
      <c r="R140" s="26"/>
      <c r="S140" s="26"/>
      <c r="T140" s="26"/>
      <c r="U140" s="26"/>
      <c r="V140" s="26"/>
      <c r="W140" s="49"/>
      <c r="X140" s="49"/>
      <c r="Y140" s="49"/>
      <c r="Z140" s="49"/>
      <c r="AA140" s="49"/>
      <c r="AB140" s="49"/>
      <c r="AC140" s="49"/>
      <c r="AD140" s="49"/>
      <c r="AE140" s="49"/>
      <c r="AF140" s="26"/>
    </row>
    <row r="141" spans="1:32" ht="39.950000000000003" customHeight="1">
      <c r="A141" s="26"/>
      <c r="B141" s="322"/>
      <c r="C141" s="325"/>
      <c r="D141" s="333"/>
      <c r="E141" s="39" t="s">
        <v>150</v>
      </c>
      <c r="F141" s="132" t="s">
        <v>151</v>
      </c>
      <c r="G141" s="132" t="s">
        <v>1028</v>
      </c>
      <c r="H141" s="40">
        <v>280</v>
      </c>
      <c r="I141" s="41">
        <v>979990900</v>
      </c>
      <c r="J141" s="42">
        <v>76731910</v>
      </c>
      <c r="K141" s="40">
        <f t="shared" si="31"/>
        <v>1056722810</v>
      </c>
      <c r="L141" s="109">
        <f t="shared" si="30"/>
        <v>3774010.0357142859</v>
      </c>
      <c r="M141" s="242">
        <f t="shared" ref="M141:M144" si="33">IFERROR(H141/$Q$32,"-")</f>
        <v>1.4160008091433194E-2</v>
      </c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</row>
    <row r="142" spans="1:32" ht="39.950000000000003" customHeight="1">
      <c r="A142" s="26"/>
      <c r="B142" s="322"/>
      <c r="C142" s="325"/>
      <c r="D142" s="333"/>
      <c r="E142" s="39" t="s">
        <v>126</v>
      </c>
      <c r="F142" s="132" t="s">
        <v>147</v>
      </c>
      <c r="G142" s="132" t="s">
        <v>1029</v>
      </c>
      <c r="H142" s="40">
        <v>216</v>
      </c>
      <c r="I142" s="41">
        <v>662657680</v>
      </c>
      <c r="J142" s="42">
        <v>156743820</v>
      </c>
      <c r="K142" s="40">
        <f t="shared" si="31"/>
        <v>819401500</v>
      </c>
      <c r="L142" s="109">
        <f t="shared" si="30"/>
        <v>3793525.4629629632</v>
      </c>
      <c r="M142" s="242">
        <f t="shared" si="33"/>
        <v>1.0923434813391322E-2</v>
      </c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</row>
    <row r="143" spans="1:32" ht="39.950000000000003" customHeight="1">
      <c r="A143" s="26"/>
      <c r="B143" s="322"/>
      <c r="C143" s="325"/>
      <c r="D143" s="333"/>
      <c r="E143" s="39" t="s">
        <v>246</v>
      </c>
      <c r="F143" s="132" t="s">
        <v>247</v>
      </c>
      <c r="G143" s="132" t="s">
        <v>1030</v>
      </c>
      <c r="H143" s="40">
        <v>180</v>
      </c>
      <c r="I143" s="41">
        <v>451028130</v>
      </c>
      <c r="J143" s="42">
        <v>85152470</v>
      </c>
      <c r="K143" s="40">
        <f t="shared" si="31"/>
        <v>536180600</v>
      </c>
      <c r="L143" s="109">
        <f t="shared" si="30"/>
        <v>2978781.111111111</v>
      </c>
      <c r="M143" s="242">
        <f t="shared" si="33"/>
        <v>9.1028623444927691E-3</v>
      </c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</row>
    <row r="144" spans="1:32" ht="39.950000000000003" customHeight="1" thickBot="1">
      <c r="A144" s="26"/>
      <c r="B144" s="323"/>
      <c r="C144" s="326"/>
      <c r="D144" s="334"/>
      <c r="E144" s="43" t="s">
        <v>127</v>
      </c>
      <c r="F144" s="133" t="s">
        <v>249</v>
      </c>
      <c r="G144" s="133" t="s">
        <v>261</v>
      </c>
      <c r="H144" s="44">
        <v>158</v>
      </c>
      <c r="I144" s="45">
        <v>346396830</v>
      </c>
      <c r="J144" s="46">
        <v>272566410</v>
      </c>
      <c r="K144" s="44">
        <f t="shared" si="31"/>
        <v>618963240</v>
      </c>
      <c r="L144" s="110">
        <f t="shared" si="30"/>
        <v>3917488.8607594939</v>
      </c>
      <c r="M144" s="243">
        <f t="shared" si="33"/>
        <v>7.9902902801658737E-3</v>
      </c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</row>
    <row r="145" spans="1:32" ht="39.950000000000003" customHeight="1">
      <c r="A145" s="26"/>
      <c r="B145" s="321">
        <v>29</v>
      </c>
      <c r="C145" s="324" t="s">
        <v>33</v>
      </c>
      <c r="D145" s="332">
        <f>Q33</f>
        <v>16521</v>
      </c>
      <c r="E145" s="47" t="s">
        <v>125</v>
      </c>
      <c r="F145" s="131" t="s">
        <v>146</v>
      </c>
      <c r="G145" s="131" t="s">
        <v>259</v>
      </c>
      <c r="H145" s="88">
        <v>232</v>
      </c>
      <c r="I145" s="89">
        <v>668178150</v>
      </c>
      <c r="J145" s="90">
        <v>93953730</v>
      </c>
      <c r="K145" s="88">
        <f t="shared" si="31"/>
        <v>762131880</v>
      </c>
      <c r="L145" s="111">
        <f t="shared" si="30"/>
        <v>3285051.2068965519</v>
      </c>
      <c r="M145" s="241">
        <f>IFERROR(H145/$Q$33,"-")</f>
        <v>1.4042733490708795E-2</v>
      </c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</row>
    <row r="146" spans="1:32" ht="39.950000000000003" customHeight="1">
      <c r="A146" s="26"/>
      <c r="B146" s="322"/>
      <c r="C146" s="325"/>
      <c r="D146" s="333"/>
      <c r="E146" s="39" t="s">
        <v>150</v>
      </c>
      <c r="F146" s="132" t="s">
        <v>151</v>
      </c>
      <c r="G146" s="132" t="s">
        <v>1031</v>
      </c>
      <c r="H146" s="40">
        <v>200</v>
      </c>
      <c r="I146" s="41">
        <v>703894510</v>
      </c>
      <c r="J146" s="42">
        <v>60252880</v>
      </c>
      <c r="K146" s="40">
        <f t="shared" si="31"/>
        <v>764147390</v>
      </c>
      <c r="L146" s="109">
        <f t="shared" si="30"/>
        <v>3820736.95</v>
      </c>
      <c r="M146" s="242">
        <f t="shared" ref="M146:M149" si="34">IFERROR(H146/$Q$33,"-")</f>
        <v>1.2105804733369651E-2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</row>
    <row r="147" spans="1:32" ht="39.950000000000003" customHeight="1">
      <c r="A147" s="26"/>
      <c r="B147" s="322"/>
      <c r="C147" s="325"/>
      <c r="D147" s="333"/>
      <c r="E147" s="39" t="s">
        <v>126</v>
      </c>
      <c r="F147" s="132" t="s">
        <v>147</v>
      </c>
      <c r="G147" s="132" t="s">
        <v>288</v>
      </c>
      <c r="H147" s="40">
        <v>195</v>
      </c>
      <c r="I147" s="41">
        <v>574942000</v>
      </c>
      <c r="J147" s="42">
        <v>128141690</v>
      </c>
      <c r="K147" s="40">
        <f t="shared" si="31"/>
        <v>703083690</v>
      </c>
      <c r="L147" s="109">
        <f t="shared" si="30"/>
        <v>3605557.3846153845</v>
      </c>
      <c r="M147" s="242">
        <f t="shared" si="34"/>
        <v>1.180315961503541E-2</v>
      </c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</row>
    <row r="148" spans="1:32" ht="39.950000000000003" customHeight="1">
      <c r="A148" s="26"/>
      <c r="B148" s="322"/>
      <c r="C148" s="325"/>
      <c r="D148" s="333"/>
      <c r="E148" s="39" t="s">
        <v>127</v>
      </c>
      <c r="F148" s="132" t="s">
        <v>249</v>
      </c>
      <c r="G148" s="132" t="s">
        <v>261</v>
      </c>
      <c r="H148" s="40">
        <v>180</v>
      </c>
      <c r="I148" s="41">
        <v>405510910</v>
      </c>
      <c r="J148" s="42">
        <v>319035220</v>
      </c>
      <c r="K148" s="40">
        <f t="shared" si="31"/>
        <v>724546130</v>
      </c>
      <c r="L148" s="109">
        <f t="shared" si="30"/>
        <v>4025256.277777778</v>
      </c>
      <c r="M148" s="242">
        <f t="shared" si="34"/>
        <v>1.0895224260032685E-2</v>
      </c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</row>
    <row r="149" spans="1:32" ht="39.950000000000003" customHeight="1" thickBot="1">
      <c r="A149" s="26"/>
      <c r="B149" s="323"/>
      <c r="C149" s="326"/>
      <c r="D149" s="334"/>
      <c r="E149" s="43" t="s">
        <v>246</v>
      </c>
      <c r="F149" s="133" t="s">
        <v>247</v>
      </c>
      <c r="G149" s="133" t="s">
        <v>408</v>
      </c>
      <c r="H149" s="44">
        <v>151</v>
      </c>
      <c r="I149" s="45">
        <v>354244240</v>
      </c>
      <c r="J149" s="46">
        <v>72212910</v>
      </c>
      <c r="K149" s="44">
        <f t="shared" si="31"/>
        <v>426457150</v>
      </c>
      <c r="L149" s="110">
        <f t="shared" si="30"/>
        <v>2824219.536423841</v>
      </c>
      <c r="M149" s="242">
        <f t="shared" si="34"/>
        <v>9.1398825736940855E-3</v>
      </c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</row>
    <row r="150" spans="1:32" ht="39.950000000000003" customHeight="1">
      <c r="A150" s="26"/>
      <c r="B150" s="321">
        <v>30</v>
      </c>
      <c r="C150" s="324" t="s">
        <v>34</v>
      </c>
      <c r="D150" s="332">
        <f>Q34</f>
        <v>22094</v>
      </c>
      <c r="E150" s="47" t="s">
        <v>125</v>
      </c>
      <c r="F150" s="131" t="s">
        <v>146</v>
      </c>
      <c r="G150" s="131" t="s">
        <v>259</v>
      </c>
      <c r="H150" s="88">
        <v>339</v>
      </c>
      <c r="I150" s="89">
        <v>917545240</v>
      </c>
      <c r="J150" s="90">
        <v>141757970</v>
      </c>
      <c r="K150" s="88">
        <f t="shared" si="31"/>
        <v>1059303210</v>
      </c>
      <c r="L150" s="111">
        <f t="shared" si="30"/>
        <v>3124788.2300884956</v>
      </c>
      <c r="M150" s="241">
        <f>IFERROR(H150/$Q$34,"-")</f>
        <v>1.5343532180682538E-2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</row>
    <row r="151" spans="1:32" ht="39.950000000000003" customHeight="1">
      <c r="A151" s="26"/>
      <c r="B151" s="322"/>
      <c r="C151" s="325"/>
      <c r="D151" s="333"/>
      <c r="E151" s="39" t="s">
        <v>150</v>
      </c>
      <c r="F151" s="132" t="s">
        <v>151</v>
      </c>
      <c r="G151" s="132" t="s">
        <v>1032</v>
      </c>
      <c r="H151" s="40">
        <v>245</v>
      </c>
      <c r="I151" s="41">
        <v>922051750</v>
      </c>
      <c r="J151" s="42">
        <v>71897910</v>
      </c>
      <c r="K151" s="40">
        <f t="shared" si="31"/>
        <v>993949660</v>
      </c>
      <c r="L151" s="109">
        <f t="shared" si="30"/>
        <v>4056937.387755102</v>
      </c>
      <c r="M151" s="242">
        <f t="shared" ref="M151:M154" si="35">IFERROR(H151/$Q$34,"-")</f>
        <v>1.1088983434416584E-2</v>
      </c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</row>
    <row r="152" spans="1:32" ht="39.950000000000003" customHeight="1">
      <c r="A152" s="26"/>
      <c r="B152" s="322"/>
      <c r="C152" s="325"/>
      <c r="D152" s="333"/>
      <c r="E152" s="39" t="s">
        <v>126</v>
      </c>
      <c r="F152" s="132" t="s">
        <v>147</v>
      </c>
      <c r="G152" s="132" t="s">
        <v>1005</v>
      </c>
      <c r="H152" s="40">
        <v>236</v>
      </c>
      <c r="I152" s="41">
        <v>681669630</v>
      </c>
      <c r="J152" s="42">
        <v>143849890</v>
      </c>
      <c r="K152" s="40">
        <f t="shared" si="31"/>
        <v>825519520</v>
      </c>
      <c r="L152" s="109">
        <f t="shared" si="30"/>
        <v>3497964.0677966103</v>
      </c>
      <c r="M152" s="242">
        <f t="shared" si="35"/>
        <v>1.0681633022540056E-2</v>
      </c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</row>
    <row r="153" spans="1:32" ht="39.950000000000003" customHeight="1">
      <c r="A153" s="26"/>
      <c r="B153" s="322"/>
      <c r="C153" s="325"/>
      <c r="D153" s="333"/>
      <c r="E153" s="39" t="s">
        <v>246</v>
      </c>
      <c r="F153" s="132" t="s">
        <v>247</v>
      </c>
      <c r="G153" s="132" t="s">
        <v>1033</v>
      </c>
      <c r="H153" s="40">
        <v>223</v>
      </c>
      <c r="I153" s="41">
        <v>622098290</v>
      </c>
      <c r="J153" s="42">
        <v>112003230</v>
      </c>
      <c r="K153" s="40">
        <f t="shared" si="31"/>
        <v>734101520</v>
      </c>
      <c r="L153" s="109">
        <f t="shared" si="30"/>
        <v>3291935.0672645741</v>
      </c>
      <c r="M153" s="242">
        <f t="shared" si="35"/>
        <v>1.0093237983162849E-2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</row>
    <row r="154" spans="1:32" ht="39.950000000000003" customHeight="1" thickBot="1">
      <c r="A154" s="26"/>
      <c r="B154" s="323"/>
      <c r="C154" s="326"/>
      <c r="D154" s="334"/>
      <c r="E154" s="43" t="s">
        <v>127</v>
      </c>
      <c r="F154" s="133" t="s">
        <v>249</v>
      </c>
      <c r="G154" s="133" t="s">
        <v>314</v>
      </c>
      <c r="H154" s="44">
        <v>202</v>
      </c>
      <c r="I154" s="45">
        <v>375586000</v>
      </c>
      <c r="J154" s="46">
        <v>398116490</v>
      </c>
      <c r="K154" s="44">
        <f t="shared" si="31"/>
        <v>773702490</v>
      </c>
      <c r="L154" s="110">
        <f t="shared" si="30"/>
        <v>3830210.3465346536</v>
      </c>
      <c r="M154" s="243">
        <f t="shared" si="35"/>
        <v>9.1427536887842848E-3</v>
      </c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</row>
    <row r="155" spans="1:32" ht="39.950000000000003" customHeight="1">
      <c r="A155" s="26"/>
      <c r="B155" s="321">
        <v>31</v>
      </c>
      <c r="C155" s="324" t="s">
        <v>35</v>
      </c>
      <c r="D155" s="332">
        <f>Q35</f>
        <v>29681</v>
      </c>
      <c r="E155" s="47" t="s">
        <v>125</v>
      </c>
      <c r="F155" s="131" t="s">
        <v>146</v>
      </c>
      <c r="G155" s="131" t="s">
        <v>259</v>
      </c>
      <c r="H155" s="88">
        <v>412</v>
      </c>
      <c r="I155" s="89">
        <v>1089295110</v>
      </c>
      <c r="J155" s="90">
        <v>160519460</v>
      </c>
      <c r="K155" s="88">
        <f t="shared" si="31"/>
        <v>1249814570</v>
      </c>
      <c r="L155" s="111">
        <f t="shared" si="30"/>
        <v>3033530.509708738</v>
      </c>
      <c r="M155" s="241">
        <f>IFERROR(H155/$Q$35,"-")</f>
        <v>1.3880933930797481E-2</v>
      </c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</row>
    <row r="156" spans="1:32" ht="39.950000000000003" customHeight="1">
      <c r="A156" s="26"/>
      <c r="B156" s="322"/>
      <c r="C156" s="325"/>
      <c r="D156" s="333"/>
      <c r="E156" s="39" t="s">
        <v>246</v>
      </c>
      <c r="F156" s="132" t="s">
        <v>247</v>
      </c>
      <c r="G156" s="132" t="s">
        <v>1030</v>
      </c>
      <c r="H156" s="40">
        <v>325</v>
      </c>
      <c r="I156" s="41">
        <v>641886590</v>
      </c>
      <c r="J156" s="42">
        <v>131351860</v>
      </c>
      <c r="K156" s="40">
        <f t="shared" si="31"/>
        <v>773238450</v>
      </c>
      <c r="L156" s="109">
        <f t="shared" si="30"/>
        <v>2379195.230769231</v>
      </c>
      <c r="M156" s="242">
        <f t="shared" ref="M156:M159" si="36">IFERROR(H156/$Q$35,"-")</f>
        <v>1.0949765843468885E-2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</row>
    <row r="157" spans="1:32" ht="39.950000000000003" customHeight="1">
      <c r="A157" s="26"/>
      <c r="B157" s="322"/>
      <c r="C157" s="325"/>
      <c r="D157" s="333"/>
      <c r="E157" s="39" t="s">
        <v>126</v>
      </c>
      <c r="F157" s="132" t="s">
        <v>147</v>
      </c>
      <c r="G157" s="132" t="s">
        <v>326</v>
      </c>
      <c r="H157" s="40">
        <v>305</v>
      </c>
      <c r="I157" s="41">
        <v>886448320</v>
      </c>
      <c r="J157" s="42">
        <v>244625420</v>
      </c>
      <c r="K157" s="40">
        <f t="shared" si="31"/>
        <v>1131073740</v>
      </c>
      <c r="L157" s="109">
        <f t="shared" si="30"/>
        <v>3708438.4918032787</v>
      </c>
      <c r="M157" s="242">
        <f t="shared" si="36"/>
        <v>1.0275934099255415E-2</v>
      </c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</row>
    <row r="158" spans="1:32" ht="39.950000000000003" customHeight="1">
      <c r="A158" s="26"/>
      <c r="B158" s="322"/>
      <c r="C158" s="325"/>
      <c r="D158" s="333"/>
      <c r="E158" s="39" t="s">
        <v>150</v>
      </c>
      <c r="F158" s="132" t="s">
        <v>151</v>
      </c>
      <c r="G158" s="132" t="s">
        <v>1034</v>
      </c>
      <c r="H158" s="40">
        <v>262</v>
      </c>
      <c r="I158" s="41">
        <v>926890850</v>
      </c>
      <c r="J158" s="42">
        <v>79201790</v>
      </c>
      <c r="K158" s="40">
        <f t="shared" si="31"/>
        <v>1006092640</v>
      </c>
      <c r="L158" s="109">
        <f t="shared" si="30"/>
        <v>3840048.244274809</v>
      </c>
      <c r="M158" s="242">
        <f t="shared" si="36"/>
        <v>8.8271958491964557E-3</v>
      </c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</row>
    <row r="159" spans="1:32" ht="39.950000000000003" customHeight="1" thickBot="1">
      <c r="A159" s="26"/>
      <c r="B159" s="323"/>
      <c r="C159" s="326"/>
      <c r="D159" s="334"/>
      <c r="E159" s="43" t="s">
        <v>127</v>
      </c>
      <c r="F159" s="133" t="s">
        <v>249</v>
      </c>
      <c r="G159" s="133" t="s">
        <v>261</v>
      </c>
      <c r="H159" s="44">
        <v>261</v>
      </c>
      <c r="I159" s="45">
        <v>578458890</v>
      </c>
      <c r="J159" s="46">
        <v>540225760</v>
      </c>
      <c r="K159" s="44">
        <f t="shared" si="31"/>
        <v>1118684650</v>
      </c>
      <c r="L159" s="110">
        <f t="shared" si="30"/>
        <v>4286148.084291188</v>
      </c>
      <c r="M159" s="242">
        <f t="shared" si="36"/>
        <v>8.7935042619857826E-3</v>
      </c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</row>
    <row r="160" spans="1:32" ht="39.950000000000003" customHeight="1">
      <c r="A160" s="26"/>
      <c r="B160" s="321">
        <v>32</v>
      </c>
      <c r="C160" s="324" t="s">
        <v>36</v>
      </c>
      <c r="D160" s="332">
        <f>Q36</f>
        <v>24506</v>
      </c>
      <c r="E160" s="47" t="s">
        <v>125</v>
      </c>
      <c r="F160" s="131" t="s">
        <v>146</v>
      </c>
      <c r="G160" s="131" t="s">
        <v>259</v>
      </c>
      <c r="H160" s="88">
        <v>355</v>
      </c>
      <c r="I160" s="89">
        <v>944353850</v>
      </c>
      <c r="J160" s="90">
        <v>134562390</v>
      </c>
      <c r="K160" s="88">
        <f t="shared" si="31"/>
        <v>1078916240</v>
      </c>
      <c r="L160" s="111">
        <f t="shared" si="30"/>
        <v>3039200.676056338</v>
      </c>
      <c r="M160" s="241">
        <f>IFERROR(H160/$Q$36,"-")</f>
        <v>1.4486248265730842E-2</v>
      </c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</row>
    <row r="161" spans="1:32" ht="39.950000000000003" customHeight="1">
      <c r="A161" s="26"/>
      <c r="B161" s="322"/>
      <c r="C161" s="325"/>
      <c r="D161" s="333"/>
      <c r="E161" s="39" t="s">
        <v>126</v>
      </c>
      <c r="F161" s="132" t="s">
        <v>147</v>
      </c>
      <c r="G161" s="132" t="s">
        <v>1035</v>
      </c>
      <c r="H161" s="40">
        <v>302</v>
      </c>
      <c r="I161" s="41">
        <v>850615670</v>
      </c>
      <c r="J161" s="42">
        <v>154758340</v>
      </c>
      <c r="K161" s="40">
        <f t="shared" si="31"/>
        <v>1005374010</v>
      </c>
      <c r="L161" s="109">
        <f t="shared" si="30"/>
        <v>3329053.0132450331</v>
      </c>
      <c r="M161" s="242">
        <f t="shared" ref="M161:M164" si="37">IFERROR(H161/$Q$36,"-")</f>
        <v>1.2323512609156942E-2</v>
      </c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</row>
    <row r="162" spans="1:32" ht="39.950000000000003" customHeight="1">
      <c r="A162" s="26"/>
      <c r="B162" s="322"/>
      <c r="C162" s="325"/>
      <c r="D162" s="333"/>
      <c r="E162" s="39" t="s">
        <v>150</v>
      </c>
      <c r="F162" s="132" t="s">
        <v>151</v>
      </c>
      <c r="G162" s="132" t="s">
        <v>1036</v>
      </c>
      <c r="H162" s="40">
        <v>261</v>
      </c>
      <c r="I162" s="41">
        <v>937612580</v>
      </c>
      <c r="J162" s="42">
        <v>70010120</v>
      </c>
      <c r="K162" s="40">
        <f t="shared" si="31"/>
        <v>1007622700</v>
      </c>
      <c r="L162" s="109">
        <f t="shared" si="30"/>
        <v>3860623.3716475097</v>
      </c>
      <c r="M162" s="242">
        <f t="shared" si="37"/>
        <v>1.0650452950297887E-2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</row>
    <row r="163" spans="1:32" ht="39.950000000000003" customHeight="1">
      <c r="A163" s="26"/>
      <c r="B163" s="322"/>
      <c r="C163" s="325"/>
      <c r="D163" s="333"/>
      <c r="E163" s="39" t="s">
        <v>246</v>
      </c>
      <c r="F163" s="132" t="s">
        <v>247</v>
      </c>
      <c r="G163" s="132" t="s">
        <v>444</v>
      </c>
      <c r="H163" s="40">
        <v>254</v>
      </c>
      <c r="I163" s="41">
        <v>680825420</v>
      </c>
      <c r="J163" s="42">
        <v>122023490</v>
      </c>
      <c r="K163" s="40">
        <f t="shared" si="31"/>
        <v>802848910</v>
      </c>
      <c r="L163" s="109">
        <f t="shared" si="30"/>
        <v>3160822.4803149607</v>
      </c>
      <c r="M163" s="242">
        <f t="shared" si="37"/>
        <v>1.036480861829756E-2</v>
      </c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</row>
    <row r="164" spans="1:32" ht="39.950000000000003" customHeight="1" thickBot="1">
      <c r="A164" s="26"/>
      <c r="B164" s="323"/>
      <c r="C164" s="326"/>
      <c r="D164" s="334"/>
      <c r="E164" s="43" t="s">
        <v>127</v>
      </c>
      <c r="F164" s="133" t="s">
        <v>249</v>
      </c>
      <c r="G164" s="133" t="s">
        <v>303</v>
      </c>
      <c r="H164" s="44">
        <v>217</v>
      </c>
      <c r="I164" s="45">
        <v>395584730</v>
      </c>
      <c r="J164" s="46">
        <v>304708540</v>
      </c>
      <c r="K164" s="44">
        <f t="shared" si="31"/>
        <v>700293270</v>
      </c>
      <c r="L164" s="110">
        <f t="shared" si="30"/>
        <v>3227157.9262672812</v>
      </c>
      <c r="M164" s="243">
        <f t="shared" si="37"/>
        <v>8.8549742920101208E-3</v>
      </c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</row>
    <row r="165" spans="1:32" ht="39.950000000000003" customHeight="1">
      <c r="A165" s="26"/>
      <c r="B165" s="321">
        <v>33</v>
      </c>
      <c r="C165" s="324" t="s">
        <v>37</v>
      </c>
      <c r="D165" s="332">
        <f>Q37</f>
        <v>7125</v>
      </c>
      <c r="E165" s="47" t="s">
        <v>125</v>
      </c>
      <c r="F165" s="131" t="s">
        <v>146</v>
      </c>
      <c r="G165" s="131" t="s">
        <v>259</v>
      </c>
      <c r="H165" s="88">
        <v>127</v>
      </c>
      <c r="I165" s="89">
        <v>341957990</v>
      </c>
      <c r="J165" s="90">
        <v>41829150</v>
      </c>
      <c r="K165" s="88">
        <f t="shared" si="31"/>
        <v>383787140</v>
      </c>
      <c r="L165" s="111">
        <f t="shared" si="30"/>
        <v>3021945.9842519686</v>
      </c>
      <c r="M165" s="241">
        <f>IFERROR(H165/$Q$37,"-")</f>
        <v>1.7824561403508771E-2</v>
      </c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</row>
    <row r="166" spans="1:32" ht="39.950000000000003" customHeight="1">
      <c r="A166" s="26"/>
      <c r="B166" s="322"/>
      <c r="C166" s="325"/>
      <c r="D166" s="333"/>
      <c r="E166" s="39" t="s">
        <v>126</v>
      </c>
      <c r="F166" s="132" t="s">
        <v>147</v>
      </c>
      <c r="G166" s="132" t="s">
        <v>1020</v>
      </c>
      <c r="H166" s="40">
        <v>71</v>
      </c>
      <c r="I166" s="41">
        <v>190037870</v>
      </c>
      <c r="J166" s="42">
        <v>37337060</v>
      </c>
      <c r="K166" s="40">
        <f t="shared" si="31"/>
        <v>227374930</v>
      </c>
      <c r="L166" s="109">
        <f t="shared" si="30"/>
        <v>3202463.8028169014</v>
      </c>
      <c r="M166" s="242">
        <f t="shared" ref="M166:M169" si="38">IFERROR(H166/$Q$37,"-")</f>
        <v>9.9649122807017546E-3</v>
      </c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  <row r="167" spans="1:32" ht="39.950000000000003" customHeight="1">
      <c r="A167" s="26"/>
      <c r="B167" s="322"/>
      <c r="C167" s="325"/>
      <c r="D167" s="333"/>
      <c r="E167" s="39" t="s">
        <v>127</v>
      </c>
      <c r="F167" s="132" t="s">
        <v>249</v>
      </c>
      <c r="G167" s="132" t="s">
        <v>325</v>
      </c>
      <c r="H167" s="40">
        <v>69</v>
      </c>
      <c r="I167" s="41">
        <v>155466460</v>
      </c>
      <c r="J167" s="42">
        <v>151640510</v>
      </c>
      <c r="K167" s="40">
        <f t="shared" si="31"/>
        <v>307106970</v>
      </c>
      <c r="L167" s="109">
        <f t="shared" si="30"/>
        <v>4450825.6521739131</v>
      </c>
      <c r="M167" s="242">
        <f t="shared" si="38"/>
        <v>9.6842105263157899E-3</v>
      </c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</row>
    <row r="168" spans="1:32" ht="39.950000000000003" customHeight="1">
      <c r="A168" s="26"/>
      <c r="B168" s="322"/>
      <c r="C168" s="325"/>
      <c r="D168" s="333"/>
      <c r="E168" s="39" t="s">
        <v>150</v>
      </c>
      <c r="F168" s="132" t="s">
        <v>151</v>
      </c>
      <c r="G168" s="132" t="s">
        <v>1037</v>
      </c>
      <c r="H168" s="40">
        <v>64</v>
      </c>
      <c r="I168" s="41">
        <v>224536490</v>
      </c>
      <c r="J168" s="42">
        <v>19214590</v>
      </c>
      <c r="K168" s="40">
        <f t="shared" si="31"/>
        <v>243751080</v>
      </c>
      <c r="L168" s="109">
        <f t="shared" si="30"/>
        <v>3808610.625</v>
      </c>
      <c r="M168" s="242">
        <f t="shared" si="38"/>
        <v>8.9824561403508765E-3</v>
      </c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</row>
    <row r="169" spans="1:32" ht="39.950000000000003" customHeight="1" thickBot="1">
      <c r="A169" s="26"/>
      <c r="B169" s="323"/>
      <c r="C169" s="326"/>
      <c r="D169" s="334"/>
      <c r="E169" s="43" t="s">
        <v>246</v>
      </c>
      <c r="F169" s="133" t="s">
        <v>247</v>
      </c>
      <c r="G169" s="133" t="s">
        <v>1038</v>
      </c>
      <c r="H169" s="44">
        <v>64</v>
      </c>
      <c r="I169" s="45">
        <v>153054450</v>
      </c>
      <c r="J169" s="46">
        <v>29597130</v>
      </c>
      <c r="K169" s="44">
        <f t="shared" si="31"/>
        <v>182651580</v>
      </c>
      <c r="L169" s="110">
        <f t="shared" si="30"/>
        <v>2853930.9375</v>
      </c>
      <c r="M169" s="243">
        <f t="shared" si="38"/>
        <v>8.9824561403508765E-3</v>
      </c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</row>
    <row r="170" spans="1:32" ht="39.950000000000003" customHeight="1">
      <c r="A170" s="26"/>
      <c r="B170" s="321">
        <v>34</v>
      </c>
      <c r="C170" s="324" t="s">
        <v>38</v>
      </c>
      <c r="D170" s="332">
        <f>Q38</f>
        <v>31044</v>
      </c>
      <c r="E170" s="47" t="s">
        <v>125</v>
      </c>
      <c r="F170" s="131" t="s">
        <v>146</v>
      </c>
      <c r="G170" s="131" t="s">
        <v>259</v>
      </c>
      <c r="H170" s="88">
        <v>571</v>
      </c>
      <c r="I170" s="89">
        <v>1647455010</v>
      </c>
      <c r="J170" s="90">
        <v>202055810</v>
      </c>
      <c r="K170" s="88">
        <f t="shared" si="31"/>
        <v>1849510820</v>
      </c>
      <c r="L170" s="111">
        <f t="shared" si="30"/>
        <v>3239073.2399299475</v>
      </c>
      <c r="M170" s="241">
        <f>IFERROR(H170/$Q$38,"-")</f>
        <v>1.839324829274578E-2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</row>
    <row r="171" spans="1:32" ht="39.950000000000003" customHeight="1">
      <c r="A171" s="26"/>
      <c r="B171" s="322"/>
      <c r="C171" s="325"/>
      <c r="D171" s="333"/>
      <c r="E171" s="39" t="s">
        <v>150</v>
      </c>
      <c r="F171" s="132" t="s">
        <v>151</v>
      </c>
      <c r="G171" s="132" t="s">
        <v>1039</v>
      </c>
      <c r="H171" s="40">
        <v>372</v>
      </c>
      <c r="I171" s="41">
        <v>1538955740</v>
      </c>
      <c r="J171" s="42">
        <v>133083400</v>
      </c>
      <c r="K171" s="40">
        <f t="shared" si="31"/>
        <v>1672039140</v>
      </c>
      <c r="L171" s="109">
        <f t="shared" si="30"/>
        <v>4494728.8709677421</v>
      </c>
      <c r="M171" s="242">
        <f t="shared" ref="M171:M174" si="39">IFERROR(H171/$Q$38,"-")</f>
        <v>1.198299188248937E-2</v>
      </c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</row>
    <row r="172" spans="1:32" ht="39.950000000000003" customHeight="1">
      <c r="A172" s="26"/>
      <c r="B172" s="322"/>
      <c r="C172" s="325"/>
      <c r="D172" s="333"/>
      <c r="E172" s="39" t="s">
        <v>126</v>
      </c>
      <c r="F172" s="132" t="s">
        <v>147</v>
      </c>
      <c r="G172" s="132" t="s">
        <v>421</v>
      </c>
      <c r="H172" s="40">
        <v>359</v>
      </c>
      <c r="I172" s="41">
        <v>1074801930</v>
      </c>
      <c r="J172" s="42">
        <v>205735840</v>
      </c>
      <c r="K172" s="40">
        <f t="shared" si="31"/>
        <v>1280537770</v>
      </c>
      <c r="L172" s="109">
        <f t="shared" si="30"/>
        <v>3566957.5766016715</v>
      </c>
      <c r="M172" s="242">
        <f t="shared" si="39"/>
        <v>1.1564231413477644E-2</v>
      </c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</row>
    <row r="173" spans="1:32" ht="39.950000000000003" customHeight="1">
      <c r="A173" s="26"/>
      <c r="B173" s="322"/>
      <c r="C173" s="325"/>
      <c r="D173" s="333"/>
      <c r="E173" s="39" t="s">
        <v>127</v>
      </c>
      <c r="F173" s="132" t="s">
        <v>249</v>
      </c>
      <c r="G173" s="132" t="s">
        <v>305</v>
      </c>
      <c r="H173" s="40">
        <v>263</v>
      </c>
      <c r="I173" s="41">
        <v>504435390</v>
      </c>
      <c r="J173" s="42">
        <v>512622170</v>
      </c>
      <c r="K173" s="40">
        <f t="shared" si="31"/>
        <v>1017057560</v>
      </c>
      <c r="L173" s="109">
        <f t="shared" si="30"/>
        <v>3867139.011406844</v>
      </c>
      <c r="M173" s="242">
        <f t="shared" si="39"/>
        <v>8.4718464115449039E-3</v>
      </c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</row>
    <row r="174" spans="1:32" ht="39.950000000000003" customHeight="1" thickBot="1">
      <c r="A174" s="26"/>
      <c r="B174" s="323"/>
      <c r="C174" s="326"/>
      <c r="D174" s="334"/>
      <c r="E174" s="43" t="s">
        <v>129</v>
      </c>
      <c r="F174" s="133" t="s">
        <v>149</v>
      </c>
      <c r="G174" s="133" t="s">
        <v>333</v>
      </c>
      <c r="H174" s="44">
        <v>248</v>
      </c>
      <c r="I174" s="45">
        <v>1008727220</v>
      </c>
      <c r="J174" s="46">
        <v>57684260</v>
      </c>
      <c r="K174" s="44">
        <f t="shared" si="31"/>
        <v>1066411480</v>
      </c>
      <c r="L174" s="110">
        <f t="shared" si="30"/>
        <v>4300046.2903225804</v>
      </c>
      <c r="M174" s="242">
        <f t="shared" si="39"/>
        <v>7.9886612549929133E-3</v>
      </c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</row>
    <row r="175" spans="1:32" ht="39.950000000000003" customHeight="1">
      <c r="A175" s="26"/>
      <c r="B175" s="321">
        <v>35</v>
      </c>
      <c r="C175" s="324" t="s">
        <v>1</v>
      </c>
      <c r="D175" s="332">
        <f>Q39</f>
        <v>63683</v>
      </c>
      <c r="E175" s="47" t="s">
        <v>125</v>
      </c>
      <c r="F175" s="131" t="s">
        <v>146</v>
      </c>
      <c r="G175" s="131" t="s">
        <v>259</v>
      </c>
      <c r="H175" s="88">
        <v>957</v>
      </c>
      <c r="I175" s="89">
        <v>2621686980</v>
      </c>
      <c r="J175" s="90">
        <v>395218290</v>
      </c>
      <c r="K175" s="88">
        <f t="shared" si="31"/>
        <v>3016905270</v>
      </c>
      <c r="L175" s="111">
        <f t="shared" si="30"/>
        <v>3152461.0971786836</v>
      </c>
      <c r="M175" s="241">
        <f>IFERROR(H175/$Q$39,"-")</f>
        <v>1.5027558375076551E-2</v>
      </c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</row>
    <row r="176" spans="1:32" ht="39.950000000000003" customHeight="1">
      <c r="A176" s="26"/>
      <c r="B176" s="322"/>
      <c r="C176" s="325"/>
      <c r="D176" s="333"/>
      <c r="E176" s="39" t="s">
        <v>126</v>
      </c>
      <c r="F176" s="132" t="s">
        <v>147</v>
      </c>
      <c r="G176" s="132" t="s">
        <v>273</v>
      </c>
      <c r="H176" s="40">
        <v>763</v>
      </c>
      <c r="I176" s="41">
        <v>1976850530</v>
      </c>
      <c r="J176" s="42">
        <v>505813540</v>
      </c>
      <c r="K176" s="40">
        <f t="shared" si="31"/>
        <v>2482664070</v>
      </c>
      <c r="L176" s="109">
        <f t="shared" si="30"/>
        <v>3253819.2267365661</v>
      </c>
      <c r="M176" s="242">
        <f t="shared" ref="M176:M179" si="40">IFERROR(H176/$Q$39,"-")</f>
        <v>1.198121947772561E-2</v>
      </c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</row>
    <row r="177" spans="1:32" ht="39.950000000000003" customHeight="1">
      <c r="A177" s="26"/>
      <c r="B177" s="322"/>
      <c r="C177" s="325"/>
      <c r="D177" s="333"/>
      <c r="E177" s="39" t="s">
        <v>127</v>
      </c>
      <c r="F177" s="132" t="s">
        <v>249</v>
      </c>
      <c r="G177" s="132" t="s">
        <v>261</v>
      </c>
      <c r="H177" s="40">
        <v>612</v>
      </c>
      <c r="I177" s="41">
        <v>1253382250</v>
      </c>
      <c r="J177" s="42">
        <v>1119254750</v>
      </c>
      <c r="K177" s="40">
        <f t="shared" si="31"/>
        <v>2372637000</v>
      </c>
      <c r="L177" s="109">
        <f t="shared" si="30"/>
        <v>3876857.8431372549</v>
      </c>
      <c r="M177" s="242">
        <f t="shared" si="40"/>
        <v>9.6101000266947227E-3</v>
      </c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</row>
    <row r="178" spans="1:32" ht="39.950000000000003" customHeight="1">
      <c r="A178" s="26"/>
      <c r="B178" s="322"/>
      <c r="C178" s="325"/>
      <c r="D178" s="333"/>
      <c r="E178" s="39" t="s">
        <v>128</v>
      </c>
      <c r="F178" s="132" t="s">
        <v>148</v>
      </c>
      <c r="G178" s="132" t="s">
        <v>335</v>
      </c>
      <c r="H178" s="40">
        <v>500</v>
      </c>
      <c r="I178" s="41">
        <v>1213652860</v>
      </c>
      <c r="J178" s="42">
        <v>224014840</v>
      </c>
      <c r="K178" s="40">
        <f t="shared" si="31"/>
        <v>1437667700</v>
      </c>
      <c r="L178" s="109">
        <f t="shared" si="30"/>
        <v>2875335.4</v>
      </c>
      <c r="M178" s="242">
        <f t="shared" si="40"/>
        <v>7.8513889106983023E-3</v>
      </c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</row>
    <row r="179" spans="1:32" ht="39.950000000000003" customHeight="1" thickBot="1">
      <c r="A179" s="26"/>
      <c r="B179" s="323"/>
      <c r="C179" s="326"/>
      <c r="D179" s="334"/>
      <c r="E179" s="43" t="s">
        <v>246</v>
      </c>
      <c r="F179" s="133" t="s">
        <v>247</v>
      </c>
      <c r="G179" s="133" t="s">
        <v>408</v>
      </c>
      <c r="H179" s="44">
        <v>486</v>
      </c>
      <c r="I179" s="45">
        <v>1177652280</v>
      </c>
      <c r="J179" s="46">
        <v>222611170</v>
      </c>
      <c r="K179" s="44">
        <f t="shared" si="31"/>
        <v>1400263450</v>
      </c>
      <c r="L179" s="110">
        <f t="shared" si="30"/>
        <v>2881200.514403292</v>
      </c>
      <c r="M179" s="243">
        <f t="shared" si="40"/>
        <v>7.6315500211987502E-3</v>
      </c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</row>
    <row r="180" spans="1:32" ht="39.950000000000003" customHeight="1">
      <c r="A180" s="26"/>
      <c r="B180" s="321">
        <v>36</v>
      </c>
      <c r="C180" s="324" t="s">
        <v>2</v>
      </c>
      <c r="D180" s="332">
        <f>Q40</f>
        <v>17589</v>
      </c>
      <c r="E180" s="47" t="s">
        <v>125</v>
      </c>
      <c r="F180" s="131" t="s">
        <v>146</v>
      </c>
      <c r="G180" s="131" t="s">
        <v>259</v>
      </c>
      <c r="H180" s="88">
        <v>255</v>
      </c>
      <c r="I180" s="89">
        <v>748492500</v>
      </c>
      <c r="J180" s="90">
        <v>98734870</v>
      </c>
      <c r="K180" s="88">
        <f t="shared" si="31"/>
        <v>847227370</v>
      </c>
      <c r="L180" s="111">
        <f t="shared" si="30"/>
        <v>3322460.2745098039</v>
      </c>
      <c r="M180" s="241">
        <f>IFERROR(H180/$Q$40,"-")</f>
        <v>1.4497697424526694E-2</v>
      </c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</row>
    <row r="181" spans="1:32" ht="39.950000000000003" customHeight="1">
      <c r="A181" s="26"/>
      <c r="B181" s="322"/>
      <c r="C181" s="325"/>
      <c r="D181" s="333"/>
      <c r="E181" s="39" t="s">
        <v>246</v>
      </c>
      <c r="F181" s="132" t="s">
        <v>247</v>
      </c>
      <c r="G181" s="132" t="s">
        <v>408</v>
      </c>
      <c r="H181" s="40">
        <v>225</v>
      </c>
      <c r="I181" s="41">
        <v>504259630</v>
      </c>
      <c r="J181" s="42">
        <v>119024500</v>
      </c>
      <c r="K181" s="40">
        <f t="shared" si="31"/>
        <v>623284130</v>
      </c>
      <c r="L181" s="109">
        <f t="shared" si="30"/>
        <v>2770151.6888888888</v>
      </c>
      <c r="M181" s="242">
        <f t="shared" ref="M181:M184" si="41">IFERROR(H181/$Q$40,"-")</f>
        <v>1.2792085962817671E-2</v>
      </c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</row>
    <row r="182" spans="1:32" ht="39.950000000000003" customHeight="1">
      <c r="A182" s="26"/>
      <c r="B182" s="322"/>
      <c r="C182" s="325"/>
      <c r="D182" s="333"/>
      <c r="E182" s="39" t="s">
        <v>126</v>
      </c>
      <c r="F182" s="132" t="s">
        <v>147</v>
      </c>
      <c r="G182" s="132" t="s">
        <v>273</v>
      </c>
      <c r="H182" s="40">
        <v>197</v>
      </c>
      <c r="I182" s="41">
        <v>521814410</v>
      </c>
      <c r="J182" s="42">
        <v>124615080</v>
      </c>
      <c r="K182" s="40">
        <f t="shared" si="31"/>
        <v>646429490</v>
      </c>
      <c r="L182" s="109">
        <f t="shared" si="30"/>
        <v>3281367.9695431474</v>
      </c>
      <c r="M182" s="242">
        <f t="shared" si="41"/>
        <v>1.120018193188925E-2</v>
      </c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</row>
    <row r="183" spans="1:32" ht="39.950000000000003" customHeight="1">
      <c r="A183" s="26"/>
      <c r="B183" s="322"/>
      <c r="C183" s="325"/>
      <c r="D183" s="333"/>
      <c r="E183" s="39" t="s">
        <v>128</v>
      </c>
      <c r="F183" s="132" t="s">
        <v>148</v>
      </c>
      <c r="G183" s="132" t="s">
        <v>1040</v>
      </c>
      <c r="H183" s="40">
        <v>155</v>
      </c>
      <c r="I183" s="41">
        <v>390674970</v>
      </c>
      <c r="J183" s="42">
        <v>74508790</v>
      </c>
      <c r="K183" s="40">
        <f t="shared" si="31"/>
        <v>465183760</v>
      </c>
      <c r="L183" s="109">
        <f t="shared" si="30"/>
        <v>3001185.5483870967</v>
      </c>
      <c r="M183" s="242">
        <f t="shared" si="41"/>
        <v>8.8123258854966181E-3</v>
      </c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</row>
    <row r="184" spans="1:32" ht="39.950000000000003" customHeight="1" thickBot="1">
      <c r="A184" s="26"/>
      <c r="B184" s="323"/>
      <c r="C184" s="326"/>
      <c r="D184" s="334"/>
      <c r="E184" s="43" t="s">
        <v>127</v>
      </c>
      <c r="F184" s="133" t="s">
        <v>249</v>
      </c>
      <c r="G184" s="133" t="s">
        <v>305</v>
      </c>
      <c r="H184" s="44">
        <v>152</v>
      </c>
      <c r="I184" s="45">
        <v>309248610</v>
      </c>
      <c r="J184" s="46">
        <v>267764700</v>
      </c>
      <c r="K184" s="44">
        <f t="shared" si="31"/>
        <v>577013310</v>
      </c>
      <c r="L184" s="110">
        <f t="shared" si="30"/>
        <v>3796140.1973684211</v>
      </c>
      <c r="M184" s="243">
        <f t="shared" si="41"/>
        <v>8.6417647393257149E-3</v>
      </c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</row>
    <row r="185" spans="1:32" ht="39.950000000000003" customHeight="1">
      <c r="A185" s="26"/>
      <c r="B185" s="321">
        <v>37</v>
      </c>
      <c r="C185" s="324" t="s">
        <v>3</v>
      </c>
      <c r="D185" s="332">
        <f>Q41</f>
        <v>54245</v>
      </c>
      <c r="E185" s="47" t="s">
        <v>125</v>
      </c>
      <c r="F185" s="131" t="s">
        <v>146</v>
      </c>
      <c r="G185" s="131" t="s">
        <v>259</v>
      </c>
      <c r="H185" s="88">
        <v>853</v>
      </c>
      <c r="I185" s="89">
        <v>2449902010</v>
      </c>
      <c r="J185" s="90">
        <v>364154940</v>
      </c>
      <c r="K185" s="88">
        <f t="shared" si="31"/>
        <v>2814056950</v>
      </c>
      <c r="L185" s="111">
        <f t="shared" si="30"/>
        <v>3299011.6647127783</v>
      </c>
      <c r="M185" s="241">
        <f>IFERROR(H185/$Q$41,"-")</f>
        <v>1.5724951608443175E-2</v>
      </c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</row>
    <row r="186" spans="1:32" ht="39.950000000000003" customHeight="1">
      <c r="A186" s="26"/>
      <c r="B186" s="322"/>
      <c r="C186" s="325"/>
      <c r="D186" s="333"/>
      <c r="E186" s="39" t="s">
        <v>126</v>
      </c>
      <c r="F186" s="132" t="s">
        <v>147</v>
      </c>
      <c r="G186" s="132" t="s">
        <v>288</v>
      </c>
      <c r="H186" s="40">
        <v>651</v>
      </c>
      <c r="I186" s="41">
        <v>1848556550</v>
      </c>
      <c r="J186" s="42">
        <v>420054080</v>
      </c>
      <c r="K186" s="40">
        <f t="shared" si="31"/>
        <v>2268610630</v>
      </c>
      <c r="L186" s="109">
        <f t="shared" si="30"/>
        <v>3484808.955453149</v>
      </c>
      <c r="M186" s="242">
        <f t="shared" ref="M186:M189" si="42">IFERROR(H186/$Q$41,"-")</f>
        <v>1.200110609272744E-2</v>
      </c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</row>
    <row r="187" spans="1:32" ht="39.950000000000003" customHeight="1">
      <c r="A187" s="26"/>
      <c r="B187" s="322"/>
      <c r="C187" s="325"/>
      <c r="D187" s="333"/>
      <c r="E187" s="39" t="s">
        <v>127</v>
      </c>
      <c r="F187" s="132" t="s">
        <v>249</v>
      </c>
      <c r="G187" s="132" t="s">
        <v>261</v>
      </c>
      <c r="H187" s="40">
        <v>507</v>
      </c>
      <c r="I187" s="41">
        <v>1037203550</v>
      </c>
      <c r="J187" s="42">
        <v>844609940</v>
      </c>
      <c r="K187" s="40">
        <f t="shared" si="31"/>
        <v>1881813490</v>
      </c>
      <c r="L187" s="109">
        <f t="shared" si="30"/>
        <v>3711663.6883629193</v>
      </c>
      <c r="M187" s="242">
        <f t="shared" si="42"/>
        <v>9.3464835468706799E-3</v>
      </c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</row>
    <row r="188" spans="1:32" ht="39.950000000000003" customHeight="1">
      <c r="A188" s="26"/>
      <c r="B188" s="322"/>
      <c r="C188" s="325"/>
      <c r="D188" s="333"/>
      <c r="E188" s="39" t="s">
        <v>246</v>
      </c>
      <c r="F188" s="132" t="s">
        <v>247</v>
      </c>
      <c r="G188" s="132" t="s">
        <v>1033</v>
      </c>
      <c r="H188" s="40">
        <v>494</v>
      </c>
      <c r="I188" s="41">
        <v>1269742470</v>
      </c>
      <c r="J188" s="42">
        <v>241620580</v>
      </c>
      <c r="K188" s="40">
        <f t="shared" si="31"/>
        <v>1511363050</v>
      </c>
      <c r="L188" s="109">
        <f t="shared" si="30"/>
        <v>3059439.3724696357</v>
      </c>
      <c r="M188" s="242">
        <f t="shared" si="42"/>
        <v>9.1068301225919433E-3</v>
      </c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</row>
    <row r="189" spans="1:32" ht="39.950000000000003" customHeight="1" thickBot="1">
      <c r="A189" s="26"/>
      <c r="B189" s="323"/>
      <c r="C189" s="326"/>
      <c r="D189" s="334"/>
      <c r="E189" s="43" t="s">
        <v>128</v>
      </c>
      <c r="F189" s="133" t="s">
        <v>148</v>
      </c>
      <c r="G189" s="133" t="s">
        <v>302</v>
      </c>
      <c r="H189" s="44">
        <v>467</v>
      </c>
      <c r="I189" s="45">
        <v>1181013690</v>
      </c>
      <c r="J189" s="46">
        <v>211783080</v>
      </c>
      <c r="K189" s="44">
        <f t="shared" si="31"/>
        <v>1392796770</v>
      </c>
      <c r="L189" s="110">
        <f t="shared" si="30"/>
        <v>2982434.1970021413</v>
      </c>
      <c r="M189" s="242">
        <f t="shared" si="42"/>
        <v>8.6090883952438021E-3</v>
      </c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</row>
    <row r="190" spans="1:32" ht="39.950000000000003" customHeight="1">
      <c r="A190" s="26"/>
      <c r="B190" s="321">
        <v>38</v>
      </c>
      <c r="C190" s="324" t="s">
        <v>39</v>
      </c>
      <c r="D190" s="332">
        <f>Q42</f>
        <v>11343</v>
      </c>
      <c r="E190" s="47" t="s">
        <v>125</v>
      </c>
      <c r="F190" s="131" t="s">
        <v>146</v>
      </c>
      <c r="G190" s="131" t="s">
        <v>460</v>
      </c>
      <c r="H190" s="88">
        <v>200</v>
      </c>
      <c r="I190" s="89">
        <v>575087570</v>
      </c>
      <c r="J190" s="90">
        <v>82453490</v>
      </c>
      <c r="K190" s="88">
        <f t="shared" si="31"/>
        <v>657541060</v>
      </c>
      <c r="L190" s="111">
        <f t="shared" si="30"/>
        <v>3287705.3</v>
      </c>
      <c r="M190" s="241">
        <f>IFERROR(H190/$Q$42,"-")</f>
        <v>1.7632019747862118E-2</v>
      </c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</row>
    <row r="191" spans="1:32" ht="39.950000000000003" customHeight="1">
      <c r="A191" s="26"/>
      <c r="B191" s="322"/>
      <c r="C191" s="325"/>
      <c r="D191" s="333"/>
      <c r="E191" s="39" t="s">
        <v>126</v>
      </c>
      <c r="F191" s="132" t="s">
        <v>147</v>
      </c>
      <c r="G191" s="132" t="s">
        <v>364</v>
      </c>
      <c r="H191" s="40">
        <v>141</v>
      </c>
      <c r="I191" s="41">
        <v>428488070</v>
      </c>
      <c r="J191" s="42">
        <v>83662720</v>
      </c>
      <c r="K191" s="40">
        <f t="shared" si="31"/>
        <v>512150790</v>
      </c>
      <c r="L191" s="109">
        <f t="shared" si="30"/>
        <v>3632275.1063829786</v>
      </c>
      <c r="M191" s="242">
        <f t="shared" ref="M191:M194" si="43">IFERROR(H191/$Q$42,"-")</f>
        <v>1.2430573922242793E-2</v>
      </c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</row>
    <row r="192" spans="1:32" ht="39.950000000000003" customHeight="1">
      <c r="A192" s="26"/>
      <c r="B192" s="322"/>
      <c r="C192" s="325"/>
      <c r="D192" s="333"/>
      <c r="E192" s="39" t="s">
        <v>150</v>
      </c>
      <c r="F192" s="132" t="s">
        <v>151</v>
      </c>
      <c r="G192" s="132" t="s">
        <v>1041</v>
      </c>
      <c r="H192" s="40">
        <v>125</v>
      </c>
      <c r="I192" s="41">
        <v>547748790</v>
      </c>
      <c r="J192" s="42">
        <v>36418200</v>
      </c>
      <c r="K192" s="40">
        <f t="shared" si="31"/>
        <v>584166990</v>
      </c>
      <c r="L192" s="109">
        <f t="shared" si="30"/>
        <v>4673335.92</v>
      </c>
      <c r="M192" s="242">
        <f t="shared" si="43"/>
        <v>1.1020012342413824E-2</v>
      </c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</row>
    <row r="193" spans="1:32" ht="39.950000000000003" customHeight="1">
      <c r="A193" s="26"/>
      <c r="B193" s="322"/>
      <c r="C193" s="325"/>
      <c r="D193" s="333"/>
      <c r="E193" s="39" t="s">
        <v>128</v>
      </c>
      <c r="F193" s="132" t="s">
        <v>148</v>
      </c>
      <c r="G193" s="132" t="s">
        <v>281</v>
      </c>
      <c r="H193" s="40">
        <v>111</v>
      </c>
      <c r="I193" s="41">
        <v>265981470</v>
      </c>
      <c r="J193" s="42">
        <v>64827050</v>
      </c>
      <c r="K193" s="40">
        <f t="shared" si="31"/>
        <v>330808520</v>
      </c>
      <c r="L193" s="109">
        <f t="shared" si="30"/>
        <v>2980256.9369369368</v>
      </c>
      <c r="M193" s="242">
        <f t="shared" si="43"/>
        <v>9.7857709600634758E-3</v>
      </c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</row>
    <row r="194" spans="1:32" ht="39.950000000000003" customHeight="1" thickBot="1">
      <c r="A194" s="26"/>
      <c r="B194" s="323"/>
      <c r="C194" s="326"/>
      <c r="D194" s="334"/>
      <c r="E194" s="43" t="s">
        <v>246</v>
      </c>
      <c r="F194" s="133" t="s">
        <v>247</v>
      </c>
      <c r="G194" s="133" t="s">
        <v>408</v>
      </c>
      <c r="H194" s="44">
        <v>110</v>
      </c>
      <c r="I194" s="45">
        <v>216704810</v>
      </c>
      <c r="J194" s="46">
        <v>48226910</v>
      </c>
      <c r="K194" s="44">
        <f t="shared" si="31"/>
        <v>264931720</v>
      </c>
      <c r="L194" s="110">
        <f t="shared" si="30"/>
        <v>2408470.1818181816</v>
      </c>
      <c r="M194" s="242">
        <f t="shared" si="43"/>
        <v>9.6976108613241654E-3</v>
      </c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</row>
    <row r="195" spans="1:32" ht="39.950000000000003" customHeight="1">
      <c r="A195" s="26"/>
      <c r="B195" s="321">
        <v>39</v>
      </c>
      <c r="C195" s="324" t="s">
        <v>7</v>
      </c>
      <c r="D195" s="332">
        <f>Q43</f>
        <v>63463</v>
      </c>
      <c r="E195" s="47" t="s">
        <v>125</v>
      </c>
      <c r="F195" s="131" t="s">
        <v>146</v>
      </c>
      <c r="G195" s="131" t="s">
        <v>259</v>
      </c>
      <c r="H195" s="88">
        <v>1050</v>
      </c>
      <c r="I195" s="89">
        <v>2808229100</v>
      </c>
      <c r="J195" s="90">
        <v>426769280</v>
      </c>
      <c r="K195" s="88">
        <f t="shared" si="31"/>
        <v>3234998380</v>
      </c>
      <c r="L195" s="111">
        <f t="shared" si="30"/>
        <v>3080950.838095238</v>
      </c>
      <c r="M195" s="241">
        <f>IFERROR(H195/$Q$43,"-")</f>
        <v>1.6545073507398013E-2</v>
      </c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</row>
    <row r="196" spans="1:32" ht="39.950000000000003" customHeight="1">
      <c r="A196" s="26"/>
      <c r="B196" s="322"/>
      <c r="C196" s="325"/>
      <c r="D196" s="333"/>
      <c r="E196" s="39" t="s">
        <v>126</v>
      </c>
      <c r="F196" s="132" t="s">
        <v>147</v>
      </c>
      <c r="G196" s="132" t="s">
        <v>288</v>
      </c>
      <c r="H196" s="40">
        <v>756</v>
      </c>
      <c r="I196" s="41">
        <v>1869485900</v>
      </c>
      <c r="J196" s="42">
        <v>467212760</v>
      </c>
      <c r="K196" s="40">
        <f t="shared" si="31"/>
        <v>2336698660</v>
      </c>
      <c r="L196" s="109">
        <f t="shared" si="30"/>
        <v>3090871.2433862435</v>
      </c>
      <c r="M196" s="242">
        <f t="shared" ref="M196:M199" si="44">IFERROR(H196/$Q$43,"-")</f>
        <v>1.1912452925326568E-2</v>
      </c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</row>
    <row r="197" spans="1:32" ht="39.950000000000003" customHeight="1">
      <c r="A197" s="26"/>
      <c r="B197" s="322"/>
      <c r="C197" s="325"/>
      <c r="D197" s="333"/>
      <c r="E197" s="39" t="s">
        <v>246</v>
      </c>
      <c r="F197" s="132" t="s">
        <v>247</v>
      </c>
      <c r="G197" s="132" t="s">
        <v>1030</v>
      </c>
      <c r="H197" s="40">
        <v>636</v>
      </c>
      <c r="I197" s="41">
        <v>1568447490</v>
      </c>
      <c r="J197" s="42">
        <v>273504270</v>
      </c>
      <c r="K197" s="40">
        <f t="shared" si="31"/>
        <v>1841951760</v>
      </c>
      <c r="L197" s="109">
        <f t="shared" ref="L197:L260" si="45">IFERROR(K197/H197,"-")</f>
        <v>2896150.5660377359</v>
      </c>
      <c r="M197" s="242">
        <f t="shared" si="44"/>
        <v>1.0021587381623938E-2</v>
      </c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</row>
    <row r="198" spans="1:32" ht="39.950000000000003" customHeight="1">
      <c r="A198" s="26"/>
      <c r="B198" s="322"/>
      <c r="C198" s="325"/>
      <c r="D198" s="333"/>
      <c r="E198" s="39" t="s">
        <v>128</v>
      </c>
      <c r="F198" s="132" t="s">
        <v>148</v>
      </c>
      <c r="G198" s="132" t="s">
        <v>281</v>
      </c>
      <c r="H198" s="40">
        <v>625</v>
      </c>
      <c r="I198" s="41">
        <v>1463901020</v>
      </c>
      <c r="J198" s="42">
        <v>333342750</v>
      </c>
      <c r="K198" s="40">
        <f t="shared" ref="K198:K261" si="46">SUM(I198:J198)</f>
        <v>1797243770</v>
      </c>
      <c r="L198" s="109">
        <f t="shared" si="45"/>
        <v>2875590.0320000001</v>
      </c>
      <c r="M198" s="242">
        <f t="shared" si="44"/>
        <v>9.8482580401178643E-3</v>
      </c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</row>
    <row r="199" spans="1:32" ht="39.950000000000003" customHeight="1" thickBot="1">
      <c r="A199" s="26"/>
      <c r="B199" s="323"/>
      <c r="C199" s="326"/>
      <c r="D199" s="334"/>
      <c r="E199" s="43" t="s">
        <v>127</v>
      </c>
      <c r="F199" s="133" t="s">
        <v>249</v>
      </c>
      <c r="G199" s="133" t="s">
        <v>305</v>
      </c>
      <c r="H199" s="44">
        <v>577</v>
      </c>
      <c r="I199" s="45">
        <v>1254072190</v>
      </c>
      <c r="J199" s="46">
        <v>950456910</v>
      </c>
      <c r="K199" s="44">
        <f t="shared" si="46"/>
        <v>2204529100</v>
      </c>
      <c r="L199" s="110">
        <f t="shared" si="45"/>
        <v>3820674.350086655</v>
      </c>
      <c r="M199" s="242">
        <f t="shared" si="44"/>
        <v>9.0919118226368122E-3</v>
      </c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</row>
    <row r="200" spans="1:32" ht="39.950000000000003" customHeight="1">
      <c r="A200" s="26"/>
      <c r="B200" s="321">
        <v>40</v>
      </c>
      <c r="C200" s="324" t="s">
        <v>40</v>
      </c>
      <c r="D200" s="332">
        <f>Q44</f>
        <v>13721</v>
      </c>
      <c r="E200" s="47" t="s">
        <v>125</v>
      </c>
      <c r="F200" s="131" t="s">
        <v>146</v>
      </c>
      <c r="G200" s="131" t="s">
        <v>275</v>
      </c>
      <c r="H200" s="88">
        <v>257</v>
      </c>
      <c r="I200" s="89">
        <v>732528940</v>
      </c>
      <c r="J200" s="90">
        <v>89415330</v>
      </c>
      <c r="K200" s="88">
        <f t="shared" si="46"/>
        <v>821944270</v>
      </c>
      <c r="L200" s="111">
        <f t="shared" si="45"/>
        <v>3198226.7315175096</v>
      </c>
      <c r="M200" s="241">
        <f>IFERROR(H200/$Q$44,"-")</f>
        <v>1.8730413235186941E-2</v>
      </c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</row>
    <row r="201" spans="1:32" ht="39.950000000000003" customHeight="1">
      <c r="A201" s="26"/>
      <c r="B201" s="322"/>
      <c r="C201" s="325"/>
      <c r="D201" s="333"/>
      <c r="E201" s="39" t="s">
        <v>150</v>
      </c>
      <c r="F201" s="132" t="s">
        <v>151</v>
      </c>
      <c r="G201" s="132" t="s">
        <v>1042</v>
      </c>
      <c r="H201" s="40">
        <v>187</v>
      </c>
      <c r="I201" s="41">
        <v>722344520</v>
      </c>
      <c r="J201" s="42">
        <v>51406040</v>
      </c>
      <c r="K201" s="40">
        <f t="shared" si="46"/>
        <v>773750560</v>
      </c>
      <c r="L201" s="109">
        <f t="shared" si="45"/>
        <v>4137703.5294117648</v>
      </c>
      <c r="M201" s="242">
        <f t="shared" ref="M201:M204" si="47">IFERROR(H201/$Q$44,"-")</f>
        <v>1.3628744260622404E-2</v>
      </c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</row>
    <row r="202" spans="1:32" ht="39.950000000000003" customHeight="1">
      <c r="A202" s="26"/>
      <c r="B202" s="322"/>
      <c r="C202" s="325"/>
      <c r="D202" s="333"/>
      <c r="E202" s="39" t="s">
        <v>126</v>
      </c>
      <c r="F202" s="132" t="s">
        <v>147</v>
      </c>
      <c r="G202" s="132" t="s">
        <v>332</v>
      </c>
      <c r="H202" s="40">
        <v>168</v>
      </c>
      <c r="I202" s="41">
        <v>547750330</v>
      </c>
      <c r="J202" s="42">
        <v>84388650</v>
      </c>
      <c r="K202" s="40">
        <f t="shared" si="46"/>
        <v>632138980</v>
      </c>
      <c r="L202" s="109">
        <f t="shared" si="45"/>
        <v>3762732.0238095238</v>
      </c>
      <c r="M202" s="242">
        <f t="shared" si="47"/>
        <v>1.2244005538954886E-2</v>
      </c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</row>
    <row r="203" spans="1:32" ht="39.950000000000003" customHeight="1">
      <c r="A203" s="26"/>
      <c r="B203" s="322"/>
      <c r="C203" s="325"/>
      <c r="D203" s="333"/>
      <c r="E203" s="39" t="s">
        <v>246</v>
      </c>
      <c r="F203" s="132" t="s">
        <v>247</v>
      </c>
      <c r="G203" s="132" t="s">
        <v>1043</v>
      </c>
      <c r="H203" s="40">
        <v>133</v>
      </c>
      <c r="I203" s="41">
        <v>286025260</v>
      </c>
      <c r="J203" s="42">
        <v>46831250</v>
      </c>
      <c r="K203" s="40">
        <f t="shared" si="46"/>
        <v>332856510</v>
      </c>
      <c r="L203" s="109">
        <f t="shared" si="45"/>
        <v>2502680.5263157897</v>
      </c>
      <c r="M203" s="242">
        <f t="shared" si="47"/>
        <v>9.693171051672618E-3</v>
      </c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</row>
    <row r="204" spans="1:32" ht="39.950000000000003" customHeight="1" thickBot="1">
      <c r="A204" s="26"/>
      <c r="B204" s="323"/>
      <c r="C204" s="326"/>
      <c r="D204" s="334"/>
      <c r="E204" s="43" t="s">
        <v>127</v>
      </c>
      <c r="F204" s="133" t="s">
        <v>249</v>
      </c>
      <c r="G204" s="133" t="s">
        <v>1044</v>
      </c>
      <c r="H204" s="44">
        <v>115</v>
      </c>
      <c r="I204" s="45">
        <v>253612540</v>
      </c>
      <c r="J204" s="46">
        <v>190064860</v>
      </c>
      <c r="K204" s="44">
        <f t="shared" si="46"/>
        <v>443677400</v>
      </c>
      <c r="L204" s="110">
        <f t="shared" si="45"/>
        <v>3858064.3478260869</v>
      </c>
      <c r="M204" s="243">
        <f t="shared" si="47"/>
        <v>8.3813133153560239E-3</v>
      </c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</row>
    <row r="205" spans="1:32" ht="39.950000000000003" customHeight="1">
      <c r="A205" s="26"/>
      <c r="B205" s="321">
        <v>41</v>
      </c>
      <c r="C205" s="324" t="s">
        <v>11</v>
      </c>
      <c r="D205" s="332">
        <f>Q45</f>
        <v>25327</v>
      </c>
      <c r="E205" s="47" t="s">
        <v>125</v>
      </c>
      <c r="F205" s="131" t="s">
        <v>146</v>
      </c>
      <c r="G205" s="131" t="s">
        <v>259</v>
      </c>
      <c r="H205" s="88">
        <v>435</v>
      </c>
      <c r="I205" s="89">
        <v>1142537010</v>
      </c>
      <c r="J205" s="90">
        <v>175433720</v>
      </c>
      <c r="K205" s="88">
        <f t="shared" si="46"/>
        <v>1317970730</v>
      </c>
      <c r="L205" s="111">
        <f t="shared" si="45"/>
        <v>3029817.7701149425</v>
      </c>
      <c r="M205" s="241">
        <f>IFERROR(H205/$Q$45,"-")</f>
        <v>1.7175346468195997E-2</v>
      </c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</row>
    <row r="206" spans="1:32" ht="39.950000000000003" customHeight="1">
      <c r="A206" s="26"/>
      <c r="B206" s="322"/>
      <c r="C206" s="325"/>
      <c r="D206" s="333"/>
      <c r="E206" s="39" t="s">
        <v>126</v>
      </c>
      <c r="F206" s="132" t="s">
        <v>147</v>
      </c>
      <c r="G206" s="132" t="s">
        <v>345</v>
      </c>
      <c r="H206" s="40">
        <v>327</v>
      </c>
      <c r="I206" s="41">
        <v>882493210</v>
      </c>
      <c r="J206" s="42">
        <v>235942340</v>
      </c>
      <c r="K206" s="40">
        <f t="shared" si="46"/>
        <v>1118435550</v>
      </c>
      <c r="L206" s="109">
        <f t="shared" si="45"/>
        <v>3420292.2018348626</v>
      </c>
      <c r="M206" s="242">
        <f t="shared" ref="M206:M209" si="48">IFERROR(H206/$Q$45,"-")</f>
        <v>1.2911122517471472E-2</v>
      </c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</row>
    <row r="207" spans="1:32" ht="39.950000000000003" customHeight="1">
      <c r="A207" s="26"/>
      <c r="B207" s="322"/>
      <c r="C207" s="325"/>
      <c r="D207" s="333"/>
      <c r="E207" s="39" t="s">
        <v>128</v>
      </c>
      <c r="F207" s="132" t="s">
        <v>148</v>
      </c>
      <c r="G207" s="132" t="s">
        <v>442</v>
      </c>
      <c r="H207" s="40">
        <v>238</v>
      </c>
      <c r="I207" s="41">
        <v>586017220</v>
      </c>
      <c r="J207" s="42">
        <v>104859620</v>
      </c>
      <c r="K207" s="40">
        <f t="shared" si="46"/>
        <v>690876840</v>
      </c>
      <c r="L207" s="109">
        <f t="shared" si="45"/>
        <v>2902843.8655462186</v>
      </c>
      <c r="M207" s="242">
        <f t="shared" si="48"/>
        <v>9.3970861136336709E-3</v>
      </c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</row>
    <row r="208" spans="1:32" ht="39.950000000000003" customHeight="1">
      <c r="A208" s="26"/>
      <c r="B208" s="322"/>
      <c r="C208" s="325"/>
      <c r="D208" s="333"/>
      <c r="E208" s="39" t="s">
        <v>246</v>
      </c>
      <c r="F208" s="132" t="s">
        <v>247</v>
      </c>
      <c r="G208" s="132" t="s">
        <v>1045</v>
      </c>
      <c r="H208" s="40">
        <v>233</v>
      </c>
      <c r="I208" s="41">
        <v>493673440</v>
      </c>
      <c r="J208" s="42">
        <v>110740460</v>
      </c>
      <c r="K208" s="40">
        <f t="shared" si="46"/>
        <v>604413900</v>
      </c>
      <c r="L208" s="109">
        <f t="shared" si="45"/>
        <v>2594051.0729613733</v>
      </c>
      <c r="M208" s="242">
        <f t="shared" si="48"/>
        <v>9.1996683381371652E-3</v>
      </c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</row>
    <row r="209" spans="1:32" ht="39.950000000000003" customHeight="1" thickBot="1">
      <c r="A209" s="26"/>
      <c r="B209" s="323"/>
      <c r="C209" s="326"/>
      <c r="D209" s="334"/>
      <c r="E209" s="43" t="s">
        <v>127</v>
      </c>
      <c r="F209" s="133" t="s">
        <v>249</v>
      </c>
      <c r="G209" s="133" t="s">
        <v>325</v>
      </c>
      <c r="H209" s="44">
        <v>218</v>
      </c>
      <c r="I209" s="45">
        <v>463742130</v>
      </c>
      <c r="J209" s="46">
        <v>436851620</v>
      </c>
      <c r="K209" s="44">
        <f t="shared" si="46"/>
        <v>900593750</v>
      </c>
      <c r="L209" s="110">
        <f t="shared" si="45"/>
        <v>4131163.990825688</v>
      </c>
      <c r="M209" s="242">
        <f t="shared" si="48"/>
        <v>8.6074150116476483E-3</v>
      </c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</row>
    <row r="210" spans="1:32" ht="39.950000000000003" customHeight="1">
      <c r="A210" s="26"/>
      <c r="B210" s="321">
        <v>42</v>
      </c>
      <c r="C210" s="324" t="s">
        <v>12</v>
      </c>
      <c r="D210" s="332">
        <f>Q46</f>
        <v>66900</v>
      </c>
      <c r="E210" s="47" t="s">
        <v>125</v>
      </c>
      <c r="F210" s="131" t="s">
        <v>146</v>
      </c>
      <c r="G210" s="131" t="s">
        <v>259</v>
      </c>
      <c r="H210" s="88">
        <v>1064</v>
      </c>
      <c r="I210" s="89">
        <v>2615450130</v>
      </c>
      <c r="J210" s="90">
        <v>437336700</v>
      </c>
      <c r="K210" s="88">
        <f t="shared" si="46"/>
        <v>3052786830</v>
      </c>
      <c r="L210" s="111">
        <f t="shared" si="45"/>
        <v>2869160.5545112784</v>
      </c>
      <c r="M210" s="241">
        <f>IFERROR(H210/$Q$46,"-")</f>
        <v>1.5904334828101645E-2</v>
      </c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</row>
    <row r="211" spans="1:32" ht="39.950000000000003" customHeight="1">
      <c r="A211" s="26"/>
      <c r="B211" s="322"/>
      <c r="C211" s="325"/>
      <c r="D211" s="333"/>
      <c r="E211" s="39" t="s">
        <v>126</v>
      </c>
      <c r="F211" s="132" t="s">
        <v>147</v>
      </c>
      <c r="G211" s="132" t="s">
        <v>332</v>
      </c>
      <c r="H211" s="40">
        <v>735</v>
      </c>
      <c r="I211" s="41">
        <v>1904625610</v>
      </c>
      <c r="J211" s="42">
        <v>472643000</v>
      </c>
      <c r="K211" s="40">
        <f t="shared" si="46"/>
        <v>2377268610</v>
      </c>
      <c r="L211" s="109">
        <f t="shared" si="45"/>
        <v>3234379.0612244899</v>
      </c>
      <c r="M211" s="242">
        <f t="shared" ref="M211:M214" si="49">IFERROR(H211/$Q$46,"-")</f>
        <v>1.0986547085201795E-2</v>
      </c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</row>
    <row r="212" spans="1:32" ht="39.950000000000003" customHeight="1">
      <c r="A212" s="26"/>
      <c r="B212" s="322"/>
      <c r="C212" s="325"/>
      <c r="D212" s="333"/>
      <c r="E212" s="39" t="s">
        <v>127</v>
      </c>
      <c r="F212" s="132" t="s">
        <v>249</v>
      </c>
      <c r="G212" s="132" t="s">
        <v>261</v>
      </c>
      <c r="H212" s="40">
        <v>658</v>
      </c>
      <c r="I212" s="41">
        <v>1215453920</v>
      </c>
      <c r="J212" s="42">
        <v>1104913640</v>
      </c>
      <c r="K212" s="40">
        <f t="shared" si="46"/>
        <v>2320367560</v>
      </c>
      <c r="L212" s="109">
        <f t="shared" si="45"/>
        <v>3526394.4680851065</v>
      </c>
      <c r="M212" s="242">
        <f t="shared" si="49"/>
        <v>9.8355754857997017E-3</v>
      </c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</row>
    <row r="213" spans="1:32" ht="39.950000000000003" customHeight="1">
      <c r="A213" s="26"/>
      <c r="B213" s="322"/>
      <c r="C213" s="325"/>
      <c r="D213" s="333"/>
      <c r="E213" s="39" t="s">
        <v>128</v>
      </c>
      <c r="F213" s="132" t="s">
        <v>148</v>
      </c>
      <c r="G213" s="132" t="s">
        <v>302</v>
      </c>
      <c r="H213" s="40">
        <v>587</v>
      </c>
      <c r="I213" s="41">
        <v>1251307170</v>
      </c>
      <c r="J213" s="42">
        <v>317635380</v>
      </c>
      <c r="K213" s="40">
        <f t="shared" si="46"/>
        <v>1568942550</v>
      </c>
      <c r="L213" s="109">
        <f t="shared" si="45"/>
        <v>2672815.2470187396</v>
      </c>
      <c r="M213" s="242">
        <f t="shared" si="49"/>
        <v>8.7742899850523168E-3</v>
      </c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</row>
    <row r="214" spans="1:32" ht="39.950000000000003" customHeight="1" thickBot="1">
      <c r="A214" s="26"/>
      <c r="B214" s="323"/>
      <c r="C214" s="326"/>
      <c r="D214" s="334"/>
      <c r="E214" s="43" t="s">
        <v>150</v>
      </c>
      <c r="F214" s="133" t="s">
        <v>151</v>
      </c>
      <c r="G214" s="133" t="s">
        <v>1046</v>
      </c>
      <c r="H214" s="44">
        <v>533</v>
      </c>
      <c r="I214" s="45">
        <v>1849285870</v>
      </c>
      <c r="J214" s="46">
        <v>159451000</v>
      </c>
      <c r="K214" s="44">
        <f t="shared" si="46"/>
        <v>2008736870</v>
      </c>
      <c r="L214" s="110">
        <f t="shared" si="45"/>
        <v>3768737.0919324579</v>
      </c>
      <c r="M214" s="243">
        <f t="shared" si="49"/>
        <v>7.9671150971599401E-3</v>
      </c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</row>
    <row r="215" spans="1:32" ht="39.950000000000003" customHeight="1">
      <c r="A215" s="26"/>
      <c r="B215" s="321">
        <v>43</v>
      </c>
      <c r="C215" s="324" t="s">
        <v>8</v>
      </c>
      <c r="D215" s="332">
        <f>Q47</f>
        <v>41176</v>
      </c>
      <c r="E215" s="47" t="s">
        <v>125</v>
      </c>
      <c r="F215" s="131" t="s">
        <v>146</v>
      </c>
      <c r="G215" s="131" t="s">
        <v>259</v>
      </c>
      <c r="H215" s="88">
        <v>708</v>
      </c>
      <c r="I215" s="89">
        <v>1905729710</v>
      </c>
      <c r="J215" s="90">
        <v>278416880</v>
      </c>
      <c r="K215" s="88">
        <f t="shared" si="46"/>
        <v>2184146590</v>
      </c>
      <c r="L215" s="111">
        <f t="shared" si="45"/>
        <v>3084952.8107344634</v>
      </c>
      <c r="M215" s="241">
        <f>IFERROR(H215/$Q$47,"-")</f>
        <v>1.7194482222653972E-2</v>
      </c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</row>
    <row r="216" spans="1:32" ht="39.950000000000003" customHeight="1">
      <c r="A216" s="26"/>
      <c r="B216" s="322"/>
      <c r="C216" s="325"/>
      <c r="D216" s="333"/>
      <c r="E216" s="39" t="s">
        <v>126</v>
      </c>
      <c r="F216" s="132" t="s">
        <v>147</v>
      </c>
      <c r="G216" s="132" t="s">
        <v>345</v>
      </c>
      <c r="H216" s="40">
        <v>453</v>
      </c>
      <c r="I216" s="41">
        <v>1145886240</v>
      </c>
      <c r="J216" s="42">
        <v>296495150</v>
      </c>
      <c r="K216" s="40">
        <f t="shared" si="46"/>
        <v>1442381390</v>
      </c>
      <c r="L216" s="109">
        <f t="shared" si="45"/>
        <v>3184064.8785871966</v>
      </c>
      <c r="M216" s="242">
        <f t="shared" ref="M216:M219" si="50">IFERROR(H216/$Q$47,"-")</f>
        <v>1.1001554303477754E-2</v>
      </c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</row>
    <row r="217" spans="1:32" ht="39.950000000000003" customHeight="1">
      <c r="A217" s="26"/>
      <c r="B217" s="322"/>
      <c r="C217" s="325"/>
      <c r="D217" s="333"/>
      <c r="E217" s="39" t="s">
        <v>127</v>
      </c>
      <c r="F217" s="132" t="s">
        <v>249</v>
      </c>
      <c r="G217" s="132" t="s">
        <v>1047</v>
      </c>
      <c r="H217" s="40">
        <v>419</v>
      </c>
      <c r="I217" s="41">
        <v>794249890</v>
      </c>
      <c r="J217" s="42">
        <v>661455030</v>
      </c>
      <c r="K217" s="40">
        <f t="shared" si="46"/>
        <v>1455704920</v>
      </c>
      <c r="L217" s="109">
        <f t="shared" si="45"/>
        <v>3474236.0859188545</v>
      </c>
      <c r="M217" s="242">
        <f t="shared" si="50"/>
        <v>1.0175830580920925E-2</v>
      </c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</row>
    <row r="218" spans="1:32" ht="39.950000000000003" customHeight="1">
      <c r="A218" s="26"/>
      <c r="B218" s="322"/>
      <c r="C218" s="325"/>
      <c r="D218" s="333"/>
      <c r="E218" s="39" t="s">
        <v>128</v>
      </c>
      <c r="F218" s="132" t="s">
        <v>148</v>
      </c>
      <c r="G218" s="132" t="s">
        <v>318</v>
      </c>
      <c r="H218" s="40">
        <v>382</v>
      </c>
      <c r="I218" s="41">
        <v>974865230</v>
      </c>
      <c r="J218" s="42">
        <v>156604100</v>
      </c>
      <c r="K218" s="40">
        <f t="shared" si="46"/>
        <v>1131469330</v>
      </c>
      <c r="L218" s="109">
        <f t="shared" si="45"/>
        <v>2961961.5968586388</v>
      </c>
      <c r="M218" s="242">
        <f t="shared" si="50"/>
        <v>9.2772488828443758E-3</v>
      </c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</row>
    <row r="219" spans="1:32" ht="39.950000000000003" customHeight="1" thickBot="1">
      <c r="A219" s="26"/>
      <c r="B219" s="323"/>
      <c r="C219" s="326"/>
      <c r="D219" s="334"/>
      <c r="E219" s="43" t="s">
        <v>246</v>
      </c>
      <c r="F219" s="133" t="s">
        <v>247</v>
      </c>
      <c r="G219" s="133" t="s">
        <v>1048</v>
      </c>
      <c r="H219" s="44">
        <v>377</v>
      </c>
      <c r="I219" s="45">
        <v>911861170</v>
      </c>
      <c r="J219" s="46">
        <v>151621160</v>
      </c>
      <c r="K219" s="44">
        <f t="shared" si="46"/>
        <v>1063482330</v>
      </c>
      <c r="L219" s="110">
        <f t="shared" si="45"/>
        <v>2820908.0371352783</v>
      </c>
      <c r="M219" s="242">
        <f t="shared" si="50"/>
        <v>9.1558189236448425E-3</v>
      </c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</row>
    <row r="220" spans="1:32" ht="39.950000000000003" customHeight="1">
      <c r="A220" s="26"/>
      <c r="B220" s="321">
        <v>44</v>
      </c>
      <c r="C220" s="324" t="s">
        <v>18</v>
      </c>
      <c r="D220" s="332">
        <f>Q48</f>
        <v>44796</v>
      </c>
      <c r="E220" s="47" t="s">
        <v>125</v>
      </c>
      <c r="F220" s="131" t="s">
        <v>146</v>
      </c>
      <c r="G220" s="131" t="s">
        <v>259</v>
      </c>
      <c r="H220" s="88">
        <v>711</v>
      </c>
      <c r="I220" s="89">
        <v>1881339750</v>
      </c>
      <c r="J220" s="90">
        <v>276265230</v>
      </c>
      <c r="K220" s="88">
        <f t="shared" si="46"/>
        <v>2157604980</v>
      </c>
      <c r="L220" s="111">
        <f t="shared" si="45"/>
        <v>3034606.1603375529</v>
      </c>
      <c r="M220" s="241">
        <f>IFERROR(H220/$Q$48,"-")</f>
        <v>1.5871952852933299E-2</v>
      </c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</row>
    <row r="221" spans="1:32" ht="39.950000000000003" customHeight="1">
      <c r="A221" s="26"/>
      <c r="B221" s="322"/>
      <c r="C221" s="325"/>
      <c r="D221" s="333"/>
      <c r="E221" s="39" t="s">
        <v>246</v>
      </c>
      <c r="F221" s="132" t="s">
        <v>247</v>
      </c>
      <c r="G221" s="132" t="s">
        <v>408</v>
      </c>
      <c r="H221" s="40">
        <v>661</v>
      </c>
      <c r="I221" s="41">
        <v>1943865640</v>
      </c>
      <c r="J221" s="42">
        <v>308262660</v>
      </c>
      <c r="K221" s="40">
        <f t="shared" si="46"/>
        <v>2252128300</v>
      </c>
      <c r="L221" s="109">
        <f t="shared" si="45"/>
        <v>3407153.2526475037</v>
      </c>
      <c r="M221" s="242">
        <f t="shared" ref="M221:M224" si="51">IFERROR(H221/$Q$48,"-")</f>
        <v>1.4755781766229128E-2</v>
      </c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</row>
    <row r="222" spans="1:32" ht="39.950000000000003" customHeight="1">
      <c r="A222" s="26"/>
      <c r="B222" s="322"/>
      <c r="C222" s="325"/>
      <c r="D222" s="333"/>
      <c r="E222" s="39" t="s">
        <v>126</v>
      </c>
      <c r="F222" s="132" t="s">
        <v>147</v>
      </c>
      <c r="G222" s="132" t="s">
        <v>260</v>
      </c>
      <c r="H222" s="40">
        <v>500</v>
      </c>
      <c r="I222" s="41">
        <v>1391833320</v>
      </c>
      <c r="J222" s="42">
        <v>343227670</v>
      </c>
      <c r="K222" s="40">
        <f t="shared" si="46"/>
        <v>1735060990</v>
      </c>
      <c r="L222" s="109">
        <f t="shared" si="45"/>
        <v>3470121.98</v>
      </c>
      <c r="M222" s="242">
        <f t="shared" si="51"/>
        <v>1.1161710867041701E-2</v>
      </c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</row>
    <row r="223" spans="1:32" ht="39.950000000000003" customHeight="1">
      <c r="A223" s="26"/>
      <c r="B223" s="322"/>
      <c r="C223" s="325"/>
      <c r="D223" s="333"/>
      <c r="E223" s="39" t="s">
        <v>127</v>
      </c>
      <c r="F223" s="132" t="s">
        <v>249</v>
      </c>
      <c r="G223" s="132" t="s">
        <v>325</v>
      </c>
      <c r="H223" s="40">
        <v>377</v>
      </c>
      <c r="I223" s="41">
        <v>569462870</v>
      </c>
      <c r="J223" s="42">
        <v>834267410</v>
      </c>
      <c r="K223" s="40">
        <f t="shared" si="46"/>
        <v>1403730280</v>
      </c>
      <c r="L223" s="109">
        <f t="shared" si="45"/>
        <v>3723422.4933687001</v>
      </c>
      <c r="M223" s="242">
        <f t="shared" si="51"/>
        <v>8.4159299937494412E-3</v>
      </c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</row>
    <row r="224" spans="1:32" ht="39.950000000000003" customHeight="1" thickBot="1">
      <c r="A224" s="26"/>
      <c r="B224" s="323"/>
      <c r="C224" s="326"/>
      <c r="D224" s="334"/>
      <c r="E224" s="43" t="s">
        <v>128</v>
      </c>
      <c r="F224" s="133" t="s">
        <v>148</v>
      </c>
      <c r="G224" s="133" t="s">
        <v>1049</v>
      </c>
      <c r="H224" s="44">
        <v>321</v>
      </c>
      <c r="I224" s="45">
        <v>730945850</v>
      </c>
      <c r="J224" s="46">
        <v>179870090</v>
      </c>
      <c r="K224" s="44">
        <f t="shared" si="46"/>
        <v>910815940</v>
      </c>
      <c r="L224" s="110">
        <f t="shared" si="45"/>
        <v>2837432.8348909658</v>
      </c>
      <c r="M224" s="242">
        <f t="shared" si="51"/>
        <v>7.1658183766407715E-3</v>
      </c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</row>
    <row r="225" spans="1:32" ht="39.950000000000003" customHeight="1">
      <c r="A225" s="26"/>
      <c r="B225" s="321">
        <v>45</v>
      </c>
      <c r="C225" s="324" t="s">
        <v>41</v>
      </c>
      <c r="D225" s="332">
        <f>Q49</f>
        <v>15681</v>
      </c>
      <c r="E225" s="47" t="s">
        <v>125</v>
      </c>
      <c r="F225" s="131" t="s">
        <v>146</v>
      </c>
      <c r="G225" s="131" t="s">
        <v>275</v>
      </c>
      <c r="H225" s="88">
        <v>281</v>
      </c>
      <c r="I225" s="89">
        <v>695466570</v>
      </c>
      <c r="J225" s="90">
        <v>104491290</v>
      </c>
      <c r="K225" s="88">
        <f t="shared" si="46"/>
        <v>799957860</v>
      </c>
      <c r="L225" s="111">
        <f t="shared" si="45"/>
        <v>2846825.1245551603</v>
      </c>
      <c r="M225" s="241">
        <f>IFERROR(H225/$Q$49,"-")</f>
        <v>1.7919775524520121E-2</v>
      </c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</row>
    <row r="226" spans="1:32" ht="39.950000000000003" customHeight="1">
      <c r="A226" s="26"/>
      <c r="B226" s="322"/>
      <c r="C226" s="325"/>
      <c r="D226" s="333"/>
      <c r="E226" s="39" t="s">
        <v>150</v>
      </c>
      <c r="F226" s="132" t="s">
        <v>151</v>
      </c>
      <c r="G226" s="132" t="s">
        <v>1050</v>
      </c>
      <c r="H226" s="40">
        <v>189</v>
      </c>
      <c r="I226" s="41">
        <v>766079530</v>
      </c>
      <c r="J226" s="42">
        <v>51117640</v>
      </c>
      <c r="K226" s="40">
        <f t="shared" si="46"/>
        <v>817197170</v>
      </c>
      <c r="L226" s="109">
        <f t="shared" si="45"/>
        <v>4323794.5502645504</v>
      </c>
      <c r="M226" s="242">
        <f t="shared" ref="M226:M229" si="52">IFERROR(H226/$Q$49,"-")</f>
        <v>1.2052802754926343E-2</v>
      </c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</row>
    <row r="227" spans="1:32" ht="39.950000000000003" customHeight="1">
      <c r="A227" s="26"/>
      <c r="B227" s="322"/>
      <c r="C227" s="325"/>
      <c r="D227" s="333"/>
      <c r="E227" s="39" t="s">
        <v>126</v>
      </c>
      <c r="F227" s="132" t="s">
        <v>147</v>
      </c>
      <c r="G227" s="132" t="s">
        <v>365</v>
      </c>
      <c r="H227" s="40">
        <v>171</v>
      </c>
      <c r="I227" s="41">
        <v>542668700</v>
      </c>
      <c r="J227" s="42">
        <v>108297620</v>
      </c>
      <c r="K227" s="40">
        <f t="shared" si="46"/>
        <v>650966320</v>
      </c>
      <c r="L227" s="109">
        <f t="shared" si="45"/>
        <v>3806820.5847953218</v>
      </c>
      <c r="M227" s="242">
        <f t="shared" si="52"/>
        <v>1.0904916778266693E-2</v>
      </c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</row>
    <row r="228" spans="1:32" ht="39.950000000000003" customHeight="1">
      <c r="A228" s="26"/>
      <c r="B228" s="322"/>
      <c r="C228" s="325"/>
      <c r="D228" s="333"/>
      <c r="E228" s="39" t="s">
        <v>246</v>
      </c>
      <c r="F228" s="132" t="s">
        <v>247</v>
      </c>
      <c r="G228" s="132" t="s">
        <v>408</v>
      </c>
      <c r="H228" s="40">
        <v>133</v>
      </c>
      <c r="I228" s="41">
        <v>339343480</v>
      </c>
      <c r="J228" s="42">
        <v>60194900</v>
      </c>
      <c r="K228" s="40">
        <f t="shared" si="46"/>
        <v>399538380</v>
      </c>
      <c r="L228" s="109">
        <f t="shared" si="45"/>
        <v>3004047.9699248122</v>
      </c>
      <c r="M228" s="242">
        <f t="shared" si="52"/>
        <v>8.4816019386518716E-3</v>
      </c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</row>
    <row r="229" spans="1:32" ht="39.950000000000003" customHeight="1" thickBot="1">
      <c r="A229" s="26"/>
      <c r="B229" s="323"/>
      <c r="C229" s="326"/>
      <c r="D229" s="334"/>
      <c r="E229" s="43" t="s">
        <v>127</v>
      </c>
      <c r="F229" s="133" t="s">
        <v>249</v>
      </c>
      <c r="G229" s="133" t="s">
        <v>301</v>
      </c>
      <c r="H229" s="44">
        <v>117</v>
      </c>
      <c r="I229" s="45">
        <v>237439380</v>
      </c>
      <c r="J229" s="46">
        <v>203564070</v>
      </c>
      <c r="K229" s="44">
        <f t="shared" si="46"/>
        <v>441003450</v>
      </c>
      <c r="L229" s="110">
        <f t="shared" si="45"/>
        <v>3769260.2564102565</v>
      </c>
      <c r="M229" s="242">
        <f t="shared" si="52"/>
        <v>7.4612588482877371E-3</v>
      </c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</row>
    <row r="230" spans="1:32" ht="39.950000000000003" customHeight="1">
      <c r="A230" s="26"/>
      <c r="B230" s="321">
        <v>46</v>
      </c>
      <c r="C230" s="324" t="s">
        <v>21</v>
      </c>
      <c r="D230" s="332">
        <f>Q50</f>
        <v>20155</v>
      </c>
      <c r="E230" s="47" t="s">
        <v>125</v>
      </c>
      <c r="F230" s="131" t="s">
        <v>146</v>
      </c>
      <c r="G230" s="131" t="s">
        <v>356</v>
      </c>
      <c r="H230" s="88">
        <v>350</v>
      </c>
      <c r="I230" s="89">
        <v>778578920</v>
      </c>
      <c r="J230" s="90">
        <v>141407950</v>
      </c>
      <c r="K230" s="88">
        <f t="shared" si="46"/>
        <v>919986870</v>
      </c>
      <c r="L230" s="111">
        <f t="shared" si="45"/>
        <v>2628533.9142857143</v>
      </c>
      <c r="M230" s="241">
        <f>IFERROR(H230/$Q$50,"-")</f>
        <v>1.7365418010419249E-2</v>
      </c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</row>
    <row r="231" spans="1:32" ht="39.950000000000003" customHeight="1">
      <c r="A231" s="26"/>
      <c r="B231" s="322"/>
      <c r="C231" s="325"/>
      <c r="D231" s="333"/>
      <c r="E231" s="39" t="s">
        <v>127</v>
      </c>
      <c r="F231" s="132" t="s">
        <v>249</v>
      </c>
      <c r="G231" s="132" t="s">
        <v>305</v>
      </c>
      <c r="H231" s="40">
        <v>211</v>
      </c>
      <c r="I231" s="41">
        <v>370988540</v>
      </c>
      <c r="J231" s="42">
        <v>429876580</v>
      </c>
      <c r="K231" s="40">
        <f t="shared" si="46"/>
        <v>800865120</v>
      </c>
      <c r="L231" s="109">
        <f t="shared" si="45"/>
        <v>3795569.2890995261</v>
      </c>
      <c r="M231" s="242">
        <f t="shared" ref="M231:M234" si="53">IFERROR(H231/$Q$50,"-")</f>
        <v>1.046886628628132E-2</v>
      </c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</row>
    <row r="232" spans="1:32" ht="39.950000000000003" customHeight="1">
      <c r="A232" s="26"/>
      <c r="B232" s="322"/>
      <c r="C232" s="325"/>
      <c r="D232" s="333"/>
      <c r="E232" s="39" t="s">
        <v>126</v>
      </c>
      <c r="F232" s="132" t="s">
        <v>147</v>
      </c>
      <c r="G232" s="132" t="s">
        <v>1051</v>
      </c>
      <c r="H232" s="40">
        <v>198</v>
      </c>
      <c r="I232" s="41">
        <v>626175040</v>
      </c>
      <c r="J232" s="42">
        <v>118314310</v>
      </c>
      <c r="K232" s="40">
        <f t="shared" si="46"/>
        <v>744489350</v>
      </c>
      <c r="L232" s="109">
        <f t="shared" si="45"/>
        <v>3760047.222222222</v>
      </c>
      <c r="M232" s="242">
        <f t="shared" si="53"/>
        <v>9.8238650458943189E-3</v>
      </c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</row>
    <row r="233" spans="1:32" ht="39.950000000000003" customHeight="1">
      <c r="A233" s="26"/>
      <c r="B233" s="322"/>
      <c r="C233" s="325"/>
      <c r="D233" s="333"/>
      <c r="E233" s="39" t="s">
        <v>128</v>
      </c>
      <c r="F233" s="132" t="s">
        <v>148</v>
      </c>
      <c r="G233" s="132" t="s">
        <v>262</v>
      </c>
      <c r="H233" s="40">
        <v>176</v>
      </c>
      <c r="I233" s="41">
        <v>450262890</v>
      </c>
      <c r="J233" s="42">
        <v>80276820</v>
      </c>
      <c r="K233" s="40">
        <f t="shared" si="46"/>
        <v>530539710</v>
      </c>
      <c r="L233" s="109">
        <f t="shared" si="45"/>
        <v>3014430.1704545454</v>
      </c>
      <c r="M233" s="242">
        <f t="shared" si="53"/>
        <v>8.7323244852393952E-3</v>
      </c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</row>
    <row r="234" spans="1:32" ht="39.950000000000003" customHeight="1" thickBot="1">
      <c r="A234" s="26"/>
      <c r="B234" s="323"/>
      <c r="C234" s="326"/>
      <c r="D234" s="334"/>
      <c r="E234" s="43" t="s">
        <v>246</v>
      </c>
      <c r="F234" s="133" t="s">
        <v>247</v>
      </c>
      <c r="G234" s="133" t="s">
        <v>1052</v>
      </c>
      <c r="H234" s="44">
        <v>164</v>
      </c>
      <c r="I234" s="45">
        <v>448632430</v>
      </c>
      <c r="J234" s="46">
        <v>74774140</v>
      </c>
      <c r="K234" s="44">
        <f t="shared" si="46"/>
        <v>523406570</v>
      </c>
      <c r="L234" s="110">
        <f t="shared" si="45"/>
        <v>3191503.4756097561</v>
      </c>
      <c r="M234" s="242">
        <f t="shared" si="53"/>
        <v>8.1369387248821628E-3</v>
      </c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</row>
    <row r="235" spans="1:32" ht="39.950000000000003" customHeight="1">
      <c r="A235" s="26"/>
      <c r="B235" s="321">
        <v>47</v>
      </c>
      <c r="C235" s="324" t="s">
        <v>13</v>
      </c>
      <c r="D235" s="332">
        <f>Q51</f>
        <v>40830</v>
      </c>
      <c r="E235" s="47" t="s">
        <v>125</v>
      </c>
      <c r="F235" s="131" t="s">
        <v>146</v>
      </c>
      <c r="G235" s="131" t="s">
        <v>259</v>
      </c>
      <c r="H235" s="88">
        <v>649</v>
      </c>
      <c r="I235" s="89">
        <v>1521894290</v>
      </c>
      <c r="J235" s="90">
        <v>244467160</v>
      </c>
      <c r="K235" s="88">
        <f t="shared" si="46"/>
        <v>1766361450</v>
      </c>
      <c r="L235" s="111">
        <f t="shared" si="45"/>
        <v>2721666.3328197226</v>
      </c>
      <c r="M235" s="241">
        <f>IFERROR(H235/$Q$51,"-")</f>
        <v>1.5895175116336029E-2</v>
      </c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</row>
    <row r="236" spans="1:32" ht="39.950000000000003" customHeight="1">
      <c r="A236" s="26"/>
      <c r="B236" s="322"/>
      <c r="C236" s="325"/>
      <c r="D236" s="333"/>
      <c r="E236" s="39" t="s">
        <v>126</v>
      </c>
      <c r="F236" s="132" t="s">
        <v>147</v>
      </c>
      <c r="G236" s="132" t="s">
        <v>273</v>
      </c>
      <c r="H236" s="40">
        <v>465</v>
      </c>
      <c r="I236" s="41">
        <v>1252204580</v>
      </c>
      <c r="J236" s="42">
        <v>314281660</v>
      </c>
      <c r="K236" s="40">
        <f t="shared" si="46"/>
        <v>1566486240</v>
      </c>
      <c r="L236" s="109">
        <f t="shared" si="45"/>
        <v>3368787.6129032257</v>
      </c>
      <c r="M236" s="242">
        <f t="shared" ref="M236:M239" si="54">IFERROR(H236/$Q$51,"-")</f>
        <v>1.1388684790595151E-2</v>
      </c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</row>
    <row r="237" spans="1:32" ht="39.950000000000003" customHeight="1">
      <c r="A237" s="26"/>
      <c r="B237" s="322"/>
      <c r="C237" s="325"/>
      <c r="D237" s="333"/>
      <c r="E237" s="39" t="s">
        <v>246</v>
      </c>
      <c r="F237" s="132" t="s">
        <v>247</v>
      </c>
      <c r="G237" s="132" t="s">
        <v>408</v>
      </c>
      <c r="H237" s="40">
        <v>403</v>
      </c>
      <c r="I237" s="41">
        <v>1029830130</v>
      </c>
      <c r="J237" s="42">
        <v>195022170</v>
      </c>
      <c r="K237" s="40">
        <f t="shared" si="46"/>
        <v>1224852300</v>
      </c>
      <c r="L237" s="109">
        <f t="shared" si="45"/>
        <v>3039335.7320099254</v>
      </c>
      <c r="M237" s="242">
        <f t="shared" si="54"/>
        <v>9.8701934851824647E-3</v>
      </c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</row>
    <row r="238" spans="1:32" ht="39.950000000000003" customHeight="1">
      <c r="A238" s="26"/>
      <c r="B238" s="322"/>
      <c r="C238" s="325"/>
      <c r="D238" s="333"/>
      <c r="E238" s="39" t="s">
        <v>127</v>
      </c>
      <c r="F238" s="132" t="s">
        <v>249</v>
      </c>
      <c r="G238" s="132" t="s">
        <v>325</v>
      </c>
      <c r="H238" s="40">
        <v>394</v>
      </c>
      <c r="I238" s="41">
        <v>793990090</v>
      </c>
      <c r="J238" s="42">
        <v>724176800</v>
      </c>
      <c r="K238" s="40">
        <f t="shared" si="46"/>
        <v>1518166890</v>
      </c>
      <c r="L238" s="109">
        <f t="shared" si="45"/>
        <v>3853215.4568527918</v>
      </c>
      <c r="M238" s="242">
        <f t="shared" si="54"/>
        <v>9.6497673279451381E-3</v>
      </c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</row>
    <row r="239" spans="1:32" ht="39.950000000000003" customHeight="1" thickBot="1">
      <c r="A239" s="26"/>
      <c r="B239" s="323"/>
      <c r="C239" s="326"/>
      <c r="D239" s="334"/>
      <c r="E239" s="43" t="s">
        <v>128</v>
      </c>
      <c r="F239" s="133" t="s">
        <v>148</v>
      </c>
      <c r="G239" s="133" t="s">
        <v>262</v>
      </c>
      <c r="H239" s="44">
        <v>356</v>
      </c>
      <c r="I239" s="45">
        <v>918799380</v>
      </c>
      <c r="J239" s="46">
        <v>174305800</v>
      </c>
      <c r="K239" s="44">
        <f t="shared" si="46"/>
        <v>1093105180</v>
      </c>
      <c r="L239" s="110">
        <f t="shared" si="45"/>
        <v>3070520.1685393257</v>
      </c>
      <c r="M239" s="242">
        <f t="shared" si="54"/>
        <v>8.7190791084986521E-3</v>
      </c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</row>
    <row r="240" spans="1:32" ht="39.950000000000003" customHeight="1">
      <c r="A240" s="26"/>
      <c r="B240" s="321">
        <v>48</v>
      </c>
      <c r="C240" s="324" t="s">
        <v>22</v>
      </c>
      <c r="D240" s="332">
        <f>Q52</f>
        <v>21923</v>
      </c>
      <c r="E240" s="47" t="s">
        <v>125</v>
      </c>
      <c r="F240" s="131" t="s">
        <v>146</v>
      </c>
      <c r="G240" s="131" t="s">
        <v>259</v>
      </c>
      <c r="H240" s="88">
        <v>283</v>
      </c>
      <c r="I240" s="89">
        <v>726363000</v>
      </c>
      <c r="J240" s="90">
        <v>101116410</v>
      </c>
      <c r="K240" s="88">
        <f t="shared" si="46"/>
        <v>827479410</v>
      </c>
      <c r="L240" s="111">
        <f t="shared" si="45"/>
        <v>2923955.5123674911</v>
      </c>
      <c r="M240" s="241">
        <f>IFERROR(H240/$Q$52,"-")</f>
        <v>1.2908817223920083E-2</v>
      </c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</row>
    <row r="241" spans="1:32" ht="39.950000000000003" customHeight="1">
      <c r="A241" s="26"/>
      <c r="B241" s="322"/>
      <c r="C241" s="325"/>
      <c r="D241" s="333"/>
      <c r="E241" s="39" t="s">
        <v>126</v>
      </c>
      <c r="F241" s="132" t="s">
        <v>147</v>
      </c>
      <c r="G241" s="132" t="s">
        <v>332</v>
      </c>
      <c r="H241" s="40">
        <v>245</v>
      </c>
      <c r="I241" s="41">
        <v>679802460</v>
      </c>
      <c r="J241" s="42">
        <v>163357010</v>
      </c>
      <c r="K241" s="40">
        <f t="shared" si="46"/>
        <v>843159470</v>
      </c>
      <c r="L241" s="109">
        <f t="shared" si="45"/>
        <v>3441467.224489796</v>
      </c>
      <c r="M241" s="242">
        <f t="shared" ref="M241:M244" si="55">IFERROR(H241/$Q$52,"-")</f>
        <v>1.1175477808694066E-2</v>
      </c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</row>
    <row r="242" spans="1:32" ht="39.950000000000003" customHeight="1">
      <c r="A242" s="26"/>
      <c r="B242" s="322"/>
      <c r="C242" s="325"/>
      <c r="D242" s="333"/>
      <c r="E242" s="39" t="s">
        <v>127</v>
      </c>
      <c r="F242" s="132" t="s">
        <v>249</v>
      </c>
      <c r="G242" s="132" t="s">
        <v>305</v>
      </c>
      <c r="H242" s="40">
        <v>234</v>
      </c>
      <c r="I242" s="41">
        <v>425142690</v>
      </c>
      <c r="J242" s="42">
        <v>422037730</v>
      </c>
      <c r="K242" s="40">
        <f t="shared" si="46"/>
        <v>847180420</v>
      </c>
      <c r="L242" s="109">
        <f t="shared" si="45"/>
        <v>3620429.1452991455</v>
      </c>
      <c r="M242" s="242">
        <f t="shared" si="55"/>
        <v>1.067372166218127E-2</v>
      </c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</row>
    <row r="243" spans="1:32" ht="39.950000000000003" customHeight="1">
      <c r="A243" s="26"/>
      <c r="B243" s="322"/>
      <c r="C243" s="325"/>
      <c r="D243" s="333"/>
      <c r="E243" s="39" t="s">
        <v>246</v>
      </c>
      <c r="F243" s="132" t="s">
        <v>247</v>
      </c>
      <c r="G243" s="132" t="s">
        <v>1048</v>
      </c>
      <c r="H243" s="40">
        <v>219</v>
      </c>
      <c r="I243" s="41">
        <v>476178250</v>
      </c>
      <c r="J243" s="42">
        <v>76024930</v>
      </c>
      <c r="K243" s="40">
        <f t="shared" si="46"/>
        <v>552203180</v>
      </c>
      <c r="L243" s="109">
        <f t="shared" si="45"/>
        <v>2521475.7077625571</v>
      </c>
      <c r="M243" s="242">
        <f t="shared" si="55"/>
        <v>9.9895087351183683E-3</v>
      </c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</row>
    <row r="244" spans="1:32" ht="39.950000000000003" customHeight="1" thickBot="1">
      <c r="A244" s="26"/>
      <c r="B244" s="323"/>
      <c r="C244" s="326"/>
      <c r="D244" s="334"/>
      <c r="E244" s="43" t="s">
        <v>150</v>
      </c>
      <c r="F244" s="133" t="s">
        <v>151</v>
      </c>
      <c r="G244" s="133" t="s">
        <v>1053</v>
      </c>
      <c r="H244" s="44">
        <v>172</v>
      </c>
      <c r="I244" s="45">
        <v>644110350</v>
      </c>
      <c r="J244" s="46">
        <v>44842630</v>
      </c>
      <c r="K244" s="44">
        <f t="shared" si="46"/>
        <v>688952980</v>
      </c>
      <c r="L244" s="110">
        <f t="shared" si="45"/>
        <v>4005540.581395349</v>
      </c>
      <c r="M244" s="243">
        <f t="shared" si="55"/>
        <v>7.8456415636546095E-3</v>
      </c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</row>
    <row r="245" spans="1:32" ht="39.950000000000003" customHeight="1">
      <c r="A245" s="26"/>
      <c r="B245" s="321">
        <v>49</v>
      </c>
      <c r="C245" s="324" t="s">
        <v>23</v>
      </c>
      <c r="D245" s="332">
        <f>Q53</f>
        <v>21943</v>
      </c>
      <c r="E245" s="47" t="s">
        <v>125</v>
      </c>
      <c r="F245" s="131" t="s">
        <v>146</v>
      </c>
      <c r="G245" s="131" t="s">
        <v>259</v>
      </c>
      <c r="H245" s="88">
        <v>353</v>
      </c>
      <c r="I245" s="89">
        <v>816837780</v>
      </c>
      <c r="J245" s="90">
        <v>136095000</v>
      </c>
      <c r="K245" s="88">
        <f t="shared" si="46"/>
        <v>952932780</v>
      </c>
      <c r="L245" s="111">
        <f t="shared" si="45"/>
        <v>2699526.2889518412</v>
      </c>
      <c r="M245" s="241">
        <f>IFERROR(H245/$Q$53,"-")</f>
        <v>1.6087134849382491E-2</v>
      </c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</row>
    <row r="246" spans="1:32" ht="39.950000000000003" customHeight="1">
      <c r="A246" s="26"/>
      <c r="B246" s="322"/>
      <c r="C246" s="325"/>
      <c r="D246" s="333"/>
      <c r="E246" s="39" t="s">
        <v>126</v>
      </c>
      <c r="F246" s="132" t="s">
        <v>147</v>
      </c>
      <c r="G246" s="132" t="s">
        <v>260</v>
      </c>
      <c r="H246" s="40">
        <v>221</v>
      </c>
      <c r="I246" s="41">
        <v>581721250</v>
      </c>
      <c r="J246" s="42">
        <v>123343540</v>
      </c>
      <c r="K246" s="40">
        <f t="shared" si="46"/>
        <v>705064790</v>
      </c>
      <c r="L246" s="109">
        <f t="shared" si="45"/>
        <v>3190338.4162895926</v>
      </c>
      <c r="M246" s="242">
        <f t="shared" ref="M246:M249" si="56">IFERROR(H246/$Q$53,"-")</f>
        <v>1.0071549013352778E-2</v>
      </c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</row>
    <row r="247" spans="1:32" ht="39.950000000000003" customHeight="1">
      <c r="A247" s="26"/>
      <c r="B247" s="322"/>
      <c r="C247" s="325"/>
      <c r="D247" s="333"/>
      <c r="E247" s="39" t="s">
        <v>127</v>
      </c>
      <c r="F247" s="132" t="s">
        <v>249</v>
      </c>
      <c r="G247" s="132" t="s">
        <v>325</v>
      </c>
      <c r="H247" s="40">
        <v>196</v>
      </c>
      <c r="I247" s="41">
        <v>363197410</v>
      </c>
      <c r="J247" s="42">
        <v>345518410</v>
      </c>
      <c r="K247" s="40">
        <f t="shared" si="46"/>
        <v>708715820</v>
      </c>
      <c r="L247" s="109">
        <f t="shared" si="45"/>
        <v>3615897.0408163266</v>
      </c>
      <c r="M247" s="242">
        <f t="shared" si="56"/>
        <v>8.9322335141047253E-3</v>
      </c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</row>
    <row r="248" spans="1:32" ht="39.950000000000003" customHeight="1">
      <c r="A248" s="26"/>
      <c r="B248" s="322"/>
      <c r="C248" s="325"/>
      <c r="D248" s="333"/>
      <c r="E248" s="39" t="s">
        <v>246</v>
      </c>
      <c r="F248" s="132" t="s">
        <v>247</v>
      </c>
      <c r="G248" s="132" t="s">
        <v>1030</v>
      </c>
      <c r="H248" s="40">
        <v>172</v>
      </c>
      <c r="I248" s="41">
        <v>350399310</v>
      </c>
      <c r="J248" s="42">
        <v>81037050</v>
      </c>
      <c r="K248" s="40">
        <f t="shared" si="46"/>
        <v>431436360</v>
      </c>
      <c r="L248" s="109">
        <f t="shared" si="45"/>
        <v>2508350.9302325579</v>
      </c>
      <c r="M248" s="242">
        <f t="shared" si="56"/>
        <v>7.8384906348265958E-3</v>
      </c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</row>
    <row r="249" spans="1:32" ht="39.950000000000003" customHeight="1" thickBot="1">
      <c r="A249" s="26"/>
      <c r="B249" s="323"/>
      <c r="C249" s="326"/>
      <c r="D249" s="334"/>
      <c r="E249" s="43" t="s">
        <v>179</v>
      </c>
      <c r="F249" s="133" t="s">
        <v>180</v>
      </c>
      <c r="G249" s="133" t="s">
        <v>1054</v>
      </c>
      <c r="H249" s="44">
        <v>150</v>
      </c>
      <c r="I249" s="45">
        <v>251032640</v>
      </c>
      <c r="J249" s="46">
        <v>63668120</v>
      </c>
      <c r="K249" s="44">
        <f t="shared" si="46"/>
        <v>314700760</v>
      </c>
      <c r="L249" s="110">
        <f t="shared" si="45"/>
        <v>2098005.0666666669</v>
      </c>
      <c r="M249" s="243">
        <f t="shared" si="56"/>
        <v>6.8358929954883104E-3</v>
      </c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</row>
    <row r="250" spans="1:32" ht="39.950000000000003" customHeight="1">
      <c r="A250" s="26"/>
      <c r="B250" s="321">
        <v>50</v>
      </c>
      <c r="C250" s="324" t="s">
        <v>14</v>
      </c>
      <c r="D250" s="332">
        <f>Q54</f>
        <v>19908</v>
      </c>
      <c r="E250" s="47" t="s">
        <v>125</v>
      </c>
      <c r="F250" s="131" t="s">
        <v>146</v>
      </c>
      <c r="G250" s="131" t="s">
        <v>259</v>
      </c>
      <c r="H250" s="88">
        <v>280</v>
      </c>
      <c r="I250" s="89">
        <v>718671720</v>
      </c>
      <c r="J250" s="90">
        <v>89568090</v>
      </c>
      <c r="K250" s="88">
        <f t="shared" si="46"/>
        <v>808239810</v>
      </c>
      <c r="L250" s="111">
        <f t="shared" si="45"/>
        <v>2886570.75</v>
      </c>
      <c r="M250" s="241">
        <f>IFERROR(H250/$Q$54,"-")</f>
        <v>1.4064697609001406E-2</v>
      </c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</row>
    <row r="251" spans="1:32" ht="39.950000000000003" customHeight="1">
      <c r="A251" s="26"/>
      <c r="B251" s="322"/>
      <c r="C251" s="325"/>
      <c r="D251" s="333"/>
      <c r="E251" s="39" t="s">
        <v>126</v>
      </c>
      <c r="F251" s="132" t="s">
        <v>147</v>
      </c>
      <c r="G251" s="132" t="s">
        <v>313</v>
      </c>
      <c r="H251" s="40">
        <v>229</v>
      </c>
      <c r="I251" s="41">
        <v>648804340</v>
      </c>
      <c r="J251" s="42">
        <v>127677860</v>
      </c>
      <c r="K251" s="40">
        <f t="shared" si="46"/>
        <v>776482200</v>
      </c>
      <c r="L251" s="109">
        <f t="shared" si="45"/>
        <v>3390751.9650655021</v>
      </c>
      <c r="M251" s="245">
        <f t="shared" ref="M251:M254" si="57">IFERROR(H251/$Q$54,"-")</f>
        <v>1.1502913401647578E-2</v>
      </c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</row>
    <row r="252" spans="1:32" ht="39.950000000000003" customHeight="1">
      <c r="A252" s="26"/>
      <c r="B252" s="322"/>
      <c r="C252" s="325"/>
      <c r="D252" s="333"/>
      <c r="E252" s="39" t="s">
        <v>246</v>
      </c>
      <c r="F252" s="132" t="s">
        <v>247</v>
      </c>
      <c r="G252" s="132" t="s">
        <v>444</v>
      </c>
      <c r="H252" s="40">
        <v>204</v>
      </c>
      <c r="I252" s="41">
        <v>631685140</v>
      </c>
      <c r="J252" s="42">
        <v>89177530</v>
      </c>
      <c r="K252" s="40">
        <f t="shared" si="46"/>
        <v>720862670</v>
      </c>
      <c r="L252" s="109">
        <f t="shared" si="45"/>
        <v>3533640.5392156863</v>
      </c>
      <c r="M252" s="242">
        <f t="shared" si="57"/>
        <v>1.0247136829415311E-2</v>
      </c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</row>
    <row r="253" spans="1:32" ht="39.950000000000003" customHeight="1">
      <c r="A253" s="26"/>
      <c r="B253" s="322"/>
      <c r="C253" s="325"/>
      <c r="D253" s="333"/>
      <c r="E253" s="39" t="s">
        <v>182</v>
      </c>
      <c r="F253" s="132" t="s">
        <v>183</v>
      </c>
      <c r="G253" s="132" t="s">
        <v>1055</v>
      </c>
      <c r="H253" s="40">
        <v>185</v>
      </c>
      <c r="I253" s="41">
        <v>332599800</v>
      </c>
      <c r="J253" s="42">
        <v>92170150</v>
      </c>
      <c r="K253" s="40">
        <f t="shared" si="46"/>
        <v>424769950</v>
      </c>
      <c r="L253" s="109">
        <f t="shared" si="45"/>
        <v>2296053.7837837837</v>
      </c>
      <c r="M253" s="242">
        <f t="shared" si="57"/>
        <v>9.2927466345187858E-3</v>
      </c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</row>
    <row r="254" spans="1:32" ht="39.950000000000003" customHeight="1" thickBot="1">
      <c r="A254" s="26"/>
      <c r="B254" s="323"/>
      <c r="C254" s="326"/>
      <c r="D254" s="334"/>
      <c r="E254" s="43" t="s">
        <v>127</v>
      </c>
      <c r="F254" s="133" t="s">
        <v>249</v>
      </c>
      <c r="G254" s="133" t="s">
        <v>325</v>
      </c>
      <c r="H254" s="44">
        <v>172</v>
      </c>
      <c r="I254" s="45">
        <v>281317750</v>
      </c>
      <c r="J254" s="46">
        <v>370225240</v>
      </c>
      <c r="K254" s="44">
        <f t="shared" si="46"/>
        <v>651542990</v>
      </c>
      <c r="L254" s="110">
        <f t="shared" si="45"/>
        <v>3788040.6395348837</v>
      </c>
      <c r="M254" s="243">
        <f t="shared" si="57"/>
        <v>8.6397428169580071E-3</v>
      </c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</row>
    <row r="255" spans="1:32" ht="39.950000000000003" customHeight="1">
      <c r="A255" s="26"/>
      <c r="B255" s="321">
        <v>51</v>
      </c>
      <c r="C255" s="324" t="s">
        <v>42</v>
      </c>
      <c r="D255" s="332">
        <f>Q55</f>
        <v>26891</v>
      </c>
      <c r="E255" s="47" t="s">
        <v>125</v>
      </c>
      <c r="F255" s="131" t="s">
        <v>146</v>
      </c>
      <c r="G255" s="131" t="s">
        <v>259</v>
      </c>
      <c r="H255" s="88">
        <v>452</v>
      </c>
      <c r="I255" s="89">
        <v>1251769490</v>
      </c>
      <c r="J255" s="90">
        <v>150921270</v>
      </c>
      <c r="K255" s="88">
        <f t="shared" si="46"/>
        <v>1402690760</v>
      </c>
      <c r="L255" s="111">
        <f t="shared" si="45"/>
        <v>3103298.1415929203</v>
      </c>
      <c r="M255" s="241">
        <f>IFERROR(H255/$Q$55,"-")</f>
        <v>1.6808597672083595E-2</v>
      </c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</row>
    <row r="256" spans="1:32" ht="39.950000000000003" customHeight="1">
      <c r="A256" s="26"/>
      <c r="B256" s="322"/>
      <c r="C256" s="325"/>
      <c r="D256" s="333"/>
      <c r="E256" s="39" t="s">
        <v>126</v>
      </c>
      <c r="F256" s="132" t="s">
        <v>147</v>
      </c>
      <c r="G256" s="132" t="s">
        <v>1056</v>
      </c>
      <c r="H256" s="40">
        <v>264</v>
      </c>
      <c r="I256" s="41">
        <v>796469210</v>
      </c>
      <c r="J256" s="42">
        <v>168266480</v>
      </c>
      <c r="K256" s="40">
        <f t="shared" si="46"/>
        <v>964735690</v>
      </c>
      <c r="L256" s="109">
        <f t="shared" si="45"/>
        <v>3654301.856060606</v>
      </c>
      <c r="M256" s="242">
        <f t="shared" ref="M256:M259" si="58">IFERROR(H256/$Q$55,"-")</f>
        <v>9.817411029712543E-3</v>
      </c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</row>
    <row r="257" spans="1:32" ht="39.950000000000003" customHeight="1">
      <c r="A257" s="26"/>
      <c r="B257" s="322"/>
      <c r="C257" s="325"/>
      <c r="D257" s="333"/>
      <c r="E257" s="39" t="s">
        <v>150</v>
      </c>
      <c r="F257" s="132" t="s">
        <v>151</v>
      </c>
      <c r="G257" s="132" t="s">
        <v>427</v>
      </c>
      <c r="H257" s="40">
        <v>262</v>
      </c>
      <c r="I257" s="41">
        <v>1065518200</v>
      </c>
      <c r="J257" s="42">
        <v>73860590</v>
      </c>
      <c r="K257" s="40">
        <f t="shared" si="46"/>
        <v>1139378790</v>
      </c>
      <c r="L257" s="109">
        <f t="shared" si="45"/>
        <v>4348774.0076335873</v>
      </c>
      <c r="M257" s="242">
        <f t="shared" si="58"/>
        <v>9.743036703729873E-3</v>
      </c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</row>
    <row r="258" spans="1:32" ht="39.950000000000003" customHeight="1">
      <c r="A258" s="26"/>
      <c r="B258" s="322"/>
      <c r="C258" s="325"/>
      <c r="D258" s="333"/>
      <c r="E258" s="39" t="s">
        <v>246</v>
      </c>
      <c r="F258" s="132" t="s">
        <v>247</v>
      </c>
      <c r="G258" s="132" t="s">
        <v>408</v>
      </c>
      <c r="H258" s="40">
        <v>260</v>
      </c>
      <c r="I258" s="41">
        <v>485852020</v>
      </c>
      <c r="J258" s="42">
        <v>108658440</v>
      </c>
      <c r="K258" s="40">
        <f t="shared" si="46"/>
        <v>594510460</v>
      </c>
      <c r="L258" s="109">
        <f t="shared" si="45"/>
        <v>2286578.6923076925</v>
      </c>
      <c r="M258" s="242">
        <f t="shared" si="58"/>
        <v>9.6686623777472013E-3</v>
      </c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</row>
    <row r="259" spans="1:32" ht="39.950000000000003" customHeight="1" thickBot="1">
      <c r="A259" s="26"/>
      <c r="B259" s="323"/>
      <c r="C259" s="326"/>
      <c r="D259" s="334"/>
      <c r="E259" s="43" t="s">
        <v>127</v>
      </c>
      <c r="F259" s="133" t="s">
        <v>249</v>
      </c>
      <c r="G259" s="133" t="s">
        <v>305</v>
      </c>
      <c r="H259" s="44">
        <v>234</v>
      </c>
      <c r="I259" s="45">
        <v>404819050</v>
      </c>
      <c r="J259" s="46">
        <v>447107340</v>
      </c>
      <c r="K259" s="44">
        <f t="shared" si="46"/>
        <v>851926390</v>
      </c>
      <c r="L259" s="110">
        <f t="shared" si="45"/>
        <v>3640711.0683760685</v>
      </c>
      <c r="M259" s="242">
        <f t="shared" si="58"/>
        <v>8.701796139972481E-3</v>
      </c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</row>
    <row r="260" spans="1:32" ht="39.950000000000003" customHeight="1">
      <c r="A260" s="26"/>
      <c r="B260" s="321">
        <v>52</v>
      </c>
      <c r="C260" s="324" t="s">
        <v>4</v>
      </c>
      <c r="D260" s="332">
        <f>Q56</f>
        <v>21754</v>
      </c>
      <c r="E260" s="47" t="s">
        <v>246</v>
      </c>
      <c r="F260" s="131" t="s">
        <v>247</v>
      </c>
      <c r="G260" s="131" t="s">
        <v>444</v>
      </c>
      <c r="H260" s="88">
        <v>338</v>
      </c>
      <c r="I260" s="89">
        <v>771188430</v>
      </c>
      <c r="J260" s="90">
        <v>156302550</v>
      </c>
      <c r="K260" s="88">
        <f t="shared" si="46"/>
        <v>927490980</v>
      </c>
      <c r="L260" s="111">
        <f t="shared" si="45"/>
        <v>2744056.153846154</v>
      </c>
      <c r="M260" s="241">
        <f>IFERROR(H260/$Q$56,"-")</f>
        <v>1.5537372437252919E-2</v>
      </c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</row>
    <row r="261" spans="1:32" ht="39.950000000000003" customHeight="1">
      <c r="A261" s="26"/>
      <c r="B261" s="322"/>
      <c r="C261" s="325"/>
      <c r="D261" s="333"/>
      <c r="E261" s="39" t="s">
        <v>125</v>
      </c>
      <c r="F261" s="132" t="s">
        <v>146</v>
      </c>
      <c r="G261" s="132" t="s">
        <v>259</v>
      </c>
      <c r="H261" s="40">
        <v>328</v>
      </c>
      <c r="I261" s="41">
        <v>913876820</v>
      </c>
      <c r="J261" s="42">
        <v>126674530</v>
      </c>
      <c r="K261" s="40">
        <f t="shared" si="46"/>
        <v>1040551350</v>
      </c>
      <c r="L261" s="109">
        <f t="shared" ref="L261:L324" si="59">IFERROR(K261/H261,"-")</f>
        <v>3172412.6524390243</v>
      </c>
      <c r="M261" s="242">
        <f t="shared" ref="M261:M264" si="60">IFERROR(H261/$Q$56,"-")</f>
        <v>1.5077686862186265E-2</v>
      </c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</row>
    <row r="262" spans="1:32" ht="39.950000000000003" customHeight="1">
      <c r="A262" s="26"/>
      <c r="B262" s="322"/>
      <c r="C262" s="325"/>
      <c r="D262" s="333"/>
      <c r="E262" s="39" t="s">
        <v>127</v>
      </c>
      <c r="F262" s="132" t="s">
        <v>249</v>
      </c>
      <c r="G262" s="132" t="s">
        <v>415</v>
      </c>
      <c r="H262" s="40">
        <v>263</v>
      </c>
      <c r="I262" s="41">
        <v>607274870</v>
      </c>
      <c r="J262" s="42">
        <v>431747950</v>
      </c>
      <c r="K262" s="40">
        <f t="shared" ref="K262:K325" si="61">SUM(I262:J262)</f>
        <v>1039022820</v>
      </c>
      <c r="L262" s="109">
        <f t="shared" si="59"/>
        <v>3950657.1102661598</v>
      </c>
      <c r="M262" s="242">
        <f t="shared" si="60"/>
        <v>1.208973062425301E-2</v>
      </c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</row>
    <row r="263" spans="1:32" ht="39.950000000000003" customHeight="1">
      <c r="A263" s="26"/>
      <c r="B263" s="322"/>
      <c r="C263" s="325"/>
      <c r="D263" s="333"/>
      <c r="E263" s="39" t="s">
        <v>126</v>
      </c>
      <c r="F263" s="132" t="s">
        <v>147</v>
      </c>
      <c r="G263" s="132" t="s">
        <v>364</v>
      </c>
      <c r="H263" s="40">
        <v>232</v>
      </c>
      <c r="I263" s="41">
        <v>660648560</v>
      </c>
      <c r="J263" s="42">
        <v>132837420</v>
      </c>
      <c r="K263" s="40">
        <f t="shared" si="61"/>
        <v>793485980</v>
      </c>
      <c r="L263" s="109">
        <f t="shared" si="59"/>
        <v>3420198.1896551726</v>
      </c>
      <c r="M263" s="242">
        <f t="shared" si="60"/>
        <v>1.0664705341546381E-2</v>
      </c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</row>
    <row r="264" spans="1:32" ht="39.950000000000003" customHeight="1" thickBot="1">
      <c r="A264" s="26"/>
      <c r="B264" s="323"/>
      <c r="C264" s="326"/>
      <c r="D264" s="334"/>
      <c r="E264" s="43" t="s">
        <v>128</v>
      </c>
      <c r="F264" s="133" t="s">
        <v>148</v>
      </c>
      <c r="G264" s="133" t="s">
        <v>1040</v>
      </c>
      <c r="H264" s="44">
        <v>210</v>
      </c>
      <c r="I264" s="45">
        <v>508743910</v>
      </c>
      <c r="J264" s="46">
        <v>121560180</v>
      </c>
      <c r="K264" s="44">
        <f t="shared" si="61"/>
        <v>630304090</v>
      </c>
      <c r="L264" s="110">
        <f t="shared" si="59"/>
        <v>3001448.0476190476</v>
      </c>
      <c r="M264" s="242">
        <f t="shared" si="60"/>
        <v>9.6533970763997418E-3</v>
      </c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</row>
    <row r="265" spans="1:32" ht="39.950000000000003" customHeight="1">
      <c r="A265" s="26"/>
      <c r="B265" s="321">
        <v>53</v>
      </c>
      <c r="C265" s="324" t="s">
        <v>19</v>
      </c>
      <c r="D265" s="332">
        <f>Q57</f>
        <v>12051</v>
      </c>
      <c r="E265" s="47" t="s">
        <v>125</v>
      </c>
      <c r="F265" s="131" t="s">
        <v>146</v>
      </c>
      <c r="G265" s="131" t="s">
        <v>356</v>
      </c>
      <c r="H265" s="88">
        <v>181</v>
      </c>
      <c r="I265" s="89">
        <v>395554900</v>
      </c>
      <c r="J265" s="90">
        <v>81168990</v>
      </c>
      <c r="K265" s="88">
        <f t="shared" si="61"/>
        <v>476723890</v>
      </c>
      <c r="L265" s="111">
        <f t="shared" si="59"/>
        <v>2633833.6464088396</v>
      </c>
      <c r="M265" s="241">
        <f>IFERROR(H265/$Q$57,"-")</f>
        <v>1.5019500456393661E-2</v>
      </c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</row>
    <row r="266" spans="1:32" ht="39.950000000000003" customHeight="1">
      <c r="A266" s="26"/>
      <c r="B266" s="322"/>
      <c r="C266" s="325"/>
      <c r="D266" s="333"/>
      <c r="E266" s="39" t="s">
        <v>126</v>
      </c>
      <c r="F266" s="132" t="s">
        <v>147</v>
      </c>
      <c r="G266" s="132" t="s">
        <v>293</v>
      </c>
      <c r="H266" s="40">
        <v>131</v>
      </c>
      <c r="I266" s="41">
        <v>367796420</v>
      </c>
      <c r="J266" s="42">
        <v>65651930</v>
      </c>
      <c r="K266" s="40">
        <f t="shared" si="61"/>
        <v>433448350</v>
      </c>
      <c r="L266" s="109">
        <f t="shared" si="59"/>
        <v>3308766.0305343512</v>
      </c>
      <c r="M266" s="242">
        <f t="shared" ref="M266:M269" si="62">IFERROR(H266/$Q$57,"-")</f>
        <v>1.0870467181146792E-2</v>
      </c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</row>
    <row r="267" spans="1:32" ht="39.950000000000003" customHeight="1">
      <c r="A267" s="26"/>
      <c r="B267" s="322"/>
      <c r="C267" s="325"/>
      <c r="D267" s="333"/>
      <c r="E267" s="39" t="s">
        <v>127</v>
      </c>
      <c r="F267" s="132" t="s">
        <v>249</v>
      </c>
      <c r="G267" s="132" t="s">
        <v>305</v>
      </c>
      <c r="H267" s="40">
        <v>128</v>
      </c>
      <c r="I267" s="41">
        <v>251573830</v>
      </c>
      <c r="J267" s="42">
        <v>272433610</v>
      </c>
      <c r="K267" s="40">
        <f t="shared" si="61"/>
        <v>524007440</v>
      </c>
      <c r="L267" s="109">
        <f t="shared" si="59"/>
        <v>4093808.125</v>
      </c>
      <c r="M267" s="242">
        <f t="shared" si="62"/>
        <v>1.0621525184631981E-2</v>
      </c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</row>
    <row r="268" spans="1:32" ht="39.950000000000003" customHeight="1">
      <c r="A268" s="26"/>
      <c r="B268" s="322"/>
      <c r="C268" s="325"/>
      <c r="D268" s="333"/>
      <c r="E268" s="39" t="s">
        <v>246</v>
      </c>
      <c r="F268" s="132" t="s">
        <v>247</v>
      </c>
      <c r="G268" s="132" t="s">
        <v>408</v>
      </c>
      <c r="H268" s="40">
        <v>108</v>
      </c>
      <c r="I268" s="41">
        <v>283919790</v>
      </c>
      <c r="J268" s="42">
        <v>44410280</v>
      </c>
      <c r="K268" s="40">
        <f t="shared" si="61"/>
        <v>328330070</v>
      </c>
      <c r="L268" s="109">
        <f t="shared" si="59"/>
        <v>3040093.2407407407</v>
      </c>
      <c r="M268" s="242">
        <f t="shared" si="62"/>
        <v>8.9619118745332335E-3</v>
      </c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</row>
    <row r="269" spans="1:32" ht="39.950000000000003" customHeight="1" thickBot="1">
      <c r="A269" s="26"/>
      <c r="B269" s="323"/>
      <c r="C269" s="326"/>
      <c r="D269" s="334"/>
      <c r="E269" s="43" t="s">
        <v>128</v>
      </c>
      <c r="F269" s="133" t="s">
        <v>148</v>
      </c>
      <c r="G269" s="133" t="s">
        <v>1049</v>
      </c>
      <c r="H269" s="44">
        <v>99</v>
      </c>
      <c r="I269" s="45">
        <v>228797650</v>
      </c>
      <c r="J269" s="46">
        <v>44859450</v>
      </c>
      <c r="K269" s="44">
        <f t="shared" si="61"/>
        <v>273657100</v>
      </c>
      <c r="L269" s="110">
        <f t="shared" si="59"/>
        <v>2764213.1313131312</v>
      </c>
      <c r="M269" s="242">
        <f t="shared" si="62"/>
        <v>8.215085884988798E-3</v>
      </c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</row>
    <row r="270" spans="1:32" ht="39.950000000000003" customHeight="1">
      <c r="A270" s="26"/>
      <c r="B270" s="321">
        <v>54</v>
      </c>
      <c r="C270" s="324" t="s">
        <v>24</v>
      </c>
      <c r="D270" s="332">
        <f>Q58</f>
        <v>20276</v>
      </c>
      <c r="E270" s="47" t="s">
        <v>125</v>
      </c>
      <c r="F270" s="131" t="s">
        <v>146</v>
      </c>
      <c r="G270" s="131" t="s">
        <v>430</v>
      </c>
      <c r="H270" s="88">
        <v>345</v>
      </c>
      <c r="I270" s="89">
        <v>818397140</v>
      </c>
      <c r="J270" s="90">
        <v>131740070</v>
      </c>
      <c r="K270" s="88">
        <f t="shared" si="61"/>
        <v>950137210</v>
      </c>
      <c r="L270" s="111">
        <f t="shared" si="59"/>
        <v>2754020.8985507246</v>
      </c>
      <c r="M270" s="241">
        <f>IFERROR(H270/$Q$58,"-")</f>
        <v>1.7015190372854608E-2</v>
      </c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</row>
    <row r="271" spans="1:32" ht="39.950000000000003" customHeight="1">
      <c r="A271" s="26"/>
      <c r="B271" s="322"/>
      <c r="C271" s="325"/>
      <c r="D271" s="333"/>
      <c r="E271" s="39" t="s">
        <v>126</v>
      </c>
      <c r="F271" s="132" t="s">
        <v>147</v>
      </c>
      <c r="G271" s="132" t="s">
        <v>1005</v>
      </c>
      <c r="H271" s="40">
        <v>234</v>
      </c>
      <c r="I271" s="41">
        <v>616955160</v>
      </c>
      <c r="J271" s="42">
        <v>156899700</v>
      </c>
      <c r="K271" s="40">
        <f t="shared" si="61"/>
        <v>773854860</v>
      </c>
      <c r="L271" s="109">
        <f t="shared" si="59"/>
        <v>3307072.0512820515</v>
      </c>
      <c r="M271" s="242">
        <f t="shared" ref="M271:M274" si="63">IFERROR(H271/$Q$58,"-")</f>
        <v>1.154073781811008E-2</v>
      </c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</row>
    <row r="272" spans="1:32" ht="39.950000000000003" customHeight="1">
      <c r="A272" s="26"/>
      <c r="B272" s="322"/>
      <c r="C272" s="325"/>
      <c r="D272" s="333"/>
      <c r="E272" s="39" t="s">
        <v>150</v>
      </c>
      <c r="F272" s="132" t="s">
        <v>151</v>
      </c>
      <c r="G272" s="132" t="s">
        <v>329</v>
      </c>
      <c r="H272" s="40">
        <v>212</v>
      </c>
      <c r="I272" s="41">
        <v>702939000</v>
      </c>
      <c r="J272" s="42">
        <v>53860150</v>
      </c>
      <c r="K272" s="40">
        <f t="shared" si="61"/>
        <v>756799150</v>
      </c>
      <c r="L272" s="109">
        <f t="shared" si="59"/>
        <v>3569807.3113207547</v>
      </c>
      <c r="M272" s="242">
        <f t="shared" si="63"/>
        <v>1.0455711185638194E-2</v>
      </c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</row>
    <row r="273" spans="1:32" ht="39.950000000000003" customHeight="1">
      <c r="A273" s="26"/>
      <c r="B273" s="322"/>
      <c r="C273" s="325"/>
      <c r="D273" s="333"/>
      <c r="E273" s="39" t="s">
        <v>128</v>
      </c>
      <c r="F273" s="132" t="s">
        <v>148</v>
      </c>
      <c r="G273" s="132" t="s">
        <v>442</v>
      </c>
      <c r="H273" s="40">
        <v>190</v>
      </c>
      <c r="I273" s="41">
        <v>462077450</v>
      </c>
      <c r="J273" s="42">
        <v>86269580</v>
      </c>
      <c r="K273" s="40">
        <f t="shared" si="61"/>
        <v>548347030</v>
      </c>
      <c r="L273" s="109">
        <f t="shared" si="59"/>
        <v>2886037</v>
      </c>
      <c r="M273" s="242">
        <f t="shared" si="63"/>
        <v>9.3706845531663051E-3</v>
      </c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</row>
    <row r="274" spans="1:32" ht="39.950000000000003" customHeight="1" thickBot="1">
      <c r="A274" s="26"/>
      <c r="B274" s="323"/>
      <c r="C274" s="326"/>
      <c r="D274" s="334"/>
      <c r="E274" s="43" t="s">
        <v>127</v>
      </c>
      <c r="F274" s="133" t="s">
        <v>249</v>
      </c>
      <c r="G274" s="133" t="s">
        <v>305</v>
      </c>
      <c r="H274" s="44">
        <v>180</v>
      </c>
      <c r="I274" s="45">
        <v>343942090</v>
      </c>
      <c r="J274" s="46">
        <v>352122920</v>
      </c>
      <c r="K274" s="44">
        <f t="shared" si="61"/>
        <v>696065010</v>
      </c>
      <c r="L274" s="110">
        <f t="shared" si="59"/>
        <v>3867027.8333333335</v>
      </c>
      <c r="M274" s="243">
        <f t="shared" si="63"/>
        <v>8.877490629315447E-3</v>
      </c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</row>
    <row r="275" spans="1:32" ht="39.950000000000003" customHeight="1">
      <c r="A275" s="26"/>
      <c r="B275" s="321">
        <v>55</v>
      </c>
      <c r="C275" s="324" t="s">
        <v>15</v>
      </c>
      <c r="D275" s="332">
        <f>Q59</f>
        <v>21086</v>
      </c>
      <c r="E275" s="47" t="s">
        <v>125</v>
      </c>
      <c r="F275" s="131" t="s">
        <v>146</v>
      </c>
      <c r="G275" s="131" t="s">
        <v>259</v>
      </c>
      <c r="H275" s="88">
        <v>341</v>
      </c>
      <c r="I275" s="89">
        <v>722341540</v>
      </c>
      <c r="J275" s="90">
        <v>119378430</v>
      </c>
      <c r="K275" s="88">
        <f t="shared" si="61"/>
        <v>841719970</v>
      </c>
      <c r="L275" s="111">
        <f t="shared" si="59"/>
        <v>2468387.008797654</v>
      </c>
      <c r="M275" s="241">
        <f>IFERROR(H275/$Q$59,"-")</f>
        <v>1.6171867589870055E-2</v>
      </c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</row>
    <row r="276" spans="1:32" ht="39.950000000000003" customHeight="1">
      <c r="A276" s="26"/>
      <c r="B276" s="322"/>
      <c r="C276" s="325"/>
      <c r="D276" s="333"/>
      <c r="E276" s="39" t="s">
        <v>126</v>
      </c>
      <c r="F276" s="132" t="s">
        <v>147</v>
      </c>
      <c r="G276" s="132" t="s">
        <v>1057</v>
      </c>
      <c r="H276" s="40">
        <v>241</v>
      </c>
      <c r="I276" s="41">
        <v>585680820</v>
      </c>
      <c r="J276" s="42">
        <v>141211450</v>
      </c>
      <c r="K276" s="40">
        <f t="shared" si="61"/>
        <v>726892270</v>
      </c>
      <c r="L276" s="109">
        <f t="shared" si="59"/>
        <v>3016150.4979253113</v>
      </c>
      <c r="M276" s="242">
        <f t="shared" ref="M276:M279" si="64">IFERROR(H276/$Q$59,"-")</f>
        <v>1.1429384425685288E-2</v>
      </c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</row>
    <row r="277" spans="1:32" ht="39.950000000000003" customHeight="1">
      <c r="A277" s="26"/>
      <c r="B277" s="322"/>
      <c r="C277" s="325"/>
      <c r="D277" s="333"/>
      <c r="E277" s="39" t="s">
        <v>127</v>
      </c>
      <c r="F277" s="132" t="s">
        <v>249</v>
      </c>
      <c r="G277" s="132" t="s">
        <v>325</v>
      </c>
      <c r="H277" s="40">
        <v>190</v>
      </c>
      <c r="I277" s="41">
        <v>427181020</v>
      </c>
      <c r="J277" s="42">
        <v>346020680</v>
      </c>
      <c r="K277" s="40">
        <f t="shared" si="61"/>
        <v>773201700</v>
      </c>
      <c r="L277" s="109">
        <f t="shared" si="59"/>
        <v>4069482.6315789474</v>
      </c>
      <c r="M277" s="242">
        <f t="shared" si="64"/>
        <v>9.0107180119510574E-3</v>
      </c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</row>
    <row r="278" spans="1:32" ht="39.950000000000003" customHeight="1">
      <c r="A278" s="26"/>
      <c r="B278" s="322"/>
      <c r="C278" s="325"/>
      <c r="D278" s="333"/>
      <c r="E278" s="39" t="s">
        <v>129</v>
      </c>
      <c r="F278" s="132" t="s">
        <v>149</v>
      </c>
      <c r="G278" s="132" t="s">
        <v>1011</v>
      </c>
      <c r="H278" s="40">
        <v>164</v>
      </c>
      <c r="I278" s="41">
        <v>491270580</v>
      </c>
      <c r="J278" s="42">
        <v>48476440</v>
      </c>
      <c r="K278" s="40">
        <f t="shared" si="61"/>
        <v>539747020</v>
      </c>
      <c r="L278" s="109">
        <f t="shared" si="59"/>
        <v>3291140.3658536584</v>
      </c>
      <c r="M278" s="242">
        <f t="shared" si="64"/>
        <v>7.7776723892630179E-3</v>
      </c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</row>
    <row r="279" spans="1:32" ht="39.950000000000003" customHeight="1" thickBot="1">
      <c r="A279" s="26"/>
      <c r="B279" s="323"/>
      <c r="C279" s="326"/>
      <c r="D279" s="334"/>
      <c r="E279" s="43" t="s">
        <v>246</v>
      </c>
      <c r="F279" s="133" t="s">
        <v>247</v>
      </c>
      <c r="G279" s="133" t="s">
        <v>444</v>
      </c>
      <c r="H279" s="44">
        <v>146</v>
      </c>
      <c r="I279" s="45">
        <v>344678590</v>
      </c>
      <c r="J279" s="46">
        <v>62173210</v>
      </c>
      <c r="K279" s="44">
        <f t="shared" si="61"/>
        <v>406851800</v>
      </c>
      <c r="L279" s="110">
        <f t="shared" si="59"/>
        <v>2786656.1643835618</v>
      </c>
      <c r="M279" s="242">
        <f t="shared" si="64"/>
        <v>6.9240254197097603E-3</v>
      </c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</row>
    <row r="280" spans="1:32" ht="39.950000000000003" customHeight="1">
      <c r="A280" s="26"/>
      <c r="B280" s="321">
        <v>56</v>
      </c>
      <c r="C280" s="324" t="s">
        <v>9</v>
      </c>
      <c r="D280" s="332">
        <f>Q60</f>
        <v>13466</v>
      </c>
      <c r="E280" s="47" t="s">
        <v>125</v>
      </c>
      <c r="F280" s="131" t="s">
        <v>146</v>
      </c>
      <c r="G280" s="131" t="s">
        <v>259</v>
      </c>
      <c r="H280" s="88">
        <v>187</v>
      </c>
      <c r="I280" s="89">
        <v>499785870</v>
      </c>
      <c r="J280" s="90">
        <v>66763230</v>
      </c>
      <c r="K280" s="88">
        <f t="shared" si="61"/>
        <v>566549100</v>
      </c>
      <c r="L280" s="111">
        <f t="shared" si="59"/>
        <v>3029674.3315508021</v>
      </c>
      <c r="M280" s="241">
        <f>IFERROR(H280/$Q$60,"-")</f>
        <v>1.3886826080499034E-2</v>
      </c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</row>
    <row r="281" spans="1:32" ht="39.950000000000003" customHeight="1">
      <c r="A281" s="26"/>
      <c r="B281" s="322"/>
      <c r="C281" s="325"/>
      <c r="D281" s="333"/>
      <c r="E281" s="39" t="s">
        <v>126</v>
      </c>
      <c r="F281" s="132" t="s">
        <v>147</v>
      </c>
      <c r="G281" s="132" t="s">
        <v>322</v>
      </c>
      <c r="H281" s="40">
        <v>140</v>
      </c>
      <c r="I281" s="41">
        <v>392283900</v>
      </c>
      <c r="J281" s="42">
        <v>95034340</v>
      </c>
      <c r="K281" s="40">
        <f t="shared" si="61"/>
        <v>487318240</v>
      </c>
      <c r="L281" s="109">
        <f t="shared" si="59"/>
        <v>3480844.5714285714</v>
      </c>
      <c r="M281" s="242">
        <f t="shared" ref="M281:M284" si="65">IFERROR(H281/$Q$60,"-")</f>
        <v>1.0396554284865587E-2</v>
      </c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</row>
    <row r="282" spans="1:32" ht="39.950000000000003" customHeight="1">
      <c r="A282" s="26"/>
      <c r="B282" s="322"/>
      <c r="C282" s="325"/>
      <c r="D282" s="333"/>
      <c r="E282" s="39" t="s">
        <v>127</v>
      </c>
      <c r="F282" s="132" t="s">
        <v>249</v>
      </c>
      <c r="G282" s="132" t="s">
        <v>305</v>
      </c>
      <c r="H282" s="40">
        <v>131</v>
      </c>
      <c r="I282" s="41">
        <v>249159120</v>
      </c>
      <c r="J282" s="42">
        <v>245654930</v>
      </c>
      <c r="K282" s="40">
        <f t="shared" si="61"/>
        <v>494814050</v>
      </c>
      <c r="L282" s="109">
        <f t="shared" si="59"/>
        <v>3777206.4885496185</v>
      </c>
      <c r="M282" s="242">
        <f t="shared" si="65"/>
        <v>9.7282043665527992E-3</v>
      </c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</row>
    <row r="283" spans="1:32" ht="39.950000000000003" customHeight="1">
      <c r="A283" s="26"/>
      <c r="B283" s="322"/>
      <c r="C283" s="325"/>
      <c r="D283" s="333"/>
      <c r="E283" s="39" t="s">
        <v>128</v>
      </c>
      <c r="F283" s="132" t="s">
        <v>148</v>
      </c>
      <c r="G283" s="132" t="s">
        <v>354</v>
      </c>
      <c r="H283" s="40">
        <v>109</v>
      </c>
      <c r="I283" s="41">
        <v>277539940</v>
      </c>
      <c r="J283" s="42">
        <v>38874260</v>
      </c>
      <c r="K283" s="40">
        <f t="shared" si="61"/>
        <v>316414200</v>
      </c>
      <c r="L283" s="109">
        <f t="shared" si="59"/>
        <v>2902882.5688073393</v>
      </c>
      <c r="M283" s="242">
        <f t="shared" si="65"/>
        <v>8.0944601217882075E-3</v>
      </c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</row>
    <row r="284" spans="1:32" ht="39.950000000000003" customHeight="1" thickBot="1">
      <c r="A284" s="26"/>
      <c r="B284" s="323"/>
      <c r="C284" s="326"/>
      <c r="D284" s="334"/>
      <c r="E284" s="43" t="s">
        <v>246</v>
      </c>
      <c r="F284" s="133" t="s">
        <v>247</v>
      </c>
      <c r="G284" s="133" t="s">
        <v>444</v>
      </c>
      <c r="H284" s="44">
        <v>106</v>
      </c>
      <c r="I284" s="45">
        <v>229729650</v>
      </c>
      <c r="J284" s="46">
        <v>40044660</v>
      </c>
      <c r="K284" s="44">
        <f t="shared" si="61"/>
        <v>269774310</v>
      </c>
      <c r="L284" s="110">
        <f t="shared" si="59"/>
        <v>2545040.6603773586</v>
      </c>
      <c r="M284" s="243">
        <f t="shared" si="65"/>
        <v>7.8716768156839451E-3</v>
      </c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</row>
    <row r="285" spans="1:32" ht="39.950000000000003" customHeight="1">
      <c r="A285" s="26"/>
      <c r="B285" s="321">
        <v>57</v>
      </c>
      <c r="C285" s="324" t="s">
        <v>43</v>
      </c>
      <c r="D285" s="332">
        <f>Q61</f>
        <v>9612</v>
      </c>
      <c r="E285" s="47" t="s">
        <v>125</v>
      </c>
      <c r="F285" s="131" t="s">
        <v>146</v>
      </c>
      <c r="G285" s="131" t="s">
        <v>259</v>
      </c>
      <c r="H285" s="88">
        <v>174</v>
      </c>
      <c r="I285" s="89">
        <v>445447480</v>
      </c>
      <c r="J285" s="90">
        <v>61856670</v>
      </c>
      <c r="K285" s="88">
        <f t="shared" si="61"/>
        <v>507304150</v>
      </c>
      <c r="L285" s="111">
        <f t="shared" si="59"/>
        <v>2915541.0919540231</v>
      </c>
      <c r="M285" s="241">
        <f>IFERROR(H285/$Q$61,"-")</f>
        <v>1.8102372034956304E-2</v>
      </c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</row>
    <row r="286" spans="1:32" ht="39.950000000000003" customHeight="1">
      <c r="A286" s="26"/>
      <c r="B286" s="322"/>
      <c r="C286" s="325"/>
      <c r="D286" s="333"/>
      <c r="E286" s="39" t="s">
        <v>126</v>
      </c>
      <c r="F286" s="132" t="s">
        <v>147</v>
      </c>
      <c r="G286" s="132" t="s">
        <v>452</v>
      </c>
      <c r="H286" s="40">
        <v>123</v>
      </c>
      <c r="I286" s="41">
        <v>387840700</v>
      </c>
      <c r="J286" s="42">
        <v>88342080</v>
      </c>
      <c r="K286" s="40">
        <f t="shared" si="61"/>
        <v>476182780</v>
      </c>
      <c r="L286" s="109">
        <f t="shared" si="59"/>
        <v>3871404.7154471544</v>
      </c>
      <c r="M286" s="242">
        <f t="shared" ref="M286:M289" si="66">IFERROR(H286/$Q$61,"-")</f>
        <v>1.2796504369538077E-2</v>
      </c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</row>
    <row r="287" spans="1:32" ht="39.950000000000003" customHeight="1">
      <c r="A287" s="26"/>
      <c r="B287" s="322"/>
      <c r="C287" s="325"/>
      <c r="D287" s="333"/>
      <c r="E287" s="39" t="s">
        <v>246</v>
      </c>
      <c r="F287" s="132" t="s">
        <v>247</v>
      </c>
      <c r="G287" s="132" t="s">
        <v>408</v>
      </c>
      <c r="H287" s="40">
        <v>107</v>
      </c>
      <c r="I287" s="41">
        <v>244278810</v>
      </c>
      <c r="J287" s="42">
        <v>49364730</v>
      </c>
      <c r="K287" s="40">
        <f t="shared" si="61"/>
        <v>293643540</v>
      </c>
      <c r="L287" s="109">
        <f t="shared" si="59"/>
        <v>2744332.1495327102</v>
      </c>
      <c r="M287" s="242">
        <f t="shared" si="66"/>
        <v>1.1131918435289222E-2</v>
      </c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</row>
    <row r="288" spans="1:32" ht="39.950000000000003" customHeight="1">
      <c r="A288" s="26"/>
      <c r="B288" s="322"/>
      <c r="C288" s="325"/>
      <c r="D288" s="333"/>
      <c r="E288" s="39" t="s">
        <v>150</v>
      </c>
      <c r="F288" s="132" t="s">
        <v>151</v>
      </c>
      <c r="G288" s="132" t="s">
        <v>1058</v>
      </c>
      <c r="H288" s="40">
        <v>97</v>
      </c>
      <c r="I288" s="41">
        <v>350741310</v>
      </c>
      <c r="J288" s="42">
        <v>31759820</v>
      </c>
      <c r="K288" s="40">
        <f t="shared" si="61"/>
        <v>382501130</v>
      </c>
      <c r="L288" s="109">
        <f t="shared" si="59"/>
        <v>3943310.6185567011</v>
      </c>
      <c r="M288" s="242">
        <f t="shared" si="66"/>
        <v>1.0091552226383686E-2</v>
      </c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</row>
    <row r="289" spans="1:32" ht="39.950000000000003" customHeight="1" thickBot="1">
      <c r="A289" s="26"/>
      <c r="B289" s="323"/>
      <c r="C289" s="326"/>
      <c r="D289" s="334"/>
      <c r="E289" s="43" t="s">
        <v>127</v>
      </c>
      <c r="F289" s="133" t="s">
        <v>249</v>
      </c>
      <c r="G289" s="133" t="s">
        <v>1059</v>
      </c>
      <c r="H289" s="44">
        <v>83</v>
      </c>
      <c r="I289" s="45">
        <v>160211630</v>
      </c>
      <c r="J289" s="46">
        <v>145459980</v>
      </c>
      <c r="K289" s="44">
        <f t="shared" si="61"/>
        <v>305671610</v>
      </c>
      <c r="L289" s="110">
        <f t="shared" si="59"/>
        <v>3682790.4819277111</v>
      </c>
      <c r="M289" s="242">
        <f t="shared" si="66"/>
        <v>8.6350395339159381E-3</v>
      </c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</row>
    <row r="290" spans="1:32" ht="39.950000000000003" customHeight="1">
      <c r="A290" s="26"/>
      <c r="B290" s="321">
        <v>58</v>
      </c>
      <c r="C290" s="324" t="s">
        <v>25</v>
      </c>
      <c r="D290" s="332">
        <f>Q62</f>
        <v>11221</v>
      </c>
      <c r="E290" s="47" t="s">
        <v>125</v>
      </c>
      <c r="F290" s="131" t="s">
        <v>146</v>
      </c>
      <c r="G290" s="131" t="s">
        <v>259</v>
      </c>
      <c r="H290" s="88">
        <v>182</v>
      </c>
      <c r="I290" s="89">
        <v>420979150</v>
      </c>
      <c r="J290" s="90">
        <v>77406450</v>
      </c>
      <c r="K290" s="88">
        <f t="shared" si="61"/>
        <v>498385600</v>
      </c>
      <c r="L290" s="111">
        <f t="shared" si="59"/>
        <v>2738382.4175824174</v>
      </c>
      <c r="M290" s="241">
        <f>IFERROR(H290/$Q$62,"-")</f>
        <v>1.6219588271990017E-2</v>
      </c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</row>
    <row r="291" spans="1:32" ht="39.950000000000003" customHeight="1">
      <c r="A291" s="26"/>
      <c r="B291" s="322"/>
      <c r="C291" s="325"/>
      <c r="D291" s="333"/>
      <c r="E291" s="39" t="s">
        <v>126</v>
      </c>
      <c r="F291" s="132" t="s">
        <v>147</v>
      </c>
      <c r="G291" s="132" t="s">
        <v>365</v>
      </c>
      <c r="H291" s="40">
        <v>121</v>
      </c>
      <c r="I291" s="41">
        <v>344966070</v>
      </c>
      <c r="J291" s="42">
        <v>79237570</v>
      </c>
      <c r="K291" s="40">
        <f t="shared" si="61"/>
        <v>424203640</v>
      </c>
      <c r="L291" s="109">
        <f t="shared" si="59"/>
        <v>3505815.2066115704</v>
      </c>
      <c r="M291" s="242">
        <f t="shared" ref="M291:M294" si="67">IFERROR(H291/$Q$62,"-")</f>
        <v>1.0783352642366991E-2</v>
      </c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</row>
    <row r="292" spans="1:32" ht="39.950000000000003" customHeight="1">
      <c r="A292" s="26"/>
      <c r="B292" s="322"/>
      <c r="C292" s="325"/>
      <c r="D292" s="333"/>
      <c r="E292" s="39" t="s">
        <v>127</v>
      </c>
      <c r="F292" s="132" t="s">
        <v>249</v>
      </c>
      <c r="G292" s="132" t="s">
        <v>1060</v>
      </c>
      <c r="H292" s="40">
        <v>115</v>
      </c>
      <c r="I292" s="41">
        <v>233006230</v>
      </c>
      <c r="J292" s="42">
        <v>251643830</v>
      </c>
      <c r="K292" s="40">
        <f t="shared" si="61"/>
        <v>484650060</v>
      </c>
      <c r="L292" s="109">
        <f t="shared" si="59"/>
        <v>4214348.3478260869</v>
      </c>
      <c r="M292" s="242">
        <f t="shared" si="67"/>
        <v>1.0248640941092594E-2</v>
      </c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</row>
    <row r="293" spans="1:32" ht="39.950000000000003" customHeight="1">
      <c r="A293" s="26"/>
      <c r="B293" s="322"/>
      <c r="C293" s="325"/>
      <c r="D293" s="333"/>
      <c r="E293" s="39" t="s">
        <v>128</v>
      </c>
      <c r="F293" s="132" t="s">
        <v>148</v>
      </c>
      <c r="G293" s="132" t="s">
        <v>1061</v>
      </c>
      <c r="H293" s="40">
        <v>95</v>
      </c>
      <c r="I293" s="41">
        <v>235583370</v>
      </c>
      <c r="J293" s="42">
        <v>49736730</v>
      </c>
      <c r="K293" s="40">
        <f t="shared" si="61"/>
        <v>285320100</v>
      </c>
      <c r="L293" s="109">
        <f t="shared" si="59"/>
        <v>3003369.4736842103</v>
      </c>
      <c r="M293" s="242">
        <f t="shared" si="67"/>
        <v>8.466268603511273E-3</v>
      </c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</row>
    <row r="294" spans="1:32" ht="39.950000000000003" customHeight="1" thickBot="1">
      <c r="A294" s="26"/>
      <c r="B294" s="323"/>
      <c r="C294" s="326"/>
      <c r="D294" s="334"/>
      <c r="E294" s="43" t="s">
        <v>246</v>
      </c>
      <c r="F294" s="133" t="s">
        <v>247</v>
      </c>
      <c r="G294" s="133" t="s">
        <v>408</v>
      </c>
      <c r="H294" s="44">
        <v>93</v>
      </c>
      <c r="I294" s="45">
        <v>215444520</v>
      </c>
      <c r="J294" s="46">
        <v>39632050</v>
      </c>
      <c r="K294" s="44">
        <f t="shared" si="61"/>
        <v>255076570</v>
      </c>
      <c r="L294" s="110">
        <f t="shared" si="59"/>
        <v>2742758.8172043012</v>
      </c>
      <c r="M294" s="242">
        <f t="shared" si="67"/>
        <v>8.2880313697531408E-3</v>
      </c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</row>
    <row r="295" spans="1:32" ht="39.950000000000003" customHeight="1">
      <c r="A295" s="26"/>
      <c r="B295" s="321">
        <v>59</v>
      </c>
      <c r="C295" s="324" t="s">
        <v>20</v>
      </c>
      <c r="D295" s="332">
        <f>Q63</f>
        <v>80159</v>
      </c>
      <c r="E295" s="47" t="s">
        <v>125</v>
      </c>
      <c r="F295" s="131" t="s">
        <v>146</v>
      </c>
      <c r="G295" s="131" t="s">
        <v>259</v>
      </c>
      <c r="H295" s="88">
        <v>1274</v>
      </c>
      <c r="I295" s="89">
        <v>3246920170</v>
      </c>
      <c r="J295" s="90">
        <v>494132310</v>
      </c>
      <c r="K295" s="88">
        <f t="shared" si="61"/>
        <v>3741052480</v>
      </c>
      <c r="L295" s="111">
        <f t="shared" si="59"/>
        <v>2936461.9152276297</v>
      </c>
      <c r="M295" s="241">
        <f>IFERROR(H295/$Q$63,"-")</f>
        <v>1.5893411843960131E-2</v>
      </c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</row>
    <row r="296" spans="1:32" ht="39.950000000000003" customHeight="1">
      <c r="A296" s="26"/>
      <c r="B296" s="322"/>
      <c r="C296" s="325"/>
      <c r="D296" s="333"/>
      <c r="E296" s="39" t="s">
        <v>126</v>
      </c>
      <c r="F296" s="132" t="s">
        <v>147</v>
      </c>
      <c r="G296" s="132" t="s">
        <v>260</v>
      </c>
      <c r="H296" s="40">
        <v>951</v>
      </c>
      <c r="I296" s="41">
        <v>2493881670</v>
      </c>
      <c r="J296" s="42">
        <v>573709230</v>
      </c>
      <c r="K296" s="40">
        <f t="shared" si="61"/>
        <v>3067590900</v>
      </c>
      <c r="L296" s="109">
        <f t="shared" si="59"/>
        <v>3225647.6340694008</v>
      </c>
      <c r="M296" s="242">
        <f t="shared" ref="M296:M299" si="68">IFERROR(H296/$Q$63,"-")</f>
        <v>1.1863920458089547E-2</v>
      </c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</row>
    <row r="297" spans="1:32" ht="39.950000000000003" customHeight="1">
      <c r="A297" s="26"/>
      <c r="B297" s="322"/>
      <c r="C297" s="325"/>
      <c r="D297" s="333"/>
      <c r="E297" s="39" t="s">
        <v>127</v>
      </c>
      <c r="F297" s="132" t="s">
        <v>249</v>
      </c>
      <c r="G297" s="132" t="s">
        <v>303</v>
      </c>
      <c r="H297" s="40">
        <v>766</v>
      </c>
      <c r="I297" s="41">
        <v>1536580070</v>
      </c>
      <c r="J297" s="42">
        <v>1203422170</v>
      </c>
      <c r="K297" s="40">
        <f t="shared" si="61"/>
        <v>2740002240</v>
      </c>
      <c r="L297" s="109">
        <f t="shared" si="59"/>
        <v>3577026.4229765013</v>
      </c>
      <c r="M297" s="242">
        <f t="shared" si="68"/>
        <v>9.5560074352224952E-3</v>
      </c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</row>
    <row r="298" spans="1:32" ht="39.950000000000003" customHeight="1">
      <c r="A298" s="26"/>
      <c r="B298" s="322"/>
      <c r="C298" s="325"/>
      <c r="D298" s="333"/>
      <c r="E298" s="39" t="s">
        <v>246</v>
      </c>
      <c r="F298" s="132" t="s">
        <v>247</v>
      </c>
      <c r="G298" s="132" t="s">
        <v>408</v>
      </c>
      <c r="H298" s="40">
        <v>717</v>
      </c>
      <c r="I298" s="41">
        <v>2000378450</v>
      </c>
      <c r="J298" s="42">
        <v>320682720</v>
      </c>
      <c r="K298" s="40">
        <f t="shared" si="61"/>
        <v>2321061170</v>
      </c>
      <c r="L298" s="109">
        <f t="shared" si="59"/>
        <v>3237184.3375174338</v>
      </c>
      <c r="M298" s="242">
        <f t="shared" si="68"/>
        <v>8.9447223643009527E-3</v>
      </c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</row>
    <row r="299" spans="1:32" ht="39.950000000000003" customHeight="1" thickBot="1">
      <c r="A299" s="26"/>
      <c r="B299" s="323"/>
      <c r="C299" s="326"/>
      <c r="D299" s="334"/>
      <c r="E299" s="43" t="s">
        <v>150</v>
      </c>
      <c r="F299" s="133" t="s">
        <v>151</v>
      </c>
      <c r="G299" s="133" t="s">
        <v>339</v>
      </c>
      <c r="H299" s="44">
        <v>642</v>
      </c>
      <c r="I299" s="45">
        <v>2219689340</v>
      </c>
      <c r="J299" s="46">
        <v>212341800</v>
      </c>
      <c r="K299" s="44">
        <f t="shared" si="61"/>
        <v>2432031140</v>
      </c>
      <c r="L299" s="110">
        <f t="shared" si="59"/>
        <v>3788210.4984423677</v>
      </c>
      <c r="M299" s="242">
        <f t="shared" si="68"/>
        <v>8.0090819496251194E-3</v>
      </c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</row>
    <row r="300" spans="1:32" ht="39.950000000000003" customHeight="1">
      <c r="A300" s="26"/>
      <c r="B300" s="321">
        <v>60</v>
      </c>
      <c r="C300" s="324" t="s">
        <v>44</v>
      </c>
      <c r="D300" s="332">
        <f>Q64</f>
        <v>10569</v>
      </c>
      <c r="E300" s="47" t="s">
        <v>125</v>
      </c>
      <c r="F300" s="131" t="s">
        <v>146</v>
      </c>
      <c r="G300" s="131" t="s">
        <v>259</v>
      </c>
      <c r="H300" s="88">
        <v>173</v>
      </c>
      <c r="I300" s="89">
        <v>460151210</v>
      </c>
      <c r="J300" s="90">
        <v>62648300</v>
      </c>
      <c r="K300" s="88">
        <f t="shared" si="61"/>
        <v>522799510</v>
      </c>
      <c r="L300" s="111">
        <f t="shared" si="59"/>
        <v>3021962.4855491328</v>
      </c>
      <c r="M300" s="241">
        <f>IFERROR(H300/$Q$64,"-")</f>
        <v>1.6368625224713787E-2</v>
      </c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</row>
    <row r="301" spans="1:32" ht="39.950000000000003" customHeight="1">
      <c r="A301" s="26"/>
      <c r="B301" s="322"/>
      <c r="C301" s="325"/>
      <c r="D301" s="333"/>
      <c r="E301" s="39" t="s">
        <v>126</v>
      </c>
      <c r="F301" s="132" t="s">
        <v>147</v>
      </c>
      <c r="G301" s="132" t="s">
        <v>1005</v>
      </c>
      <c r="H301" s="40">
        <v>125</v>
      </c>
      <c r="I301" s="41">
        <v>354336210</v>
      </c>
      <c r="J301" s="42">
        <v>84173840</v>
      </c>
      <c r="K301" s="40">
        <f t="shared" si="61"/>
        <v>438510050</v>
      </c>
      <c r="L301" s="109">
        <f t="shared" si="59"/>
        <v>3508080.4</v>
      </c>
      <c r="M301" s="242">
        <f t="shared" ref="M301:M304" si="69">IFERROR(H301/$Q$64,"-")</f>
        <v>1.182704134733655E-2</v>
      </c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</row>
    <row r="302" spans="1:32" ht="39.950000000000003" customHeight="1">
      <c r="A302" s="26"/>
      <c r="B302" s="322"/>
      <c r="C302" s="325"/>
      <c r="D302" s="333"/>
      <c r="E302" s="39" t="s">
        <v>246</v>
      </c>
      <c r="F302" s="132" t="s">
        <v>247</v>
      </c>
      <c r="G302" s="132" t="s">
        <v>1006</v>
      </c>
      <c r="H302" s="40">
        <v>103</v>
      </c>
      <c r="I302" s="41">
        <v>259231440</v>
      </c>
      <c r="J302" s="42">
        <v>36592080</v>
      </c>
      <c r="K302" s="40">
        <f t="shared" si="61"/>
        <v>295823520</v>
      </c>
      <c r="L302" s="109">
        <f t="shared" si="59"/>
        <v>2872073.009708738</v>
      </c>
      <c r="M302" s="242">
        <f t="shared" si="69"/>
        <v>9.745482070205317E-3</v>
      </c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</row>
    <row r="303" spans="1:32" ht="39.950000000000003" customHeight="1">
      <c r="A303" s="26"/>
      <c r="B303" s="322"/>
      <c r="C303" s="325"/>
      <c r="D303" s="333"/>
      <c r="E303" s="39" t="s">
        <v>127</v>
      </c>
      <c r="F303" s="132" t="s">
        <v>249</v>
      </c>
      <c r="G303" s="132" t="s">
        <v>1062</v>
      </c>
      <c r="H303" s="40">
        <v>81</v>
      </c>
      <c r="I303" s="41">
        <v>172838630</v>
      </c>
      <c r="J303" s="42">
        <v>110552660</v>
      </c>
      <c r="K303" s="40">
        <f t="shared" si="61"/>
        <v>283391290</v>
      </c>
      <c r="L303" s="109">
        <f t="shared" si="59"/>
        <v>3498657.9012345681</v>
      </c>
      <c r="M303" s="242">
        <f t="shared" si="69"/>
        <v>7.6639227930740848E-3</v>
      </c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</row>
    <row r="304" spans="1:32" ht="39.950000000000003" customHeight="1" thickBot="1">
      <c r="A304" s="26"/>
      <c r="B304" s="323"/>
      <c r="C304" s="326"/>
      <c r="D304" s="334"/>
      <c r="E304" s="43" t="s">
        <v>129</v>
      </c>
      <c r="F304" s="133" t="s">
        <v>149</v>
      </c>
      <c r="G304" s="133" t="s">
        <v>1063</v>
      </c>
      <c r="H304" s="44">
        <v>71</v>
      </c>
      <c r="I304" s="45">
        <v>234999960</v>
      </c>
      <c r="J304" s="46">
        <v>20748400</v>
      </c>
      <c r="K304" s="44">
        <f t="shared" si="61"/>
        <v>255748360</v>
      </c>
      <c r="L304" s="110">
        <f t="shared" si="59"/>
        <v>3602089.5774647887</v>
      </c>
      <c r="M304" s="243">
        <f t="shared" si="69"/>
        <v>6.7177594852871605E-3</v>
      </c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</row>
    <row r="305" spans="1:32" ht="39.950000000000003" customHeight="1">
      <c r="A305" s="26"/>
      <c r="B305" s="321">
        <v>61</v>
      </c>
      <c r="C305" s="324" t="s">
        <v>16</v>
      </c>
      <c r="D305" s="332">
        <f>Q65</f>
        <v>9287</v>
      </c>
      <c r="E305" s="47" t="s">
        <v>125</v>
      </c>
      <c r="F305" s="131" t="s">
        <v>146</v>
      </c>
      <c r="G305" s="131" t="s">
        <v>259</v>
      </c>
      <c r="H305" s="88">
        <v>153</v>
      </c>
      <c r="I305" s="89">
        <v>412356240</v>
      </c>
      <c r="J305" s="90">
        <v>58345060</v>
      </c>
      <c r="K305" s="88">
        <f t="shared" si="61"/>
        <v>470701300</v>
      </c>
      <c r="L305" s="111">
        <f t="shared" si="59"/>
        <v>3076479.0849673203</v>
      </c>
      <c r="M305" s="241">
        <f>IFERROR(H305/$Q$65,"-")</f>
        <v>1.6474641972649941E-2</v>
      </c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</row>
    <row r="306" spans="1:32" ht="39.950000000000003" customHeight="1">
      <c r="A306" s="26"/>
      <c r="B306" s="322"/>
      <c r="C306" s="325"/>
      <c r="D306" s="333"/>
      <c r="E306" s="39" t="s">
        <v>126</v>
      </c>
      <c r="F306" s="132" t="s">
        <v>147</v>
      </c>
      <c r="G306" s="132" t="s">
        <v>304</v>
      </c>
      <c r="H306" s="40">
        <v>106</v>
      </c>
      <c r="I306" s="41">
        <v>267099620</v>
      </c>
      <c r="J306" s="42">
        <v>76199950</v>
      </c>
      <c r="K306" s="40">
        <f t="shared" si="61"/>
        <v>343299570</v>
      </c>
      <c r="L306" s="109">
        <f t="shared" si="59"/>
        <v>3238675.1886792453</v>
      </c>
      <c r="M306" s="242">
        <f t="shared" ref="M306:M309" si="70">IFERROR(H306/$Q$65,"-")</f>
        <v>1.1413804242489502E-2</v>
      </c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</row>
    <row r="307" spans="1:32" ht="39.950000000000003" customHeight="1">
      <c r="A307" s="26"/>
      <c r="B307" s="322"/>
      <c r="C307" s="325"/>
      <c r="D307" s="333"/>
      <c r="E307" s="39" t="s">
        <v>127</v>
      </c>
      <c r="F307" s="132" t="s">
        <v>249</v>
      </c>
      <c r="G307" s="132" t="s">
        <v>325</v>
      </c>
      <c r="H307" s="40">
        <v>97</v>
      </c>
      <c r="I307" s="41">
        <v>201346790</v>
      </c>
      <c r="J307" s="42">
        <v>137164480</v>
      </c>
      <c r="K307" s="40">
        <f t="shared" si="61"/>
        <v>338511270</v>
      </c>
      <c r="L307" s="109">
        <f t="shared" si="59"/>
        <v>3489806.9072164949</v>
      </c>
      <c r="M307" s="242">
        <f t="shared" si="70"/>
        <v>1.0444707655863035E-2</v>
      </c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</row>
    <row r="308" spans="1:32" ht="39.950000000000003" customHeight="1">
      <c r="A308" s="26"/>
      <c r="B308" s="322"/>
      <c r="C308" s="325"/>
      <c r="D308" s="333"/>
      <c r="E308" s="39" t="s">
        <v>246</v>
      </c>
      <c r="F308" s="132" t="s">
        <v>247</v>
      </c>
      <c r="G308" s="132" t="s">
        <v>444</v>
      </c>
      <c r="H308" s="40">
        <v>96</v>
      </c>
      <c r="I308" s="41">
        <v>247559500</v>
      </c>
      <c r="J308" s="42">
        <v>37403980</v>
      </c>
      <c r="K308" s="40">
        <f t="shared" si="61"/>
        <v>284963480</v>
      </c>
      <c r="L308" s="109">
        <f t="shared" si="59"/>
        <v>2968369.5833333335</v>
      </c>
      <c r="M308" s="242">
        <f t="shared" si="70"/>
        <v>1.0337030257348983E-2</v>
      </c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</row>
    <row r="309" spans="1:32" ht="39.950000000000003" customHeight="1" thickBot="1">
      <c r="A309" s="26"/>
      <c r="B309" s="323"/>
      <c r="C309" s="326"/>
      <c r="D309" s="334"/>
      <c r="E309" s="43" t="s">
        <v>128</v>
      </c>
      <c r="F309" s="133" t="s">
        <v>148</v>
      </c>
      <c r="G309" s="133" t="s">
        <v>1064</v>
      </c>
      <c r="H309" s="44">
        <v>83</v>
      </c>
      <c r="I309" s="45">
        <v>193467260</v>
      </c>
      <c r="J309" s="46">
        <v>49118290</v>
      </c>
      <c r="K309" s="44">
        <f t="shared" si="61"/>
        <v>242585550</v>
      </c>
      <c r="L309" s="110">
        <f t="shared" si="59"/>
        <v>2922717.4698795183</v>
      </c>
      <c r="M309" s="242">
        <f t="shared" si="70"/>
        <v>8.9372240766663075E-3</v>
      </c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</row>
    <row r="310" spans="1:32" ht="39.950000000000003" customHeight="1">
      <c r="A310" s="26"/>
      <c r="B310" s="321">
        <v>62</v>
      </c>
      <c r="C310" s="324" t="s">
        <v>17</v>
      </c>
      <c r="D310" s="332">
        <f>Q66</f>
        <v>13662</v>
      </c>
      <c r="E310" s="47" t="s">
        <v>125</v>
      </c>
      <c r="F310" s="131" t="s">
        <v>146</v>
      </c>
      <c r="G310" s="131" t="s">
        <v>259</v>
      </c>
      <c r="H310" s="88">
        <v>219</v>
      </c>
      <c r="I310" s="89">
        <v>498134960</v>
      </c>
      <c r="J310" s="90">
        <v>97335500</v>
      </c>
      <c r="K310" s="88">
        <f t="shared" si="61"/>
        <v>595470460</v>
      </c>
      <c r="L310" s="111">
        <f t="shared" si="59"/>
        <v>2719043.1963470317</v>
      </c>
      <c r="M310" s="241">
        <f>IFERROR(H310/$Q$66,"-")</f>
        <v>1.6029863855950812E-2</v>
      </c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</row>
    <row r="311" spans="1:32" ht="39.950000000000003" customHeight="1">
      <c r="A311" s="26"/>
      <c r="B311" s="322"/>
      <c r="C311" s="325"/>
      <c r="D311" s="333"/>
      <c r="E311" s="39" t="s">
        <v>127</v>
      </c>
      <c r="F311" s="132" t="s">
        <v>249</v>
      </c>
      <c r="G311" s="132" t="s">
        <v>1065</v>
      </c>
      <c r="H311" s="40">
        <v>137</v>
      </c>
      <c r="I311" s="41">
        <v>264448700</v>
      </c>
      <c r="J311" s="42">
        <v>248858070</v>
      </c>
      <c r="K311" s="40">
        <f t="shared" si="61"/>
        <v>513306770</v>
      </c>
      <c r="L311" s="109">
        <f t="shared" si="59"/>
        <v>3746764.7445255476</v>
      </c>
      <c r="M311" s="242">
        <f t="shared" ref="M311:M314" si="71">IFERROR(H311/$Q$66,"-")</f>
        <v>1.0027814375640463E-2</v>
      </c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</row>
    <row r="312" spans="1:32" ht="39.950000000000003" customHeight="1">
      <c r="A312" s="26"/>
      <c r="B312" s="322"/>
      <c r="C312" s="325"/>
      <c r="D312" s="333"/>
      <c r="E312" s="39" t="s">
        <v>126</v>
      </c>
      <c r="F312" s="132" t="s">
        <v>147</v>
      </c>
      <c r="G312" s="132" t="s">
        <v>288</v>
      </c>
      <c r="H312" s="40">
        <v>125</v>
      </c>
      <c r="I312" s="41">
        <v>293438520</v>
      </c>
      <c r="J312" s="42">
        <v>105565670</v>
      </c>
      <c r="K312" s="40">
        <f t="shared" si="61"/>
        <v>399004190</v>
      </c>
      <c r="L312" s="109">
        <f t="shared" si="59"/>
        <v>3192033.52</v>
      </c>
      <c r="M312" s="242">
        <f t="shared" si="71"/>
        <v>9.1494656712048008E-3</v>
      </c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</row>
    <row r="313" spans="1:32" ht="39.950000000000003" customHeight="1">
      <c r="A313" s="26"/>
      <c r="B313" s="322"/>
      <c r="C313" s="325"/>
      <c r="D313" s="333"/>
      <c r="E313" s="39" t="s">
        <v>128</v>
      </c>
      <c r="F313" s="132" t="s">
        <v>148</v>
      </c>
      <c r="G313" s="132" t="s">
        <v>302</v>
      </c>
      <c r="H313" s="40">
        <v>117</v>
      </c>
      <c r="I313" s="41">
        <v>234072550</v>
      </c>
      <c r="J313" s="42">
        <v>73551680</v>
      </c>
      <c r="K313" s="40">
        <f t="shared" si="61"/>
        <v>307624230</v>
      </c>
      <c r="L313" s="109">
        <f t="shared" si="59"/>
        <v>2629266.923076923</v>
      </c>
      <c r="M313" s="242">
        <f t="shared" si="71"/>
        <v>8.563899868247694E-3</v>
      </c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</row>
    <row r="314" spans="1:32" ht="39.950000000000003" customHeight="1" thickBot="1">
      <c r="A314" s="26"/>
      <c r="B314" s="323"/>
      <c r="C314" s="326"/>
      <c r="D314" s="334"/>
      <c r="E314" s="43" t="s">
        <v>246</v>
      </c>
      <c r="F314" s="133" t="s">
        <v>247</v>
      </c>
      <c r="G314" s="133" t="s">
        <v>444</v>
      </c>
      <c r="H314" s="44">
        <v>101</v>
      </c>
      <c r="I314" s="45">
        <v>236483480</v>
      </c>
      <c r="J314" s="46">
        <v>36898710</v>
      </c>
      <c r="K314" s="44">
        <f t="shared" si="61"/>
        <v>273382190</v>
      </c>
      <c r="L314" s="110">
        <f t="shared" si="59"/>
        <v>2706754.3564356435</v>
      </c>
      <c r="M314" s="242">
        <f t="shared" si="71"/>
        <v>7.3927682623334797E-3</v>
      </c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</row>
    <row r="315" spans="1:32" ht="39.950000000000003" customHeight="1">
      <c r="A315" s="26"/>
      <c r="B315" s="321">
        <v>63</v>
      </c>
      <c r="C315" s="324" t="s">
        <v>26</v>
      </c>
      <c r="D315" s="332">
        <f>Q67</f>
        <v>9933</v>
      </c>
      <c r="E315" s="47" t="s">
        <v>125</v>
      </c>
      <c r="F315" s="131" t="s">
        <v>146</v>
      </c>
      <c r="G315" s="131" t="s">
        <v>259</v>
      </c>
      <c r="H315" s="88">
        <v>154</v>
      </c>
      <c r="I315" s="89">
        <v>427845380</v>
      </c>
      <c r="J315" s="90">
        <v>53802640</v>
      </c>
      <c r="K315" s="88">
        <f t="shared" si="61"/>
        <v>481648020</v>
      </c>
      <c r="L315" s="111">
        <f t="shared" si="59"/>
        <v>3127584.5454545454</v>
      </c>
      <c r="M315" s="241">
        <f>IFERROR(H315/$Q$67,"-")</f>
        <v>1.5503875968992248E-2</v>
      </c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</row>
    <row r="316" spans="1:32" ht="39.950000000000003" customHeight="1">
      <c r="A316" s="26"/>
      <c r="B316" s="322"/>
      <c r="C316" s="325"/>
      <c r="D316" s="333"/>
      <c r="E316" s="39" t="s">
        <v>126</v>
      </c>
      <c r="F316" s="132" t="s">
        <v>147</v>
      </c>
      <c r="G316" s="132" t="s">
        <v>313</v>
      </c>
      <c r="H316" s="40">
        <v>115</v>
      </c>
      <c r="I316" s="41">
        <v>292657440</v>
      </c>
      <c r="J316" s="42">
        <v>91796120</v>
      </c>
      <c r="K316" s="40">
        <f t="shared" si="61"/>
        <v>384453560</v>
      </c>
      <c r="L316" s="109">
        <f t="shared" si="59"/>
        <v>3343074.4347826089</v>
      </c>
      <c r="M316" s="242">
        <f t="shared" ref="M316:M319" si="72">IFERROR(H316/$Q$67,"-")</f>
        <v>1.1577569717104601E-2</v>
      </c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</row>
    <row r="317" spans="1:32" ht="39.950000000000003" customHeight="1">
      <c r="A317" s="26"/>
      <c r="B317" s="322"/>
      <c r="C317" s="325"/>
      <c r="D317" s="333"/>
      <c r="E317" s="39" t="s">
        <v>127</v>
      </c>
      <c r="F317" s="132" t="s">
        <v>249</v>
      </c>
      <c r="G317" s="132" t="s">
        <v>261</v>
      </c>
      <c r="H317" s="40">
        <v>108</v>
      </c>
      <c r="I317" s="41">
        <v>180146540</v>
      </c>
      <c r="J317" s="42">
        <v>228635300</v>
      </c>
      <c r="K317" s="40">
        <f t="shared" si="61"/>
        <v>408781840</v>
      </c>
      <c r="L317" s="109">
        <f t="shared" si="59"/>
        <v>3785017.0370370368</v>
      </c>
      <c r="M317" s="242">
        <f t="shared" si="72"/>
        <v>1.0872848082150407E-2</v>
      </c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</row>
    <row r="318" spans="1:32" ht="39.950000000000003" customHeight="1">
      <c r="A318" s="26"/>
      <c r="B318" s="322"/>
      <c r="C318" s="325"/>
      <c r="D318" s="333"/>
      <c r="E318" s="39" t="s">
        <v>246</v>
      </c>
      <c r="F318" s="132" t="s">
        <v>247</v>
      </c>
      <c r="G318" s="132" t="s">
        <v>444</v>
      </c>
      <c r="H318" s="40">
        <v>91</v>
      </c>
      <c r="I318" s="41">
        <v>240433670</v>
      </c>
      <c r="J318" s="42">
        <v>39538950</v>
      </c>
      <c r="K318" s="40">
        <f t="shared" si="61"/>
        <v>279972620</v>
      </c>
      <c r="L318" s="109">
        <f t="shared" si="59"/>
        <v>3076622.1978021977</v>
      </c>
      <c r="M318" s="242">
        <f t="shared" si="72"/>
        <v>9.161381254404511E-3</v>
      </c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</row>
    <row r="319" spans="1:32" ht="39.950000000000003" customHeight="1" thickBot="1">
      <c r="A319" s="26"/>
      <c r="B319" s="323"/>
      <c r="C319" s="326"/>
      <c r="D319" s="334"/>
      <c r="E319" s="43" t="s">
        <v>129</v>
      </c>
      <c r="F319" s="133" t="s">
        <v>149</v>
      </c>
      <c r="G319" s="133" t="s">
        <v>417</v>
      </c>
      <c r="H319" s="44">
        <v>78</v>
      </c>
      <c r="I319" s="45">
        <v>245796290</v>
      </c>
      <c r="J319" s="46">
        <v>22096490</v>
      </c>
      <c r="K319" s="44">
        <f t="shared" si="61"/>
        <v>267892780</v>
      </c>
      <c r="L319" s="110">
        <f t="shared" si="59"/>
        <v>3434522.8205128205</v>
      </c>
      <c r="M319" s="243">
        <f t="shared" si="72"/>
        <v>7.8526125037752942E-3</v>
      </c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</row>
    <row r="320" spans="1:32" ht="39.950000000000003" customHeight="1">
      <c r="A320" s="26"/>
      <c r="B320" s="321">
        <v>64</v>
      </c>
      <c r="C320" s="324" t="s">
        <v>45</v>
      </c>
      <c r="D320" s="332">
        <f>Q68</f>
        <v>10465</v>
      </c>
      <c r="E320" s="47" t="s">
        <v>125</v>
      </c>
      <c r="F320" s="131" t="s">
        <v>146</v>
      </c>
      <c r="G320" s="131" t="s">
        <v>259</v>
      </c>
      <c r="H320" s="88">
        <v>176</v>
      </c>
      <c r="I320" s="89">
        <v>472501810</v>
      </c>
      <c r="J320" s="90">
        <v>68970110</v>
      </c>
      <c r="K320" s="88">
        <f t="shared" si="61"/>
        <v>541471920</v>
      </c>
      <c r="L320" s="111">
        <f t="shared" si="59"/>
        <v>3076545</v>
      </c>
      <c r="M320" s="241">
        <f>IFERROR(H320/$Q$68,"-")</f>
        <v>1.6817964644051601E-2</v>
      </c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</row>
    <row r="321" spans="1:32" ht="39.950000000000003" customHeight="1">
      <c r="A321" s="26"/>
      <c r="B321" s="322"/>
      <c r="C321" s="325"/>
      <c r="D321" s="333"/>
      <c r="E321" s="39" t="s">
        <v>126</v>
      </c>
      <c r="F321" s="132" t="s">
        <v>147</v>
      </c>
      <c r="G321" s="132" t="s">
        <v>273</v>
      </c>
      <c r="H321" s="40">
        <v>125</v>
      </c>
      <c r="I321" s="41">
        <v>342837850</v>
      </c>
      <c r="J321" s="42">
        <v>75618770</v>
      </c>
      <c r="K321" s="40">
        <f t="shared" si="61"/>
        <v>418456620</v>
      </c>
      <c r="L321" s="109">
        <f t="shared" si="59"/>
        <v>3347652.96</v>
      </c>
      <c r="M321" s="242">
        <f t="shared" ref="M321:M324" si="73">IFERROR(H321/$Q$68,"-")</f>
        <v>1.1944577161968466E-2</v>
      </c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</row>
    <row r="322" spans="1:32" ht="39.950000000000003" customHeight="1">
      <c r="A322" s="26"/>
      <c r="B322" s="322"/>
      <c r="C322" s="325"/>
      <c r="D322" s="333"/>
      <c r="E322" s="39" t="s">
        <v>150</v>
      </c>
      <c r="F322" s="132" t="s">
        <v>151</v>
      </c>
      <c r="G322" s="132" t="s">
        <v>1039</v>
      </c>
      <c r="H322" s="40">
        <v>89</v>
      </c>
      <c r="I322" s="41">
        <v>305615190</v>
      </c>
      <c r="J322" s="42">
        <v>27455910</v>
      </c>
      <c r="K322" s="40">
        <f t="shared" si="61"/>
        <v>333071100</v>
      </c>
      <c r="L322" s="109">
        <f t="shared" si="59"/>
        <v>3742371.9101123596</v>
      </c>
      <c r="M322" s="242">
        <f t="shared" si="73"/>
        <v>8.5045389393215483E-3</v>
      </c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</row>
    <row r="323" spans="1:32" ht="39.950000000000003" customHeight="1">
      <c r="A323" s="26"/>
      <c r="B323" s="322"/>
      <c r="C323" s="325"/>
      <c r="D323" s="333"/>
      <c r="E323" s="39" t="s">
        <v>127</v>
      </c>
      <c r="F323" s="132" t="s">
        <v>249</v>
      </c>
      <c r="G323" s="132" t="s">
        <v>325</v>
      </c>
      <c r="H323" s="40">
        <v>88</v>
      </c>
      <c r="I323" s="41">
        <v>203763360</v>
      </c>
      <c r="J323" s="42">
        <v>175751090</v>
      </c>
      <c r="K323" s="40">
        <f t="shared" si="61"/>
        <v>379514450</v>
      </c>
      <c r="L323" s="109">
        <f t="shared" si="59"/>
        <v>4312664.2045454541</v>
      </c>
      <c r="M323" s="242">
        <f t="shared" si="73"/>
        <v>8.4089823220258007E-3</v>
      </c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</row>
    <row r="324" spans="1:32" ht="39.950000000000003" customHeight="1" thickBot="1">
      <c r="A324" s="26"/>
      <c r="B324" s="323"/>
      <c r="C324" s="326"/>
      <c r="D324" s="334"/>
      <c r="E324" s="43" t="s">
        <v>246</v>
      </c>
      <c r="F324" s="133" t="s">
        <v>247</v>
      </c>
      <c r="G324" s="133" t="s">
        <v>1006</v>
      </c>
      <c r="H324" s="44">
        <v>84</v>
      </c>
      <c r="I324" s="45">
        <v>246976950</v>
      </c>
      <c r="J324" s="46">
        <v>32404370</v>
      </c>
      <c r="K324" s="44">
        <f t="shared" si="61"/>
        <v>279381320</v>
      </c>
      <c r="L324" s="110">
        <f t="shared" si="59"/>
        <v>3325968.0952380951</v>
      </c>
      <c r="M324" s="243">
        <f t="shared" si="73"/>
        <v>8.0267558528428085E-3</v>
      </c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</row>
    <row r="325" spans="1:32" ht="39.950000000000003" customHeight="1">
      <c r="A325" s="26"/>
      <c r="B325" s="321">
        <v>65</v>
      </c>
      <c r="C325" s="324" t="s">
        <v>10</v>
      </c>
      <c r="D325" s="332">
        <f>Q69</f>
        <v>5213</v>
      </c>
      <c r="E325" s="47" t="s">
        <v>125</v>
      </c>
      <c r="F325" s="131" t="s">
        <v>146</v>
      </c>
      <c r="G325" s="131" t="s">
        <v>259</v>
      </c>
      <c r="H325" s="88">
        <v>103</v>
      </c>
      <c r="I325" s="89">
        <v>277901560</v>
      </c>
      <c r="J325" s="90">
        <v>38187150</v>
      </c>
      <c r="K325" s="88">
        <f t="shared" si="61"/>
        <v>316088710</v>
      </c>
      <c r="L325" s="111">
        <f t="shared" ref="L325:L374" si="74">IFERROR(K325/H325,"-")</f>
        <v>3068822.4271844658</v>
      </c>
      <c r="M325" s="241">
        <f>IFERROR(H325/$Q$69,"-")</f>
        <v>1.9758296566276617E-2</v>
      </c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</row>
    <row r="326" spans="1:32" ht="39.950000000000003" customHeight="1">
      <c r="A326" s="26"/>
      <c r="B326" s="322"/>
      <c r="C326" s="325"/>
      <c r="D326" s="333"/>
      <c r="E326" s="39" t="s">
        <v>150</v>
      </c>
      <c r="F326" s="132" t="s">
        <v>151</v>
      </c>
      <c r="G326" s="132" t="s">
        <v>1066</v>
      </c>
      <c r="H326" s="40">
        <v>96</v>
      </c>
      <c r="I326" s="41">
        <v>235315900</v>
      </c>
      <c r="J326" s="42">
        <v>30306930</v>
      </c>
      <c r="K326" s="40">
        <f t="shared" ref="K326:K374" si="75">SUM(I326:J326)</f>
        <v>265622830</v>
      </c>
      <c r="L326" s="109">
        <f t="shared" si="74"/>
        <v>2766904.4791666665</v>
      </c>
      <c r="M326" s="242">
        <f t="shared" ref="M326:M329" si="76">IFERROR(H326/$Q$69,"-")</f>
        <v>1.8415499712257817E-2</v>
      </c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</row>
    <row r="327" spans="1:32" ht="39.950000000000003" customHeight="1">
      <c r="A327" s="26"/>
      <c r="B327" s="322"/>
      <c r="C327" s="325"/>
      <c r="D327" s="333"/>
      <c r="E327" s="39" t="s">
        <v>126</v>
      </c>
      <c r="F327" s="132" t="s">
        <v>147</v>
      </c>
      <c r="G327" s="132" t="s">
        <v>1067</v>
      </c>
      <c r="H327" s="40">
        <v>60</v>
      </c>
      <c r="I327" s="41">
        <v>167711390</v>
      </c>
      <c r="J327" s="42">
        <v>30149460</v>
      </c>
      <c r="K327" s="40">
        <f t="shared" si="75"/>
        <v>197860850</v>
      </c>
      <c r="L327" s="109">
        <f t="shared" si="74"/>
        <v>3297680.8333333335</v>
      </c>
      <c r="M327" s="242">
        <f t="shared" si="76"/>
        <v>1.1509687320161135E-2</v>
      </c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</row>
    <row r="328" spans="1:32" ht="39.950000000000003" customHeight="1">
      <c r="A328" s="26"/>
      <c r="B328" s="322"/>
      <c r="C328" s="325"/>
      <c r="D328" s="333"/>
      <c r="E328" s="39" t="s">
        <v>127</v>
      </c>
      <c r="F328" s="132" t="s">
        <v>249</v>
      </c>
      <c r="G328" s="132" t="s">
        <v>325</v>
      </c>
      <c r="H328" s="40">
        <v>50</v>
      </c>
      <c r="I328" s="41">
        <v>159153970</v>
      </c>
      <c r="J328" s="42">
        <v>64454260</v>
      </c>
      <c r="K328" s="40">
        <f t="shared" si="75"/>
        <v>223608230</v>
      </c>
      <c r="L328" s="109">
        <f t="shared" si="74"/>
        <v>4472164.5999999996</v>
      </c>
      <c r="M328" s="242">
        <f t="shared" si="76"/>
        <v>9.5914061001342796E-3</v>
      </c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</row>
    <row r="329" spans="1:32" ht="39.950000000000003" customHeight="1" thickBot="1">
      <c r="A329" s="26"/>
      <c r="B329" s="323"/>
      <c r="C329" s="326"/>
      <c r="D329" s="334"/>
      <c r="E329" s="43" t="s">
        <v>246</v>
      </c>
      <c r="F329" s="133" t="s">
        <v>247</v>
      </c>
      <c r="G329" s="133" t="s">
        <v>1052</v>
      </c>
      <c r="H329" s="44">
        <v>47</v>
      </c>
      <c r="I329" s="45">
        <v>119785330</v>
      </c>
      <c r="J329" s="46">
        <v>16601220</v>
      </c>
      <c r="K329" s="44">
        <f t="shared" si="75"/>
        <v>136386550</v>
      </c>
      <c r="L329" s="110">
        <f t="shared" si="74"/>
        <v>2901841.489361702</v>
      </c>
      <c r="M329" s="242">
        <f t="shared" si="76"/>
        <v>9.015921734126223E-3</v>
      </c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</row>
    <row r="330" spans="1:32" ht="39.950000000000003" customHeight="1">
      <c r="A330" s="26"/>
      <c r="B330" s="321">
        <v>66</v>
      </c>
      <c r="C330" s="324" t="s">
        <v>5</v>
      </c>
      <c r="D330" s="332">
        <f>Q70</f>
        <v>5354</v>
      </c>
      <c r="E330" s="47" t="s">
        <v>125</v>
      </c>
      <c r="F330" s="131" t="s">
        <v>146</v>
      </c>
      <c r="G330" s="131" t="s">
        <v>259</v>
      </c>
      <c r="H330" s="88">
        <v>78</v>
      </c>
      <c r="I330" s="89">
        <v>200044520</v>
      </c>
      <c r="J330" s="90">
        <v>22203360</v>
      </c>
      <c r="K330" s="88">
        <f t="shared" si="75"/>
        <v>222247880</v>
      </c>
      <c r="L330" s="111">
        <f t="shared" si="74"/>
        <v>2849331.794871795</v>
      </c>
      <c r="M330" s="241">
        <f>IFERROR(H330/$Q$70,"-")</f>
        <v>1.4568546880836758E-2</v>
      </c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</row>
    <row r="331" spans="1:32" ht="39.950000000000003" customHeight="1">
      <c r="A331" s="26"/>
      <c r="B331" s="322"/>
      <c r="C331" s="325"/>
      <c r="D331" s="333"/>
      <c r="E331" s="39" t="s">
        <v>126</v>
      </c>
      <c r="F331" s="132" t="s">
        <v>147</v>
      </c>
      <c r="G331" s="132" t="s">
        <v>336</v>
      </c>
      <c r="H331" s="40">
        <v>65</v>
      </c>
      <c r="I331" s="41">
        <v>194238330</v>
      </c>
      <c r="J331" s="42">
        <v>33653870</v>
      </c>
      <c r="K331" s="40">
        <f t="shared" si="75"/>
        <v>227892200</v>
      </c>
      <c r="L331" s="109">
        <f t="shared" si="74"/>
        <v>3506033.846153846</v>
      </c>
      <c r="M331" s="242">
        <f t="shared" ref="M331:M334" si="77">IFERROR(H331/$Q$70,"-")</f>
        <v>1.2140455734030631E-2</v>
      </c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</row>
    <row r="332" spans="1:32" ht="39.950000000000003" customHeight="1">
      <c r="A332" s="26"/>
      <c r="B332" s="322"/>
      <c r="C332" s="325"/>
      <c r="D332" s="333"/>
      <c r="E332" s="39" t="s">
        <v>246</v>
      </c>
      <c r="F332" s="132" t="s">
        <v>247</v>
      </c>
      <c r="G332" s="132" t="s">
        <v>444</v>
      </c>
      <c r="H332" s="40">
        <v>65</v>
      </c>
      <c r="I332" s="41">
        <v>137674660</v>
      </c>
      <c r="J332" s="42">
        <v>21021290</v>
      </c>
      <c r="K332" s="40">
        <f t="shared" si="75"/>
        <v>158695950</v>
      </c>
      <c r="L332" s="109">
        <f t="shared" si="74"/>
        <v>2441476.153846154</v>
      </c>
      <c r="M332" s="242">
        <f t="shared" si="77"/>
        <v>1.2140455734030631E-2</v>
      </c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</row>
    <row r="333" spans="1:32" ht="39.950000000000003" customHeight="1">
      <c r="A333" s="26"/>
      <c r="B333" s="322"/>
      <c r="C333" s="325"/>
      <c r="D333" s="333"/>
      <c r="E333" s="39" t="s">
        <v>128</v>
      </c>
      <c r="F333" s="132" t="s">
        <v>148</v>
      </c>
      <c r="G333" s="132" t="s">
        <v>262</v>
      </c>
      <c r="H333" s="40">
        <v>59</v>
      </c>
      <c r="I333" s="41">
        <v>156242280</v>
      </c>
      <c r="J333" s="42">
        <v>28494480</v>
      </c>
      <c r="K333" s="40">
        <f t="shared" si="75"/>
        <v>184736760</v>
      </c>
      <c r="L333" s="109">
        <f t="shared" si="74"/>
        <v>3131131.5254237289</v>
      </c>
      <c r="M333" s="242">
        <f t="shared" si="77"/>
        <v>1.1019798281658572E-2</v>
      </c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</row>
    <row r="334" spans="1:32" ht="39.950000000000003" customHeight="1" thickBot="1">
      <c r="A334" s="26"/>
      <c r="B334" s="323"/>
      <c r="C334" s="326"/>
      <c r="D334" s="334"/>
      <c r="E334" s="43" t="s">
        <v>127</v>
      </c>
      <c r="F334" s="133" t="s">
        <v>249</v>
      </c>
      <c r="G334" s="133" t="s">
        <v>1068</v>
      </c>
      <c r="H334" s="44">
        <v>50</v>
      </c>
      <c r="I334" s="45">
        <v>85063380</v>
      </c>
      <c r="J334" s="46">
        <v>120361540</v>
      </c>
      <c r="K334" s="44">
        <f t="shared" si="75"/>
        <v>205424920</v>
      </c>
      <c r="L334" s="110">
        <f t="shared" si="74"/>
        <v>4108498.4</v>
      </c>
      <c r="M334" s="243">
        <f t="shared" si="77"/>
        <v>9.3388121031004849E-3</v>
      </c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</row>
    <row r="335" spans="1:32" ht="39.950000000000003" customHeight="1">
      <c r="A335" s="26"/>
      <c r="B335" s="321">
        <v>67</v>
      </c>
      <c r="C335" s="324" t="s">
        <v>6</v>
      </c>
      <c r="D335" s="332">
        <f>Q71</f>
        <v>2281</v>
      </c>
      <c r="E335" s="47" t="s">
        <v>125</v>
      </c>
      <c r="F335" s="131" t="s">
        <v>146</v>
      </c>
      <c r="G335" s="131" t="s">
        <v>450</v>
      </c>
      <c r="H335" s="88">
        <v>40</v>
      </c>
      <c r="I335" s="89">
        <v>107742540</v>
      </c>
      <c r="J335" s="90">
        <v>12990150</v>
      </c>
      <c r="K335" s="88">
        <f>SUM(I335:J335)</f>
        <v>120732690</v>
      </c>
      <c r="L335" s="111">
        <f t="shared" si="74"/>
        <v>3018317.25</v>
      </c>
      <c r="M335" s="241">
        <f>IFERROR(H335/$Q$71,"-")</f>
        <v>1.7536168347216132E-2</v>
      </c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</row>
    <row r="336" spans="1:32" ht="39.950000000000003" customHeight="1">
      <c r="A336" s="26"/>
      <c r="B336" s="322"/>
      <c r="C336" s="325"/>
      <c r="D336" s="333"/>
      <c r="E336" s="39" t="s">
        <v>150</v>
      </c>
      <c r="F336" s="132" t="s">
        <v>151</v>
      </c>
      <c r="G336" s="132" t="s">
        <v>1069</v>
      </c>
      <c r="H336" s="40">
        <v>29</v>
      </c>
      <c r="I336" s="41">
        <v>120134310</v>
      </c>
      <c r="J336" s="42">
        <v>4755810</v>
      </c>
      <c r="K336" s="40">
        <f>SUM(I336:J336)</f>
        <v>124890120</v>
      </c>
      <c r="L336" s="109">
        <f t="shared" si="74"/>
        <v>4306555.8620689651</v>
      </c>
      <c r="M336" s="242">
        <f t="shared" ref="M336:M339" si="78">IFERROR(H336/$Q$71,"-")</f>
        <v>1.2713722051731697E-2</v>
      </c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</row>
    <row r="337" spans="1:32" ht="39.950000000000003" customHeight="1">
      <c r="A337" s="26"/>
      <c r="B337" s="322"/>
      <c r="C337" s="325"/>
      <c r="D337" s="333"/>
      <c r="E337" s="39" t="s">
        <v>129</v>
      </c>
      <c r="F337" s="132" t="s">
        <v>149</v>
      </c>
      <c r="G337" s="132" t="s">
        <v>1070</v>
      </c>
      <c r="H337" s="40">
        <v>22</v>
      </c>
      <c r="I337" s="41">
        <v>75165180</v>
      </c>
      <c r="J337" s="42">
        <v>7463590</v>
      </c>
      <c r="K337" s="40">
        <f>SUM(I337:J337)</f>
        <v>82628770</v>
      </c>
      <c r="L337" s="109">
        <f t="shared" si="74"/>
        <v>3755853.1818181816</v>
      </c>
      <c r="M337" s="242">
        <f t="shared" si="78"/>
        <v>9.6448925909688732E-3</v>
      </c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</row>
    <row r="338" spans="1:32" ht="39.950000000000003" customHeight="1">
      <c r="A338" s="26"/>
      <c r="B338" s="322"/>
      <c r="C338" s="325"/>
      <c r="D338" s="333"/>
      <c r="E338" s="39" t="s">
        <v>126</v>
      </c>
      <c r="F338" s="132" t="s">
        <v>147</v>
      </c>
      <c r="G338" s="132" t="s">
        <v>304</v>
      </c>
      <c r="H338" s="40">
        <v>22</v>
      </c>
      <c r="I338" s="41">
        <v>48835790</v>
      </c>
      <c r="J338" s="42">
        <v>9826190</v>
      </c>
      <c r="K338" s="40">
        <f>SUM(I338:J338)</f>
        <v>58661980</v>
      </c>
      <c r="L338" s="109">
        <f t="shared" si="74"/>
        <v>2666453.6363636362</v>
      </c>
      <c r="M338" s="242">
        <f t="shared" si="78"/>
        <v>9.6448925909688732E-3</v>
      </c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</row>
    <row r="339" spans="1:32" ht="39.950000000000003" customHeight="1" thickBot="1">
      <c r="A339" s="26"/>
      <c r="B339" s="323"/>
      <c r="C339" s="326"/>
      <c r="D339" s="334"/>
      <c r="E339" s="43" t="s">
        <v>182</v>
      </c>
      <c r="F339" s="133" t="s">
        <v>183</v>
      </c>
      <c r="G339" s="133" t="s">
        <v>1071</v>
      </c>
      <c r="H339" s="44">
        <v>20</v>
      </c>
      <c r="I339" s="45">
        <v>51393050</v>
      </c>
      <c r="J339" s="46">
        <v>10913730</v>
      </c>
      <c r="K339" s="44">
        <f>SUM(I339:J339)</f>
        <v>62306780</v>
      </c>
      <c r="L339" s="110">
        <f t="shared" si="74"/>
        <v>3115339</v>
      </c>
      <c r="M339" s="242">
        <f t="shared" si="78"/>
        <v>8.7680841736080661E-3</v>
      </c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</row>
    <row r="340" spans="1:32" ht="39.950000000000003" customHeight="1">
      <c r="A340" s="26"/>
      <c r="B340" s="321">
        <v>68</v>
      </c>
      <c r="C340" s="324" t="s">
        <v>46</v>
      </c>
      <c r="D340" s="332">
        <f>Q72</f>
        <v>3064</v>
      </c>
      <c r="E340" s="47" t="s">
        <v>125</v>
      </c>
      <c r="F340" s="131" t="s">
        <v>146</v>
      </c>
      <c r="G340" s="131" t="s">
        <v>275</v>
      </c>
      <c r="H340" s="88">
        <v>56</v>
      </c>
      <c r="I340" s="89">
        <v>156617780</v>
      </c>
      <c r="J340" s="90">
        <v>20542730</v>
      </c>
      <c r="K340" s="88">
        <f t="shared" si="75"/>
        <v>177160510</v>
      </c>
      <c r="L340" s="111">
        <f t="shared" si="74"/>
        <v>3163580.5357142859</v>
      </c>
      <c r="M340" s="241">
        <f>IFERROR(H340/$Q$72,"-")</f>
        <v>1.8276762402088774E-2</v>
      </c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</row>
    <row r="341" spans="1:32" ht="39.950000000000003" customHeight="1">
      <c r="A341" s="26"/>
      <c r="B341" s="322"/>
      <c r="C341" s="325"/>
      <c r="D341" s="333"/>
      <c r="E341" s="39" t="s">
        <v>150</v>
      </c>
      <c r="F341" s="132" t="s">
        <v>151</v>
      </c>
      <c r="G341" s="132" t="s">
        <v>453</v>
      </c>
      <c r="H341" s="40">
        <v>44</v>
      </c>
      <c r="I341" s="41">
        <v>183260300</v>
      </c>
      <c r="J341" s="42">
        <v>15051760</v>
      </c>
      <c r="K341" s="40">
        <f t="shared" si="75"/>
        <v>198312060</v>
      </c>
      <c r="L341" s="109">
        <f t="shared" si="74"/>
        <v>4507092.2727272725</v>
      </c>
      <c r="M341" s="242">
        <f t="shared" ref="M341:M344" si="79">IFERROR(H341/$Q$72,"-")</f>
        <v>1.4360313315926894E-2</v>
      </c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</row>
    <row r="342" spans="1:32" ht="39.950000000000003" customHeight="1">
      <c r="A342" s="26"/>
      <c r="B342" s="322"/>
      <c r="C342" s="325"/>
      <c r="D342" s="333"/>
      <c r="E342" s="39" t="s">
        <v>126</v>
      </c>
      <c r="F342" s="132" t="s">
        <v>147</v>
      </c>
      <c r="G342" s="132" t="s">
        <v>366</v>
      </c>
      <c r="H342" s="40">
        <v>41</v>
      </c>
      <c r="I342" s="41">
        <v>94427820</v>
      </c>
      <c r="J342" s="42">
        <v>26248730</v>
      </c>
      <c r="K342" s="40">
        <f t="shared" si="75"/>
        <v>120676550</v>
      </c>
      <c r="L342" s="109">
        <f t="shared" si="74"/>
        <v>2943330.487804878</v>
      </c>
      <c r="M342" s="242">
        <f t="shared" si="79"/>
        <v>1.3381201044386422E-2</v>
      </c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</row>
    <row r="343" spans="1:32" ht="39.950000000000003" customHeight="1">
      <c r="A343" s="26"/>
      <c r="B343" s="322"/>
      <c r="C343" s="325"/>
      <c r="D343" s="333"/>
      <c r="E343" s="39" t="s">
        <v>246</v>
      </c>
      <c r="F343" s="132" t="s">
        <v>247</v>
      </c>
      <c r="G343" s="132" t="s">
        <v>1033</v>
      </c>
      <c r="H343" s="40">
        <v>30</v>
      </c>
      <c r="I343" s="41">
        <v>62980060</v>
      </c>
      <c r="J343" s="42">
        <v>16279380</v>
      </c>
      <c r="K343" s="40">
        <f t="shared" si="75"/>
        <v>79259440</v>
      </c>
      <c r="L343" s="109">
        <f t="shared" si="74"/>
        <v>2641981.3333333335</v>
      </c>
      <c r="M343" s="242">
        <f t="shared" si="79"/>
        <v>9.7911227154047001E-3</v>
      </c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</row>
    <row r="344" spans="1:32" ht="39.950000000000003" customHeight="1" thickBot="1">
      <c r="A344" s="26"/>
      <c r="B344" s="323"/>
      <c r="C344" s="326"/>
      <c r="D344" s="334"/>
      <c r="E344" s="43" t="s">
        <v>127</v>
      </c>
      <c r="F344" s="133" t="s">
        <v>249</v>
      </c>
      <c r="G344" s="133" t="s">
        <v>1072</v>
      </c>
      <c r="H344" s="44">
        <v>29</v>
      </c>
      <c r="I344" s="45">
        <v>43607880</v>
      </c>
      <c r="J344" s="46">
        <v>45882140</v>
      </c>
      <c r="K344" s="44">
        <f t="shared" si="75"/>
        <v>89490020</v>
      </c>
      <c r="L344" s="110">
        <f t="shared" si="74"/>
        <v>3085862.7586206896</v>
      </c>
      <c r="M344" s="242">
        <f t="shared" si="79"/>
        <v>9.4647519582245435E-3</v>
      </c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</row>
    <row r="345" spans="1:32" ht="39.950000000000003" customHeight="1">
      <c r="A345" s="26"/>
      <c r="B345" s="321">
        <v>69</v>
      </c>
      <c r="C345" s="324" t="s">
        <v>47</v>
      </c>
      <c r="D345" s="332">
        <f>Q73</f>
        <v>7345</v>
      </c>
      <c r="E345" s="47" t="s">
        <v>125</v>
      </c>
      <c r="F345" s="131" t="s">
        <v>146</v>
      </c>
      <c r="G345" s="131" t="s">
        <v>275</v>
      </c>
      <c r="H345" s="88">
        <v>120</v>
      </c>
      <c r="I345" s="89">
        <v>289554800</v>
      </c>
      <c r="J345" s="90">
        <v>44526660</v>
      </c>
      <c r="K345" s="88">
        <f t="shared" si="75"/>
        <v>334081460</v>
      </c>
      <c r="L345" s="111">
        <f t="shared" si="74"/>
        <v>2784012.1666666665</v>
      </c>
      <c r="M345" s="241">
        <f>IFERROR(H345/$Q$73,"-")</f>
        <v>1.6337644656228726E-2</v>
      </c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</row>
    <row r="346" spans="1:32" ht="39.950000000000003" customHeight="1">
      <c r="A346" s="26"/>
      <c r="B346" s="322"/>
      <c r="C346" s="325"/>
      <c r="D346" s="333"/>
      <c r="E346" s="39" t="s">
        <v>150</v>
      </c>
      <c r="F346" s="132" t="s">
        <v>151</v>
      </c>
      <c r="G346" s="132" t="s">
        <v>416</v>
      </c>
      <c r="H346" s="40">
        <v>79</v>
      </c>
      <c r="I346" s="41">
        <v>266013520</v>
      </c>
      <c r="J346" s="42">
        <v>25391560</v>
      </c>
      <c r="K346" s="40">
        <f t="shared" si="75"/>
        <v>291405080</v>
      </c>
      <c r="L346" s="109">
        <f t="shared" si="74"/>
        <v>3688671.898734177</v>
      </c>
      <c r="M346" s="242">
        <f t="shared" ref="M346:M349" si="80">IFERROR(H346/$Q$73,"-")</f>
        <v>1.0755616065350578E-2</v>
      </c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</row>
    <row r="347" spans="1:32" ht="39.950000000000003" customHeight="1">
      <c r="A347" s="26"/>
      <c r="B347" s="322"/>
      <c r="C347" s="325"/>
      <c r="D347" s="333"/>
      <c r="E347" s="39" t="s">
        <v>126</v>
      </c>
      <c r="F347" s="132" t="s">
        <v>147</v>
      </c>
      <c r="G347" s="132" t="s">
        <v>364</v>
      </c>
      <c r="H347" s="40">
        <v>77</v>
      </c>
      <c r="I347" s="41">
        <v>244619000</v>
      </c>
      <c r="J347" s="42">
        <v>40520170</v>
      </c>
      <c r="K347" s="40">
        <f t="shared" si="75"/>
        <v>285139170</v>
      </c>
      <c r="L347" s="109">
        <f t="shared" si="74"/>
        <v>3703106.1038961038</v>
      </c>
      <c r="M347" s="242">
        <f t="shared" si="80"/>
        <v>1.0483321987746767E-2</v>
      </c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</row>
    <row r="348" spans="1:32" ht="39.950000000000003" customHeight="1">
      <c r="A348" s="26"/>
      <c r="B348" s="322"/>
      <c r="C348" s="325"/>
      <c r="D348" s="333"/>
      <c r="E348" s="39" t="s">
        <v>127</v>
      </c>
      <c r="F348" s="132" t="s">
        <v>249</v>
      </c>
      <c r="G348" s="132" t="s">
        <v>308</v>
      </c>
      <c r="H348" s="40">
        <v>68</v>
      </c>
      <c r="I348" s="41">
        <v>136620030</v>
      </c>
      <c r="J348" s="42">
        <v>128583800</v>
      </c>
      <c r="K348" s="40">
        <f t="shared" si="75"/>
        <v>265203830</v>
      </c>
      <c r="L348" s="109">
        <f t="shared" si="74"/>
        <v>3900056.3235294116</v>
      </c>
      <c r="M348" s="242">
        <f t="shared" si="80"/>
        <v>9.2579986385296128E-3</v>
      </c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</row>
    <row r="349" spans="1:32" ht="39.950000000000003" customHeight="1" thickBot="1">
      <c r="A349" s="26"/>
      <c r="B349" s="323"/>
      <c r="C349" s="326"/>
      <c r="D349" s="334"/>
      <c r="E349" s="43" t="s">
        <v>128</v>
      </c>
      <c r="F349" s="133" t="s">
        <v>148</v>
      </c>
      <c r="G349" s="133" t="s">
        <v>354</v>
      </c>
      <c r="H349" s="44">
        <v>54</v>
      </c>
      <c r="I349" s="45">
        <v>125039510</v>
      </c>
      <c r="J349" s="46">
        <v>24351650</v>
      </c>
      <c r="K349" s="44">
        <f t="shared" si="75"/>
        <v>149391160</v>
      </c>
      <c r="L349" s="110">
        <f t="shared" si="74"/>
        <v>2766502.9629629632</v>
      </c>
      <c r="M349" s="242">
        <f t="shared" si="80"/>
        <v>7.3519400953029274E-3</v>
      </c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</row>
    <row r="350" spans="1:32" ht="39.950000000000003" customHeight="1">
      <c r="A350" s="26"/>
      <c r="B350" s="321">
        <v>70</v>
      </c>
      <c r="C350" s="324" t="s">
        <v>48</v>
      </c>
      <c r="D350" s="332">
        <f>Q74</f>
        <v>1234</v>
      </c>
      <c r="E350" s="47" t="s">
        <v>125</v>
      </c>
      <c r="F350" s="131" t="s">
        <v>146</v>
      </c>
      <c r="G350" s="131" t="s">
        <v>355</v>
      </c>
      <c r="H350" s="88">
        <v>30</v>
      </c>
      <c r="I350" s="89">
        <v>78272540</v>
      </c>
      <c r="J350" s="90">
        <v>11161090</v>
      </c>
      <c r="K350" s="88">
        <f t="shared" si="75"/>
        <v>89433630</v>
      </c>
      <c r="L350" s="111">
        <f t="shared" si="74"/>
        <v>2981121</v>
      </c>
      <c r="M350" s="241">
        <f>IFERROR(H350/$Q$74,"-")</f>
        <v>2.4311183144246355E-2</v>
      </c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</row>
    <row r="351" spans="1:32" ht="39.950000000000003" customHeight="1">
      <c r="A351" s="26"/>
      <c r="B351" s="322"/>
      <c r="C351" s="325"/>
      <c r="D351" s="333"/>
      <c r="E351" s="39" t="s">
        <v>127</v>
      </c>
      <c r="F351" s="132" t="s">
        <v>249</v>
      </c>
      <c r="G351" s="132" t="s">
        <v>1073</v>
      </c>
      <c r="H351" s="40">
        <v>14</v>
      </c>
      <c r="I351" s="41">
        <v>20488740</v>
      </c>
      <c r="J351" s="42">
        <v>44294020</v>
      </c>
      <c r="K351" s="40">
        <f t="shared" si="75"/>
        <v>64782760</v>
      </c>
      <c r="L351" s="109">
        <f t="shared" si="74"/>
        <v>4627340</v>
      </c>
      <c r="M351" s="242">
        <f t="shared" ref="M351:M354" si="81">IFERROR(H351/$Q$74,"-")</f>
        <v>1.1345218800648298E-2</v>
      </c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</row>
    <row r="352" spans="1:32" ht="39.950000000000003" customHeight="1">
      <c r="A352" s="26"/>
      <c r="B352" s="322"/>
      <c r="C352" s="325"/>
      <c r="D352" s="333"/>
      <c r="E352" s="39" t="s">
        <v>150</v>
      </c>
      <c r="F352" s="132" t="s">
        <v>151</v>
      </c>
      <c r="G352" s="132" t="s">
        <v>1074</v>
      </c>
      <c r="H352" s="40">
        <v>13</v>
      </c>
      <c r="I352" s="41">
        <v>49344410</v>
      </c>
      <c r="J352" s="42">
        <v>1725260</v>
      </c>
      <c r="K352" s="40">
        <f t="shared" si="75"/>
        <v>51069670</v>
      </c>
      <c r="L352" s="109">
        <f t="shared" si="74"/>
        <v>3928436.153846154</v>
      </c>
      <c r="M352" s="242">
        <f t="shared" si="81"/>
        <v>1.0534846029173419E-2</v>
      </c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</row>
    <row r="353" spans="1:32" ht="39.950000000000003" customHeight="1">
      <c r="A353" s="26"/>
      <c r="B353" s="322"/>
      <c r="C353" s="325"/>
      <c r="D353" s="333"/>
      <c r="E353" s="39" t="s">
        <v>246</v>
      </c>
      <c r="F353" s="132" t="s">
        <v>247</v>
      </c>
      <c r="G353" s="132" t="s">
        <v>1013</v>
      </c>
      <c r="H353" s="40">
        <v>11</v>
      </c>
      <c r="I353" s="41">
        <v>24425020</v>
      </c>
      <c r="J353" s="42">
        <v>3348580</v>
      </c>
      <c r="K353" s="40">
        <f t="shared" si="75"/>
        <v>27773600</v>
      </c>
      <c r="L353" s="109">
        <f t="shared" si="74"/>
        <v>2524872.7272727271</v>
      </c>
      <c r="M353" s="242">
        <f t="shared" si="81"/>
        <v>8.9141004862236632E-3</v>
      </c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</row>
    <row r="354" spans="1:32" ht="39.950000000000003" customHeight="1" thickBot="1">
      <c r="A354" s="26"/>
      <c r="B354" s="323"/>
      <c r="C354" s="326"/>
      <c r="D354" s="334"/>
      <c r="E354" s="43" t="s">
        <v>129</v>
      </c>
      <c r="F354" s="133" t="s">
        <v>149</v>
      </c>
      <c r="G354" s="133" t="s">
        <v>1075</v>
      </c>
      <c r="H354" s="44">
        <v>10</v>
      </c>
      <c r="I354" s="45">
        <v>27366900</v>
      </c>
      <c r="J354" s="46">
        <v>4318450</v>
      </c>
      <c r="K354" s="44">
        <f t="shared" si="75"/>
        <v>31685350</v>
      </c>
      <c r="L354" s="110">
        <f t="shared" si="74"/>
        <v>3168535</v>
      </c>
      <c r="M354" s="243">
        <f t="shared" si="81"/>
        <v>8.1037277147487843E-3</v>
      </c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</row>
    <row r="355" spans="1:32" ht="39.950000000000003" customHeight="1">
      <c r="A355" s="26"/>
      <c r="B355" s="321">
        <v>71</v>
      </c>
      <c r="C355" s="324" t="s">
        <v>49</v>
      </c>
      <c r="D355" s="332">
        <f>Q75</f>
        <v>3744</v>
      </c>
      <c r="E355" s="47" t="s">
        <v>125</v>
      </c>
      <c r="F355" s="131" t="s">
        <v>146</v>
      </c>
      <c r="G355" s="131" t="s">
        <v>259</v>
      </c>
      <c r="H355" s="88">
        <v>68</v>
      </c>
      <c r="I355" s="89">
        <v>223193710</v>
      </c>
      <c r="J355" s="90">
        <v>24909540</v>
      </c>
      <c r="K355" s="88">
        <f t="shared" si="75"/>
        <v>248103250</v>
      </c>
      <c r="L355" s="111">
        <f t="shared" si="74"/>
        <v>3648577.2058823528</v>
      </c>
      <c r="M355" s="241">
        <f>IFERROR(H355/$Q$75,"-")</f>
        <v>1.8162393162393164E-2</v>
      </c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</row>
    <row r="356" spans="1:32" ht="39.950000000000003" customHeight="1">
      <c r="A356" s="26"/>
      <c r="B356" s="322"/>
      <c r="C356" s="325"/>
      <c r="D356" s="333"/>
      <c r="E356" s="39" t="s">
        <v>150</v>
      </c>
      <c r="F356" s="132" t="s">
        <v>151</v>
      </c>
      <c r="G356" s="132" t="s">
        <v>1076</v>
      </c>
      <c r="H356" s="40">
        <v>43</v>
      </c>
      <c r="I356" s="41">
        <v>147387270</v>
      </c>
      <c r="J356" s="42">
        <v>8475590</v>
      </c>
      <c r="K356" s="40">
        <f t="shared" si="75"/>
        <v>155862860</v>
      </c>
      <c r="L356" s="109">
        <f t="shared" si="74"/>
        <v>3624717.6744186045</v>
      </c>
      <c r="M356" s="242">
        <f t="shared" ref="M356:M359" si="82">IFERROR(H356/$Q$75,"-")</f>
        <v>1.1485042735042736E-2</v>
      </c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</row>
    <row r="357" spans="1:32" ht="39.950000000000003" customHeight="1">
      <c r="A357" s="26"/>
      <c r="B357" s="322"/>
      <c r="C357" s="325"/>
      <c r="D357" s="333"/>
      <c r="E357" s="39" t="s">
        <v>126</v>
      </c>
      <c r="F357" s="132" t="s">
        <v>147</v>
      </c>
      <c r="G357" s="132" t="s">
        <v>260</v>
      </c>
      <c r="H357" s="40">
        <v>35</v>
      </c>
      <c r="I357" s="41">
        <v>107507640</v>
      </c>
      <c r="J357" s="42">
        <v>23519940</v>
      </c>
      <c r="K357" s="40">
        <f t="shared" si="75"/>
        <v>131027580</v>
      </c>
      <c r="L357" s="109">
        <f t="shared" si="74"/>
        <v>3743645.1428571427</v>
      </c>
      <c r="M357" s="242">
        <f t="shared" si="82"/>
        <v>9.348290598290598E-3</v>
      </c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</row>
    <row r="358" spans="1:32" ht="39.950000000000003" customHeight="1">
      <c r="A358" s="26"/>
      <c r="B358" s="322"/>
      <c r="C358" s="325"/>
      <c r="D358" s="333"/>
      <c r="E358" s="39" t="s">
        <v>127</v>
      </c>
      <c r="F358" s="132" t="s">
        <v>249</v>
      </c>
      <c r="G358" s="132" t="s">
        <v>1077</v>
      </c>
      <c r="H358" s="40">
        <v>33</v>
      </c>
      <c r="I358" s="41">
        <v>54093660</v>
      </c>
      <c r="J358" s="42">
        <v>45740220</v>
      </c>
      <c r="K358" s="40">
        <f t="shared" si="75"/>
        <v>99833880</v>
      </c>
      <c r="L358" s="109">
        <f t="shared" si="74"/>
        <v>3025269.0909090908</v>
      </c>
      <c r="M358" s="242">
        <f t="shared" si="82"/>
        <v>8.814102564102564E-3</v>
      </c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</row>
    <row r="359" spans="1:32" ht="39.950000000000003" customHeight="1" thickBot="1">
      <c r="A359" s="26"/>
      <c r="B359" s="323"/>
      <c r="C359" s="326"/>
      <c r="D359" s="334"/>
      <c r="E359" s="43" t="s">
        <v>246</v>
      </c>
      <c r="F359" s="133" t="s">
        <v>247</v>
      </c>
      <c r="G359" s="133" t="s">
        <v>1006</v>
      </c>
      <c r="H359" s="44">
        <v>31</v>
      </c>
      <c r="I359" s="45">
        <v>86021550</v>
      </c>
      <c r="J359" s="46">
        <v>8168250</v>
      </c>
      <c r="K359" s="44">
        <f t="shared" si="75"/>
        <v>94189800</v>
      </c>
      <c r="L359" s="110">
        <f t="shared" si="74"/>
        <v>3038380.6451612902</v>
      </c>
      <c r="M359" s="242">
        <f t="shared" si="82"/>
        <v>8.27991452991453E-3</v>
      </c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</row>
    <row r="360" spans="1:32" ht="39.950000000000003" customHeight="1">
      <c r="A360" s="26"/>
      <c r="B360" s="321">
        <v>72</v>
      </c>
      <c r="C360" s="324" t="s">
        <v>27</v>
      </c>
      <c r="D360" s="332">
        <f>Q76</f>
        <v>2331</v>
      </c>
      <c r="E360" s="47" t="s">
        <v>125</v>
      </c>
      <c r="F360" s="131" t="s">
        <v>146</v>
      </c>
      <c r="G360" s="131" t="s">
        <v>430</v>
      </c>
      <c r="H360" s="88">
        <v>40</v>
      </c>
      <c r="I360" s="89">
        <v>105567220</v>
      </c>
      <c r="J360" s="90">
        <v>13301250</v>
      </c>
      <c r="K360" s="88">
        <f t="shared" si="75"/>
        <v>118868470</v>
      </c>
      <c r="L360" s="111">
        <f t="shared" si="74"/>
        <v>2971711.75</v>
      </c>
      <c r="M360" s="241">
        <f>IFERROR(H360/$Q$76,"-")</f>
        <v>1.7160017160017159E-2</v>
      </c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</row>
    <row r="361" spans="1:32" ht="39.950000000000003" customHeight="1">
      <c r="A361" s="26"/>
      <c r="B361" s="322"/>
      <c r="C361" s="325"/>
      <c r="D361" s="333"/>
      <c r="E361" s="39" t="s">
        <v>126</v>
      </c>
      <c r="F361" s="132" t="s">
        <v>147</v>
      </c>
      <c r="G361" s="132" t="s">
        <v>364</v>
      </c>
      <c r="H361" s="40">
        <v>26</v>
      </c>
      <c r="I361" s="41">
        <v>70888150</v>
      </c>
      <c r="J361" s="42">
        <v>17418360</v>
      </c>
      <c r="K361" s="40">
        <f t="shared" si="75"/>
        <v>88306510</v>
      </c>
      <c r="L361" s="109">
        <f t="shared" si="74"/>
        <v>3396404.230769231</v>
      </c>
      <c r="M361" s="242">
        <f t="shared" ref="M361:M364" si="83">IFERROR(H361/$Q$76,"-")</f>
        <v>1.1154011154011155E-2</v>
      </c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</row>
    <row r="362" spans="1:32" ht="39.950000000000003" customHeight="1">
      <c r="A362" s="26"/>
      <c r="B362" s="322"/>
      <c r="C362" s="325"/>
      <c r="D362" s="333"/>
      <c r="E362" s="39" t="s">
        <v>127</v>
      </c>
      <c r="F362" s="132" t="s">
        <v>249</v>
      </c>
      <c r="G362" s="132" t="s">
        <v>1078</v>
      </c>
      <c r="H362" s="40">
        <v>21</v>
      </c>
      <c r="I362" s="41">
        <v>39193050</v>
      </c>
      <c r="J362" s="42">
        <v>27013180</v>
      </c>
      <c r="K362" s="40">
        <f t="shared" si="75"/>
        <v>66206230</v>
      </c>
      <c r="L362" s="109">
        <f t="shared" si="74"/>
        <v>3152677.6190476189</v>
      </c>
      <c r="M362" s="242">
        <f t="shared" si="83"/>
        <v>9.0090090090090089E-3</v>
      </c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</row>
    <row r="363" spans="1:32" ht="39.950000000000003" customHeight="1">
      <c r="A363" s="26"/>
      <c r="B363" s="322"/>
      <c r="C363" s="325"/>
      <c r="D363" s="333"/>
      <c r="E363" s="39" t="s">
        <v>179</v>
      </c>
      <c r="F363" s="132" t="s">
        <v>180</v>
      </c>
      <c r="G363" s="132" t="s">
        <v>1079</v>
      </c>
      <c r="H363" s="40">
        <v>20</v>
      </c>
      <c r="I363" s="41">
        <v>41663290</v>
      </c>
      <c r="J363" s="42">
        <v>7954370</v>
      </c>
      <c r="K363" s="40">
        <f t="shared" si="75"/>
        <v>49617660</v>
      </c>
      <c r="L363" s="109">
        <f t="shared" si="74"/>
        <v>2480883</v>
      </c>
      <c r="M363" s="242">
        <f t="shared" si="83"/>
        <v>8.5800085800085794E-3</v>
      </c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</row>
    <row r="364" spans="1:32" ht="39.950000000000003" customHeight="1" thickBot="1">
      <c r="A364" s="26"/>
      <c r="B364" s="323"/>
      <c r="C364" s="326"/>
      <c r="D364" s="334"/>
      <c r="E364" s="43" t="s">
        <v>150</v>
      </c>
      <c r="F364" s="133" t="s">
        <v>151</v>
      </c>
      <c r="G364" s="133" t="s">
        <v>329</v>
      </c>
      <c r="H364" s="44">
        <v>19</v>
      </c>
      <c r="I364" s="45">
        <v>56249900</v>
      </c>
      <c r="J364" s="46">
        <v>5629860</v>
      </c>
      <c r="K364" s="44">
        <f t="shared" si="75"/>
        <v>61879760</v>
      </c>
      <c r="L364" s="110">
        <f t="shared" si="74"/>
        <v>3256829.4736842103</v>
      </c>
      <c r="M364" s="243">
        <f t="shared" si="83"/>
        <v>8.1510081510081517E-3</v>
      </c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</row>
    <row r="365" spans="1:32" ht="39.950000000000003" customHeight="1">
      <c r="A365" s="26"/>
      <c r="B365" s="321">
        <v>73</v>
      </c>
      <c r="C365" s="324" t="s">
        <v>28</v>
      </c>
      <c r="D365" s="332">
        <f>Q77</f>
        <v>3173</v>
      </c>
      <c r="E365" s="47" t="s">
        <v>125</v>
      </c>
      <c r="F365" s="131" t="s">
        <v>146</v>
      </c>
      <c r="G365" s="131" t="s">
        <v>430</v>
      </c>
      <c r="H365" s="88">
        <v>47</v>
      </c>
      <c r="I365" s="89">
        <v>90713260</v>
      </c>
      <c r="J365" s="90">
        <v>22312030</v>
      </c>
      <c r="K365" s="88">
        <f t="shared" si="75"/>
        <v>113025290</v>
      </c>
      <c r="L365" s="111">
        <f t="shared" si="74"/>
        <v>2404793.4042553189</v>
      </c>
      <c r="M365" s="241">
        <f>IFERROR(H365/$Q$77,"-")</f>
        <v>1.481248030255279E-2</v>
      </c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</row>
    <row r="366" spans="1:32" ht="39.950000000000003" customHeight="1">
      <c r="A366" s="26"/>
      <c r="B366" s="322"/>
      <c r="C366" s="325"/>
      <c r="D366" s="333"/>
      <c r="E366" s="39" t="s">
        <v>127</v>
      </c>
      <c r="F366" s="132" t="s">
        <v>249</v>
      </c>
      <c r="G366" s="132" t="s">
        <v>1080</v>
      </c>
      <c r="H366" s="40">
        <v>26</v>
      </c>
      <c r="I366" s="41">
        <v>45797710</v>
      </c>
      <c r="J366" s="42">
        <v>89834010</v>
      </c>
      <c r="K366" s="40">
        <f t="shared" si="75"/>
        <v>135631720</v>
      </c>
      <c r="L366" s="109">
        <f t="shared" si="74"/>
        <v>5216604.615384615</v>
      </c>
      <c r="M366" s="242">
        <f t="shared" ref="M366:M369" si="84">IFERROR(H366/$Q$77,"-")</f>
        <v>8.1941380397100531E-3</v>
      </c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</row>
    <row r="367" spans="1:32" ht="39.950000000000003" customHeight="1">
      <c r="A367" s="26"/>
      <c r="B367" s="322"/>
      <c r="C367" s="325"/>
      <c r="D367" s="333"/>
      <c r="E367" s="39" t="s">
        <v>126</v>
      </c>
      <c r="F367" s="132" t="s">
        <v>147</v>
      </c>
      <c r="G367" s="132" t="s">
        <v>1081</v>
      </c>
      <c r="H367" s="40">
        <v>26</v>
      </c>
      <c r="I367" s="41">
        <v>63034250</v>
      </c>
      <c r="J367" s="42">
        <v>10151190</v>
      </c>
      <c r="K367" s="40">
        <f t="shared" si="75"/>
        <v>73185440</v>
      </c>
      <c r="L367" s="109">
        <f t="shared" si="74"/>
        <v>2814824.6153846155</v>
      </c>
      <c r="M367" s="242">
        <f t="shared" si="84"/>
        <v>8.1941380397100531E-3</v>
      </c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</row>
    <row r="368" spans="1:32" ht="39.950000000000003" customHeight="1">
      <c r="A368" s="26"/>
      <c r="B368" s="322"/>
      <c r="C368" s="325"/>
      <c r="D368" s="333"/>
      <c r="E368" s="39" t="s">
        <v>184</v>
      </c>
      <c r="F368" s="132" t="s">
        <v>185</v>
      </c>
      <c r="G368" s="132" t="s">
        <v>1082</v>
      </c>
      <c r="H368" s="40">
        <v>26</v>
      </c>
      <c r="I368" s="41">
        <v>63018820</v>
      </c>
      <c r="J368" s="42">
        <v>10104270</v>
      </c>
      <c r="K368" s="40">
        <f t="shared" si="75"/>
        <v>73123090</v>
      </c>
      <c r="L368" s="109">
        <f t="shared" si="74"/>
        <v>2812426.5384615385</v>
      </c>
      <c r="M368" s="242">
        <f t="shared" si="84"/>
        <v>8.1941380397100531E-3</v>
      </c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</row>
    <row r="369" spans="1:32" ht="39.950000000000003" customHeight="1" thickBot="1">
      <c r="A369" s="26"/>
      <c r="B369" s="323"/>
      <c r="C369" s="326"/>
      <c r="D369" s="334"/>
      <c r="E369" s="43" t="s">
        <v>128</v>
      </c>
      <c r="F369" s="133" t="s">
        <v>148</v>
      </c>
      <c r="G369" s="133" t="s">
        <v>1083</v>
      </c>
      <c r="H369" s="44">
        <v>25</v>
      </c>
      <c r="I369" s="45">
        <v>57400080</v>
      </c>
      <c r="J369" s="46">
        <v>11394030</v>
      </c>
      <c r="K369" s="44">
        <f t="shared" si="75"/>
        <v>68794110</v>
      </c>
      <c r="L369" s="110">
        <f t="shared" si="74"/>
        <v>2751764.4</v>
      </c>
      <c r="M369" s="242">
        <f t="shared" si="84"/>
        <v>7.8789788843365901E-3</v>
      </c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</row>
    <row r="370" spans="1:32" ht="39.950000000000003" customHeight="1">
      <c r="A370" s="26"/>
      <c r="B370" s="321">
        <v>74</v>
      </c>
      <c r="C370" s="324" t="s">
        <v>29</v>
      </c>
      <c r="D370" s="332">
        <f>Q78</f>
        <v>1448</v>
      </c>
      <c r="E370" s="47" t="s">
        <v>125</v>
      </c>
      <c r="F370" s="131" t="s">
        <v>146</v>
      </c>
      <c r="G370" s="131" t="s">
        <v>275</v>
      </c>
      <c r="H370" s="88">
        <v>23</v>
      </c>
      <c r="I370" s="89">
        <v>52223300</v>
      </c>
      <c r="J370" s="90">
        <v>7603770</v>
      </c>
      <c r="K370" s="88">
        <f t="shared" si="75"/>
        <v>59827070</v>
      </c>
      <c r="L370" s="111">
        <f t="shared" si="74"/>
        <v>2601176.9565217393</v>
      </c>
      <c r="M370" s="241">
        <f>IFERROR(H370/$Q$78,"-")</f>
        <v>1.5883977900552487E-2</v>
      </c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</row>
    <row r="371" spans="1:32" ht="39.950000000000003" customHeight="1">
      <c r="A371" s="26"/>
      <c r="B371" s="322"/>
      <c r="C371" s="325"/>
      <c r="D371" s="333"/>
      <c r="E371" s="39" t="s">
        <v>126</v>
      </c>
      <c r="F371" s="132" t="s">
        <v>147</v>
      </c>
      <c r="G371" s="132" t="s">
        <v>1084</v>
      </c>
      <c r="H371" s="40">
        <v>16</v>
      </c>
      <c r="I371" s="41">
        <v>54820780</v>
      </c>
      <c r="J371" s="42">
        <v>8241440</v>
      </c>
      <c r="K371" s="40">
        <f t="shared" si="75"/>
        <v>63062220</v>
      </c>
      <c r="L371" s="109">
        <f t="shared" si="74"/>
        <v>3941388.75</v>
      </c>
      <c r="M371" s="242">
        <f t="shared" ref="M371:M374" si="85">IFERROR(H371/$Q$78,"-")</f>
        <v>1.1049723756906077E-2</v>
      </c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</row>
    <row r="372" spans="1:32" ht="39.950000000000003" customHeight="1">
      <c r="A372" s="26"/>
      <c r="B372" s="322"/>
      <c r="C372" s="325"/>
      <c r="D372" s="333"/>
      <c r="E372" s="39" t="s">
        <v>150</v>
      </c>
      <c r="F372" s="132" t="s">
        <v>151</v>
      </c>
      <c r="G372" s="132" t="s">
        <v>1010</v>
      </c>
      <c r="H372" s="40">
        <v>13</v>
      </c>
      <c r="I372" s="41">
        <v>65430910</v>
      </c>
      <c r="J372" s="42">
        <v>5405880</v>
      </c>
      <c r="K372" s="40">
        <f t="shared" si="75"/>
        <v>70836790</v>
      </c>
      <c r="L372" s="109">
        <f t="shared" si="74"/>
        <v>5448983.846153846</v>
      </c>
      <c r="M372" s="242">
        <f t="shared" si="85"/>
        <v>8.9779005524861875E-3</v>
      </c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</row>
    <row r="373" spans="1:32" ht="39.950000000000003" customHeight="1">
      <c r="A373" s="26"/>
      <c r="B373" s="322"/>
      <c r="C373" s="325"/>
      <c r="D373" s="333"/>
      <c r="E373" s="39" t="s">
        <v>128</v>
      </c>
      <c r="F373" s="132" t="s">
        <v>148</v>
      </c>
      <c r="G373" s="132" t="s">
        <v>1085</v>
      </c>
      <c r="H373" s="40">
        <v>12</v>
      </c>
      <c r="I373" s="41">
        <v>32146860</v>
      </c>
      <c r="J373" s="42">
        <v>3993320</v>
      </c>
      <c r="K373" s="40">
        <f t="shared" si="75"/>
        <v>36140180</v>
      </c>
      <c r="L373" s="109">
        <f t="shared" si="74"/>
        <v>3011681.6666666665</v>
      </c>
      <c r="M373" s="242">
        <f t="shared" si="85"/>
        <v>8.2872928176795577E-3</v>
      </c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</row>
    <row r="374" spans="1:32" ht="39.950000000000003" customHeight="1" thickBot="1">
      <c r="A374" s="26"/>
      <c r="B374" s="322"/>
      <c r="C374" s="325"/>
      <c r="D374" s="333"/>
      <c r="E374" s="48" t="s">
        <v>127</v>
      </c>
      <c r="F374" s="134" t="s">
        <v>249</v>
      </c>
      <c r="G374" s="134" t="s">
        <v>1086</v>
      </c>
      <c r="H374" s="44">
        <v>10</v>
      </c>
      <c r="I374" s="45">
        <v>9754210</v>
      </c>
      <c r="J374" s="46">
        <v>35009310</v>
      </c>
      <c r="K374" s="44">
        <f t="shared" si="75"/>
        <v>44763520</v>
      </c>
      <c r="L374" s="110">
        <f t="shared" si="74"/>
        <v>4476352</v>
      </c>
      <c r="M374" s="245">
        <f t="shared" si="85"/>
        <v>6.9060773480662981E-3</v>
      </c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</row>
    <row r="375" spans="1:32" ht="39.950000000000003" customHeight="1" thickTop="1">
      <c r="A375" s="26"/>
      <c r="B375" s="335" t="s">
        <v>236</v>
      </c>
      <c r="C375" s="336"/>
      <c r="D375" s="339">
        <f>Q79</f>
        <v>1366377</v>
      </c>
      <c r="E375" s="35" t="str">
        <f>'高額レセ疾病傾向(患者数順)'!$C$7</f>
        <v>1901</v>
      </c>
      <c r="F375" s="135" t="str">
        <f>'高額レセ疾病傾向(患者数順)'!$D$7</f>
        <v>骨折</v>
      </c>
      <c r="G375" s="135" t="str">
        <f>'高額レセ疾病傾向(患者数順)'!$E$7</f>
        <v>大腿骨頚部骨折，大腿骨転子部骨折，腰椎圧迫骨折</v>
      </c>
      <c r="H375" s="36">
        <f>'高額レセ疾病傾向(患者数順)'!$F$7</f>
        <v>22648</v>
      </c>
      <c r="I375" s="37">
        <f>'高額レセ疾病傾向(患者数順)'!$G$7</f>
        <v>59679397350</v>
      </c>
      <c r="J375" s="38">
        <f>'高額レセ疾病傾向(患者数順)'!$H$7</f>
        <v>8988642730</v>
      </c>
      <c r="K375" s="36">
        <f>'高額レセ疾病傾向(患者数順)'!$I$7</f>
        <v>68668040080</v>
      </c>
      <c r="L375" s="36">
        <f>'高額レセ疾病傾向(患者数順)'!J7</f>
        <v>3031969.2723419298</v>
      </c>
      <c r="M375" s="250">
        <f>'高額レセ疾病傾向(患者数順)'!K7</f>
        <v>1.6575220455262347E-2</v>
      </c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</row>
    <row r="376" spans="1:32" ht="39.950000000000003" customHeight="1">
      <c r="A376" s="26"/>
      <c r="B376" s="337"/>
      <c r="C376" s="325"/>
      <c r="D376" s="333"/>
      <c r="E376" s="39" t="str">
        <f>'高額レセ疾病傾向(患者数順)'!$C$8</f>
        <v>0903</v>
      </c>
      <c r="F376" s="132" t="str">
        <f>'高額レセ疾病傾向(患者数順)'!$D$8</f>
        <v>その他の心疾患</v>
      </c>
      <c r="G376" s="132" t="str">
        <f>'高額レセ疾病傾向(患者数順)'!$E$8</f>
        <v>うっ血性心不全，慢性心不全，慢性うっ血性心不全</v>
      </c>
      <c r="H376" s="40">
        <f>'高額レセ疾病傾向(患者数順)'!$F$8</f>
        <v>16344</v>
      </c>
      <c r="I376" s="41">
        <f>'高額レセ疾病傾向(患者数順)'!$G$8</f>
        <v>45155390140</v>
      </c>
      <c r="J376" s="42">
        <f>'高額レセ疾病傾向(患者数順)'!$H$8</f>
        <v>10372942550</v>
      </c>
      <c r="K376" s="40">
        <f>'高額レセ疾病傾向(患者数順)'!$I$8</f>
        <v>55528332690</v>
      </c>
      <c r="L376" s="251">
        <f>'高額レセ疾病傾向(患者数順)'!J8</f>
        <v>3397475.0789280501</v>
      </c>
      <c r="M376" s="242">
        <f>'高額レセ疾病傾向(患者数順)'!K8</f>
        <v>1.1961559657400556E-2</v>
      </c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</row>
    <row r="377" spans="1:32" ht="39.950000000000003" customHeight="1">
      <c r="A377" s="26"/>
      <c r="B377" s="337"/>
      <c r="C377" s="325"/>
      <c r="D377" s="333"/>
      <c r="E377" s="39" t="str">
        <f>'高額レセ疾病傾向(患者数順)'!$C$9</f>
        <v>2220</v>
      </c>
      <c r="F377" s="132" t="str">
        <f>'高額レセ疾病傾向(患者数順)'!$D$9</f>
        <v>その他の特殊目的用コード</v>
      </c>
      <c r="G377" s="132" t="str">
        <f>'高額レセ疾病傾向(患者数順)'!$E$9</f>
        <v>ＣＯＶＩＤ－１９，ＣＯＶＩＤ－１９肺炎，ＣＯＶＩＤ－１９・ウイルス同定</v>
      </c>
      <c r="H377" s="40">
        <f>'高額レセ疾病傾向(患者数順)'!$F$9</f>
        <v>13288</v>
      </c>
      <c r="I377" s="41">
        <f>'高額レセ疾病傾向(患者数順)'!$G$9</f>
        <v>32800149970</v>
      </c>
      <c r="J377" s="42">
        <f>'高額レセ疾病傾向(患者数順)'!$H$9</f>
        <v>5913336040</v>
      </c>
      <c r="K377" s="40">
        <f>'高額レセ疾病傾向(患者数順)'!$I$9</f>
        <v>38713486010</v>
      </c>
      <c r="L377" s="91">
        <f>'高額レセ疾病傾向(患者数順)'!J9</f>
        <v>2913417.06878387</v>
      </c>
      <c r="M377" s="253">
        <f>'高額レセ疾病傾向(患者数順)'!K9</f>
        <v>9.7249880523457288E-3</v>
      </c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</row>
    <row r="378" spans="1:32" ht="39.950000000000003" customHeight="1">
      <c r="A378" s="26"/>
      <c r="B378" s="337"/>
      <c r="C378" s="325"/>
      <c r="D378" s="333"/>
      <c r="E378" s="39" t="str">
        <f>'高額レセ疾病傾向(患者数順)'!$C$10</f>
        <v>0210</v>
      </c>
      <c r="F378" s="132" t="str">
        <f>'高額レセ疾病傾向(患者数順)'!$D$10</f>
        <v>その他の悪性新生物＜腫瘍＞</v>
      </c>
      <c r="G378" s="132" t="str">
        <f>'高額レセ疾病傾向(患者数順)'!$E$10</f>
        <v>前立腺癌，膵頭部癌，多発性骨髄腫</v>
      </c>
      <c r="H378" s="40">
        <f>'高額レセ疾病傾向(患者数順)'!$F$10</f>
        <v>12911</v>
      </c>
      <c r="I378" s="41">
        <f>'高額レセ疾病傾向(患者数順)'!$G$10</f>
        <v>25639972490</v>
      </c>
      <c r="J378" s="42">
        <f>'高額レセ疾病傾向(患者数順)'!$H$10</f>
        <v>22975278920</v>
      </c>
      <c r="K378" s="40">
        <f>'高額レセ疾病傾向(患者数順)'!$I$10</f>
        <v>48615251410</v>
      </c>
      <c r="L378" s="40">
        <f>'高額レセ疾病傾向(患者数順)'!J10</f>
        <v>3765413.3227480398</v>
      </c>
      <c r="M378" s="242">
        <f>'高額レセ疾病傾向(患者数順)'!K10</f>
        <v>9.449075913894921E-3</v>
      </c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</row>
    <row r="379" spans="1:32" ht="39.950000000000003" customHeight="1" thickBot="1">
      <c r="A379" s="26"/>
      <c r="B379" s="338"/>
      <c r="C379" s="326"/>
      <c r="D379" s="334"/>
      <c r="E379" s="43" t="str">
        <f>'高額レセ疾病傾向(患者数順)'!$C$11</f>
        <v>1011</v>
      </c>
      <c r="F379" s="133" t="str">
        <f>'高額レセ疾病傾向(患者数順)'!$D$11</f>
        <v>その他の呼吸器系の疾患</v>
      </c>
      <c r="G379" s="133" t="str">
        <f>'高額レセ疾病傾向(患者数順)'!$E$11</f>
        <v>誤嚥性肺炎，間質性肺炎，胸水貯留</v>
      </c>
      <c r="H379" s="44">
        <f>'高額レセ疾病傾向(患者数順)'!$F$11</f>
        <v>11558</v>
      </c>
      <c r="I379" s="45">
        <f>'高額レセ疾病傾向(患者数順)'!$G$11</f>
        <v>27335496490</v>
      </c>
      <c r="J379" s="46">
        <f>'高額レセ疾病傾向(患者数順)'!$H$11</f>
        <v>5928124330</v>
      </c>
      <c r="K379" s="44">
        <f>'高額レセ疾病傾向(患者数順)'!I$11</f>
        <v>33263620820</v>
      </c>
      <c r="L379" s="254">
        <f>'高額レセ疾病傾向(患者数順)'!J11</f>
        <v>2877973.7688181298</v>
      </c>
      <c r="M379" s="255">
        <f>'高額レセ疾病傾向(患者数順)'!K11</f>
        <v>8.4588660377040888E-3</v>
      </c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</row>
    <row r="380" spans="1:32" ht="13.5" customHeight="1">
      <c r="A380" s="26"/>
      <c r="B380" s="14" t="s">
        <v>492</v>
      </c>
      <c r="C380" s="26"/>
      <c r="D380" s="14"/>
      <c r="E380" s="238"/>
      <c r="F380" s="238"/>
      <c r="G380" s="238"/>
      <c r="H380" s="238"/>
      <c r="I380" s="238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</row>
    <row r="381" spans="1:32" ht="13.5" customHeight="1">
      <c r="A381" s="26"/>
      <c r="B381" s="200" t="s">
        <v>193</v>
      </c>
      <c r="C381" s="26"/>
      <c r="D381" s="200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</row>
    <row r="382" spans="1:32" ht="13.5" customHeight="1">
      <c r="A382" s="26"/>
      <c r="B382" s="239" t="s">
        <v>119</v>
      </c>
      <c r="C382" s="26"/>
      <c r="D382" s="239"/>
      <c r="E382" s="26"/>
      <c r="F382" s="26"/>
      <c r="G382" s="137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</row>
    <row r="383" spans="1:32" ht="13.5" customHeight="1">
      <c r="A383" s="26"/>
      <c r="B383" s="239" t="s">
        <v>210</v>
      </c>
      <c r="C383" s="26"/>
      <c r="D383" s="239"/>
      <c r="E383" s="26"/>
      <c r="F383" s="26"/>
      <c r="G383" s="137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</row>
    <row r="384" spans="1:32" ht="13.5" customHeight="1">
      <c r="A384" s="26"/>
      <c r="B384" s="239" t="s">
        <v>233</v>
      </c>
      <c r="C384" s="26"/>
      <c r="D384" s="239"/>
      <c r="E384" s="26"/>
      <c r="F384" s="26"/>
      <c r="G384" s="137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</row>
    <row r="385" spans="1:32" ht="13.5" customHeight="1">
      <c r="A385" s="26"/>
      <c r="B385" s="239" t="s">
        <v>120</v>
      </c>
      <c r="C385" s="26"/>
      <c r="D385" s="239"/>
      <c r="E385" s="26"/>
      <c r="F385" s="26"/>
      <c r="G385" s="137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</row>
  </sheetData>
  <mergeCells count="233">
    <mergeCell ref="D370:D374"/>
    <mergeCell ref="D375:D379"/>
    <mergeCell ref="M3:M4"/>
    <mergeCell ref="D345:D349"/>
    <mergeCell ref="D350:D354"/>
    <mergeCell ref="D355:D359"/>
    <mergeCell ref="D360:D364"/>
    <mergeCell ref="D365:D369"/>
    <mergeCell ref="D320:D324"/>
    <mergeCell ref="D325:D329"/>
    <mergeCell ref="D330:D334"/>
    <mergeCell ref="D335:D339"/>
    <mergeCell ref="D340:D344"/>
    <mergeCell ref="D295:D299"/>
    <mergeCell ref="D300:D304"/>
    <mergeCell ref="D305:D309"/>
    <mergeCell ref="D310:D314"/>
    <mergeCell ref="D315:D319"/>
    <mergeCell ref="D270:D274"/>
    <mergeCell ref="D275:D279"/>
    <mergeCell ref="D280:D284"/>
    <mergeCell ref="D285:D289"/>
    <mergeCell ref="D290:D294"/>
    <mergeCell ref="D245:D249"/>
    <mergeCell ref="D250:D254"/>
    <mergeCell ref="D255:D259"/>
    <mergeCell ref="D260:D264"/>
    <mergeCell ref="D265:D269"/>
    <mergeCell ref="D220:D224"/>
    <mergeCell ref="D225:D229"/>
    <mergeCell ref="D230:D234"/>
    <mergeCell ref="D235:D239"/>
    <mergeCell ref="D240:D244"/>
    <mergeCell ref="D195:D199"/>
    <mergeCell ref="D200:D204"/>
    <mergeCell ref="D205:D209"/>
    <mergeCell ref="D210:D214"/>
    <mergeCell ref="D215:D219"/>
    <mergeCell ref="D170:D174"/>
    <mergeCell ref="D175:D179"/>
    <mergeCell ref="D180:D184"/>
    <mergeCell ref="D185:D189"/>
    <mergeCell ref="D190:D194"/>
    <mergeCell ref="D145:D149"/>
    <mergeCell ref="D150:D154"/>
    <mergeCell ref="D155:D159"/>
    <mergeCell ref="D160:D164"/>
    <mergeCell ref="D165:D169"/>
    <mergeCell ref="D120:D124"/>
    <mergeCell ref="D125:D129"/>
    <mergeCell ref="D130:D134"/>
    <mergeCell ref="D135:D139"/>
    <mergeCell ref="D140:D144"/>
    <mergeCell ref="D95:D99"/>
    <mergeCell ref="D100:D104"/>
    <mergeCell ref="D105:D109"/>
    <mergeCell ref="D110:D114"/>
    <mergeCell ref="D115:D119"/>
    <mergeCell ref="D70:D74"/>
    <mergeCell ref="D75:D79"/>
    <mergeCell ref="D80:D84"/>
    <mergeCell ref="D85:D89"/>
    <mergeCell ref="D90:D94"/>
    <mergeCell ref="D45:D49"/>
    <mergeCell ref="D50:D54"/>
    <mergeCell ref="D55:D59"/>
    <mergeCell ref="D60:D64"/>
    <mergeCell ref="D65:D69"/>
    <mergeCell ref="D20:D24"/>
    <mergeCell ref="D25:D29"/>
    <mergeCell ref="D30:D34"/>
    <mergeCell ref="D35:D39"/>
    <mergeCell ref="D40:D44"/>
    <mergeCell ref="I3:K3"/>
    <mergeCell ref="L3:L4"/>
    <mergeCell ref="C30:C34"/>
    <mergeCell ref="C3:C4"/>
    <mergeCell ref="E3:F4"/>
    <mergeCell ref="G3:G4"/>
    <mergeCell ref="H3:H4"/>
    <mergeCell ref="C5:C9"/>
    <mergeCell ref="C10:C14"/>
    <mergeCell ref="C15:C19"/>
    <mergeCell ref="C20:C24"/>
    <mergeCell ref="C25:C29"/>
    <mergeCell ref="D3:D4"/>
    <mergeCell ref="D5:D9"/>
    <mergeCell ref="D10:D14"/>
    <mergeCell ref="D15:D19"/>
    <mergeCell ref="C90:C94"/>
    <mergeCell ref="C35:C39"/>
    <mergeCell ref="C40:C44"/>
    <mergeCell ref="C45:C49"/>
    <mergeCell ref="C50:C54"/>
    <mergeCell ref="C55:C59"/>
    <mergeCell ref="C60:C64"/>
    <mergeCell ref="C65:C69"/>
    <mergeCell ref="C70:C74"/>
    <mergeCell ref="C75:C79"/>
    <mergeCell ref="C80:C84"/>
    <mergeCell ref="C85:C89"/>
    <mergeCell ref="C150:C154"/>
    <mergeCell ref="C95:C99"/>
    <mergeCell ref="C100:C104"/>
    <mergeCell ref="C105:C109"/>
    <mergeCell ref="C110:C114"/>
    <mergeCell ref="C115:C119"/>
    <mergeCell ref="C120:C124"/>
    <mergeCell ref="C125:C129"/>
    <mergeCell ref="C130:C134"/>
    <mergeCell ref="C135:C139"/>
    <mergeCell ref="C140:C144"/>
    <mergeCell ref="C145:C149"/>
    <mergeCell ref="C210:C214"/>
    <mergeCell ref="C155:C159"/>
    <mergeCell ref="C160:C164"/>
    <mergeCell ref="C165:C169"/>
    <mergeCell ref="C170:C174"/>
    <mergeCell ref="C175:C179"/>
    <mergeCell ref="C180:C184"/>
    <mergeCell ref="C185:C189"/>
    <mergeCell ref="C190:C194"/>
    <mergeCell ref="C195:C199"/>
    <mergeCell ref="C200:C204"/>
    <mergeCell ref="C205:C209"/>
    <mergeCell ref="C270:C274"/>
    <mergeCell ref="C215:C219"/>
    <mergeCell ref="C220:C224"/>
    <mergeCell ref="C225:C229"/>
    <mergeCell ref="C230:C234"/>
    <mergeCell ref="C235:C239"/>
    <mergeCell ref="C240:C244"/>
    <mergeCell ref="C245:C249"/>
    <mergeCell ref="C250:C254"/>
    <mergeCell ref="C255:C259"/>
    <mergeCell ref="C260:C264"/>
    <mergeCell ref="C265:C269"/>
    <mergeCell ref="C330:C334"/>
    <mergeCell ref="C275:C279"/>
    <mergeCell ref="C280:C284"/>
    <mergeCell ref="C285:C289"/>
    <mergeCell ref="C290:C294"/>
    <mergeCell ref="C295:C299"/>
    <mergeCell ref="C300:C304"/>
    <mergeCell ref="C305:C309"/>
    <mergeCell ref="C310:C314"/>
    <mergeCell ref="C315:C319"/>
    <mergeCell ref="C320:C324"/>
    <mergeCell ref="C325:C329"/>
    <mergeCell ref="C365:C369"/>
    <mergeCell ref="C370:C374"/>
    <mergeCell ref="C335:C339"/>
    <mergeCell ref="C340:C344"/>
    <mergeCell ref="C345:C349"/>
    <mergeCell ref="C350:C354"/>
    <mergeCell ref="C355:C359"/>
    <mergeCell ref="C360:C364"/>
    <mergeCell ref="B375:C379"/>
    <mergeCell ref="B360:B364"/>
    <mergeCell ref="B365:B369"/>
    <mergeCell ref="B370:B374"/>
    <mergeCell ref="B3:B4"/>
    <mergeCell ref="B5:B9"/>
    <mergeCell ref="B10:B14"/>
    <mergeCell ref="B15:B19"/>
    <mergeCell ref="B20:B24"/>
    <mergeCell ref="B25:B29"/>
    <mergeCell ref="B30:B34"/>
    <mergeCell ref="B35:B39"/>
    <mergeCell ref="B40:B4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125:B129"/>
    <mergeCell ref="B130:B134"/>
    <mergeCell ref="B135:B139"/>
    <mergeCell ref="B140:B144"/>
    <mergeCell ref="B145:B149"/>
    <mergeCell ref="B150:B154"/>
    <mergeCell ref="B155:B159"/>
    <mergeCell ref="B160:B164"/>
    <mergeCell ref="B165:B169"/>
    <mergeCell ref="B170:B174"/>
    <mergeCell ref="B175:B179"/>
    <mergeCell ref="B180:B184"/>
    <mergeCell ref="B185:B189"/>
    <mergeCell ref="B190:B194"/>
    <mergeCell ref="B195:B199"/>
    <mergeCell ref="B200:B204"/>
    <mergeCell ref="B205:B209"/>
    <mergeCell ref="B210:B214"/>
    <mergeCell ref="B215:B219"/>
    <mergeCell ref="B220:B224"/>
    <mergeCell ref="B225:B229"/>
    <mergeCell ref="B230:B234"/>
    <mergeCell ref="B235:B239"/>
    <mergeCell ref="B240:B244"/>
    <mergeCell ref="B245:B249"/>
    <mergeCell ref="B250:B254"/>
    <mergeCell ref="B255:B259"/>
    <mergeCell ref="B260:B264"/>
    <mergeCell ref="B265:B269"/>
    <mergeCell ref="B270:B274"/>
    <mergeCell ref="B275:B279"/>
    <mergeCell ref="B280:B284"/>
    <mergeCell ref="B285:B289"/>
    <mergeCell ref="B290:B294"/>
    <mergeCell ref="B295:B299"/>
    <mergeCell ref="B300:B304"/>
    <mergeCell ref="B305:B309"/>
    <mergeCell ref="B310:B314"/>
    <mergeCell ref="B315:B319"/>
    <mergeCell ref="B320:B324"/>
    <mergeCell ref="B325:B329"/>
    <mergeCell ref="B330:B334"/>
    <mergeCell ref="B335:B339"/>
    <mergeCell ref="B340:B344"/>
    <mergeCell ref="B345:B349"/>
    <mergeCell ref="B350:B354"/>
    <mergeCell ref="B355:B359"/>
  </mergeCells>
  <phoneticPr fontId="4"/>
  <pageMargins left="0.59055118110236227" right="0.43307086614173229" top="0.74803149606299213" bottom="0.74803149606299213" header="0.31496062992125984" footer="0.31496062992125984"/>
  <pageSetup paperSize="8" scale="62" orientation="landscape" r:id="rId1"/>
  <headerFooter>
    <oddHeader>&amp;R&amp;"ＭＳ 明朝,標準"&amp;12 2-2.高額レセプトの件数及び医療費</oddHeader>
  </headerFooter>
  <ignoredErrors>
    <ignoredError sqref="E9:E129 E5:E8 E130:E374" numberStoredAsText="1"/>
    <ignoredError sqref="K5:K37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680D-140E-40CB-AEAC-7F33A1568168}">
  <sheetPr codeName="Sheet35"/>
  <dimension ref="B1:J8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12.25" style="3" customWidth="1"/>
    <col min="3" max="4" width="12.625" style="3" customWidth="1"/>
    <col min="5" max="5" width="11.625" style="3" customWidth="1"/>
    <col min="6" max="8" width="17.625" style="3" customWidth="1"/>
    <col min="9" max="10" width="11.625" style="3" customWidth="1"/>
    <col min="11" max="16384" width="9" style="3"/>
  </cols>
  <sheetData>
    <row r="1" spans="2:10" ht="16.5" customHeight="1">
      <c r="B1" s="137" t="s">
        <v>404</v>
      </c>
      <c r="C1" s="26"/>
      <c r="D1" s="26"/>
      <c r="E1" s="26"/>
      <c r="F1" s="26"/>
      <c r="G1" s="26"/>
      <c r="H1" s="26"/>
      <c r="I1" s="26"/>
      <c r="J1" s="26"/>
    </row>
    <row r="2" spans="2:10" ht="16.5" customHeight="1">
      <c r="B2" s="137" t="s">
        <v>390</v>
      </c>
      <c r="C2" s="26"/>
      <c r="D2" s="26"/>
      <c r="E2" s="26"/>
      <c r="F2" s="26"/>
      <c r="G2" s="26"/>
      <c r="H2" s="26"/>
      <c r="I2" s="26"/>
      <c r="J2" s="26"/>
    </row>
    <row r="3" spans="2:10" ht="16.5" customHeight="1">
      <c r="B3" s="262" t="s">
        <v>374</v>
      </c>
      <c r="C3" s="112" t="s">
        <v>72</v>
      </c>
      <c r="D3" s="112" t="s">
        <v>70</v>
      </c>
      <c r="E3" s="112" t="s">
        <v>68</v>
      </c>
      <c r="F3" s="112" t="s">
        <v>67</v>
      </c>
      <c r="G3" s="112" t="s">
        <v>66</v>
      </c>
      <c r="H3" s="112" t="s">
        <v>65</v>
      </c>
      <c r="I3" s="112" t="s">
        <v>64</v>
      </c>
      <c r="J3" s="60"/>
    </row>
    <row r="4" spans="2:10" ht="16.5" customHeight="1">
      <c r="B4" s="263"/>
      <c r="C4" s="260" t="s">
        <v>82</v>
      </c>
      <c r="D4" s="260" t="s">
        <v>83</v>
      </c>
      <c r="E4" s="260" t="s">
        <v>215</v>
      </c>
      <c r="F4" s="265" t="s">
        <v>195</v>
      </c>
      <c r="G4" s="171"/>
      <c r="H4" s="20"/>
      <c r="I4" s="260" t="s">
        <v>219</v>
      </c>
      <c r="J4" s="61"/>
    </row>
    <row r="5" spans="2:10" ht="60" customHeight="1">
      <c r="B5" s="264"/>
      <c r="C5" s="261"/>
      <c r="D5" s="261"/>
      <c r="E5" s="261"/>
      <c r="F5" s="261"/>
      <c r="G5" s="170" t="s">
        <v>196</v>
      </c>
      <c r="H5" s="22" t="s">
        <v>197</v>
      </c>
      <c r="I5" s="261"/>
      <c r="J5" s="61"/>
    </row>
    <row r="6" spans="2:10" ht="19.5" customHeight="1">
      <c r="B6" s="172" t="s">
        <v>375</v>
      </c>
      <c r="C6" s="85">
        <v>13312678</v>
      </c>
      <c r="D6" s="122">
        <v>233535</v>
      </c>
      <c r="E6" s="152">
        <f>IFERROR(D6/C6,"-")</f>
        <v>1.7542300655059784E-2</v>
      </c>
      <c r="F6" s="122">
        <v>507414012500</v>
      </c>
      <c r="G6" s="122">
        <v>236578369290</v>
      </c>
      <c r="H6" s="122">
        <f>F6-G6</f>
        <v>270835643210</v>
      </c>
      <c r="I6" s="76">
        <f>IFERROR(G6/F6,"-")</f>
        <v>0.46624327169127994</v>
      </c>
      <c r="J6" s="198"/>
    </row>
    <row r="7" spans="2:10" ht="19.5" customHeight="1" thickBot="1">
      <c r="B7" s="172" t="s">
        <v>376</v>
      </c>
      <c r="C7" s="85">
        <v>21168997</v>
      </c>
      <c r="D7" s="122">
        <v>307057</v>
      </c>
      <c r="E7" s="152">
        <f>IFERROR(D7/C7,"-")</f>
        <v>1.4505032997075866E-2</v>
      </c>
      <c r="F7" s="122">
        <v>661953660940</v>
      </c>
      <c r="G7" s="122">
        <v>291804860520</v>
      </c>
      <c r="H7" s="122">
        <f t="shared" ref="H7" si="0">F7-G7</f>
        <v>370148800420</v>
      </c>
      <c r="I7" s="76">
        <f>IFERROR(G7/F7,"-")</f>
        <v>0.44082369769754837</v>
      </c>
      <c r="J7" s="198"/>
    </row>
    <row r="8" spans="2:10" ht="19.5" customHeight="1" thickTop="1">
      <c r="B8" s="199" t="s">
        <v>377</v>
      </c>
      <c r="C8" s="114">
        <f>年齢階層別_件数及び割合!C13</f>
        <v>34481675</v>
      </c>
      <c r="D8" s="114">
        <f>年齢階層別_件数及び割合!D13</f>
        <v>540592</v>
      </c>
      <c r="E8" s="153">
        <f>年齢階層別_件数及び割合!E13</f>
        <v>1.5677660670486569E-2</v>
      </c>
      <c r="F8" s="121">
        <f>年齢階層別_件数及び割合!F13</f>
        <v>1169367673440</v>
      </c>
      <c r="G8" s="121">
        <f>年齢階層別_件数及び割合!G13</f>
        <v>528383229810</v>
      </c>
      <c r="H8" s="121">
        <f>年齢階層別_件数及び割合!H13</f>
        <v>640984443630</v>
      </c>
      <c r="I8" s="23">
        <f>年齢階層別_件数及び割合!I13</f>
        <v>0.45185380253895929</v>
      </c>
      <c r="J8" s="198"/>
    </row>
  </sheetData>
  <mergeCells count="6">
    <mergeCell ref="I4:I5"/>
    <mergeCell ref="B3:B5"/>
    <mergeCell ref="C4:C5"/>
    <mergeCell ref="D4:D5"/>
    <mergeCell ref="E4:E5"/>
    <mergeCell ref="F4:F5"/>
  </mergeCells>
  <phoneticPr fontId="4"/>
  <pageMargins left="0.70866141732283472" right="0.19685039370078741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2-2.高額レセプトの件数及び医療費</oddHeader>
  </headerFooter>
  <ignoredErrors>
    <ignoredError sqref="H7 H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AC161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2.25" style="3" customWidth="1"/>
    <col min="4" max="5" width="12.625" style="26" customWidth="1"/>
    <col min="6" max="6" width="11.625" style="26" customWidth="1"/>
    <col min="7" max="8" width="17.625" style="26" customWidth="1"/>
    <col min="9" max="9" width="17.625" style="3" customWidth="1"/>
    <col min="10" max="10" width="11.625" style="3" customWidth="1"/>
    <col min="11" max="11" width="4" style="17" customWidth="1"/>
    <col min="12" max="12" width="12.625" style="24" customWidth="1"/>
    <col min="13" max="17" width="8.5" style="17" customWidth="1"/>
    <col min="18" max="21" width="12.625" style="17" customWidth="1"/>
    <col min="22" max="22" width="9" style="3"/>
    <col min="23" max="23" width="9.875" style="49" bestFit="1" customWidth="1"/>
    <col min="24" max="25" width="9.875" style="49" customWidth="1"/>
    <col min="26" max="28" width="10" style="49" customWidth="1"/>
    <col min="29" max="16384" width="9" style="3"/>
  </cols>
  <sheetData>
    <row r="1" spans="2:29" ht="16.5" customHeight="1">
      <c r="B1" s="137" t="s">
        <v>404</v>
      </c>
      <c r="C1" s="26"/>
      <c r="I1" s="26"/>
      <c r="J1" s="26"/>
      <c r="K1" s="49"/>
      <c r="L1" s="53"/>
      <c r="M1" s="49"/>
      <c r="N1" s="49"/>
      <c r="O1" s="49"/>
      <c r="P1" s="49"/>
      <c r="Q1" s="49"/>
      <c r="R1" s="49"/>
      <c r="S1" s="49"/>
      <c r="T1" s="49"/>
      <c r="U1" s="49"/>
      <c r="V1" s="26"/>
      <c r="AC1" s="26"/>
    </row>
    <row r="2" spans="2:29" ht="16.5" customHeight="1">
      <c r="B2" s="137" t="s">
        <v>383</v>
      </c>
      <c r="C2" s="26"/>
      <c r="D2" s="136"/>
      <c r="E2" s="136"/>
      <c r="G2" s="136"/>
      <c r="H2" s="136"/>
      <c r="I2" s="136"/>
      <c r="J2" s="26"/>
      <c r="K2" s="49"/>
      <c r="L2" s="53"/>
      <c r="M2" s="49"/>
      <c r="N2" s="49"/>
      <c r="O2" s="49"/>
      <c r="P2" s="49"/>
      <c r="Q2" s="49"/>
      <c r="R2" s="49"/>
      <c r="S2" s="49"/>
      <c r="T2" s="49"/>
      <c r="U2" s="49"/>
      <c r="V2" s="26"/>
      <c r="AC2" s="26"/>
    </row>
    <row r="3" spans="2:29" s="27" customFormat="1" ht="16.5" customHeight="1">
      <c r="B3" s="284"/>
      <c r="C3" s="262" t="s">
        <v>117</v>
      </c>
      <c r="D3" s="18" t="s">
        <v>72</v>
      </c>
      <c r="E3" s="18" t="s">
        <v>81</v>
      </c>
      <c r="F3" s="18" t="s">
        <v>68</v>
      </c>
      <c r="G3" s="18" t="s">
        <v>67</v>
      </c>
      <c r="H3" s="18" t="s">
        <v>66</v>
      </c>
      <c r="I3" s="18" t="s">
        <v>65</v>
      </c>
      <c r="J3" s="112" t="s">
        <v>64</v>
      </c>
      <c r="K3" s="202"/>
      <c r="L3" s="164" t="s">
        <v>194</v>
      </c>
      <c r="M3" s="25"/>
      <c r="N3" s="25"/>
      <c r="O3" s="25"/>
      <c r="P3" s="25"/>
      <c r="Q3" s="25"/>
      <c r="R3" s="25"/>
      <c r="S3" s="25"/>
      <c r="T3" s="25"/>
      <c r="U3" s="25"/>
      <c r="V3" s="50"/>
      <c r="W3" s="50"/>
      <c r="X3" s="50"/>
      <c r="Y3" s="50"/>
      <c r="Z3" s="50"/>
      <c r="AA3" s="50"/>
      <c r="AB3" s="50"/>
      <c r="AC3" s="50"/>
    </row>
    <row r="4" spans="2:29" s="27" customFormat="1" ht="16.5" customHeight="1">
      <c r="B4" s="285"/>
      <c r="C4" s="263"/>
      <c r="D4" s="260" t="s">
        <v>82</v>
      </c>
      <c r="E4" s="260" t="s">
        <v>83</v>
      </c>
      <c r="F4" s="260" t="s">
        <v>215</v>
      </c>
      <c r="G4" s="265" t="s">
        <v>195</v>
      </c>
      <c r="H4" s="19"/>
      <c r="I4" s="20"/>
      <c r="J4" s="280" t="s">
        <v>219</v>
      </c>
      <c r="K4" s="115"/>
      <c r="L4" s="266" t="s">
        <v>198</v>
      </c>
      <c r="M4" s="267"/>
      <c r="N4" s="267"/>
      <c r="O4" s="267"/>
      <c r="P4" s="267"/>
      <c r="Q4" s="268"/>
      <c r="R4" s="266" t="s">
        <v>199</v>
      </c>
      <c r="S4" s="267"/>
      <c r="T4" s="267"/>
      <c r="U4" s="268"/>
      <c r="V4" s="50"/>
      <c r="W4" s="266" t="s">
        <v>200</v>
      </c>
      <c r="X4" s="267"/>
      <c r="Y4" s="268"/>
      <c r="Z4" s="266" t="s">
        <v>201</v>
      </c>
      <c r="AA4" s="267"/>
      <c r="AB4" s="268"/>
      <c r="AC4" s="180"/>
    </row>
    <row r="5" spans="2:29" s="27" customFormat="1" ht="60" customHeight="1">
      <c r="B5" s="286"/>
      <c r="C5" s="264"/>
      <c r="D5" s="261"/>
      <c r="E5" s="261"/>
      <c r="F5" s="261"/>
      <c r="G5" s="261"/>
      <c r="H5" s="21" t="s">
        <v>196</v>
      </c>
      <c r="I5" s="22" t="s">
        <v>197</v>
      </c>
      <c r="J5" s="281"/>
      <c r="K5" s="115"/>
      <c r="L5" s="188"/>
      <c r="M5" s="278" t="s">
        <v>489</v>
      </c>
      <c r="N5" s="278"/>
      <c r="O5" s="278" t="s">
        <v>490</v>
      </c>
      <c r="P5" s="278"/>
      <c r="Q5" s="188" t="s">
        <v>368</v>
      </c>
      <c r="R5" s="188"/>
      <c r="S5" s="188" t="s">
        <v>489</v>
      </c>
      <c r="T5" s="188" t="s">
        <v>490</v>
      </c>
      <c r="U5" s="188" t="s">
        <v>369</v>
      </c>
      <c r="V5" s="50"/>
      <c r="W5" s="188" t="s">
        <v>489</v>
      </c>
      <c r="X5" s="188" t="s">
        <v>490</v>
      </c>
      <c r="Y5" s="188" t="s">
        <v>370</v>
      </c>
      <c r="Z5" s="188" t="s">
        <v>489</v>
      </c>
      <c r="AA5" s="188" t="s">
        <v>490</v>
      </c>
      <c r="AB5" s="188" t="s">
        <v>370</v>
      </c>
      <c r="AC5" s="180"/>
    </row>
    <row r="6" spans="2:29" s="27" customFormat="1" ht="19.5" customHeight="1">
      <c r="B6" s="205">
        <v>1</v>
      </c>
      <c r="C6" s="28" t="s">
        <v>50</v>
      </c>
      <c r="D6" s="85">
        <f>SUM(D7:D30)</f>
        <v>9751542</v>
      </c>
      <c r="E6" s="85">
        <f>SUM(E7:E30)</f>
        <v>149106</v>
      </c>
      <c r="F6" s="152">
        <f>IFERROR(E6/D6,"-")</f>
        <v>1.5290504824775404E-2</v>
      </c>
      <c r="G6" s="85">
        <f>SUM(G7:G30)</f>
        <v>330658624090</v>
      </c>
      <c r="H6" s="85">
        <f>SUM(H7:H30)</f>
        <v>146405566690</v>
      </c>
      <c r="I6" s="122">
        <f>G6-H6</f>
        <v>184253057400</v>
      </c>
      <c r="J6" s="76">
        <f>IFERROR(H6/G6,"-")</f>
        <v>0.44276953940917246</v>
      </c>
      <c r="K6" s="203"/>
      <c r="L6" s="165" t="str">
        <f>INDEX($C$6:$C$79,MATCH(M6,F$6:F$79,0))</f>
        <v>能勢町</v>
      </c>
      <c r="M6" s="166">
        <f t="shared" ref="M6:M37" si="0">LARGE(F$6:F$79,ROW(A1))</f>
        <v>2.4619161071402787E-2</v>
      </c>
      <c r="N6" s="166">
        <f>ROUND(M6,4)</f>
        <v>2.46E-2</v>
      </c>
      <c r="O6" s="166">
        <f>VLOOKUP(L6,$M$87:$T$160,4,FALSE)</f>
        <v>2.6812462552426603E-2</v>
      </c>
      <c r="P6" s="166">
        <f>ROUND(O6,4)</f>
        <v>2.6800000000000001E-2</v>
      </c>
      <c r="Q6" s="168">
        <f>(N6-P6)*100</f>
        <v>-0.22000000000000006</v>
      </c>
      <c r="R6" s="165" t="str">
        <f>INDEX($C$6:$C$79,MATCH(S6,J$6:J$79,0))</f>
        <v>能勢町</v>
      </c>
      <c r="S6" s="167">
        <f t="shared" ref="S6:S37" si="1">LARGE(J$6:J$79,ROW(A1))</f>
        <v>0.5134090264961948</v>
      </c>
      <c r="T6" s="167">
        <f>VLOOKUP(R6,$M$87:$T$160,8,FALSE)</f>
        <v>0.52066664486751413</v>
      </c>
      <c r="U6" s="169">
        <f>(ROUND(S6,3)-ROUND(T6,3))*100</f>
        <v>-0.80000000000000071</v>
      </c>
      <c r="V6" s="50"/>
      <c r="W6" s="157">
        <f>$F$80</f>
        <v>1.5677660670486569E-2</v>
      </c>
      <c r="X6" s="157">
        <f>$P$161</f>
        <v>1.5346949920919287E-2</v>
      </c>
      <c r="Y6" s="177">
        <f>(ROUND(W6,4)-ROUND(X6,4))*100</f>
        <v>3.9999999999999931E-2</v>
      </c>
      <c r="Z6" s="52">
        <f>$J$80</f>
        <v>0.45185380253895929</v>
      </c>
      <c r="AA6" s="52">
        <f>$T$161</f>
        <v>0.43519795457609484</v>
      </c>
      <c r="AB6" s="178">
        <f>(ROUND(Z6,3)-ROUND(AA6,3))*100</f>
        <v>1.7000000000000015</v>
      </c>
      <c r="AC6" s="204">
        <v>0</v>
      </c>
    </row>
    <row r="7" spans="2:29" s="27" customFormat="1" ht="19.5" customHeight="1">
      <c r="B7" s="205">
        <v>2</v>
      </c>
      <c r="C7" s="28" t="s">
        <v>95</v>
      </c>
      <c r="D7" s="85">
        <v>360019</v>
      </c>
      <c r="E7" s="122">
        <v>5297</v>
      </c>
      <c r="F7" s="152">
        <f t="shared" ref="F7:F27" si="2">IFERROR(E7/D7,"-")</f>
        <v>1.4713112363514148E-2</v>
      </c>
      <c r="G7" s="122">
        <v>11704982780</v>
      </c>
      <c r="H7" s="122">
        <v>5312493320</v>
      </c>
      <c r="I7" s="122">
        <v>6392489460</v>
      </c>
      <c r="J7" s="76">
        <f t="shared" ref="J7:J17" si="3">IFERROR(H7/G7,"-")</f>
        <v>0.45386596630260057</v>
      </c>
      <c r="K7" s="203"/>
      <c r="L7" s="165" t="str">
        <f t="shared" ref="L7:L70" si="4">INDEX($C$6:$C$79,MATCH(M7,F$6:F$79,0))</f>
        <v>岸和田市</v>
      </c>
      <c r="M7" s="166">
        <f t="shared" si="0"/>
        <v>2.1551225549733374E-2</v>
      </c>
      <c r="N7" s="166">
        <f t="shared" ref="N7:N70" si="5">ROUND(M7,4)</f>
        <v>2.1600000000000001E-2</v>
      </c>
      <c r="O7" s="166">
        <f t="shared" ref="O7:O70" si="6">VLOOKUP(L7,$M$87:$T$160,4,FALSE)</f>
        <v>2.1045128119573212E-2</v>
      </c>
      <c r="P7" s="166">
        <f t="shared" ref="P7:P70" si="7">ROUND(O7,4)</f>
        <v>2.1000000000000001E-2</v>
      </c>
      <c r="Q7" s="168">
        <f t="shared" ref="Q7:Q70" si="8">(N7-P7)*100</f>
        <v>5.9999999999999984E-2</v>
      </c>
      <c r="R7" s="165" t="str">
        <f t="shared" ref="R7:R70" si="9">INDEX($C$6:$C$79,MATCH(S7,J$6:J$79,0))</f>
        <v>忠岡町</v>
      </c>
      <c r="S7" s="167">
        <f t="shared" si="1"/>
        <v>0.50551279578470953</v>
      </c>
      <c r="T7" s="167">
        <f t="shared" ref="T7:T70" si="10">VLOOKUP(R7,$M$87:$T$160,8,FALSE)</f>
        <v>0.43948567090778512</v>
      </c>
      <c r="U7" s="169">
        <f t="shared" ref="U7:U70" si="11">(ROUND(S7,3)-ROUND(T7,3))*100</f>
        <v>6.7</v>
      </c>
      <c r="V7" s="50"/>
      <c r="W7" s="157">
        <f t="shared" ref="W7:W70" si="12">$F$80</f>
        <v>1.5677660670486569E-2</v>
      </c>
      <c r="X7" s="157">
        <f t="shared" ref="X7:X70" si="13">$P$161</f>
        <v>1.5346949920919287E-2</v>
      </c>
      <c r="Y7" s="177">
        <f t="shared" ref="Y7:Y70" si="14">(ROUND(W7,4)-ROUND(X7,4))*100</f>
        <v>3.9999999999999931E-2</v>
      </c>
      <c r="Z7" s="52">
        <f t="shared" ref="Z7:Z70" si="15">$J$80</f>
        <v>0.45185380253895929</v>
      </c>
      <c r="AA7" s="52">
        <f t="shared" ref="AA7:AA70" si="16">$T$161</f>
        <v>0.43519795457609484</v>
      </c>
      <c r="AB7" s="178">
        <f t="shared" ref="AB7:AB70" si="17">(ROUND(Z7,3)-ROUND(AA7,3))*100</f>
        <v>1.7000000000000015</v>
      </c>
      <c r="AC7" s="204">
        <v>0</v>
      </c>
    </row>
    <row r="8" spans="2:29" s="27" customFormat="1" ht="19.5" customHeight="1">
      <c r="B8" s="205">
        <v>3</v>
      </c>
      <c r="C8" s="28" t="s">
        <v>96</v>
      </c>
      <c r="D8" s="85">
        <v>226737</v>
      </c>
      <c r="E8" s="122">
        <v>3758</v>
      </c>
      <c r="F8" s="152">
        <f t="shared" si="2"/>
        <v>1.6574268866572286E-2</v>
      </c>
      <c r="G8" s="122">
        <v>8180881620</v>
      </c>
      <c r="H8" s="122">
        <v>3743230410</v>
      </c>
      <c r="I8" s="122">
        <v>4437651210</v>
      </c>
      <c r="J8" s="76">
        <f t="shared" si="3"/>
        <v>0.45755831509025063</v>
      </c>
      <c r="K8" s="203"/>
      <c r="L8" s="165" t="str">
        <f t="shared" si="4"/>
        <v>貝塚市</v>
      </c>
      <c r="M8" s="166">
        <f t="shared" si="0"/>
        <v>2.080447369596997E-2</v>
      </c>
      <c r="N8" s="166">
        <f t="shared" si="5"/>
        <v>2.0799999999999999E-2</v>
      </c>
      <c r="O8" s="166">
        <f t="shared" si="6"/>
        <v>1.8644829480201727E-2</v>
      </c>
      <c r="P8" s="166">
        <f t="shared" si="7"/>
        <v>1.8599999999999998E-2</v>
      </c>
      <c r="Q8" s="168">
        <f t="shared" si="8"/>
        <v>0.22000000000000006</v>
      </c>
      <c r="R8" s="165" t="str">
        <f t="shared" si="9"/>
        <v>岸和田市</v>
      </c>
      <c r="S8" s="167">
        <f t="shared" si="1"/>
        <v>0.49177279649655603</v>
      </c>
      <c r="T8" s="167">
        <f t="shared" si="10"/>
        <v>0.47053089011660904</v>
      </c>
      <c r="U8" s="169">
        <f t="shared" si="11"/>
        <v>2.1000000000000019</v>
      </c>
      <c r="V8" s="50"/>
      <c r="W8" s="157">
        <f t="shared" si="12"/>
        <v>1.5677660670486569E-2</v>
      </c>
      <c r="X8" s="157">
        <f t="shared" si="13"/>
        <v>1.5346949920919287E-2</v>
      </c>
      <c r="Y8" s="177">
        <f t="shared" si="14"/>
        <v>3.9999999999999931E-2</v>
      </c>
      <c r="Z8" s="52">
        <f t="shared" si="15"/>
        <v>0.45185380253895929</v>
      </c>
      <c r="AA8" s="52">
        <f t="shared" si="16"/>
        <v>0.43519795457609484</v>
      </c>
      <c r="AB8" s="178">
        <f t="shared" si="17"/>
        <v>1.7000000000000015</v>
      </c>
      <c r="AC8" s="204">
        <v>0</v>
      </c>
    </row>
    <row r="9" spans="2:29" s="27" customFormat="1" ht="19.5" customHeight="1">
      <c r="B9" s="205">
        <v>4</v>
      </c>
      <c r="C9" s="28" t="s">
        <v>97</v>
      </c>
      <c r="D9" s="85">
        <v>253426</v>
      </c>
      <c r="E9" s="122">
        <v>4526</v>
      </c>
      <c r="F9" s="152">
        <f t="shared" si="2"/>
        <v>1.7859256745558862E-2</v>
      </c>
      <c r="G9" s="122">
        <v>9331181950</v>
      </c>
      <c r="H9" s="122">
        <v>4516179910</v>
      </c>
      <c r="I9" s="122">
        <v>4815002040</v>
      </c>
      <c r="J9" s="76">
        <f t="shared" si="3"/>
        <v>0.48398798075092725</v>
      </c>
      <c r="K9" s="203"/>
      <c r="L9" s="165" t="str">
        <f t="shared" si="4"/>
        <v>忠岡町</v>
      </c>
      <c r="M9" s="166">
        <f t="shared" si="0"/>
        <v>2.078278154774145E-2</v>
      </c>
      <c r="N9" s="166">
        <f t="shared" si="5"/>
        <v>2.0799999999999999E-2</v>
      </c>
      <c r="O9" s="166">
        <f t="shared" si="6"/>
        <v>1.706186893967564E-2</v>
      </c>
      <c r="P9" s="166">
        <f t="shared" si="7"/>
        <v>1.7100000000000001E-2</v>
      </c>
      <c r="Q9" s="168">
        <f t="shared" si="8"/>
        <v>0.36999999999999983</v>
      </c>
      <c r="R9" s="165" t="str">
        <f t="shared" si="9"/>
        <v>島本町</v>
      </c>
      <c r="S9" s="167">
        <f t="shared" si="1"/>
        <v>0.48841836509738856</v>
      </c>
      <c r="T9" s="167">
        <f t="shared" si="10"/>
        <v>0.46871507569057713</v>
      </c>
      <c r="U9" s="169">
        <f t="shared" si="11"/>
        <v>1.9000000000000017</v>
      </c>
      <c r="V9" s="50"/>
      <c r="W9" s="157">
        <f t="shared" si="12"/>
        <v>1.5677660670486569E-2</v>
      </c>
      <c r="X9" s="157">
        <f t="shared" si="13"/>
        <v>1.5346949920919287E-2</v>
      </c>
      <c r="Y9" s="177">
        <f t="shared" si="14"/>
        <v>3.9999999999999931E-2</v>
      </c>
      <c r="Z9" s="52">
        <f t="shared" si="15"/>
        <v>0.45185380253895929</v>
      </c>
      <c r="AA9" s="52">
        <f t="shared" si="16"/>
        <v>0.43519795457609484</v>
      </c>
      <c r="AB9" s="178">
        <f t="shared" si="17"/>
        <v>1.7000000000000015</v>
      </c>
      <c r="AC9" s="204">
        <v>0</v>
      </c>
    </row>
    <row r="10" spans="2:29" s="27" customFormat="1" ht="19.5" customHeight="1">
      <c r="B10" s="205">
        <v>5</v>
      </c>
      <c r="C10" s="28" t="s">
        <v>98</v>
      </c>
      <c r="D10" s="85">
        <v>211713</v>
      </c>
      <c r="E10" s="122">
        <v>2990</v>
      </c>
      <c r="F10" s="152">
        <f t="shared" si="2"/>
        <v>1.4122892784099228E-2</v>
      </c>
      <c r="G10" s="122">
        <v>6988387550</v>
      </c>
      <c r="H10" s="122">
        <v>2963698650</v>
      </c>
      <c r="I10" s="122">
        <v>4024688900</v>
      </c>
      <c r="J10" s="76">
        <f>IFERROR(H10/G10,"-")</f>
        <v>0.42408905184429846</v>
      </c>
      <c r="K10" s="203"/>
      <c r="L10" s="165" t="str">
        <f t="shared" si="4"/>
        <v>岬町</v>
      </c>
      <c r="M10" s="166">
        <f t="shared" si="0"/>
        <v>2.0326613760759338E-2</v>
      </c>
      <c r="N10" s="166">
        <f t="shared" si="5"/>
        <v>2.0299999999999999E-2</v>
      </c>
      <c r="O10" s="166">
        <f t="shared" si="6"/>
        <v>1.9971519282846205E-2</v>
      </c>
      <c r="P10" s="166">
        <f t="shared" si="7"/>
        <v>0.02</v>
      </c>
      <c r="Q10" s="168">
        <f t="shared" si="8"/>
        <v>2.9999999999999818E-2</v>
      </c>
      <c r="R10" s="165" t="str">
        <f t="shared" si="9"/>
        <v>千早赤阪村</v>
      </c>
      <c r="S10" s="167">
        <f t="shared" si="1"/>
        <v>0.4848477052565946</v>
      </c>
      <c r="T10" s="167">
        <f t="shared" si="10"/>
        <v>0.47436201158074198</v>
      </c>
      <c r="U10" s="169">
        <f t="shared" si="11"/>
        <v>1.100000000000001</v>
      </c>
      <c r="V10" s="50"/>
      <c r="W10" s="157">
        <f t="shared" si="12"/>
        <v>1.5677660670486569E-2</v>
      </c>
      <c r="X10" s="157">
        <f t="shared" si="13"/>
        <v>1.5346949920919287E-2</v>
      </c>
      <c r="Y10" s="177">
        <f t="shared" si="14"/>
        <v>3.9999999999999931E-2</v>
      </c>
      <c r="Z10" s="52">
        <f t="shared" si="15"/>
        <v>0.45185380253895929</v>
      </c>
      <c r="AA10" s="52">
        <f t="shared" si="16"/>
        <v>0.43519795457609484</v>
      </c>
      <c r="AB10" s="178">
        <f t="shared" si="17"/>
        <v>1.7000000000000015</v>
      </c>
      <c r="AC10" s="204">
        <v>0</v>
      </c>
    </row>
    <row r="11" spans="2:29" s="27" customFormat="1" ht="19.5" customHeight="1">
      <c r="B11" s="205">
        <v>6</v>
      </c>
      <c r="C11" s="28" t="s">
        <v>99</v>
      </c>
      <c r="D11" s="85">
        <v>312955</v>
      </c>
      <c r="E11" s="122">
        <v>4972</v>
      </c>
      <c r="F11" s="152">
        <f t="shared" si="2"/>
        <v>1.5887268137591667E-2</v>
      </c>
      <c r="G11" s="122">
        <v>10840880990</v>
      </c>
      <c r="H11" s="122">
        <v>4887346860</v>
      </c>
      <c r="I11" s="122">
        <v>5953534130</v>
      </c>
      <c r="J11" s="76">
        <f t="shared" si="3"/>
        <v>0.45082561689481288</v>
      </c>
      <c r="K11" s="203"/>
      <c r="L11" s="165" t="str">
        <f t="shared" si="4"/>
        <v>千早赤阪村</v>
      </c>
      <c r="M11" s="166">
        <f t="shared" si="0"/>
        <v>1.9900157286466526E-2</v>
      </c>
      <c r="N11" s="166">
        <f t="shared" si="5"/>
        <v>1.9900000000000001E-2</v>
      </c>
      <c r="O11" s="166">
        <f t="shared" si="6"/>
        <v>2.1092482422931314E-2</v>
      </c>
      <c r="P11" s="166">
        <f t="shared" si="7"/>
        <v>2.1100000000000001E-2</v>
      </c>
      <c r="Q11" s="168">
        <f t="shared" si="8"/>
        <v>-0.11999999999999997</v>
      </c>
      <c r="R11" s="165" t="str">
        <f t="shared" si="9"/>
        <v>此花区</v>
      </c>
      <c r="S11" s="167">
        <f t="shared" si="1"/>
        <v>0.48398798075092725</v>
      </c>
      <c r="T11" s="167">
        <f t="shared" si="10"/>
        <v>0.46939243069210757</v>
      </c>
      <c r="U11" s="169">
        <f t="shared" si="11"/>
        <v>1.5000000000000013</v>
      </c>
      <c r="V11" s="50"/>
      <c r="W11" s="157">
        <f t="shared" si="12"/>
        <v>1.5677660670486569E-2</v>
      </c>
      <c r="X11" s="157">
        <f t="shared" si="13"/>
        <v>1.5346949920919287E-2</v>
      </c>
      <c r="Y11" s="177">
        <f t="shared" si="14"/>
        <v>3.9999999999999931E-2</v>
      </c>
      <c r="Z11" s="52">
        <f t="shared" si="15"/>
        <v>0.45185380253895929</v>
      </c>
      <c r="AA11" s="52">
        <f t="shared" si="16"/>
        <v>0.43519795457609484</v>
      </c>
      <c r="AB11" s="178">
        <f t="shared" si="17"/>
        <v>1.7000000000000015</v>
      </c>
      <c r="AC11" s="204">
        <v>0</v>
      </c>
    </row>
    <row r="12" spans="2:29" s="27" customFormat="1" ht="19.5" customHeight="1">
      <c r="B12" s="205">
        <v>7</v>
      </c>
      <c r="C12" s="28" t="s">
        <v>100</v>
      </c>
      <c r="D12" s="85">
        <v>271411</v>
      </c>
      <c r="E12" s="122">
        <v>4995</v>
      </c>
      <c r="F12" s="152">
        <f t="shared" si="2"/>
        <v>1.8403822984330038E-2</v>
      </c>
      <c r="G12" s="122">
        <v>10438375130</v>
      </c>
      <c r="H12" s="122">
        <v>4948113230</v>
      </c>
      <c r="I12" s="122">
        <v>5490261900</v>
      </c>
      <c r="J12" s="76">
        <f t="shared" si="3"/>
        <v>0.47403098359428286</v>
      </c>
      <c r="K12" s="203"/>
      <c r="L12" s="165" t="str">
        <f t="shared" si="4"/>
        <v>高石市</v>
      </c>
      <c r="M12" s="166">
        <f t="shared" si="0"/>
        <v>1.9201899834612613E-2</v>
      </c>
      <c r="N12" s="166">
        <f t="shared" si="5"/>
        <v>1.9199999999999998E-2</v>
      </c>
      <c r="O12" s="166">
        <f t="shared" si="6"/>
        <v>1.7721642489367459E-2</v>
      </c>
      <c r="P12" s="166">
        <f t="shared" si="7"/>
        <v>1.77E-2</v>
      </c>
      <c r="Q12" s="168">
        <f t="shared" si="8"/>
        <v>0.1499999999999998</v>
      </c>
      <c r="R12" s="165" t="str">
        <f t="shared" si="9"/>
        <v>高石市</v>
      </c>
      <c r="S12" s="167">
        <f t="shared" si="1"/>
        <v>0.48361212773083168</v>
      </c>
      <c r="T12" s="167">
        <f t="shared" si="10"/>
        <v>0.45404650930490242</v>
      </c>
      <c r="U12" s="169">
        <f t="shared" si="11"/>
        <v>2.9999999999999973</v>
      </c>
      <c r="V12" s="50"/>
      <c r="W12" s="157">
        <f t="shared" si="12"/>
        <v>1.5677660670486569E-2</v>
      </c>
      <c r="X12" s="157">
        <f t="shared" si="13"/>
        <v>1.5346949920919287E-2</v>
      </c>
      <c r="Y12" s="177">
        <f t="shared" si="14"/>
        <v>3.9999999999999931E-2</v>
      </c>
      <c r="Z12" s="52">
        <f t="shared" si="15"/>
        <v>0.45185380253895929</v>
      </c>
      <c r="AA12" s="52">
        <f t="shared" si="16"/>
        <v>0.43519795457609484</v>
      </c>
      <c r="AB12" s="178">
        <f t="shared" si="17"/>
        <v>1.7000000000000015</v>
      </c>
      <c r="AC12" s="204">
        <v>0</v>
      </c>
    </row>
    <row r="13" spans="2:29" s="27" customFormat="1" ht="19.5" customHeight="1">
      <c r="B13" s="205">
        <v>8</v>
      </c>
      <c r="C13" s="28" t="s">
        <v>51</v>
      </c>
      <c r="D13" s="85">
        <v>229344</v>
      </c>
      <c r="E13" s="122">
        <v>3339</v>
      </c>
      <c r="F13" s="152">
        <f t="shared" si="2"/>
        <v>1.4558915864378401E-2</v>
      </c>
      <c r="G13" s="122">
        <v>7486227980</v>
      </c>
      <c r="H13" s="122">
        <v>3266845100</v>
      </c>
      <c r="I13" s="122">
        <v>4219382880</v>
      </c>
      <c r="J13" s="76">
        <f t="shared" si="3"/>
        <v>0.43638065908861084</v>
      </c>
      <c r="K13" s="203"/>
      <c r="L13" s="165" t="str">
        <f t="shared" si="4"/>
        <v>泉南市</v>
      </c>
      <c r="M13" s="166">
        <f t="shared" si="0"/>
        <v>1.8732980349203187E-2</v>
      </c>
      <c r="N13" s="166">
        <f t="shared" si="5"/>
        <v>1.8700000000000001E-2</v>
      </c>
      <c r="O13" s="166">
        <f t="shared" si="6"/>
        <v>1.9186446348580882E-2</v>
      </c>
      <c r="P13" s="166">
        <f t="shared" si="7"/>
        <v>1.9199999999999998E-2</v>
      </c>
      <c r="Q13" s="168">
        <f t="shared" si="8"/>
        <v>-4.9999999999999697E-2</v>
      </c>
      <c r="R13" s="165" t="str">
        <f t="shared" si="9"/>
        <v>貝塚市</v>
      </c>
      <c r="S13" s="167">
        <f t="shared" si="1"/>
        <v>0.47986243562613673</v>
      </c>
      <c r="T13" s="167">
        <f t="shared" si="10"/>
        <v>0.44061032605888728</v>
      </c>
      <c r="U13" s="169">
        <f t="shared" si="11"/>
        <v>3.8999999999999977</v>
      </c>
      <c r="V13" s="50"/>
      <c r="W13" s="157">
        <f t="shared" si="12"/>
        <v>1.5677660670486569E-2</v>
      </c>
      <c r="X13" s="157">
        <f t="shared" si="13"/>
        <v>1.5346949920919287E-2</v>
      </c>
      <c r="Y13" s="177">
        <f t="shared" si="14"/>
        <v>3.9999999999999931E-2</v>
      </c>
      <c r="Z13" s="52">
        <f t="shared" si="15"/>
        <v>0.45185380253895929</v>
      </c>
      <c r="AA13" s="52">
        <f t="shared" si="16"/>
        <v>0.43519795457609484</v>
      </c>
      <c r="AB13" s="178">
        <f t="shared" si="17"/>
        <v>1.7000000000000015</v>
      </c>
      <c r="AC13" s="204">
        <v>0</v>
      </c>
    </row>
    <row r="14" spans="2:29" s="27" customFormat="1" ht="19.5" customHeight="1">
      <c r="B14" s="205">
        <v>9</v>
      </c>
      <c r="C14" s="28" t="s">
        <v>101</v>
      </c>
      <c r="D14" s="85">
        <v>135644</v>
      </c>
      <c r="E14" s="122">
        <v>2284</v>
      </c>
      <c r="F14" s="152">
        <f t="shared" si="2"/>
        <v>1.6838194096310932E-2</v>
      </c>
      <c r="G14" s="122">
        <v>4916217080</v>
      </c>
      <c r="H14" s="122">
        <v>2314468230</v>
      </c>
      <c r="I14" s="122">
        <v>2601748850</v>
      </c>
      <c r="J14" s="76">
        <f t="shared" si="3"/>
        <v>0.47078234999338148</v>
      </c>
      <c r="K14" s="203"/>
      <c r="L14" s="165" t="str">
        <f t="shared" si="4"/>
        <v>和泉市</v>
      </c>
      <c r="M14" s="166">
        <f t="shared" si="0"/>
        <v>1.8587081978025274E-2</v>
      </c>
      <c r="N14" s="166">
        <f t="shared" si="5"/>
        <v>1.8599999999999998E-2</v>
      </c>
      <c r="O14" s="166">
        <f t="shared" si="6"/>
        <v>1.8278573906450608E-2</v>
      </c>
      <c r="P14" s="166">
        <f t="shared" si="7"/>
        <v>1.83E-2</v>
      </c>
      <c r="Q14" s="168">
        <f t="shared" si="8"/>
        <v>2.9999999999999818E-2</v>
      </c>
      <c r="R14" s="165" t="str">
        <f t="shared" si="9"/>
        <v>和泉市</v>
      </c>
      <c r="S14" s="167">
        <f t="shared" si="1"/>
        <v>0.47766405181444516</v>
      </c>
      <c r="T14" s="167">
        <f t="shared" si="10"/>
        <v>0.45588278874804994</v>
      </c>
      <c r="U14" s="169">
        <f t="shared" si="11"/>
        <v>2.1999999999999966</v>
      </c>
      <c r="V14" s="50"/>
      <c r="W14" s="157">
        <f t="shared" si="12"/>
        <v>1.5677660670486569E-2</v>
      </c>
      <c r="X14" s="157">
        <f t="shared" si="13"/>
        <v>1.5346949920919287E-2</v>
      </c>
      <c r="Y14" s="177">
        <f t="shared" si="14"/>
        <v>3.9999999999999931E-2</v>
      </c>
      <c r="Z14" s="52">
        <f t="shared" si="15"/>
        <v>0.45185380253895929</v>
      </c>
      <c r="AA14" s="52">
        <f t="shared" si="16"/>
        <v>0.43519795457609484</v>
      </c>
      <c r="AB14" s="178">
        <f t="shared" si="17"/>
        <v>1.7000000000000015</v>
      </c>
      <c r="AC14" s="204">
        <v>0</v>
      </c>
    </row>
    <row r="15" spans="2:29" s="27" customFormat="1" ht="19.5" customHeight="1">
      <c r="B15" s="205">
        <v>10</v>
      </c>
      <c r="C15" s="28" t="s">
        <v>52</v>
      </c>
      <c r="D15" s="85">
        <v>335291</v>
      </c>
      <c r="E15" s="122">
        <v>5194</v>
      </c>
      <c r="F15" s="152">
        <f t="shared" si="2"/>
        <v>1.5491021232302686E-2</v>
      </c>
      <c r="G15" s="122">
        <v>11350091040</v>
      </c>
      <c r="H15" s="122">
        <v>4975442840</v>
      </c>
      <c r="I15" s="122">
        <v>6374648200</v>
      </c>
      <c r="J15" s="76">
        <f t="shared" si="3"/>
        <v>0.43836149176826339</v>
      </c>
      <c r="K15" s="203"/>
      <c r="L15" s="165" t="str">
        <f t="shared" si="4"/>
        <v>堺市美原区</v>
      </c>
      <c r="M15" s="166">
        <f t="shared" si="0"/>
        <v>1.8524103956165484E-2</v>
      </c>
      <c r="N15" s="166">
        <f t="shared" si="5"/>
        <v>1.8499999999999999E-2</v>
      </c>
      <c r="O15" s="166">
        <f t="shared" si="6"/>
        <v>1.8549917923706201E-2</v>
      </c>
      <c r="P15" s="166">
        <f t="shared" si="7"/>
        <v>1.8499999999999999E-2</v>
      </c>
      <c r="Q15" s="168">
        <f t="shared" si="8"/>
        <v>0</v>
      </c>
      <c r="R15" s="165" t="str">
        <f t="shared" si="9"/>
        <v>岬町</v>
      </c>
      <c r="S15" s="167">
        <f t="shared" si="1"/>
        <v>0.47733009747390587</v>
      </c>
      <c r="T15" s="167">
        <f t="shared" si="10"/>
        <v>0.46102526634302471</v>
      </c>
      <c r="U15" s="169">
        <f t="shared" si="11"/>
        <v>1.5999999999999959</v>
      </c>
      <c r="V15" s="50"/>
      <c r="W15" s="157">
        <f t="shared" si="12"/>
        <v>1.5677660670486569E-2</v>
      </c>
      <c r="X15" s="157">
        <f t="shared" si="13"/>
        <v>1.5346949920919287E-2</v>
      </c>
      <c r="Y15" s="177">
        <f t="shared" si="14"/>
        <v>3.9999999999999931E-2</v>
      </c>
      <c r="Z15" s="52">
        <f t="shared" si="15"/>
        <v>0.45185380253895929</v>
      </c>
      <c r="AA15" s="52">
        <f t="shared" si="16"/>
        <v>0.43519795457609484</v>
      </c>
      <c r="AB15" s="178">
        <f t="shared" si="17"/>
        <v>1.7000000000000015</v>
      </c>
      <c r="AC15" s="204">
        <v>0</v>
      </c>
    </row>
    <row r="16" spans="2:29" s="27" customFormat="1" ht="19.5" customHeight="1">
      <c r="B16" s="205">
        <v>11</v>
      </c>
      <c r="C16" s="28" t="s">
        <v>53</v>
      </c>
      <c r="D16" s="85">
        <v>603506</v>
      </c>
      <c r="E16" s="122">
        <v>9567</v>
      </c>
      <c r="F16" s="152">
        <f t="shared" si="2"/>
        <v>1.5852369321928864E-2</v>
      </c>
      <c r="G16" s="122">
        <v>20632511610</v>
      </c>
      <c r="H16" s="122">
        <v>9566836930</v>
      </c>
      <c r="I16" s="122">
        <v>11065674680</v>
      </c>
      <c r="J16" s="76">
        <f t="shared" si="3"/>
        <v>0.46367776792444515</v>
      </c>
      <c r="K16" s="203"/>
      <c r="L16" s="165" t="str">
        <f t="shared" si="4"/>
        <v>大正区</v>
      </c>
      <c r="M16" s="166">
        <f t="shared" si="0"/>
        <v>1.8403822984330038E-2</v>
      </c>
      <c r="N16" s="166">
        <f t="shared" si="5"/>
        <v>1.84E-2</v>
      </c>
      <c r="O16" s="166">
        <f t="shared" si="6"/>
        <v>1.8150029460582511E-2</v>
      </c>
      <c r="P16" s="166">
        <f t="shared" si="7"/>
        <v>1.8200000000000001E-2</v>
      </c>
      <c r="Q16" s="168">
        <f t="shared" si="8"/>
        <v>1.9999999999999879E-2</v>
      </c>
      <c r="R16" s="165" t="str">
        <f t="shared" si="9"/>
        <v>泉大津市</v>
      </c>
      <c r="S16" s="167">
        <f t="shared" si="1"/>
        <v>0.47453882453010904</v>
      </c>
      <c r="T16" s="167">
        <f t="shared" si="10"/>
        <v>0.42906840144990704</v>
      </c>
      <c r="U16" s="169">
        <f t="shared" si="11"/>
        <v>4.5999999999999988</v>
      </c>
      <c r="V16" s="50"/>
      <c r="W16" s="157">
        <f t="shared" si="12"/>
        <v>1.5677660670486569E-2</v>
      </c>
      <c r="X16" s="157">
        <f t="shared" si="13"/>
        <v>1.5346949920919287E-2</v>
      </c>
      <c r="Y16" s="177">
        <f t="shared" si="14"/>
        <v>3.9999999999999931E-2</v>
      </c>
      <c r="Z16" s="52">
        <f t="shared" si="15"/>
        <v>0.45185380253895929</v>
      </c>
      <c r="AA16" s="52">
        <f t="shared" si="16"/>
        <v>0.43519795457609484</v>
      </c>
      <c r="AB16" s="178">
        <f t="shared" si="17"/>
        <v>1.7000000000000015</v>
      </c>
      <c r="AC16" s="204">
        <v>0</v>
      </c>
    </row>
    <row r="17" spans="2:29" s="27" customFormat="1" ht="19.5" customHeight="1">
      <c r="B17" s="205">
        <v>12</v>
      </c>
      <c r="C17" s="28" t="s">
        <v>102</v>
      </c>
      <c r="D17" s="85">
        <v>301454</v>
      </c>
      <c r="E17" s="122">
        <v>4744</v>
      </c>
      <c r="F17" s="152">
        <f t="shared" si="2"/>
        <v>1.5737061044139404E-2</v>
      </c>
      <c r="G17" s="122">
        <v>10388864270</v>
      </c>
      <c r="H17" s="122">
        <v>4636948470</v>
      </c>
      <c r="I17" s="122">
        <v>5751915800</v>
      </c>
      <c r="J17" s="76">
        <f t="shared" si="3"/>
        <v>0.44633834358488544</v>
      </c>
      <c r="K17" s="203"/>
      <c r="L17" s="165" t="str">
        <f t="shared" si="4"/>
        <v>堺市中区</v>
      </c>
      <c r="M17" s="166">
        <f t="shared" si="0"/>
        <v>1.823408008827556E-2</v>
      </c>
      <c r="N17" s="166">
        <f t="shared" si="5"/>
        <v>1.8200000000000001E-2</v>
      </c>
      <c r="O17" s="166">
        <f t="shared" si="6"/>
        <v>1.7967851091616135E-2</v>
      </c>
      <c r="P17" s="166">
        <f t="shared" si="7"/>
        <v>1.7999999999999999E-2</v>
      </c>
      <c r="Q17" s="168">
        <f t="shared" si="8"/>
        <v>2.0000000000000226E-2</v>
      </c>
      <c r="R17" s="165" t="str">
        <f t="shared" si="9"/>
        <v>大正区</v>
      </c>
      <c r="S17" s="167">
        <f t="shared" si="1"/>
        <v>0.47403098359428286</v>
      </c>
      <c r="T17" s="167">
        <f t="shared" si="10"/>
        <v>0.46678516098388462</v>
      </c>
      <c r="U17" s="169">
        <f t="shared" si="11"/>
        <v>0.69999999999999507</v>
      </c>
      <c r="V17" s="50"/>
      <c r="W17" s="157">
        <f t="shared" si="12"/>
        <v>1.5677660670486569E-2</v>
      </c>
      <c r="X17" s="157">
        <f t="shared" si="13"/>
        <v>1.5346949920919287E-2</v>
      </c>
      <c r="Y17" s="177">
        <f t="shared" si="14"/>
        <v>3.9999999999999931E-2</v>
      </c>
      <c r="Z17" s="52">
        <f t="shared" si="15"/>
        <v>0.45185380253895929</v>
      </c>
      <c r="AA17" s="52">
        <f t="shared" si="16"/>
        <v>0.43519795457609484</v>
      </c>
      <c r="AB17" s="178">
        <f t="shared" si="17"/>
        <v>1.7000000000000015</v>
      </c>
      <c r="AC17" s="204">
        <v>0</v>
      </c>
    </row>
    <row r="18" spans="2:29" s="27" customFormat="1" ht="19.5" customHeight="1">
      <c r="B18" s="205">
        <v>13</v>
      </c>
      <c r="C18" s="28" t="s">
        <v>103</v>
      </c>
      <c r="D18" s="85">
        <v>515868</v>
      </c>
      <c r="E18" s="122">
        <v>8423</v>
      </c>
      <c r="F18" s="152">
        <f t="shared" si="2"/>
        <v>1.6327820295114252E-2</v>
      </c>
      <c r="G18" s="122">
        <v>18446820170</v>
      </c>
      <c r="H18" s="122">
        <v>8158771530</v>
      </c>
      <c r="I18" s="122">
        <v>10288048640</v>
      </c>
      <c r="J18" s="76">
        <f t="shared" ref="J18:J70" si="18">IFERROR(H18/G18,"-")</f>
        <v>0.44228606636869494</v>
      </c>
      <c r="K18" s="203"/>
      <c r="L18" s="165" t="str">
        <f t="shared" si="4"/>
        <v>阪南市</v>
      </c>
      <c r="M18" s="166">
        <f t="shared" si="0"/>
        <v>1.8103180908600393E-2</v>
      </c>
      <c r="N18" s="166">
        <f t="shared" si="5"/>
        <v>1.8100000000000002E-2</v>
      </c>
      <c r="O18" s="166">
        <f t="shared" si="6"/>
        <v>1.7672627530165425E-2</v>
      </c>
      <c r="P18" s="166">
        <f t="shared" si="7"/>
        <v>1.77E-2</v>
      </c>
      <c r="Q18" s="168">
        <f t="shared" si="8"/>
        <v>4.0000000000000105E-2</v>
      </c>
      <c r="R18" s="165" t="str">
        <f t="shared" si="9"/>
        <v>豊能町</v>
      </c>
      <c r="S18" s="167">
        <f t="shared" si="1"/>
        <v>0.47279426488345827</v>
      </c>
      <c r="T18" s="167">
        <f t="shared" si="10"/>
        <v>0.4514109248816931</v>
      </c>
      <c r="U18" s="169">
        <f t="shared" si="11"/>
        <v>2.1999999999999966</v>
      </c>
      <c r="V18" s="50"/>
      <c r="W18" s="157">
        <f t="shared" si="12"/>
        <v>1.5677660670486569E-2</v>
      </c>
      <c r="X18" s="157">
        <f t="shared" si="13"/>
        <v>1.5346949920919287E-2</v>
      </c>
      <c r="Y18" s="177">
        <f t="shared" si="14"/>
        <v>3.9999999999999931E-2</v>
      </c>
      <c r="Z18" s="52">
        <f t="shared" si="15"/>
        <v>0.45185380253895929</v>
      </c>
      <c r="AA18" s="52">
        <f t="shared" si="16"/>
        <v>0.43519795457609484</v>
      </c>
      <c r="AB18" s="178">
        <f t="shared" si="17"/>
        <v>1.7000000000000015</v>
      </c>
      <c r="AC18" s="204">
        <v>0</v>
      </c>
    </row>
    <row r="19" spans="2:29" s="27" customFormat="1" ht="19.5" customHeight="1">
      <c r="B19" s="205">
        <v>14</v>
      </c>
      <c r="C19" s="28" t="s">
        <v>104</v>
      </c>
      <c r="D19" s="85">
        <v>378933</v>
      </c>
      <c r="E19" s="122">
        <v>5806</v>
      </c>
      <c r="F19" s="152">
        <f t="shared" si="2"/>
        <v>1.5321969846912252E-2</v>
      </c>
      <c r="G19" s="122">
        <v>13308457610</v>
      </c>
      <c r="H19" s="122">
        <v>5801634470</v>
      </c>
      <c r="I19" s="122">
        <v>7506823140</v>
      </c>
      <c r="J19" s="76">
        <f t="shared" si="18"/>
        <v>0.43593590181634878</v>
      </c>
      <c r="K19" s="203"/>
      <c r="L19" s="165" t="str">
        <f t="shared" si="4"/>
        <v>堺市東区</v>
      </c>
      <c r="M19" s="166">
        <f t="shared" si="0"/>
        <v>1.7953767512204767E-2</v>
      </c>
      <c r="N19" s="166">
        <f t="shared" si="5"/>
        <v>1.7999999999999999E-2</v>
      </c>
      <c r="O19" s="166">
        <f t="shared" si="6"/>
        <v>1.6980566000173843E-2</v>
      </c>
      <c r="P19" s="166">
        <f t="shared" si="7"/>
        <v>1.7000000000000001E-2</v>
      </c>
      <c r="Q19" s="168">
        <f t="shared" si="8"/>
        <v>9.9999999999999742E-2</v>
      </c>
      <c r="R19" s="165" t="str">
        <f t="shared" si="9"/>
        <v>箕面市</v>
      </c>
      <c r="S19" s="167">
        <f t="shared" si="1"/>
        <v>0.47214970100327142</v>
      </c>
      <c r="T19" s="167">
        <f t="shared" si="10"/>
        <v>0.4491879290242502</v>
      </c>
      <c r="U19" s="169">
        <f t="shared" si="11"/>
        <v>2.2999999999999963</v>
      </c>
      <c r="V19" s="50"/>
      <c r="W19" s="157">
        <f t="shared" si="12"/>
        <v>1.5677660670486569E-2</v>
      </c>
      <c r="X19" s="157">
        <f t="shared" si="13"/>
        <v>1.5346949920919287E-2</v>
      </c>
      <c r="Y19" s="177">
        <f t="shared" si="14"/>
        <v>3.9999999999999931E-2</v>
      </c>
      <c r="Z19" s="52">
        <f t="shared" si="15"/>
        <v>0.45185380253895929</v>
      </c>
      <c r="AA19" s="52">
        <f t="shared" si="16"/>
        <v>0.43519795457609484</v>
      </c>
      <c r="AB19" s="178">
        <f t="shared" si="17"/>
        <v>1.7000000000000015</v>
      </c>
      <c r="AC19" s="204">
        <v>0</v>
      </c>
    </row>
    <row r="20" spans="2:29" s="27" customFormat="1" ht="19.5" customHeight="1">
      <c r="B20" s="205">
        <v>15</v>
      </c>
      <c r="C20" s="28" t="s">
        <v>105</v>
      </c>
      <c r="D20" s="85">
        <v>651940</v>
      </c>
      <c r="E20" s="122">
        <v>9521</v>
      </c>
      <c r="F20" s="152">
        <f t="shared" si="2"/>
        <v>1.4604104672209099E-2</v>
      </c>
      <c r="G20" s="122">
        <v>21481126800</v>
      </c>
      <c r="H20" s="122">
        <v>9475076820</v>
      </c>
      <c r="I20" s="122">
        <v>12006049980</v>
      </c>
      <c r="J20" s="76">
        <f t="shared" si="18"/>
        <v>0.44108844513687245</v>
      </c>
      <c r="K20" s="203"/>
      <c r="L20" s="165" t="str">
        <f t="shared" si="4"/>
        <v>此花区</v>
      </c>
      <c r="M20" s="166">
        <f t="shared" si="0"/>
        <v>1.7859256745558862E-2</v>
      </c>
      <c r="N20" s="166">
        <f t="shared" si="5"/>
        <v>1.7899999999999999E-2</v>
      </c>
      <c r="O20" s="166">
        <f t="shared" si="6"/>
        <v>1.8069915297272043E-2</v>
      </c>
      <c r="P20" s="166">
        <f t="shared" si="7"/>
        <v>1.8100000000000002E-2</v>
      </c>
      <c r="Q20" s="168">
        <f t="shared" si="8"/>
        <v>-2.0000000000000226E-2</v>
      </c>
      <c r="R20" s="165" t="str">
        <f t="shared" si="9"/>
        <v>堺市美原区</v>
      </c>
      <c r="S20" s="167">
        <f t="shared" si="1"/>
        <v>0.47167274535606069</v>
      </c>
      <c r="T20" s="167">
        <f t="shared" si="10"/>
        <v>0.4484652300856285</v>
      </c>
      <c r="U20" s="169">
        <f t="shared" si="11"/>
        <v>2.3999999999999968</v>
      </c>
      <c r="V20" s="50"/>
      <c r="W20" s="157">
        <f t="shared" si="12"/>
        <v>1.5677660670486569E-2</v>
      </c>
      <c r="X20" s="157">
        <f t="shared" si="13"/>
        <v>1.5346949920919287E-2</v>
      </c>
      <c r="Y20" s="177">
        <f t="shared" si="14"/>
        <v>3.9999999999999931E-2</v>
      </c>
      <c r="Z20" s="52">
        <f t="shared" si="15"/>
        <v>0.45185380253895929</v>
      </c>
      <c r="AA20" s="52">
        <f t="shared" si="16"/>
        <v>0.43519795457609484</v>
      </c>
      <c r="AB20" s="178">
        <f t="shared" si="17"/>
        <v>1.7000000000000015</v>
      </c>
      <c r="AC20" s="204">
        <v>0</v>
      </c>
    </row>
    <row r="21" spans="2:29" s="27" customFormat="1" ht="19.5" customHeight="1">
      <c r="B21" s="205">
        <v>16</v>
      </c>
      <c r="C21" s="28" t="s">
        <v>54</v>
      </c>
      <c r="D21" s="85">
        <v>452537</v>
      </c>
      <c r="E21" s="122">
        <v>6040</v>
      </c>
      <c r="F21" s="152">
        <f t="shared" si="2"/>
        <v>1.3346974943485284E-2</v>
      </c>
      <c r="G21" s="122">
        <v>14075242010</v>
      </c>
      <c r="H21" s="122">
        <v>5905565330</v>
      </c>
      <c r="I21" s="122">
        <v>8169676680</v>
      </c>
      <c r="J21" s="76">
        <f t="shared" si="18"/>
        <v>0.41957113958000075</v>
      </c>
      <c r="K21" s="203"/>
      <c r="L21" s="165" t="str">
        <f t="shared" si="4"/>
        <v>田尻町</v>
      </c>
      <c r="M21" s="166">
        <f t="shared" si="0"/>
        <v>1.7780010045203416E-2</v>
      </c>
      <c r="N21" s="166">
        <f t="shared" si="5"/>
        <v>1.78E-2</v>
      </c>
      <c r="O21" s="166">
        <f t="shared" si="6"/>
        <v>1.6484093374864381E-2</v>
      </c>
      <c r="P21" s="166">
        <f t="shared" si="7"/>
        <v>1.6500000000000001E-2</v>
      </c>
      <c r="Q21" s="168">
        <f t="shared" si="8"/>
        <v>0.12999999999999989</v>
      </c>
      <c r="R21" s="165" t="str">
        <f t="shared" si="9"/>
        <v>堺市東区</v>
      </c>
      <c r="S21" s="167">
        <f t="shared" si="1"/>
        <v>0.47114345063372265</v>
      </c>
      <c r="T21" s="167">
        <f t="shared" si="10"/>
        <v>0.44803776782177651</v>
      </c>
      <c r="U21" s="169">
        <f t="shared" si="11"/>
        <v>2.2999999999999963</v>
      </c>
      <c r="V21" s="50"/>
      <c r="W21" s="157">
        <f t="shared" si="12"/>
        <v>1.5677660670486569E-2</v>
      </c>
      <c r="X21" s="157">
        <f t="shared" si="13"/>
        <v>1.5346949920919287E-2</v>
      </c>
      <c r="Y21" s="177">
        <f t="shared" si="14"/>
        <v>3.9999999999999931E-2</v>
      </c>
      <c r="Z21" s="52">
        <f t="shared" si="15"/>
        <v>0.45185380253895929</v>
      </c>
      <c r="AA21" s="52">
        <f t="shared" si="16"/>
        <v>0.43519795457609484</v>
      </c>
      <c r="AB21" s="178">
        <f t="shared" si="17"/>
        <v>1.7000000000000015</v>
      </c>
      <c r="AC21" s="204">
        <v>0</v>
      </c>
    </row>
    <row r="22" spans="2:29" s="27" customFormat="1" ht="19.5" customHeight="1">
      <c r="B22" s="205">
        <v>17</v>
      </c>
      <c r="C22" s="28" t="s">
        <v>106</v>
      </c>
      <c r="D22" s="85">
        <v>653310</v>
      </c>
      <c r="E22" s="122">
        <v>9504</v>
      </c>
      <c r="F22" s="152">
        <f t="shared" si="2"/>
        <v>1.4547458327593332E-2</v>
      </c>
      <c r="G22" s="122">
        <v>21272360520</v>
      </c>
      <c r="H22" s="122">
        <v>9153416080</v>
      </c>
      <c r="I22" s="122">
        <v>12118944440</v>
      </c>
      <c r="J22" s="76">
        <f t="shared" si="18"/>
        <v>0.43029620861277129</v>
      </c>
      <c r="K22" s="203"/>
      <c r="L22" s="165" t="str">
        <f t="shared" si="4"/>
        <v>泉佐野市</v>
      </c>
      <c r="M22" s="166">
        <f t="shared" si="0"/>
        <v>1.7652943601431562E-2</v>
      </c>
      <c r="N22" s="166">
        <f t="shared" si="5"/>
        <v>1.77E-2</v>
      </c>
      <c r="O22" s="166">
        <f t="shared" si="6"/>
        <v>1.6589787390314879E-2</v>
      </c>
      <c r="P22" s="166">
        <f t="shared" si="7"/>
        <v>1.66E-2</v>
      </c>
      <c r="Q22" s="168">
        <f t="shared" si="8"/>
        <v>0.11000000000000003</v>
      </c>
      <c r="R22" s="165" t="str">
        <f t="shared" si="9"/>
        <v>浪速区</v>
      </c>
      <c r="S22" s="167">
        <f t="shared" si="1"/>
        <v>0.47078234999338148</v>
      </c>
      <c r="T22" s="167">
        <f t="shared" si="10"/>
        <v>0.44621956770280569</v>
      </c>
      <c r="U22" s="169">
        <f t="shared" si="11"/>
        <v>2.4999999999999964</v>
      </c>
      <c r="V22" s="50"/>
      <c r="W22" s="157">
        <f t="shared" si="12"/>
        <v>1.5677660670486569E-2</v>
      </c>
      <c r="X22" s="157">
        <f t="shared" si="13"/>
        <v>1.5346949920919287E-2</v>
      </c>
      <c r="Y22" s="177">
        <f t="shared" si="14"/>
        <v>3.9999999999999931E-2</v>
      </c>
      <c r="Z22" s="52">
        <f t="shared" si="15"/>
        <v>0.45185380253895929</v>
      </c>
      <c r="AA22" s="52">
        <f t="shared" si="16"/>
        <v>0.43519795457609484</v>
      </c>
      <c r="AB22" s="178">
        <f t="shared" si="17"/>
        <v>1.7000000000000015</v>
      </c>
      <c r="AC22" s="204">
        <v>0</v>
      </c>
    </row>
    <row r="23" spans="2:29" s="27" customFormat="1" ht="19.5" customHeight="1">
      <c r="B23" s="205">
        <v>18</v>
      </c>
      <c r="C23" s="28" t="s">
        <v>55</v>
      </c>
      <c r="D23" s="85">
        <v>555330</v>
      </c>
      <c r="E23" s="122">
        <v>8112</v>
      </c>
      <c r="F23" s="152">
        <f t="shared" si="2"/>
        <v>1.4607530657446924E-2</v>
      </c>
      <c r="G23" s="122">
        <v>18682331850</v>
      </c>
      <c r="H23" s="122">
        <v>7924505620</v>
      </c>
      <c r="I23" s="122">
        <v>10757826230</v>
      </c>
      <c r="J23" s="76">
        <f t="shared" si="18"/>
        <v>0.42417111973096655</v>
      </c>
      <c r="K23" s="203"/>
      <c r="L23" s="165" t="str">
        <f t="shared" si="4"/>
        <v>堺市北区</v>
      </c>
      <c r="M23" s="166">
        <f t="shared" si="0"/>
        <v>1.7427895805016105E-2</v>
      </c>
      <c r="N23" s="166">
        <f t="shared" si="5"/>
        <v>1.7399999999999999E-2</v>
      </c>
      <c r="O23" s="166">
        <f t="shared" si="6"/>
        <v>1.7377380484217692E-2</v>
      </c>
      <c r="P23" s="166">
        <f t="shared" si="7"/>
        <v>1.7399999999999999E-2</v>
      </c>
      <c r="Q23" s="168">
        <f t="shared" si="8"/>
        <v>0</v>
      </c>
      <c r="R23" s="165" t="str">
        <f t="shared" si="9"/>
        <v>堺市西区</v>
      </c>
      <c r="S23" s="167">
        <f t="shared" si="1"/>
        <v>0.46816332125396992</v>
      </c>
      <c r="T23" s="167">
        <f t="shared" si="10"/>
        <v>0.44750530693851975</v>
      </c>
      <c r="U23" s="169">
        <f t="shared" si="11"/>
        <v>2.0000000000000018</v>
      </c>
      <c r="V23" s="50"/>
      <c r="W23" s="157">
        <f t="shared" si="12"/>
        <v>1.5677660670486569E-2</v>
      </c>
      <c r="X23" s="157">
        <f t="shared" si="13"/>
        <v>1.5346949920919287E-2</v>
      </c>
      <c r="Y23" s="177">
        <f t="shared" si="14"/>
        <v>3.9999999999999931E-2</v>
      </c>
      <c r="Z23" s="52">
        <f t="shared" si="15"/>
        <v>0.45185380253895929</v>
      </c>
      <c r="AA23" s="52">
        <f t="shared" si="16"/>
        <v>0.43519795457609484</v>
      </c>
      <c r="AB23" s="178">
        <f t="shared" si="17"/>
        <v>1.7000000000000015</v>
      </c>
      <c r="AC23" s="204">
        <v>0</v>
      </c>
    </row>
    <row r="24" spans="2:29" s="27" customFormat="1" ht="19.5" customHeight="1">
      <c r="B24" s="205">
        <v>19</v>
      </c>
      <c r="C24" s="28" t="s">
        <v>107</v>
      </c>
      <c r="D24" s="85">
        <v>370570</v>
      </c>
      <c r="E24" s="122">
        <v>5888</v>
      </c>
      <c r="F24" s="152">
        <f t="shared" si="2"/>
        <v>1.5889035809698571E-2</v>
      </c>
      <c r="G24" s="122">
        <v>12833963010</v>
      </c>
      <c r="H24" s="122">
        <v>5624657410</v>
      </c>
      <c r="I24" s="122">
        <v>7209305600</v>
      </c>
      <c r="J24" s="76">
        <f t="shared" si="18"/>
        <v>0.43826348927586634</v>
      </c>
      <c r="K24" s="203"/>
      <c r="L24" s="165" t="str">
        <f t="shared" si="4"/>
        <v>堺市堺区</v>
      </c>
      <c r="M24" s="166">
        <f t="shared" si="0"/>
        <v>1.7306248115527306E-2</v>
      </c>
      <c r="N24" s="166">
        <f t="shared" si="5"/>
        <v>1.7299999999999999E-2</v>
      </c>
      <c r="O24" s="166">
        <f t="shared" si="6"/>
        <v>1.7684355616815989E-2</v>
      </c>
      <c r="P24" s="166">
        <f t="shared" si="7"/>
        <v>1.77E-2</v>
      </c>
      <c r="Q24" s="168">
        <f t="shared" si="8"/>
        <v>-4.0000000000000105E-2</v>
      </c>
      <c r="R24" s="165" t="str">
        <f t="shared" si="9"/>
        <v>大東市</v>
      </c>
      <c r="S24" s="167">
        <f t="shared" si="1"/>
        <v>0.46779024482030629</v>
      </c>
      <c r="T24" s="167">
        <f t="shared" si="10"/>
        <v>0.44629128759320802</v>
      </c>
      <c r="U24" s="169">
        <f t="shared" si="11"/>
        <v>2.200000000000002</v>
      </c>
      <c r="V24" s="50"/>
      <c r="W24" s="157">
        <f t="shared" si="12"/>
        <v>1.5677660670486569E-2</v>
      </c>
      <c r="X24" s="157">
        <f t="shared" si="13"/>
        <v>1.5346949920919287E-2</v>
      </c>
      <c r="Y24" s="177">
        <f t="shared" si="14"/>
        <v>3.9999999999999931E-2</v>
      </c>
      <c r="Z24" s="52">
        <f t="shared" si="15"/>
        <v>0.45185380253895929</v>
      </c>
      <c r="AA24" s="52">
        <f t="shared" si="16"/>
        <v>0.43519795457609484</v>
      </c>
      <c r="AB24" s="178">
        <f t="shared" si="17"/>
        <v>1.7000000000000015</v>
      </c>
      <c r="AC24" s="204">
        <v>0</v>
      </c>
    </row>
    <row r="25" spans="2:29" s="27" customFormat="1" ht="19.5" customHeight="1">
      <c r="B25" s="205">
        <v>20</v>
      </c>
      <c r="C25" s="28" t="s">
        <v>108</v>
      </c>
      <c r="D25" s="85">
        <v>595870</v>
      </c>
      <c r="E25" s="122">
        <v>9291</v>
      </c>
      <c r="F25" s="152">
        <f t="shared" si="2"/>
        <v>1.5592327185459916E-2</v>
      </c>
      <c r="G25" s="122">
        <v>20286868400</v>
      </c>
      <c r="H25" s="122">
        <v>9032497850</v>
      </c>
      <c r="I25" s="122">
        <v>11254370550</v>
      </c>
      <c r="J25" s="76">
        <f t="shared" si="18"/>
        <v>0.44523864757756304</v>
      </c>
      <c r="K25" s="203"/>
      <c r="L25" s="165" t="str">
        <f t="shared" si="4"/>
        <v>富田林市</v>
      </c>
      <c r="M25" s="166">
        <f t="shared" si="0"/>
        <v>1.7211013416566365E-2</v>
      </c>
      <c r="N25" s="166">
        <f t="shared" si="5"/>
        <v>1.72E-2</v>
      </c>
      <c r="O25" s="166">
        <f t="shared" si="6"/>
        <v>1.6677345012574948E-2</v>
      </c>
      <c r="P25" s="166">
        <f t="shared" si="7"/>
        <v>1.67E-2</v>
      </c>
      <c r="Q25" s="168">
        <f t="shared" si="8"/>
        <v>5.0000000000000044E-2</v>
      </c>
      <c r="R25" s="165" t="str">
        <f t="shared" si="9"/>
        <v>堺市中区</v>
      </c>
      <c r="S25" s="167">
        <f t="shared" si="1"/>
        <v>0.46765055366763431</v>
      </c>
      <c r="T25" s="167">
        <f t="shared" si="10"/>
        <v>0.4510805594679585</v>
      </c>
      <c r="U25" s="169">
        <f t="shared" si="11"/>
        <v>1.7000000000000015</v>
      </c>
      <c r="V25" s="50"/>
      <c r="W25" s="157">
        <f t="shared" si="12"/>
        <v>1.5677660670486569E-2</v>
      </c>
      <c r="X25" s="157">
        <f t="shared" si="13"/>
        <v>1.5346949920919287E-2</v>
      </c>
      <c r="Y25" s="177">
        <f t="shared" si="14"/>
        <v>3.9999999999999931E-2</v>
      </c>
      <c r="Z25" s="52">
        <f t="shared" si="15"/>
        <v>0.45185380253895929</v>
      </c>
      <c r="AA25" s="52">
        <f t="shared" si="16"/>
        <v>0.43519795457609484</v>
      </c>
      <c r="AB25" s="178">
        <f t="shared" si="17"/>
        <v>1.7000000000000015</v>
      </c>
      <c r="AC25" s="204">
        <v>0</v>
      </c>
    </row>
    <row r="26" spans="2:29" s="27" customFormat="1" ht="19.5" customHeight="1">
      <c r="B26" s="205">
        <v>21</v>
      </c>
      <c r="C26" s="28" t="s">
        <v>109</v>
      </c>
      <c r="D26" s="85">
        <v>399288</v>
      </c>
      <c r="E26" s="122">
        <v>5975</v>
      </c>
      <c r="F26" s="152">
        <f t="shared" si="2"/>
        <v>1.4964136162369017E-2</v>
      </c>
      <c r="G26" s="122">
        <v>13392032440</v>
      </c>
      <c r="H26" s="122">
        <v>5955568250</v>
      </c>
      <c r="I26" s="122">
        <v>7436464190</v>
      </c>
      <c r="J26" s="76">
        <f t="shared" si="18"/>
        <v>0.44470981359122214</v>
      </c>
      <c r="K26" s="203"/>
      <c r="L26" s="165" t="str">
        <f t="shared" si="4"/>
        <v>堺市</v>
      </c>
      <c r="M26" s="166">
        <f t="shared" si="0"/>
        <v>1.7166076441438326E-2</v>
      </c>
      <c r="N26" s="166">
        <f t="shared" si="5"/>
        <v>1.72E-2</v>
      </c>
      <c r="O26" s="166">
        <f t="shared" si="6"/>
        <v>1.7031822380785527E-2</v>
      </c>
      <c r="P26" s="166">
        <f t="shared" si="7"/>
        <v>1.7000000000000001E-2</v>
      </c>
      <c r="Q26" s="168">
        <f t="shared" si="8"/>
        <v>1.9999999999999879E-2</v>
      </c>
      <c r="R26" s="165" t="str">
        <f t="shared" si="9"/>
        <v>池田市</v>
      </c>
      <c r="S26" s="167">
        <f t="shared" si="1"/>
        <v>0.46541597663185819</v>
      </c>
      <c r="T26" s="167">
        <f t="shared" si="10"/>
        <v>0.44486859333523943</v>
      </c>
      <c r="U26" s="169">
        <f t="shared" si="11"/>
        <v>2.0000000000000018</v>
      </c>
      <c r="V26" s="50"/>
      <c r="W26" s="157">
        <f t="shared" si="12"/>
        <v>1.5677660670486569E-2</v>
      </c>
      <c r="X26" s="157">
        <f t="shared" si="13"/>
        <v>1.5346949920919287E-2</v>
      </c>
      <c r="Y26" s="177">
        <f t="shared" si="14"/>
        <v>3.9999999999999931E-2</v>
      </c>
      <c r="Z26" s="52">
        <f t="shared" si="15"/>
        <v>0.45185380253895929</v>
      </c>
      <c r="AA26" s="52">
        <f t="shared" si="16"/>
        <v>0.43519795457609484</v>
      </c>
      <c r="AB26" s="178">
        <f t="shared" si="17"/>
        <v>1.7000000000000015</v>
      </c>
      <c r="AC26" s="204">
        <v>0</v>
      </c>
    </row>
    <row r="27" spans="2:29" s="27" customFormat="1" ht="19.5" customHeight="1">
      <c r="B27" s="205">
        <v>22</v>
      </c>
      <c r="C27" s="28" t="s">
        <v>56</v>
      </c>
      <c r="D27" s="85">
        <v>523679</v>
      </c>
      <c r="E27" s="122">
        <v>7795</v>
      </c>
      <c r="F27" s="152">
        <f t="shared" si="2"/>
        <v>1.4885072725849232E-2</v>
      </c>
      <c r="G27" s="122">
        <v>17114665030</v>
      </c>
      <c r="H27" s="122">
        <v>7538353960</v>
      </c>
      <c r="I27" s="122">
        <v>9576311070</v>
      </c>
      <c r="J27" s="76">
        <f t="shared" si="18"/>
        <v>0.44046167113327372</v>
      </c>
      <c r="K27" s="203"/>
      <c r="L27" s="165" t="str">
        <f t="shared" si="4"/>
        <v>太子町</v>
      </c>
      <c r="M27" s="166">
        <f t="shared" si="0"/>
        <v>1.6918579336940971E-2</v>
      </c>
      <c r="N27" s="166">
        <f t="shared" si="5"/>
        <v>1.6899999999999998E-2</v>
      </c>
      <c r="O27" s="166">
        <f t="shared" si="6"/>
        <v>1.6503790504729745E-2</v>
      </c>
      <c r="P27" s="166">
        <f t="shared" si="7"/>
        <v>1.6500000000000001E-2</v>
      </c>
      <c r="Q27" s="168">
        <f t="shared" si="8"/>
        <v>3.9999999999999758E-2</v>
      </c>
      <c r="R27" s="165" t="str">
        <f t="shared" si="9"/>
        <v>摂津市</v>
      </c>
      <c r="S27" s="167">
        <f t="shared" si="1"/>
        <v>0.46465077810503125</v>
      </c>
      <c r="T27" s="167">
        <f t="shared" si="10"/>
        <v>0.43259890486507974</v>
      </c>
      <c r="U27" s="169">
        <f t="shared" si="11"/>
        <v>3.2000000000000028</v>
      </c>
      <c r="V27" s="50"/>
      <c r="W27" s="157">
        <f t="shared" si="12"/>
        <v>1.5677660670486569E-2</v>
      </c>
      <c r="X27" s="157">
        <f t="shared" si="13"/>
        <v>1.5346949920919287E-2</v>
      </c>
      <c r="Y27" s="177">
        <f t="shared" si="14"/>
        <v>3.9999999999999931E-2</v>
      </c>
      <c r="Z27" s="52">
        <f t="shared" si="15"/>
        <v>0.45185380253895929</v>
      </c>
      <c r="AA27" s="52">
        <f t="shared" si="16"/>
        <v>0.43519795457609484</v>
      </c>
      <c r="AB27" s="178">
        <f t="shared" si="17"/>
        <v>1.7000000000000015</v>
      </c>
      <c r="AC27" s="204">
        <v>0</v>
      </c>
    </row>
    <row r="28" spans="2:29" s="27" customFormat="1" ht="19.5" customHeight="1">
      <c r="B28" s="205">
        <v>23</v>
      </c>
      <c r="C28" s="28" t="s">
        <v>110</v>
      </c>
      <c r="D28" s="85">
        <v>814618</v>
      </c>
      <c r="E28" s="122">
        <v>12196</v>
      </c>
      <c r="F28" s="152">
        <f t="shared" ref="F28:F70" si="19">IFERROR(E28/D28,"-")</f>
        <v>1.4971434463760928E-2</v>
      </c>
      <c r="G28" s="122">
        <v>27782831340</v>
      </c>
      <c r="H28" s="122">
        <v>11927382340</v>
      </c>
      <c r="I28" s="122">
        <v>15855449000</v>
      </c>
      <c r="J28" s="76">
        <f t="shared" si="18"/>
        <v>0.42930766105280616</v>
      </c>
      <c r="K28" s="203"/>
      <c r="L28" s="165" t="str">
        <f t="shared" si="4"/>
        <v>大阪狭山市</v>
      </c>
      <c r="M28" s="166">
        <f t="shared" si="0"/>
        <v>1.6877868097180029E-2</v>
      </c>
      <c r="N28" s="166">
        <f t="shared" si="5"/>
        <v>1.6899999999999998E-2</v>
      </c>
      <c r="O28" s="166">
        <f t="shared" si="6"/>
        <v>1.7646572959736467E-2</v>
      </c>
      <c r="P28" s="166">
        <f t="shared" si="7"/>
        <v>1.7600000000000001E-2</v>
      </c>
      <c r="Q28" s="168">
        <f t="shared" si="8"/>
        <v>-7.000000000000027E-2</v>
      </c>
      <c r="R28" s="165" t="str">
        <f t="shared" si="9"/>
        <v>東淀川区</v>
      </c>
      <c r="S28" s="167">
        <f t="shared" si="1"/>
        <v>0.46367776792444515</v>
      </c>
      <c r="T28" s="167">
        <f t="shared" si="10"/>
        <v>0.43770466883295023</v>
      </c>
      <c r="U28" s="169">
        <f t="shared" si="11"/>
        <v>2.6000000000000023</v>
      </c>
      <c r="V28" s="50"/>
      <c r="W28" s="157">
        <f t="shared" si="12"/>
        <v>1.5677660670486569E-2</v>
      </c>
      <c r="X28" s="157">
        <f t="shared" si="13"/>
        <v>1.5346949920919287E-2</v>
      </c>
      <c r="Y28" s="177">
        <f t="shared" si="14"/>
        <v>3.9999999999999931E-2</v>
      </c>
      <c r="Z28" s="52">
        <f t="shared" si="15"/>
        <v>0.45185380253895929</v>
      </c>
      <c r="AA28" s="52">
        <f t="shared" si="16"/>
        <v>0.43519795457609484</v>
      </c>
      <c r="AB28" s="178">
        <f t="shared" si="17"/>
        <v>1.7000000000000015</v>
      </c>
      <c r="AC28" s="204">
        <v>0</v>
      </c>
    </row>
    <row r="29" spans="2:29" s="27" customFormat="1" ht="19.5" customHeight="1">
      <c r="B29" s="205">
        <v>24</v>
      </c>
      <c r="C29" s="28" t="s">
        <v>111</v>
      </c>
      <c r="D29" s="85">
        <v>358138</v>
      </c>
      <c r="E29" s="122">
        <v>5308</v>
      </c>
      <c r="F29" s="152">
        <f t="shared" si="19"/>
        <v>1.482110248004959E-2</v>
      </c>
      <c r="G29" s="122">
        <v>11845435930</v>
      </c>
      <c r="H29" s="122">
        <v>5268850490</v>
      </c>
      <c r="I29" s="122">
        <v>6576585440</v>
      </c>
      <c r="J29" s="76">
        <f t="shared" si="18"/>
        <v>0.44480004966773729</v>
      </c>
      <c r="K29" s="203"/>
      <c r="L29" s="165" t="str">
        <f t="shared" si="4"/>
        <v>浪速区</v>
      </c>
      <c r="M29" s="166">
        <f t="shared" si="0"/>
        <v>1.6838194096310932E-2</v>
      </c>
      <c r="N29" s="166">
        <f t="shared" si="5"/>
        <v>1.6799999999999999E-2</v>
      </c>
      <c r="O29" s="166">
        <f t="shared" si="6"/>
        <v>1.585611354220913E-2</v>
      </c>
      <c r="P29" s="166">
        <f t="shared" si="7"/>
        <v>1.5900000000000001E-2</v>
      </c>
      <c r="Q29" s="168">
        <f t="shared" si="8"/>
        <v>8.9999999999999802E-2</v>
      </c>
      <c r="R29" s="165" t="str">
        <f t="shared" si="9"/>
        <v>泉南市</v>
      </c>
      <c r="S29" s="167">
        <f t="shared" si="1"/>
        <v>0.46218583117878176</v>
      </c>
      <c r="T29" s="167">
        <f t="shared" si="10"/>
        <v>0.44456165452765217</v>
      </c>
      <c r="U29" s="169">
        <f t="shared" si="11"/>
        <v>1.7000000000000015</v>
      </c>
      <c r="V29" s="50"/>
      <c r="W29" s="157">
        <f t="shared" si="12"/>
        <v>1.5677660670486569E-2</v>
      </c>
      <c r="X29" s="157">
        <f t="shared" si="13"/>
        <v>1.5346949920919287E-2</v>
      </c>
      <c r="Y29" s="177">
        <f t="shared" si="14"/>
        <v>3.9999999999999931E-2</v>
      </c>
      <c r="Z29" s="52">
        <f t="shared" si="15"/>
        <v>0.45185380253895929</v>
      </c>
      <c r="AA29" s="52">
        <f t="shared" si="16"/>
        <v>0.43519795457609484</v>
      </c>
      <c r="AB29" s="178">
        <f t="shared" si="17"/>
        <v>1.7000000000000015</v>
      </c>
      <c r="AC29" s="204">
        <v>0</v>
      </c>
    </row>
    <row r="30" spans="2:29" s="27" customFormat="1" ht="19.5" customHeight="1">
      <c r="B30" s="205">
        <v>25</v>
      </c>
      <c r="C30" s="28" t="s">
        <v>112</v>
      </c>
      <c r="D30" s="85">
        <v>239961</v>
      </c>
      <c r="E30" s="122">
        <v>3581</v>
      </c>
      <c r="F30" s="152">
        <f t="shared" si="19"/>
        <v>1.4923258362817292E-2</v>
      </c>
      <c r="G30" s="122">
        <v>7877886980</v>
      </c>
      <c r="H30" s="122">
        <v>3507682590</v>
      </c>
      <c r="I30" s="122">
        <v>4370204390</v>
      </c>
      <c r="J30" s="76">
        <f>IFERROR(H30/G30,"-")</f>
        <v>0.44525678001031693</v>
      </c>
      <c r="K30" s="203"/>
      <c r="L30" s="165" t="str">
        <f t="shared" si="4"/>
        <v>大東市</v>
      </c>
      <c r="M30" s="166">
        <f t="shared" si="0"/>
        <v>1.668543682150506E-2</v>
      </c>
      <c r="N30" s="166">
        <f t="shared" si="5"/>
        <v>1.67E-2</v>
      </c>
      <c r="O30" s="166">
        <f t="shared" si="6"/>
        <v>1.6358795390956405E-2</v>
      </c>
      <c r="P30" s="166">
        <f t="shared" si="7"/>
        <v>1.6400000000000001E-2</v>
      </c>
      <c r="Q30" s="168">
        <f t="shared" si="8"/>
        <v>2.9999999999999818E-2</v>
      </c>
      <c r="R30" s="165" t="str">
        <f t="shared" si="9"/>
        <v>堺市</v>
      </c>
      <c r="S30" s="167">
        <f t="shared" si="1"/>
        <v>0.46198934394822821</v>
      </c>
      <c r="T30" s="167">
        <f t="shared" si="10"/>
        <v>0.44829307909232602</v>
      </c>
      <c r="U30" s="169">
        <f t="shared" si="11"/>
        <v>1.4000000000000012</v>
      </c>
      <c r="V30" s="50"/>
      <c r="W30" s="157">
        <f t="shared" si="12"/>
        <v>1.5677660670486569E-2</v>
      </c>
      <c r="X30" s="157">
        <f t="shared" si="13"/>
        <v>1.5346949920919287E-2</v>
      </c>
      <c r="Y30" s="177">
        <f t="shared" si="14"/>
        <v>3.9999999999999931E-2</v>
      </c>
      <c r="Z30" s="52">
        <f t="shared" si="15"/>
        <v>0.45185380253895929</v>
      </c>
      <c r="AA30" s="52">
        <f t="shared" si="16"/>
        <v>0.43519795457609484</v>
      </c>
      <c r="AB30" s="178">
        <f t="shared" si="17"/>
        <v>1.7000000000000015</v>
      </c>
      <c r="AC30" s="204">
        <v>0</v>
      </c>
    </row>
    <row r="31" spans="2:29" s="27" customFormat="1" ht="19.5" customHeight="1">
      <c r="B31" s="205">
        <v>26</v>
      </c>
      <c r="C31" s="28" t="s">
        <v>30</v>
      </c>
      <c r="D31" s="85">
        <f>SUM(D32:D38)</f>
        <v>3323590</v>
      </c>
      <c r="E31" s="122">
        <f>SUM(E32:E38)</f>
        <v>57053</v>
      </c>
      <c r="F31" s="152">
        <f t="shared" si="19"/>
        <v>1.7166076441438326E-2</v>
      </c>
      <c r="G31" s="122">
        <f>SUM(G32:G38)</f>
        <v>117991297990</v>
      </c>
      <c r="H31" s="122">
        <f>SUM(H32:H38)</f>
        <v>54510722350</v>
      </c>
      <c r="I31" s="122">
        <f>G31-H31</f>
        <v>63480575640</v>
      </c>
      <c r="J31" s="76">
        <f>IFERROR(H31/G31,"-")</f>
        <v>0.46198934394822821</v>
      </c>
      <c r="K31" s="203"/>
      <c r="L31" s="165" t="str">
        <f t="shared" si="4"/>
        <v>福島区</v>
      </c>
      <c r="M31" s="166">
        <f t="shared" si="0"/>
        <v>1.6574268866572286E-2</v>
      </c>
      <c r="N31" s="166">
        <f t="shared" si="5"/>
        <v>1.66E-2</v>
      </c>
      <c r="O31" s="166">
        <f t="shared" si="6"/>
        <v>1.5472110348966416E-2</v>
      </c>
      <c r="P31" s="166">
        <f t="shared" si="7"/>
        <v>1.55E-2</v>
      </c>
      <c r="Q31" s="168">
        <f t="shared" si="8"/>
        <v>0.11000000000000003</v>
      </c>
      <c r="R31" s="165" t="str">
        <f t="shared" si="9"/>
        <v>堺市堺区</v>
      </c>
      <c r="S31" s="167">
        <f t="shared" si="1"/>
        <v>0.46177385113370817</v>
      </c>
      <c r="T31" s="167">
        <f t="shared" si="10"/>
        <v>0.45618142327638728</v>
      </c>
      <c r="U31" s="169">
        <f t="shared" si="11"/>
        <v>0.60000000000000053</v>
      </c>
      <c r="V31" s="50"/>
      <c r="W31" s="157">
        <f t="shared" si="12"/>
        <v>1.5677660670486569E-2</v>
      </c>
      <c r="X31" s="157">
        <f t="shared" si="13"/>
        <v>1.5346949920919287E-2</v>
      </c>
      <c r="Y31" s="177">
        <f t="shared" si="14"/>
        <v>3.9999999999999931E-2</v>
      </c>
      <c r="Z31" s="52">
        <f t="shared" si="15"/>
        <v>0.45185380253895929</v>
      </c>
      <c r="AA31" s="52">
        <f t="shared" si="16"/>
        <v>0.43519795457609484</v>
      </c>
      <c r="AB31" s="178">
        <f t="shared" si="17"/>
        <v>1.7000000000000015</v>
      </c>
      <c r="AC31" s="204">
        <v>0</v>
      </c>
    </row>
    <row r="32" spans="2:29" s="27" customFormat="1" ht="19.5" customHeight="1">
      <c r="B32" s="205">
        <v>27</v>
      </c>
      <c r="C32" s="28" t="s">
        <v>31</v>
      </c>
      <c r="D32" s="85">
        <v>533969</v>
      </c>
      <c r="E32" s="122">
        <v>9241</v>
      </c>
      <c r="F32" s="152">
        <f t="shared" si="19"/>
        <v>1.7306248115527306E-2</v>
      </c>
      <c r="G32" s="122">
        <v>19220724080</v>
      </c>
      <c r="H32" s="122">
        <v>8875627780</v>
      </c>
      <c r="I32" s="122">
        <v>10345096300</v>
      </c>
      <c r="J32" s="76">
        <f t="shared" si="18"/>
        <v>0.46177385113370817</v>
      </c>
      <c r="K32" s="203"/>
      <c r="L32" s="165" t="str">
        <f t="shared" si="4"/>
        <v>堺市西区</v>
      </c>
      <c r="M32" s="166">
        <f t="shared" si="0"/>
        <v>1.6573161823325903E-2</v>
      </c>
      <c r="N32" s="166">
        <f t="shared" si="5"/>
        <v>1.66E-2</v>
      </c>
      <c r="O32" s="166">
        <f t="shared" si="6"/>
        <v>1.5795986081720635E-2</v>
      </c>
      <c r="P32" s="166">
        <f t="shared" si="7"/>
        <v>1.5800000000000002E-2</v>
      </c>
      <c r="Q32" s="168">
        <f t="shared" si="8"/>
        <v>7.9999999999999863E-2</v>
      </c>
      <c r="R32" s="165" t="str">
        <f t="shared" si="9"/>
        <v>吹田市</v>
      </c>
      <c r="S32" s="167">
        <f t="shared" si="1"/>
        <v>0.46117563007365719</v>
      </c>
      <c r="T32" s="167">
        <f t="shared" si="10"/>
        <v>0.43728943303486056</v>
      </c>
      <c r="U32" s="169">
        <f t="shared" si="11"/>
        <v>2.4000000000000021</v>
      </c>
      <c r="V32" s="50"/>
      <c r="W32" s="157">
        <f t="shared" si="12"/>
        <v>1.5677660670486569E-2</v>
      </c>
      <c r="X32" s="157">
        <f t="shared" si="13"/>
        <v>1.5346949920919287E-2</v>
      </c>
      <c r="Y32" s="177">
        <f t="shared" si="14"/>
        <v>3.9999999999999931E-2</v>
      </c>
      <c r="Z32" s="52">
        <f t="shared" si="15"/>
        <v>0.45185380253895929</v>
      </c>
      <c r="AA32" s="52">
        <f t="shared" si="16"/>
        <v>0.43519795457609484</v>
      </c>
      <c r="AB32" s="178">
        <f t="shared" si="17"/>
        <v>1.7000000000000015</v>
      </c>
      <c r="AC32" s="204">
        <v>0</v>
      </c>
    </row>
    <row r="33" spans="2:29" s="27" customFormat="1" ht="19.5" customHeight="1">
      <c r="B33" s="205">
        <v>28</v>
      </c>
      <c r="C33" s="28" t="s">
        <v>32</v>
      </c>
      <c r="D33" s="85">
        <v>440439</v>
      </c>
      <c r="E33" s="122">
        <v>8031</v>
      </c>
      <c r="F33" s="152">
        <f t="shared" si="19"/>
        <v>1.823408008827556E-2</v>
      </c>
      <c r="G33" s="122">
        <v>16320007600</v>
      </c>
      <c r="H33" s="122">
        <v>7632060590</v>
      </c>
      <c r="I33" s="122">
        <v>8687947010</v>
      </c>
      <c r="J33" s="76">
        <f t="shared" si="18"/>
        <v>0.46765055366763431</v>
      </c>
      <c r="K33" s="203"/>
      <c r="L33" s="165" t="str">
        <f t="shared" si="4"/>
        <v>生野区</v>
      </c>
      <c r="M33" s="166">
        <f t="shared" si="0"/>
        <v>1.6327820295114252E-2</v>
      </c>
      <c r="N33" s="166">
        <f t="shared" si="5"/>
        <v>1.6299999999999999E-2</v>
      </c>
      <c r="O33" s="166">
        <f t="shared" si="6"/>
        <v>1.5435466528612959E-2</v>
      </c>
      <c r="P33" s="166">
        <f t="shared" si="7"/>
        <v>1.54E-2</v>
      </c>
      <c r="Q33" s="168">
        <f t="shared" si="8"/>
        <v>8.9999999999999802E-2</v>
      </c>
      <c r="R33" s="165" t="str">
        <f t="shared" si="9"/>
        <v>堺市北区</v>
      </c>
      <c r="S33" s="167">
        <f t="shared" si="1"/>
        <v>0.46087639627803056</v>
      </c>
      <c r="T33" s="167">
        <f t="shared" si="10"/>
        <v>0.45244114949118197</v>
      </c>
      <c r="U33" s="169">
        <f t="shared" si="11"/>
        <v>0.9000000000000008</v>
      </c>
      <c r="V33" s="50"/>
      <c r="W33" s="157">
        <f t="shared" si="12"/>
        <v>1.5677660670486569E-2</v>
      </c>
      <c r="X33" s="157">
        <f t="shared" si="13"/>
        <v>1.5346949920919287E-2</v>
      </c>
      <c r="Y33" s="177">
        <f t="shared" si="14"/>
        <v>3.9999999999999931E-2</v>
      </c>
      <c r="Z33" s="52">
        <f t="shared" si="15"/>
        <v>0.45185380253895929</v>
      </c>
      <c r="AA33" s="52">
        <f t="shared" si="16"/>
        <v>0.43519795457609484</v>
      </c>
      <c r="AB33" s="178">
        <f t="shared" si="17"/>
        <v>1.7000000000000015</v>
      </c>
      <c r="AC33" s="204">
        <v>0</v>
      </c>
    </row>
    <row r="34" spans="2:29" s="27" customFormat="1" ht="19.5" customHeight="1">
      <c r="B34" s="205">
        <v>29</v>
      </c>
      <c r="C34" s="28" t="s">
        <v>33</v>
      </c>
      <c r="D34" s="85">
        <v>374239</v>
      </c>
      <c r="E34" s="122">
        <v>6719</v>
      </c>
      <c r="F34" s="152">
        <f t="shared" si="19"/>
        <v>1.7953767512204767E-2</v>
      </c>
      <c r="G34" s="122">
        <v>13715671440</v>
      </c>
      <c r="H34" s="122">
        <v>6462048770</v>
      </c>
      <c r="I34" s="122">
        <v>7253622670</v>
      </c>
      <c r="J34" s="76">
        <f t="shared" si="18"/>
        <v>0.47114345063372265</v>
      </c>
      <c r="K34" s="203"/>
      <c r="L34" s="165" t="str">
        <f t="shared" si="4"/>
        <v>島本町</v>
      </c>
      <c r="M34" s="166">
        <f t="shared" si="0"/>
        <v>1.6232769471648298E-2</v>
      </c>
      <c r="N34" s="166">
        <f t="shared" si="5"/>
        <v>1.6199999999999999E-2</v>
      </c>
      <c r="O34" s="166">
        <f t="shared" si="6"/>
        <v>1.6063761535804175E-2</v>
      </c>
      <c r="P34" s="166">
        <f t="shared" si="7"/>
        <v>1.61E-2</v>
      </c>
      <c r="Q34" s="168">
        <f t="shared" si="8"/>
        <v>9.9999999999999395E-3</v>
      </c>
      <c r="R34" s="165" t="str">
        <f t="shared" si="9"/>
        <v>寝屋川市</v>
      </c>
      <c r="S34" s="167">
        <f t="shared" si="1"/>
        <v>0.45856312882091232</v>
      </c>
      <c r="T34" s="167">
        <f t="shared" si="10"/>
        <v>0.44256962094366892</v>
      </c>
      <c r="U34" s="169">
        <f t="shared" si="11"/>
        <v>1.6000000000000014</v>
      </c>
      <c r="V34" s="50"/>
      <c r="W34" s="157">
        <f t="shared" si="12"/>
        <v>1.5677660670486569E-2</v>
      </c>
      <c r="X34" s="157">
        <f t="shared" si="13"/>
        <v>1.5346949920919287E-2</v>
      </c>
      <c r="Y34" s="177">
        <f t="shared" si="14"/>
        <v>3.9999999999999931E-2</v>
      </c>
      <c r="Z34" s="52">
        <f t="shared" si="15"/>
        <v>0.45185380253895929</v>
      </c>
      <c r="AA34" s="52">
        <f t="shared" si="16"/>
        <v>0.43519795457609484</v>
      </c>
      <c r="AB34" s="178">
        <f t="shared" si="17"/>
        <v>1.7000000000000015</v>
      </c>
      <c r="AC34" s="204">
        <v>0</v>
      </c>
    </row>
    <row r="35" spans="2:29" s="27" customFormat="1" ht="19.5" customHeight="1">
      <c r="B35" s="205">
        <v>30</v>
      </c>
      <c r="C35" s="28" t="s">
        <v>34</v>
      </c>
      <c r="D35" s="85">
        <v>539366</v>
      </c>
      <c r="E35" s="122">
        <v>8939</v>
      </c>
      <c r="F35" s="152">
        <f t="shared" si="19"/>
        <v>1.6573161823325903E-2</v>
      </c>
      <c r="G35" s="122">
        <v>18527093850</v>
      </c>
      <c r="H35" s="122">
        <v>8673705790</v>
      </c>
      <c r="I35" s="122">
        <v>9853388060</v>
      </c>
      <c r="J35" s="76">
        <f t="shared" si="18"/>
        <v>0.46816332125396992</v>
      </c>
      <c r="K35" s="203"/>
      <c r="L35" s="165" t="str">
        <f t="shared" si="4"/>
        <v>泉大津市</v>
      </c>
      <c r="M35" s="166">
        <f t="shared" si="0"/>
        <v>1.6177579614463571E-2</v>
      </c>
      <c r="N35" s="166">
        <f t="shared" si="5"/>
        <v>1.6199999999999999E-2</v>
      </c>
      <c r="O35" s="166">
        <f t="shared" si="6"/>
        <v>1.4451658526270544E-2</v>
      </c>
      <c r="P35" s="166">
        <f t="shared" si="7"/>
        <v>1.4500000000000001E-2</v>
      </c>
      <c r="Q35" s="168">
        <f t="shared" si="8"/>
        <v>0.16999999999999985</v>
      </c>
      <c r="R35" s="165" t="str">
        <f t="shared" si="9"/>
        <v>福島区</v>
      </c>
      <c r="S35" s="167">
        <f t="shared" si="1"/>
        <v>0.45755831509025063</v>
      </c>
      <c r="T35" s="167">
        <f t="shared" si="10"/>
        <v>0.42659038295398793</v>
      </c>
      <c r="U35" s="169">
        <f t="shared" si="11"/>
        <v>3.1000000000000028</v>
      </c>
      <c r="V35" s="50"/>
      <c r="W35" s="157">
        <f t="shared" si="12"/>
        <v>1.5677660670486569E-2</v>
      </c>
      <c r="X35" s="157">
        <f t="shared" si="13"/>
        <v>1.5346949920919287E-2</v>
      </c>
      <c r="Y35" s="177">
        <f t="shared" si="14"/>
        <v>3.9999999999999931E-2</v>
      </c>
      <c r="Z35" s="52">
        <f t="shared" si="15"/>
        <v>0.45185380253895929</v>
      </c>
      <c r="AA35" s="52">
        <f t="shared" si="16"/>
        <v>0.43519795457609484</v>
      </c>
      <c r="AB35" s="178">
        <f t="shared" si="17"/>
        <v>1.7000000000000015</v>
      </c>
      <c r="AC35" s="204">
        <v>0</v>
      </c>
    </row>
    <row r="36" spans="2:29" s="27" customFormat="1" ht="19.5" customHeight="1">
      <c r="B36" s="205">
        <v>31</v>
      </c>
      <c r="C36" s="28" t="s">
        <v>35</v>
      </c>
      <c r="D36" s="85">
        <v>685656</v>
      </c>
      <c r="E36" s="122">
        <v>10879</v>
      </c>
      <c r="F36" s="152">
        <f t="shared" si="19"/>
        <v>1.586655699067754E-2</v>
      </c>
      <c r="G36" s="122">
        <v>23374579590</v>
      </c>
      <c r="H36" s="122">
        <v>10434955230</v>
      </c>
      <c r="I36" s="122">
        <v>12939624360</v>
      </c>
      <c r="J36" s="76">
        <f t="shared" si="18"/>
        <v>0.44642322612998919</v>
      </c>
      <c r="K36" s="203"/>
      <c r="L36" s="165" t="str">
        <f t="shared" si="4"/>
        <v>四條畷市</v>
      </c>
      <c r="M36" s="166">
        <f t="shared" si="0"/>
        <v>1.5932661275700765E-2</v>
      </c>
      <c r="N36" s="166">
        <f t="shared" si="5"/>
        <v>1.5900000000000001E-2</v>
      </c>
      <c r="O36" s="166">
        <f t="shared" si="6"/>
        <v>1.6208095380259444E-2</v>
      </c>
      <c r="P36" s="166">
        <f t="shared" si="7"/>
        <v>1.6199999999999999E-2</v>
      </c>
      <c r="Q36" s="168">
        <f t="shared" si="8"/>
        <v>-2.9999999999999818E-2</v>
      </c>
      <c r="R36" s="165" t="str">
        <f t="shared" si="9"/>
        <v>都島区</v>
      </c>
      <c r="S36" s="167">
        <f t="shared" si="1"/>
        <v>0.45386596630260057</v>
      </c>
      <c r="T36" s="167">
        <f t="shared" si="10"/>
        <v>0.43679950210931728</v>
      </c>
      <c r="U36" s="169">
        <f t="shared" si="11"/>
        <v>1.7000000000000015</v>
      </c>
      <c r="V36" s="50"/>
      <c r="W36" s="157">
        <f t="shared" si="12"/>
        <v>1.5677660670486569E-2</v>
      </c>
      <c r="X36" s="157">
        <f t="shared" si="13"/>
        <v>1.5346949920919287E-2</v>
      </c>
      <c r="Y36" s="177">
        <f t="shared" si="14"/>
        <v>3.9999999999999931E-2</v>
      </c>
      <c r="Z36" s="52">
        <f t="shared" si="15"/>
        <v>0.45185380253895929</v>
      </c>
      <c r="AA36" s="52">
        <f t="shared" si="16"/>
        <v>0.43519795457609484</v>
      </c>
      <c r="AB36" s="178">
        <f t="shared" si="17"/>
        <v>1.7000000000000015</v>
      </c>
      <c r="AC36" s="204">
        <v>0</v>
      </c>
    </row>
    <row r="37" spans="2:29" s="27" customFormat="1" ht="19.5" customHeight="1">
      <c r="B37" s="205">
        <v>32</v>
      </c>
      <c r="C37" s="28" t="s">
        <v>36</v>
      </c>
      <c r="D37" s="85">
        <v>590777</v>
      </c>
      <c r="E37" s="122">
        <v>10296</v>
      </c>
      <c r="F37" s="152">
        <f t="shared" si="19"/>
        <v>1.7427895805016105E-2</v>
      </c>
      <c r="G37" s="122">
        <v>20763966320</v>
      </c>
      <c r="H37" s="122">
        <v>9569621970</v>
      </c>
      <c r="I37" s="122">
        <v>11194344350</v>
      </c>
      <c r="J37" s="76">
        <f t="shared" si="18"/>
        <v>0.46087639627803056</v>
      </c>
      <c r="K37" s="203"/>
      <c r="L37" s="165" t="str">
        <f t="shared" si="4"/>
        <v>茨木市</v>
      </c>
      <c r="M37" s="166">
        <f t="shared" si="0"/>
        <v>1.5924628654133539E-2</v>
      </c>
      <c r="N37" s="166">
        <f t="shared" si="5"/>
        <v>1.5900000000000001E-2</v>
      </c>
      <c r="O37" s="166">
        <f t="shared" si="6"/>
        <v>1.6221904077170904E-2</v>
      </c>
      <c r="P37" s="166">
        <f t="shared" si="7"/>
        <v>1.6199999999999999E-2</v>
      </c>
      <c r="Q37" s="168">
        <f t="shared" si="8"/>
        <v>-2.9999999999999818E-2</v>
      </c>
      <c r="R37" s="165" t="str">
        <f t="shared" si="9"/>
        <v>富田林市</v>
      </c>
      <c r="S37" s="167">
        <f t="shared" si="1"/>
        <v>0.4537282263390669</v>
      </c>
      <c r="T37" s="167">
        <f t="shared" si="10"/>
        <v>0.43137728394215596</v>
      </c>
      <c r="U37" s="169">
        <f t="shared" si="11"/>
        <v>2.300000000000002</v>
      </c>
      <c r="V37" s="50"/>
      <c r="W37" s="157">
        <f t="shared" si="12"/>
        <v>1.5677660670486569E-2</v>
      </c>
      <c r="X37" s="157">
        <f t="shared" si="13"/>
        <v>1.5346949920919287E-2</v>
      </c>
      <c r="Y37" s="177">
        <f t="shared" si="14"/>
        <v>3.9999999999999931E-2</v>
      </c>
      <c r="Z37" s="52">
        <f t="shared" si="15"/>
        <v>0.45185380253895929</v>
      </c>
      <c r="AA37" s="52">
        <f t="shared" si="16"/>
        <v>0.43519795457609484</v>
      </c>
      <c r="AB37" s="178">
        <f t="shared" si="17"/>
        <v>1.7000000000000015</v>
      </c>
      <c r="AC37" s="204">
        <v>0</v>
      </c>
    </row>
    <row r="38" spans="2:29" s="27" customFormat="1" ht="19.5" customHeight="1">
      <c r="B38" s="205">
        <v>33</v>
      </c>
      <c r="C38" s="28" t="s">
        <v>37</v>
      </c>
      <c r="D38" s="85">
        <v>159144</v>
      </c>
      <c r="E38" s="122">
        <v>2948</v>
      </c>
      <c r="F38" s="152">
        <f t="shared" si="19"/>
        <v>1.8524103956165484E-2</v>
      </c>
      <c r="G38" s="122">
        <v>6069255110</v>
      </c>
      <c r="H38" s="122">
        <v>2862702220</v>
      </c>
      <c r="I38" s="122">
        <v>3206552890</v>
      </c>
      <c r="J38" s="76">
        <f t="shared" si="18"/>
        <v>0.47167274535606069</v>
      </c>
      <c r="K38" s="203"/>
      <c r="L38" s="165" t="str">
        <f t="shared" si="4"/>
        <v>河南町</v>
      </c>
      <c r="M38" s="166">
        <f t="shared" ref="M38:M69" si="20">LARGE(F$6:F$79,ROW(A33))</f>
        <v>1.5898820265775777E-2</v>
      </c>
      <c r="N38" s="166">
        <f t="shared" si="5"/>
        <v>1.5900000000000001E-2</v>
      </c>
      <c r="O38" s="166">
        <f t="shared" si="6"/>
        <v>1.4976579512164554E-2</v>
      </c>
      <c r="P38" s="166">
        <f t="shared" si="7"/>
        <v>1.4999999999999999E-2</v>
      </c>
      <c r="Q38" s="168">
        <f t="shared" si="8"/>
        <v>9.0000000000000149E-2</v>
      </c>
      <c r="R38" s="165" t="str">
        <f t="shared" si="9"/>
        <v>泉佐野市</v>
      </c>
      <c r="S38" s="167">
        <f t="shared" ref="S38:S69" si="21">LARGE(J$6:J$79,ROW(A33))</f>
        <v>0.45281077832339056</v>
      </c>
      <c r="T38" s="167">
        <f t="shared" si="10"/>
        <v>0.42500575140861246</v>
      </c>
      <c r="U38" s="169">
        <f t="shared" si="11"/>
        <v>2.8000000000000025</v>
      </c>
      <c r="V38" s="50"/>
      <c r="W38" s="157">
        <f t="shared" si="12"/>
        <v>1.5677660670486569E-2</v>
      </c>
      <c r="X38" s="157">
        <f t="shared" si="13"/>
        <v>1.5346949920919287E-2</v>
      </c>
      <c r="Y38" s="177">
        <f t="shared" si="14"/>
        <v>3.9999999999999931E-2</v>
      </c>
      <c r="Z38" s="52">
        <f t="shared" si="15"/>
        <v>0.45185380253895929</v>
      </c>
      <c r="AA38" s="52">
        <f t="shared" si="16"/>
        <v>0.43519795457609484</v>
      </c>
      <c r="AB38" s="178">
        <f t="shared" si="17"/>
        <v>1.7000000000000015</v>
      </c>
      <c r="AC38" s="204">
        <v>0</v>
      </c>
    </row>
    <row r="39" spans="2:29" s="27" customFormat="1" ht="19.5" customHeight="1">
      <c r="B39" s="205">
        <v>34</v>
      </c>
      <c r="C39" s="28" t="s">
        <v>38</v>
      </c>
      <c r="D39" s="85">
        <v>691608</v>
      </c>
      <c r="E39" s="122">
        <v>14905</v>
      </c>
      <c r="F39" s="152">
        <f t="shared" si="19"/>
        <v>2.1551225549733374E-2</v>
      </c>
      <c r="G39" s="122">
        <v>28174343190</v>
      </c>
      <c r="H39" s="122">
        <v>13855375540</v>
      </c>
      <c r="I39" s="122">
        <v>14318967650</v>
      </c>
      <c r="J39" s="76">
        <f t="shared" si="18"/>
        <v>0.49177279649655603</v>
      </c>
      <c r="K39" s="203"/>
      <c r="L39" s="165" t="str">
        <f t="shared" si="4"/>
        <v>西成区</v>
      </c>
      <c r="M39" s="166">
        <f t="shared" si="20"/>
        <v>1.5889035809698571E-2</v>
      </c>
      <c r="N39" s="166">
        <f t="shared" si="5"/>
        <v>1.5900000000000001E-2</v>
      </c>
      <c r="O39" s="166">
        <f t="shared" si="6"/>
        <v>1.5521359924448641E-2</v>
      </c>
      <c r="P39" s="166">
        <f t="shared" si="7"/>
        <v>1.55E-2</v>
      </c>
      <c r="Q39" s="168">
        <f t="shared" si="8"/>
        <v>4.0000000000000105E-2</v>
      </c>
      <c r="R39" s="165" t="str">
        <f t="shared" si="9"/>
        <v>守口市</v>
      </c>
      <c r="S39" s="167">
        <f t="shared" si="21"/>
        <v>0.45257186417930084</v>
      </c>
      <c r="T39" s="167">
        <f t="shared" si="10"/>
        <v>0.4335753771684831</v>
      </c>
      <c r="U39" s="169">
        <f t="shared" si="11"/>
        <v>1.9000000000000017</v>
      </c>
      <c r="V39" s="50"/>
      <c r="W39" s="157">
        <f t="shared" si="12"/>
        <v>1.5677660670486569E-2</v>
      </c>
      <c r="X39" s="157">
        <f t="shared" si="13"/>
        <v>1.5346949920919287E-2</v>
      </c>
      <c r="Y39" s="177">
        <f t="shared" si="14"/>
        <v>3.9999999999999931E-2</v>
      </c>
      <c r="Z39" s="52">
        <f t="shared" si="15"/>
        <v>0.45185380253895929</v>
      </c>
      <c r="AA39" s="52">
        <f t="shared" si="16"/>
        <v>0.43519795457609484</v>
      </c>
      <c r="AB39" s="178">
        <f t="shared" si="17"/>
        <v>1.7000000000000015</v>
      </c>
      <c r="AC39" s="204">
        <v>0</v>
      </c>
    </row>
    <row r="40" spans="2:29" s="27" customFormat="1" ht="19.5" customHeight="1">
      <c r="B40" s="205">
        <v>35</v>
      </c>
      <c r="C40" s="28" t="s">
        <v>1</v>
      </c>
      <c r="D40" s="85">
        <v>1669618</v>
      </c>
      <c r="E40" s="122">
        <v>23676</v>
      </c>
      <c r="F40" s="152">
        <f t="shared" si="19"/>
        <v>1.4180489189742804E-2</v>
      </c>
      <c r="G40" s="122">
        <v>51860483680</v>
      </c>
      <c r="H40" s="122">
        <v>23181382880</v>
      </c>
      <c r="I40" s="122">
        <v>28679100800</v>
      </c>
      <c r="J40" s="76">
        <f t="shared" si="18"/>
        <v>0.44699511526036734</v>
      </c>
      <c r="K40" s="203"/>
      <c r="L40" s="165" t="str">
        <f t="shared" si="4"/>
        <v>港区</v>
      </c>
      <c r="M40" s="166">
        <f t="shared" si="20"/>
        <v>1.5887268137591667E-2</v>
      </c>
      <c r="N40" s="166">
        <f t="shared" si="5"/>
        <v>1.5900000000000001E-2</v>
      </c>
      <c r="O40" s="166">
        <f t="shared" si="6"/>
        <v>1.5747797389572164E-2</v>
      </c>
      <c r="P40" s="166">
        <f t="shared" si="7"/>
        <v>1.5699999999999999E-2</v>
      </c>
      <c r="Q40" s="168">
        <f t="shared" si="8"/>
        <v>2.0000000000000226E-2</v>
      </c>
      <c r="R40" s="165" t="str">
        <f t="shared" si="9"/>
        <v>茨木市</v>
      </c>
      <c r="S40" s="167">
        <f t="shared" si="21"/>
        <v>0.45245708807565238</v>
      </c>
      <c r="T40" s="167">
        <f t="shared" si="10"/>
        <v>0.4469760639177508</v>
      </c>
      <c r="U40" s="169">
        <f t="shared" si="11"/>
        <v>0.50000000000000044</v>
      </c>
      <c r="V40" s="50"/>
      <c r="W40" s="157">
        <f t="shared" si="12"/>
        <v>1.5677660670486569E-2</v>
      </c>
      <c r="X40" s="157">
        <f t="shared" si="13"/>
        <v>1.5346949920919287E-2</v>
      </c>
      <c r="Y40" s="177">
        <f t="shared" si="14"/>
        <v>3.9999999999999931E-2</v>
      </c>
      <c r="Z40" s="52">
        <f t="shared" si="15"/>
        <v>0.45185380253895929</v>
      </c>
      <c r="AA40" s="52">
        <f t="shared" si="16"/>
        <v>0.43519795457609484</v>
      </c>
      <c r="AB40" s="178">
        <f t="shared" si="17"/>
        <v>1.7000000000000015</v>
      </c>
      <c r="AC40" s="204">
        <v>0</v>
      </c>
    </row>
    <row r="41" spans="2:29" s="27" customFormat="1" ht="19.5" customHeight="1">
      <c r="B41" s="205">
        <v>36</v>
      </c>
      <c r="C41" s="28" t="s">
        <v>2</v>
      </c>
      <c r="D41" s="85">
        <v>432774</v>
      </c>
      <c r="E41" s="122">
        <v>6755</v>
      </c>
      <c r="F41" s="152">
        <f t="shared" si="19"/>
        <v>1.5608608650242389E-2</v>
      </c>
      <c r="G41" s="122">
        <v>14367862140</v>
      </c>
      <c r="H41" s="122">
        <v>6687032590</v>
      </c>
      <c r="I41" s="122">
        <v>7680829550</v>
      </c>
      <c r="J41" s="76">
        <f t="shared" si="18"/>
        <v>0.46541597663185819</v>
      </c>
      <c r="K41" s="203"/>
      <c r="L41" s="165" t="str">
        <f t="shared" si="4"/>
        <v>堺市南区</v>
      </c>
      <c r="M41" s="166">
        <f t="shared" si="20"/>
        <v>1.586655699067754E-2</v>
      </c>
      <c r="N41" s="166">
        <f t="shared" si="5"/>
        <v>1.5900000000000001E-2</v>
      </c>
      <c r="O41" s="166">
        <f t="shared" si="6"/>
        <v>1.6263083331901542E-2</v>
      </c>
      <c r="P41" s="166">
        <f t="shared" si="7"/>
        <v>1.6299999999999999E-2</v>
      </c>
      <c r="Q41" s="168">
        <f t="shared" si="8"/>
        <v>-3.9999999999999758E-2</v>
      </c>
      <c r="R41" s="165" t="str">
        <f t="shared" si="9"/>
        <v>田尻町</v>
      </c>
      <c r="S41" s="167">
        <f t="shared" si="21"/>
        <v>0.45197706768247664</v>
      </c>
      <c r="T41" s="167">
        <f t="shared" si="10"/>
        <v>0.4253544070923671</v>
      </c>
      <c r="U41" s="169">
        <f t="shared" si="11"/>
        <v>2.7000000000000024</v>
      </c>
      <c r="V41" s="50"/>
      <c r="W41" s="157">
        <f t="shared" si="12"/>
        <v>1.5677660670486569E-2</v>
      </c>
      <c r="X41" s="157">
        <f t="shared" si="13"/>
        <v>1.5346949920919287E-2</v>
      </c>
      <c r="Y41" s="177">
        <f t="shared" si="14"/>
        <v>3.9999999999999931E-2</v>
      </c>
      <c r="Z41" s="52">
        <f t="shared" si="15"/>
        <v>0.45185380253895929</v>
      </c>
      <c r="AA41" s="52">
        <f t="shared" si="16"/>
        <v>0.43519795457609484</v>
      </c>
      <c r="AB41" s="178">
        <f t="shared" si="17"/>
        <v>1.7000000000000015</v>
      </c>
      <c r="AC41" s="204">
        <v>0</v>
      </c>
    </row>
    <row r="42" spans="2:29" s="27" customFormat="1" ht="19.5" customHeight="1">
      <c r="B42" s="205">
        <v>37</v>
      </c>
      <c r="C42" s="28" t="s">
        <v>3</v>
      </c>
      <c r="D42" s="85">
        <v>1442382</v>
      </c>
      <c r="E42" s="122">
        <v>20923</v>
      </c>
      <c r="F42" s="152">
        <f t="shared" si="19"/>
        <v>1.4505865991117471E-2</v>
      </c>
      <c r="G42" s="122">
        <v>45135543560</v>
      </c>
      <c r="H42" s="122">
        <v>20815412740</v>
      </c>
      <c r="I42" s="122">
        <v>24320130820</v>
      </c>
      <c r="J42" s="76">
        <f t="shared" si="18"/>
        <v>0.46117563007365719</v>
      </c>
      <c r="K42" s="203"/>
      <c r="L42" s="165" t="str">
        <f t="shared" si="4"/>
        <v>東淀川区</v>
      </c>
      <c r="M42" s="166">
        <f t="shared" si="20"/>
        <v>1.5852369321928864E-2</v>
      </c>
      <c r="N42" s="166">
        <f t="shared" si="5"/>
        <v>1.5900000000000001E-2</v>
      </c>
      <c r="O42" s="166">
        <f t="shared" si="6"/>
        <v>1.5029700234839067E-2</v>
      </c>
      <c r="P42" s="166">
        <f t="shared" si="7"/>
        <v>1.4999999999999999E-2</v>
      </c>
      <c r="Q42" s="168">
        <f t="shared" si="8"/>
        <v>9.0000000000000149E-2</v>
      </c>
      <c r="R42" s="165" t="str">
        <f t="shared" si="9"/>
        <v>港区</v>
      </c>
      <c r="S42" s="167">
        <f t="shared" si="21"/>
        <v>0.45082561689481288</v>
      </c>
      <c r="T42" s="167">
        <f t="shared" si="10"/>
        <v>0.43742641957969874</v>
      </c>
      <c r="U42" s="169">
        <f t="shared" si="11"/>
        <v>1.4000000000000012</v>
      </c>
      <c r="V42" s="50"/>
      <c r="W42" s="157">
        <f t="shared" si="12"/>
        <v>1.5677660670486569E-2</v>
      </c>
      <c r="X42" s="157">
        <f t="shared" si="13"/>
        <v>1.5346949920919287E-2</v>
      </c>
      <c r="Y42" s="177">
        <f t="shared" si="14"/>
        <v>3.9999999999999931E-2</v>
      </c>
      <c r="Z42" s="52">
        <f t="shared" si="15"/>
        <v>0.45185380253895929</v>
      </c>
      <c r="AA42" s="52">
        <f t="shared" si="16"/>
        <v>0.43519795457609484</v>
      </c>
      <c r="AB42" s="178">
        <f t="shared" si="17"/>
        <v>1.7000000000000015</v>
      </c>
      <c r="AC42" s="204">
        <v>0</v>
      </c>
    </row>
    <row r="43" spans="2:29" s="27" customFormat="1" ht="19.5" customHeight="1">
      <c r="B43" s="205">
        <v>38</v>
      </c>
      <c r="C43" s="139" t="s">
        <v>39</v>
      </c>
      <c r="D43" s="85">
        <v>302332</v>
      </c>
      <c r="E43" s="122">
        <v>4891</v>
      </c>
      <c r="F43" s="152">
        <f t="shared" si="19"/>
        <v>1.6177579614463571E-2</v>
      </c>
      <c r="G43" s="122">
        <v>10213701850</v>
      </c>
      <c r="H43" s="122">
        <v>4846798070</v>
      </c>
      <c r="I43" s="122">
        <v>5366903780</v>
      </c>
      <c r="J43" s="76">
        <f t="shared" si="18"/>
        <v>0.47453882453010904</v>
      </c>
      <c r="K43" s="203"/>
      <c r="L43" s="165" t="str">
        <f t="shared" si="4"/>
        <v>摂津市</v>
      </c>
      <c r="M43" s="166">
        <f t="shared" si="20"/>
        <v>1.5810635619492582E-2</v>
      </c>
      <c r="N43" s="166">
        <f t="shared" si="5"/>
        <v>1.5800000000000002E-2</v>
      </c>
      <c r="O43" s="166">
        <f t="shared" si="6"/>
        <v>1.4686226079884269E-2</v>
      </c>
      <c r="P43" s="166">
        <f t="shared" si="7"/>
        <v>1.47E-2</v>
      </c>
      <c r="Q43" s="168">
        <f t="shared" si="8"/>
        <v>0.11000000000000021</v>
      </c>
      <c r="R43" s="165" t="str">
        <f t="shared" si="9"/>
        <v>東大阪市</v>
      </c>
      <c r="S43" s="167">
        <f t="shared" si="21"/>
        <v>0.45074911549671287</v>
      </c>
      <c r="T43" s="167">
        <f t="shared" si="10"/>
        <v>0.43732365786064764</v>
      </c>
      <c r="U43" s="169">
        <f t="shared" si="11"/>
        <v>1.4000000000000012</v>
      </c>
      <c r="V43" s="50"/>
      <c r="W43" s="157">
        <f t="shared" si="12"/>
        <v>1.5677660670486569E-2</v>
      </c>
      <c r="X43" s="157">
        <f t="shared" si="13"/>
        <v>1.5346949920919287E-2</v>
      </c>
      <c r="Y43" s="177">
        <f t="shared" si="14"/>
        <v>3.9999999999999931E-2</v>
      </c>
      <c r="Z43" s="52">
        <f t="shared" si="15"/>
        <v>0.45185380253895929</v>
      </c>
      <c r="AA43" s="52">
        <f t="shared" si="16"/>
        <v>0.43519795457609484</v>
      </c>
      <c r="AB43" s="178">
        <f t="shared" si="17"/>
        <v>1.7000000000000015</v>
      </c>
      <c r="AC43" s="204">
        <v>0</v>
      </c>
    </row>
    <row r="44" spans="2:29" s="27" customFormat="1" ht="19.5" customHeight="1">
      <c r="B44" s="205">
        <v>39</v>
      </c>
      <c r="C44" s="139" t="s">
        <v>7</v>
      </c>
      <c r="D44" s="85">
        <v>1629851</v>
      </c>
      <c r="E44" s="122">
        <v>23711</v>
      </c>
      <c r="F44" s="152">
        <f t="shared" si="19"/>
        <v>1.4547955610666252E-2</v>
      </c>
      <c r="G44" s="122">
        <v>51759000110</v>
      </c>
      <c r="H44" s="122">
        <v>23225924070</v>
      </c>
      <c r="I44" s="122">
        <v>28533076040</v>
      </c>
      <c r="J44" s="76">
        <f t="shared" si="18"/>
        <v>0.44873208563997508</v>
      </c>
      <c r="K44" s="203"/>
      <c r="L44" s="165" t="str">
        <f t="shared" si="4"/>
        <v>東成区</v>
      </c>
      <c r="M44" s="166">
        <f t="shared" si="20"/>
        <v>1.5737061044139404E-2</v>
      </c>
      <c r="N44" s="166">
        <f t="shared" si="5"/>
        <v>1.5699999999999999E-2</v>
      </c>
      <c r="O44" s="166">
        <f t="shared" si="6"/>
        <v>1.5346804647534363E-2</v>
      </c>
      <c r="P44" s="166">
        <f t="shared" si="7"/>
        <v>1.5299999999999999E-2</v>
      </c>
      <c r="Q44" s="168">
        <f t="shared" si="8"/>
        <v>3.9999999999999931E-2</v>
      </c>
      <c r="R44" s="165" t="str">
        <f t="shared" si="9"/>
        <v>阪南市</v>
      </c>
      <c r="S44" s="167">
        <f t="shared" si="21"/>
        <v>0.45018381042563699</v>
      </c>
      <c r="T44" s="167">
        <f>VLOOKUP(R44,$M$87:$T$160,8,FALSE)</f>
        <v>0.43618469082624439</v>
      </c>
      <c r="U44" s="169">
        <f t="shared" si="11"/>
        <v>1.4000000000000012</v>
      </c>
      <c r="V44" s="50"/>
      <c r="W44" s="157">
        <f t="shared" si="12"/>
        <v>1.5677660670486569E-2</v>
      </c>
      <c r="X44" s="157">
        <f t="shared" si="13"/>
        <v>1.5346949920919287E-2</v>
      </c>
      <c r="Y44" s="177">
        <f t="shared" si="14"/>
        <v>3.9999999999999931E-2</v>
      </c>
      <c r="Z44" s="52">
        <f t="shared" si="15"/>
        <v>0.45185380253895929</v>
      </c>
      <c r="AA44" s="52">
        <f t="shared" si="16"/>
        <v>0.43519795457609484</v>
      </c>
      <c r="AB44" s="178">
        <f t="shared" si="17"/>
        <v>1.7000000000000015</v>
      </c>
      <c r="AC44" s="204">
        <v>0</v>
      </c>
    </row>
    <row r="45" spans="2:29" s="27" customFormat="1" ht="19.5" customHeight="1">
      <c r="B45" s="205">
        <v>40</v>
      </c>
      <c r="C45" s="139" t="s">
        <v>40</v>
      </c>
      <c r="D45" s="85">
        <v>313298</v>
      </c>
      <c r="E45" s="122">
        <v>6518</v>
      </c>
      <c r="F45" s="152">
        <f t="shared" si="19"/>
        <v>2.080447369596997E-2</v>
      </c>
      <c r="G45" s="122">
        <v>12417537710</v>
      </c>
      <c r="H45" s="122">
        <v>5958709890</v>
      </c>
      <c r="I45" s="122">
        <v>6458827820</v>
      </c>
      <c r="J45" s="76">
        <f t="shared" si="18"/>
        <v>0.47986243562613673</v>
      </c>
      <c r="K45" s="203"/>
      <c r="L45" s="165" t="str">
        <f t="shared" si="4"/>
        <v>池田市</v>
      </c>
      <c r="M45" s="166">
        <f t="shared" si="20"/>
        <v>1.5608608650242389E-2</v>
      </c>
      <c r="N45" s="166">
        <f t="shared" si="5"/>
        <v>1.5599999999999999E-2</v>
      </c>
      <c r="O45" s="166">
        <f t="shared" si="6"/>
        <v>1.4771544470276949E-2</v>
      </c>
      <c r="P45" s="166">
        <f t="shared" si="7"/>
        <v>1.4800000000000001E-2</v>
      </c>
      <c r="Q45" s="168">
        <f t="shared" si="8"/>
        <v>7.9999999999999863E-2</v>
      </c>
      <c r="R45" s="165" t="str">
        <f t="shared" si="9"/>
        <v>太子町</v>
      </c>
      <c r="S45" s="167">
        <f t="shared" si="21"/>
        <v>0.44968428095969226</v>
      </c>
      <c r="T45" s="167">
        <f t="shared" si="10"/>
        <v>0.42807080133354991</v>
      </c>
      <c r="U45" s="169">
        <f t="shared" si="11"/>
        <v>2.200000000000002</v>
      </c>
      <c r="V45" s="50"/>
      <c r="W45" s="157">
        <f t="shared" si="12"/>
        <v>1.5677660670486569E-2</v>
      </c>
      <c r="X45" s="157">
        <f t="shared" si="13"/>
        <v>1.5346949920919287E-2</v>
      </c>
      <c r="Y45" s="177">
        <f t="shared" si="14"/>
        <v>3.9999999999999931E-2</v>
      </c>
      <c r="Z45" s="52">
        <f t="shared" si="15"/>
        <v>0.45185380253895929</v>
      </c>
      <c r="AA45" s="52">
        <f t="shared" si="16"/>
        <v>0.43519795457609484</v>
      </c>
      <c r="AB45" s="178">
        <f t="shared" si="17"/>
        <v>1.7000000000000015</v>
      </c>
      <c r="AC45" s="204">
        <v>0</v>
      </c>
    </row>
    <row r="46" spans="2:29" s="27" customFormat="1" ht="19.5" customHeight="1">
      <c r="B46" s="205">
        <v>41</v>
      </c>
      <c r="C46" s="139" t="s">
        <v>11</v>
      </c>
      <c r="D46" s="85">
        <v>611233</v>
      </c>
      <c r="E46" s="122">
        <v>9246</v>
      </c>
      <c r="F46" s="152">
        <f t="shared" si="19"/>
        <v>1.5126801072586068E-2</v>
      </c>
      <c r="G46" s="122">
        <v>20905118720</v>
      </c>
      <c r="H46" s="122">
        <v>9461068550</v>
      </c>
      <c r="I46" s="122">
        <v>11444050170</v>
      </c>
      <c r="J46" s="76">
        <f t="shared" si="18"/>
        <v>0.45257186417930084</v>
      </c>
      <c r="K46" s="203"/>
      <c r="L46" s="165" t="str">
        <f t="shared" si="4"/>
        <v>淀川区</v>
      </c>
      <c r="M46" s="166">
        <f t="shared" si="20"/>
        <v>1.5592327185459916E-2</v>
      </c>
      <c r="N46" s="166">
        <f t="shared" si="5"/>
        <v>1.5599999999999999E-2</v>
      </c>
      <c r="O46" s="166">
        <f t="shared" si="6"/>
        <v>1.5023923946848105E-2</v>
      </c>
      <c r="P46" s="166">
        <f t="shared" si="7"/>
        <v>1.4999999999999999E-2</v>
      </c>
      <c r="Q46" s="168">
        <f t="shared" si="8"/>
        <v>5.9999999999999984E-2</v>
      </c>
      <c r="R46" s="165" t="str">
        <f t="shared" si="9"/>
        <v>高槻市</v>
      </c>
      <c r="S46" s="167">
        <f t="shared" si="21"/>
        <v>0.44873208563997508</v>
      </c>
      <c r="T46" s="167">
        <f t="shared" si="10"/>
        <v>0.43252782412566704</v>
      </c>
      <c r="U46" s="169">
        <f t="shared" si="11"/>
        <v>1.6000000000000014</v>
      </c>
      <c r="V46" s="50"/>
      <c r="W46" s="157">
        <f t="shared" si="12"/>
        <v>1.5677660670486569E-2</v>
      </c>
      <c r="X46" s="157">
        <f t="shared" si="13"/>
        <v>1.5346949920919287E-2</v>
      </c>
      <c r="Y46" s="177">
        <f t="shared" si="14"/>
        <v>3.9999999999999931E-2</v>
      </c>
      <c r="Z46" s="52">
        <f t="shared" si="15"/>
        <v>0.45185380253895929</v>
      </c>
      <c r="AA46" s="52">
        <f t="shared" si="16"/>
        <v>0.43519795457609484</v>
      </c>
      <c r="AB46" s="178">
        <f t="shared" si="17"/>
        <v>1.7000000000000015</v>
      </c>
      <c r="AC46" s="204">
        <v>0</v>
      </c>
    </row>
    <row r="47" spans="2:29" s="27" customFormat="1" ht="19.5" customHeight="1">
      <c r="B47" s="205">
        <v>42</v>
      </c>
      <c r="C47" s="139" t="s">
        <v>12</v>
      </c>
      <c r="D47" s="85">
        <v>1579285</v>
      </c>
      <c r="E47" s="122">
        <v>23993</v>
      </c>
      <c r="F47" s="152">
        <f t="shared" si="19"/>
        <v>1.5192318042658545E-2</v>
      </c>
      <c r="G47" s="122">
        <v>52173278880</v>
      </c>
      <c r="H47" s="122">
        <v>23325366450</v>
      </c>
      <c r="I47" s="122">
        <v>28847912430</v>
      </c>
      <c r="J47" s="76">
        <f t="shared" si="18"/>
        <v>0.44707495773169625</v>
      </c>
      <c r="K47" s="203"/>
      <c r="L47" s="165" t="str">
        <f t="shared" si="4"/>
        <v>箕面市</v>
      </c>
      <c r="M47" s="166">
        <f t="shared" si="20"/>
        <v>1.5524239049602829E-2</v>
      </c>
      <c r="N47" s="166">
        <f t="shared" si="5"/>
        <v>1.55E-2</v>
      </c>
      <c r="O47" s="166">
        <f t="shared" si="6"/>
        <v>1.5157250497073343E-2</v>
      </c>
      <c r="P47" s="166">
        <f t="shared" si="7"/>
        <v>1.52E-2</v>
      </c>
      <c r="Q47" s="168">
        <f t="shared" si="8"/>
        <v>2.9999999999999992E-2</v>
      </c>
      <c r="R47" s="165" t="str">
        <f t="shared" si="9"/>
        <v>枚方市</v>
      </c>
      <c r="S47" s="167">
        <f t="shared" si="21"/>
        <v>0.44707495773169625</v>
      </c>
      <c r="T47" s="167">
        <f t="shared" si="10"/>
        <v>0.43332167306617098</v>
      </c>
      <c r="U47" s="169">
        <f t="shared" si="11"/>
        <v>1.4000000000000012</v>
      </c>
      <c r="V47" s="50"/>
      <c r="W47" s="157">
        <f t="shared" si="12"/>
        <v>1.5677660670486569E-2</v>
      </c>
      <c r="X47" s="157">
        <f t="shared" si="13"/>
        <v>1.5346949920919287E-2</v>
      </c>
      <c r="Y47" s="177">
        <f t="shared" si="14"/>
        <v>3.9999999999999931E-2</v>
      </c>
      <c r="Z47" s="52">
        <f t="shared" si="15"/>
        <v>0.45185380253895929</v>
      </c>
      <c r="AA47" s="52">
        <f t="shared" si="16"/>
        <v>0.43519795457609484</v>
      </c>
      <c r="AB47" s="178">
        <f t="shared" si="17"/>
        <v>1.7000000000000015</v>
      </c>
      <c r="AC47" s="204">
        <v>0</v>
      </c>
    </row>
    <row r="48" spans="2:29" s="27" customFormat="1" ht="19.5" customHeight="1">
      <c r="B48" s="205">
        <v>43</v>
      </c>
      <c r="C48" s="139" t="s">
        <v>8</v>
      </c>
      <c r="D48" s="85">
        <v>1019804</v>
      </c>
      <c r="E48" s="122">
        <v>16240</v>
      </c>
      <c r="F48" s="152">
        <f t="shared" si="19"/>
        <v>1.5924628654133539E-2</v>
      </c>
      <c r="G48" s="122">
        <v>34420113930</v>
      </c>
      <c r="H48" s="122">
        <v>15573624520</v>
      </c>
      <c r="I48" s="122">
        <v>18846489410</v>
      </c>
      <c r="J48" s="76">
        <f t="shared" si="18"/>
        <v>0.45245708807565238</v>
      </c>
      <c r="K48" s="203"/>
      <c r="L48" s="165" t="str">
        <f t="shared" si="4"/>
        <v>西淀川区</v>
      </c>
      <c r="M48" s="166">
        <f t="shared" si="20"/>
        <v>1.5491021232302686E-2</v>
      </c>
      <c r="N48" s="166">
        <f t="shared" si="5"/>
        <v>1.55E-2</v>
      </c>
      <c r="O48" s="166">
        <f t="shared" si="6"/>
        <v>1.5095233845330017E-2</v>
      </c>
      <c r="P48" s="166">
        <f t="shared" si="7"/>
        <v>1.5100000000000001E-2</v>
      </c>
      <c r="Q48" s="168">
        <f t="shared" si="8"/>
        <v>3.9999999999999931E-2</v>
      </c>
      <c r="R48" s="165" t="str">
        <f t="shared" si="9"/>
        <v>豊中市</v>
      </c>
      <c r="S48" s="167">
        <f t="shared" si="21"/>
        <v>0.44699511526036734</v>
      </c>
      <c r="T48" s="167">
        <f t="shared" si="10"/>
        <v>0.4302088797782726</v>
      </c>
      <c r="U48" s="169">
        <f t="shared" si="11"/>
        <v>1.7000000000000015</v>
      </c>
      <c r="V48" s="50"/>
      <c r="W48" s="157">
        <f t="shared" si="12"/>
        <v>1.5677660670486569E-2</v>
      </c>
      <c r="X48" s="157">
        <f t="shared" si="13"/>
        <v>1.5346949920919287E-2</v>
      </c>
      <c r="Y48" s="177">
        <f t="shared" si="14"/>
        <v>3.9999999999999931E-2</v>
      </c>
      <c r="Z48" s="52">
        <f t="shared" si="15"/>
        <v>0.45185380253895929</v>
      </c>
      <c r="AA48" s="52">
        <f t="shared" si="16"/>
        <v>0.43519795457609484</v>
      </c>
      <c r="AB48" s="178">
        <f t="shared" si="17"/>
        <v>1.7000000000000015</v>
      </c>
      <c r="AC48" s="204">
        <v>0</v>
      </c>
    </row>
    <row r="49" spans="2:29" s="27" customFormat="1" ht="19.5" customHeight="1">
      <c r="B49" s="205">
        <v>44</v>
      </c>
      <c r="C49" s="139" t="s">
        <v>18</v>
      </c>
      <c r="D49" s="85">
        <v>1106483</v>
      </c>
      <c r="E49" s="122">
        <v>15316</v>
      </c>
      <c r="F49" s="152">
        <f t="shared" si="19"/>
        <v>1.3842056317177942E-2</v>
      </c>
      <c r="G49" s="122">
        <v>35705518830</v>
      </c>
      <c r="H49" s="122">
        <v>15589259460</v>
      </c>
      <c r="I49" s="122">
        <v>20116259370</v>
      </c>
      <c r="J49" s="76">
        <f t="shared" si="18"/>
        <v>0.43660643986782816</v>
      </c>
      <c r="K49" s="203"/>
      <c r="L49" s="165" t="str">
        <f t="shared" si="4"/>
        <v>寝屋川市</v>
      </c>
      <c r="M49" s="166">
        <f t="shared" si="20"/>
        <v>1.5481196169136921E-2</v>
      </c>
      <c r="N49" s="166">
        <f t="shared" si="5"/>
        <v>1.55E-2</v>
      </c>
      <c r="O49" s="166">
        <f t="shared" si="6"/>
        <v>1.5068366943241618E-2</v>
      </c>
      <c r="P49" s="166">
        <f t="shared" si="7"/>
        <v>1.5100000000000001E-2</v>
      </c>
      <c r="Q49" s="168">
        <f t="shared" si="8"/>
        <v>3.9999999999999931E-2</v>
      </c>
      <c r="R49" s="165" t="str">
        <f t="shared" si="9"/>
        <v>堺市南区</v>
      </c>
      <c r="S49" s="167">
        <f t="shared" si="21"/>
        <v>0.44642322612998919</v>
      </c>
      <c r="T49" s="167">
        <f t="shared" si="10"/>
        <v>0.43660395662602203</v>
      </c>
      <c r="U49" s="169">
        <f t="shared" si="11"/>
        <v>0.9000000000000008</v>
      </c>
      <c r="V49" s="50"/>
      <c r="W49" s="157">
        <f t="shared" si="12"/>
        <v>1.5677660670486569E-2</v>
      </c>
      <c r="X49" s="157">
        <f t="shared" si="13"/>
        <v>1.5346949920919287E-2</v>
      </c>
      <c r="Y49" s="177">
        <f t="shared" si="14"/>
        <v>3.9999999999999931E-2</v>
      </c>
      <c r="Z49" s="52">
        <f t="shared" si="15"/>
        <v>0.45185380253895929</v>
      </c>
      <c r="AA49" s="52">
        <f t="shared" si="16"/>
        <v>0.43519795457609484</v>
      </c>
      <c r="AB49" s="178">
        <f t="shared" si="17"/>
        <v>1.7000000000000015</v>
      </c>
      <c r="AC49" s="204">
        <v>0</v>
      </c>
    </row>
    <row r="50" spans="2:29" s="27" customFormat="1" ht="19.5" customHeight="1">
      <c r="B50" s="205">
        <v>45</v>
      </c>
      <c r="C50" s="139" t="s">
        <v>41</v>
      </c>
      <c r="D50" s="85">
        <v>380843</v>
      </c>
      <c r="E50" s="122">
        <v>6723</v>
      </c>
      <c r="F50" s="152">
        <f t="shared" si="19"/>
        <v>1.7652943601431562E-2</v>
      </c>
      <c r="G50" s="122">
        <v>13953143040</v>
      </c>
      <c r="H50" s="122">
        <v>6318133560</v>
      </c>
      <c r="I50" s="122">
        <v>7635009480</v>
      </c>
      <c r="J50" s="76">
        <f t="shared" si="18"/>
        <v>0.45281077832339056</v>
      </c>
      <c r="K50" s="203"/>
      <c r="L50" s="165" t="str">
        <f>INDEX($C$6:$C$79,MATCH(M50,F$6:F$79,0))</f>
        <v>旭区</v>
      </c>
      <c r="M50" s="166">
        <f t="shared" si="20"/>
        <v>1.5321969846912252E-2</v>
      </c>
      <c r="N50" s="166">
        <f t="shared" si="5"/>
        <v>1.5299999999999999E-2</v>
      </c>
      <c r="O50" s="166">
        <f>VLOOKUP(L50,$M$87:$T$160,4,FALSE)</f>
        <v>1.5142376345063305E-2</v>
      </c>
      <c r="P50" s="166">
        <f>ROUND(O50,4)</f>
        <v>1.5100000000000001E-2</v>
      </c>
      <c r="Q50" s="168">
        <f>(N50-P50)*100</f>
        <v>1.9999999999999879E-2</v>
      </c>
      <c r="R50" s="165" t="str">
        <f t="shared" si="9"/>
        <v>東成区</v>
      </c>
      <c r="S50" s="167">
        <f t="shared" si="21"/>
        <v>0.44633834358488544</v>
      </c>
      <c r="T50" s="167">
        <f t="shared" si="10"/>
        <v>0.43288389686125095</v>
      </c>
      <c r="U50" s="169">
        <f t="shared" si="11"/>
        <v>1.3000000000000012</v>
      </c>
      <c r="V50" s="50"/>
      <c r="W50" s="157">
        <f t="shared" si="12"/>
        <v>1.5677660670486569E-2</v>
      </c>
      <c r="X50" s="157">
        <f t="shared" si="13"/>
        <v>1.5346949920919287E-2</v>
      </c>
      <c r="Y50" s="177">
        <f t="shared" si="14"/>
        <v>3.9999999999999931E-2</v>
      </c>
      <c r="Z50" s="52">
        <f t="shared" si="15"/>
        <v>0.45185380253895929</v>
      </c>
      <c r="AA50" s="52">
        <f t="shared" si="16"/>
        <v>0.43519795457609484</v>
      </c>
      <c r="AB50" s="178">
        <f t="shared" si="17"/>
        <v>1.7000000000000015</v>
      </c>
      <c r="AC50" s="204">
        <v>0</v>
      </c>
    </row>
    <row r="51" spans="2:29" s="27" customFormat="1" ht="19.5" customHeight="1">
      <c r="B51" s="205">
        <v>46</v>
      </c>
      <c r="C51" s="139" t="s">
        <v>21</v>
      </c>
      <c r="D51" s="85">
        <v>441171</v>
      </c>
      <c r="E51" s="122">
        <v>7593</v>
      </c>
      <c r="F51" s="152">
        <f t="shared" si="19"/>
        <v>1.7211013416566365E-2</v>
      </c>
      <c r="G51" s="122">
        <v>16321485330</v>
      </c>
      <c r="H51" s="122">
        <v>7405518590</v>
      </c>
      <c r="I51" s="122">
        <v>8915966740</v>
      </c>
      <c r="J51" s="76">
        <f t="shared" si="18"/>
        <v>0.4537282263390669</v>
      </c>
      <c r="K51" s="203"/>
      <c r="L51" s="165" t="str">
        <f t="shared" si="4"/>
        <v>河内長野市</v>
      </c>
      <c r="M51" s="166">
        <f t="shared" si="20"/>
        <v>1.5317121346683225E-2</v>
      </c>
      <c r="N51" s="166">
        <f t="shared" si="5"/>
        <v>1.5299999999999999E-2</v>
      </c>
      <c r="O51" s="166">
        <f t="shared" si="6"/>
        <v>1.4902342956917204E-2</v>
      </c>
      <c r="P51" s="166">
        <f t="shared" si="7"/>
        <v>1.49E-2</v>
      </c>
      <c r="Q51" s="168">
        <f t="shared" si="8"/>
        <v>3.9999999999999931E-2</v>
      </c>
      <c r="R51" s="165" t="str">
        <f t="shared" si="9"/>
        <v>四條畷市</v>
      </c>
      <c r="S51" s="167">
        <f t="shared" si="21"/>
        <v>0.44527801725585653</v>
      </c>
      <c r="T51" s="167">
        <f t="shared" si="10"/>
        <v>0.4375858227927974</v>
      </c>
      <c r="U51" s="169">
        <f t="shared" si="11"/>
        <v>0.70000000000000062</v>
      </c>
      <c r="V51" s="50"/>
      <c r="W51" s="157">
        <f t="shared" si="12"/>
        <v>1.5677660670486569E-2</v>
      </c>
      <c r="X51" s="157">
        <f t="shared" si="13"/>
        <v>1.5346949920919287E-2</v>
      </c>
      <c r="Y51" s="177">
        <f t="shared" si="14"/>
        <v>3.9999999999999931E-2</v>
      </c>
      <c r="Z51" s="52">
        <f t="shared" si="15"/>
        <v>0.45185380253895929</v>
      </c>
      <c r="AA51" s="52">
        <f t="shared" si="16"/>
        <v>0.43519795457609484</v>
      </c>
      <c r="AB51" s="178">
        <f t="shared" si="17"/>
        <v>1.7000000000000015</v>
      </c>
      <c r="AC51" s="204">
        <v>0</v>
      </c>
    </row>
    <row r="52" spans="2:29" s="27" customFormat="1" ht="19.5" customHeight="1">
      <c r="B52" s="205">
        <v>47</v>
      </c>
      <c r="C52" s="139" t="s">
        <v>13</v>
      </c>
      <c r="D52" s="85">
        <v>968659</v>
      </c>
      <c r="E52" s="85">
        <v>14996</v>
      </c>
      <c r="F52" s="157">
        <f t="shared" si="19"/>
        <v>1.5481196169136921E-2</v>
      </c>
      <c r="G52" s="85">
        <v>32689581560</v>
      </c>
      <c r="H52" s="85">
        <v>14990236800</v>
      </c>
      <c r="I52" s="85">
        <v>17699344760</v>
      </c>
      <c r="J52" s="51">
        <f t="shared" si="18"/>
        <v>0.45856312882091232</v>
      </c>
      <c r="K52" s="203"/>
      <c r="L52" s="165" t="str">
        <f t="shared" si="4"/>
        <v>大阪市</v>
      </c>
      <c r="M52" s="166">
        <f t="shared" si="20"/>
        <v>1.5290504824775404E-2</v>
      </c>
      <c r="N52" s="166">
        <f t="shared" si="5"/>
        <v>1.5299999999999999E-2</v>
      </c>
      <c r="O52" s="166">
        <f t="shared" si="6"/>
        <v>1.5071422748675111E-2</v>
      </c>
      <c r="P52" s="166">
        <f t="shared" si="7"/>
        <v>1.5100000000000001E-2</v>
      </c>
      <c r="Q52" s="168">
        <f t="shared" si="8"/>
        <v>1.9999999999999879E-2</v>
      </c>
      <c r="R52" s="165" t="str">
        <f t="shared" si="9"/>
        <v>中央区</v>
      </c>
      <c r="S52" s="167">
        <f t="shared" si="21"/>
        <v>0.44525678001031693</v>
      </c>
      <c r="T52" s="167">
        <f t="shared" si="10"/>
        <v>0.44329944168868368</v>
      </c>
      <c r="U52" s="169">
        <f t="shared" si="11"/>
        <v>0.20000000000000018</v>
      </c>
      <c r="V52" s="50"/>
      <c r="W52" s="157">
        <f t="shared" si="12"/>
        <v>1.5677660670486569E-2</v>
      </c>
      <c r="X52" s="157">
        <f t="shared" si="13"/>
        <v>1.5346949920919287E-2</v>
      </c>
      <c r="Y52" s="177">
        <f t="shared" si="14"/>
        <v>3.9999999999999931E-2</v>
      </c>
      <c r="Z52" s="52">
        <f t="shared" si="15"/>
        <v>0.45185380253895929</v>
      </c>
      <c r="AA52" s="52">
        <f t="shared" si="16"/>
        <v>0.43519795457609484</v>
      </c>
      <c r="AB52" s="178">
        <f t="shared" si="17"/>
        <v>1.7000000000000015</v>
      </c>
      <c r="AC52" s="204">
        <v>0</v>
      </c>
    </row>
    <row r="53" spans="2:29" s="27" customFormat="1" ht="19.5" customHeight="1">
      <c r="B53" s="205">
        <v>48</v>
      </c>
      <c r="C53" s="139" t="s">
        <v>22</v>
      </c>
      <c r="D53" s="85">
        <v>542726</v>
      </c>
      <c r="E53" s="85">
        <v>8313</v>
      </c>
      <c r="F53" s="157">
        <f t="shared" si="19"/>
        <v>1.5317121346683225E-2</v>
      </c>
      <c r="G53" s="85">
        <v>17799491490</v>
      </c>
      <c r="H53" s="85">
        <v>7865864670</v>
      </c>
      <c r="I53" s="85">
        <v>9933626820</v>
      </c>
      <c r="J53" s="51">
        <f t="shared" si="18"/>
        <v>0.44191513417218414</v>
      </c>
      <c r="K53" s="203"/>
      <c r="L53" s="165" t="str">
        <f t="shared" si="4"/>
        <v>枚方市</v>
      </c>
      <c r="M53" s="166">
        <f t="shared" si="20"/>
        <v>1.5192318042658545E-2</v>
      </c>
      <c r="N53" s="166">
        <f t="shared" si="5"/>
        <v>1.52E-2</v>
      </c>
      <c r="O53" s="166">
        <f t="shared" si="6"/>
        <v>1.4949433086259947E-2</v>
      </c>
      <c r="P53" s="166">
        <f t="shared" si="7"/>
        <v>1.49E-2</v>
      </c>
      <c r="Q53" s="168">
        <f t="shared" si="8"/>
        <v>2.9999999999999992E-2</v>
      </c>
      <c r="R53" s="165" t="str">
        <f t="shared" si="9"/>
        <v>淀川区</v>
      </c>
      <c r="S53" s="167">
        <f t="shared" si="21"/>
        <v>0.44523864757756304</v>
      </c>
      <c r="T53" s="167">
        <f t="shared" si="10"/>
        <v>0.42645960249400999</v>
      </c>
      <c r="U53" s="169">
        <f t="shared" si="11"/>
        <v>1.9000000000000017</v>
      </c>
      <c r="V53" s="50"/>
      <c r="W53" s="157">
        <f t="shared" si="12"/>
        <v>1.5677660670486569E-2</v>
      </c>
      <c r="X53" s="157">
        <f t="shared" si="13"/>
        <v>1.5346949920919287E-2</v>
      </c>
      <c r="Y53" s="177">
        <f t="shared" si="14"/>
        <v>3.9999999999999931E-2</v>
      </c>
      <c r="Z53" s="52">
        <f t="shared" si="15"/>
        <v>0.45185380253895929</v>
      </c>
      <c r="AA53" s="52">
        <f t="shared" si="16"/>
        <v>0.43519795457609484</v>
      </c>
      <c r="AB53" s="178">
        <f t="shared" si="17"/>
        <v>1.7000000000000015</v>
      </c>
      <c r="AC53" s="204">
        <v>0</v>
      </c>
    </row>
    <row r="54" spans="2:29" s="27" customFormat="1" ht="19.5" customHeight="1">
      <c r="B54" s="205">
        <v>49</v>
      </c>
      <c r="C54" s="139" t="s">
        <v>23</v>
      </c>
      <c r="D54" s="85">
        <v>562034</v>
      </c>
      <c r="E54" s="85">
        <v>7562</v>
      </c>
      <c r="F54" s="157">
        <f t="shared" si="19"/>
        <v>1.345470202870289E-2</v>
      </c>
      <c r="G54" s="85">
        <v>17124916610</v>
      </c>
      <c r="H54" s="85">
        <v>7213085190</v>
      </c>
      <c r="I54" s="85">
        <v>9911831420</v>
      </c>
      <c r="J54" s="51">
        <f t="shared" si="18"/>
        <v>0.42120410593929308</v>
      </c>
      <c r="K54" s="203"/>
      <c r="L54" s="165" t="str">
        <f t="shared" si="4"/>
        <v>門真市</v>
      </c>
      <c r="M54" s="166">
        <f t="shared" si="20"/>
        <v>1.5166786464335766E-2</v>
      </c>
      <c r="N54" s="166">
        <f t="shared" si="5"/>
        <v>1.52E-2</v>
      </c>
      <c r="O54" s="166">
        <f t="shared" si="6"/>
        <v>1.5158648557922717E-2</v>
      </c>
      <c r="P54" s="166">
        <f t="shared" si="7"/>
        <v>1.52E-2</v>
      </c>
      <c r="Q54" s="168">
        <f t="shared" si="8"/>
        <v>0</v>
      </c>
      <c r="R54" s="165" t="str">
        <f t="shared" si="9"/>
        <v>北区</v>
      </c>
      <c r="S54" s="167">
        <f t="shared" si="21"/>
        <v>0.44480004966773729</v>
      </c>
      <c r="T54" s="167">
        <f t="shared" si="10"/>
        <v>0.43112748068830958</v>
      </c>
      <c r="U54" s="169">
        <f t="shared" si="11"/>
        <v>1.4000000000000012</v>
      </c>
      <c r="V54" s="50"/>
      <c r="W54" s="157">
        <f t="shared" si="12"/>
        <v>1.5677660670486569E-2</v>
      </c>
      <c r="X54" s="157">
        <f t="shared" si="13"/>
        <v>1.5346949920919287E-2</v>
      </c>
      <c r="Y54" s="177">
        <f t="shared" si="14"/>
        <v>3.9999999999999931E-2</v>
      </c>
      <c r="Z54" s="52">
        <f t="shared" si="15"/>
        <v>0.45185380253895929</v>
      </c>
      <c r="AA54" s="52">
        <f t="shared" si="16"/>
        <v>0.43519795457609484</v>
      </c>
      <c r="AB54" s="178">
        <f t="shared" si="17"/>
        <v>1.7000000000000015</v>
      </c>
      <c r="AC54" s="204">
        <v>0</v>
      </c>
    </row>
    <row r="55" spans="2:29" s="27" customFormat="1" ht="19.5" customHeight="1">
      <c r="B55" s="205">
        <v>50</v>
      </c>
      <c r="C55" s="139" t="s">
        <v>14</v>
      </c>
      <c r="D55" s="85">
        <v>433312</v>
      </c>
      <c r="E55" s="85">
        <v>7230</v>
      </c>
      <c r="F55" s="157">
        <f t="shared" si="19"/>
        <v>1.668543682150506E-2</v>
      </c>
      <c r="G55" s="85">
        <v>15951294480</v>
      </c>
      <c r="H55" s="85">
        <v>7461859950</v>
      </c>
      <c r="I55" s="85">
        <v>8489434530</v>
      </c>
      <c r="J55" s="51">
        <f t="shared" si="18"/>
        <v>0.46779024482030629</v>
      </c>
      <c r="K55" s="203"/>
      <c r="L55" s="165" t="str">
        <f t="shared" si="4"/>
        <v>東大阪市</v>
      </c>
      <c r="M55" s="166">
        <f t="shared" si="20"/>
        <v>1.5131334968059585E-2</v>
      </c>
      <c r="N55" s="166">
        <f t="shared" si="5"/>
        <v>1.5100000000000001E-2</v>
      </c>
      <c r="O55" s="166">
        <f t="shared" si="6"/>
        <v>1.4899123704117672E-2</v>
      </c>
      <c r="P55" s="166">
        <f t="shared" si="7"/>
        <v>1.49E-2</v>
      </c>
      <c r="Q55" s="168">
        <f t="shared" si="8"/>
        <v>2.0000000000000052E-2</v>
      </c>
      <c r="R55" s="165" t="str">
        <f t="shared" si="9"/>
        <v>熊取町</v>
      </c>
      <c r="S55" s="167">
        <f t="shared" si="21"/>
        <v>0.44473813117755656</v>
      </c>
      <c r="T55" s="167">
        <f t="shared" si="10"/>
        <v>0.43770799421220247</v>
      </c>
      <c r="U55" s="169">
        <f t="shared" si="11"/>
        <v>0.70000000000000062</v>
      </c>
      <c r="V55" s="50"/>
      <c r="W55" s="157">
        <f t="shared" si="12"/>
        <v>1.5677660670486569E-2</v>
      </c>
      <c r="X55" s="157">
        <f t="shared" si="13"/>
        <v>1.5346949920919287E-2</v>
      </c>
      <c r="Y55" s="177">
        <f t="shared" si="14"/>
        <v>3.9999999999999931E-2</v>
      </c>
      <c r="Z55" s="52">
        <f t="shared" si="15"/>
        <v>0.45185380253895929</v>
      </c>
      <c r="AA55" s="52">
        <f t="shared" si="16"/>
        <v>0.43519795457609484</v>
      </c>
      <c r="AB55" s="178">
        <f t="shared" si="17"/>
        <v>1.7000000000000015</v>
      </c>
      <c r="AC55" s="204">
        <v>0</v>
      </c>
    </row>
    <row r="56" spans="2:29" s="27" customFormat="1" ht="19.5" customHeight="1">
      <c r="B56" s="205">
        <v>51</v>
      </c>
      <c r="C56" s="139" t="s">
        <v>42</v>
      </c>
      <c r="D56" s="85">
        <v>600417</v>
      </c>
      <c r="E56" s="122">
        <v>11160</v>
      </c>
      <c r="F56" s="152">
        <f t="shared" si="19"/>
        <v>1.8587081978025274E-2</v>
      </c>
      <c r="G56" s="122">
        <v>22924442730</v>
      </c>
      <c r="H56" s="122">
        <v>10950182200</v>
      </c>
      <c r="I56" s="122">
        <v>11974260530</v>
      </c>
      <c r="J56" s="76">
        <f t="shared" si="18"/>
        <v>0.47766405181444516</v>
      </c>
      <c r="K56" s="203"/>
      <c r="L56" s="165" t="str">
        <f t="shared" si="4"/>
        <v>守口市</v>
      </c>
      <c r="M56" s="166">
        <f t="shared" si="20"/>
        <v>1.5126801072586068E-2</v>
      </c>
      <c r="N56" s="166">
        <f t="shared" si="5"/>
        <v>1.5100000000000001E-2</v>
      </c>
      <c r="O56" s="166">
        <f t="shared" si="6"/>
        <v>1.4764652877611242E-2</v>
      </c>
      <c r="P56" s="166">
        <f t="shared" si="7"/>
        <v>1.4800000000000001E-2</v>
      </c>
      <c r="Q56" s="168">
        <f t="shared" si="8"/>
        <v>2.9999999999999992E-2</v>
      </c>
      <c r="R56" s="165" t="str">
        <f t="shared" si="9"/>
        <v>鶴見区</v>
      </c>
      <c r="S56" s="167">
        <f t="shared" si="21"/>
        <v>0.44470981359122214</v>
      </c>
      <c r="T56" s="167">
        <f t="shared" si="10"/>
        <v>0.43071178076634775</v>
      </c>
      <c r="U56" s="169">
        <f t="shared" si="11"/>
        <v>1.4000000000000012</v>
      </c>
      <c r="V56" s="50"/>
      <c r="W56" s="157">
        <f t="shared" si="12"/>
        <v>1.5677660670486569E-2</v>
      </c>
      <c r="X56" s="157">
        <f t="shared" si="13"/>
        <v>1.5346949920919287E-2</v>
      </c>
      <c r="Y56" s="177">
        <f t="shared" si="14"/>
        <v>3.9999999999999931E-2</v>
      </c>
      <c r="Z56" s="52">
        <f t="shared" si="15"/>
        <v>0.45185380253895929</v>
      </c>
      <c r="AA56" s="52">
        <f t="shared" si="16"/>
        <v>0.43519795457609484</v>
      </c>
      <c r="AB56" s="178">
        <f t="shared" si="17"/>
        <v>1.7000000000000015</v>
      </c>
      <c r="AC56" s="204">
        <v>0</v>
      </c>
    </row>
    <row r="57" spans="2:29" s="27" customFormat="1" ht="19.5" customHeight="1">
      <c r="B57" s="205">
        <v>52</v>
      </c>
      <c r="C57" s="139" t="s">
        <v>4</v>
      </c>
      <c r="D57" s="85">
        <v>540574</v>
      </c>
      <c r="E57" s="122">
        <v>8392</v>
      </c>
      <c r="F57" s="152">
        <f t="shared" si="19"/>
        <v>1.5524239049602829E-2</v>
      </c>
      <c r="G57" s="122">
        <v>17722652100</v>
      </c>
      <c r="H57" s="122">
        <v>8367744890</v>
      </c>
      <c r="I57" s="122">
        <v>9354907210</v>
      </c>
      <c r="J57" s="76">
        <f t="shared" si="18"/>
        <v>0.47214970100327142</v>
      </c>
      <c r="K57" s="203"/>
      <c r="L57" s="165" t="str">
        <f t="shared" si="4"/>
        <v>羽曳野市</v>
      </c>
      <c r="M57" s="166">
        <f t="shared" si="20"/>
        <v>1.5079745095178305E-2</v>
      </c>
      <c r="N57" s="166">
        <f t="shared" si="5"/>
        <v>1.5100000000000001E-2</v>
      </c>
      <c r="O57" s="166">
        <f t="shared" si="6"/>
        <v>1.487845315763409E-2</v>
      </c>
      <c r="P57" s="166">
        <f t="shared" si="7"/>
        <v>1.49E-2</v>
      </c>
      <c r="Q57" s="168">
        <f t="shared" si="8"/>
        <v>2.0000000000000052E-2</v>
      </c>
      <c r="R57" s="165" t="str">
        <f t="shared" si="9"/>
        <v>大阪市</v>
      </c>
      <c r="S57" s="167">
        <f t="shared" si="21"/>
        <v>0.44276953940917246</v>
      </c>
      <c r="T57" s="167">
        <f t="shared" si="10"/>
        <v>0.42794265957239047</v>
      </c>
      <c r="U57" s="169">
        <f t="shared" si="11"/>
        <v>1.5000000000000013</v>
      </c>
      <c r="V57" s="50"/>
      <c r="W57" s="157">
        <f t="shared" si="12"/>
        <v>1.5677660670486569E-2</v>
      </c>
      <c r="X57" s="157">
        <f t="shared" si="13"/>
        <v>1.5346949920919287E-2</v>
      </c>
      <c r="Y57" s="177">
        <f t="shared" si="14"/>
        <v>3.9999999999999931E-2</v>
      </c>
      <c r="Z57" s="52">
        <f t="shared" si="15"/>
        <v>0.45185380253895929</v>
      </c>
      <c r="AA57" s="52">
        <f t="shared" si="16"/>
        <v>0.43519795457609484</v>
      </c>
      <c r="AB57" s="178">
        <f t="shared" si="17"/>
        <v>1.7000000000000015</v>
      </c>
      <c r="AC57" s="204">
        <v>0</v>
      </c>
    </row>
    <row r="58" spans="2:29" s="27" customFormat="1" ht="19.5" customHeight="1">
      <c r="B58" s="205">
        <v>53</v>
      </c>
      <c r="C58" s="139" t="s">
        <v>19</v>
      </c>
      <c r="D58" s="85">
        <v>315764</v>
      </c>
      <c r="E58" s="122">
        <v>3979</v>
      </c>
      <c r="F58" s="152">
        <f t="shared" si="19"/>
        <v>1.260118316210841E-2</v>
      </c>
      <c r="G58" s="122">
        <v>9335778890</v>
      </c>
      <c r="H58" s="122">
        <v>3974199020</v>
      </c>
      <c r="I58" s="122">
        <v>5361579870</v>
      </c>
      <c r="J58" s="76">
        <f t="shared" si="18"/>
        <v>0.42569549545104962</v>
      </c>
      <c r="K58" s="203"/>
      <c r="L58" s="165" t="str">
        <f t="shared" si="4"/>
        <v>熊取町</v>
      </c>
      <c r="M58" s="166">
        <f t="shared" si="20"/>
        <v>1.5046703404072381E-2</v>
      </c>
      <c r="N58" s="166">
        <f t="shared" si="5"/>
        <v>1.4999999999999999E-2</v>
      </c>
      <c r="O58" s="166">
        <f t="shared" si="6"/>
        <v>1.568648720312886E-2</v>
      </c>
      <c r="P58" s="166">
        <f t="shared" si="7"/>
        <v>1.5699999999999999E-2</v>
      </c>
      <c r="Q58" s="168">
        <f t="shared" si="8"/>
        <v>-6.9999999999999923E-2</v>
      </c>
      <c r="R58" s="165" t="str">
        <f t="shared" si="9"/>
        <v>羽曳野市</v>
      </c>
      <c r="S58" s="167">
        <f t="shared" si="21"/>
        <v>0.44250998823121818</v>
      </c>
      <c r="T58" s="167">
        <f t="shared" si="10"/>
        <v>0.43661328754306983</v>
      </c>
      <c r="U58" s="169">
        <f t="shared" si="11"/>
        <v>0.60000000000000053</v>
      </c>
      <c r="V58" s="50"/>
      <c r="W58" s="157">
        <f t="shared" si="12"/>
        <v>1.5677660670486569E-2</v>
      </c>
      <c r="X58" s="157">
        <f t="shared" si="13"/>
        <v>1.5346949920919287E-2</v>
      </c>
      <c r="Y58" s="177">
        <f t="shared" si="14"/>
        <v>3.9999999999999931E-2</v>
      </c>
      <c r="Z58" s="52">
        <f t="shared" si="15"/>
        <v>0.45185380253895929</v>
      </c>
      <c r="AA58" s="52">
        <f t="shared" si="16"/>
        <v>0.43519795457609484</v>
      </c>
      <c r="AB58" s="178">
        <f t="shared" si="17"/>
        <v>1.7000000000000015</v>
      </c>
      <c r="AC58" s="204">
        <v>0</v>
      </c>
    </row>
    <row r="59" spans="2:29" s="27" customFormat="1" ht="19.5" customHeight="1">
      <c r="B59" s="205">
        <v>54</v>
      </c>
      <c r="C59" s="139" t="s">
        <v>24</v>
      </c>
      <c r="D59" s="85">
        <v>486613</v>
      </c>
      <c r="E59" s="122">
        <v>7338</v>
      </c>
      <c r="F59" s="152">
        <f t="shared" si="19"/>
        <v>1.5079745095178305E-2</v>
      </c>
      <c r="G59" s="122">
        <v>16022754330</v>
      </c>
      <c r="H59" s="122">
        <v>7090228830</v>
      </c>
      <c r="I59" s="122">
        <v>8932525500</v>
      </c>
      <c r="J59" s="76">
        <f t="shared" si="18"/>
        <v>0.44250998823121818</v>
      </c>
      <c r="K59" s="203"/>
      <c r="L59" s="165" t="str">
        <f t="shared" si="4"/>
        <v>平野区</v>
      </c>
      <c r="M59" s="166">
        <f t="shared" si="20"/>
        <v>1.4971434463760928E-2</v>
      </c>
      <c r="N59" s="166">
        <f t="shared" si="5"/>
        <v>1.4999999999999999E-2</v>
      </c>
      <c r="O59" s="166">
        <f t="shared" si="6"/>
        <v>1.4836300083818026E-2</v>
      </c>
      <c r="P59" s="166">
        <f t="shared" si="7"/>
        <v>1.4800000000000001E-2</v>
      </c>
      <c r="Q59" s="168">
        <f t="shared" si="8"/>
        <v>1.9999999999999879E-2</v>
      </c>
      <c r="R59" s="165" t="str">
        <f t="shared" si="9"/>
        <v>生野区</v>
      </c>
      <c r="S59" s="167">
        <f t="shared" si="21"/>
        <v>0.44228606636869494</v>
      </c>
      <c r="T59" s="167">
        <f t="shared" si="10"/>
        <v>0.41602829226134969</v>
      </c>
      <c r="U59" s="169">
        <f t="shared" si="11"/>
        <v>2.6000000000000023</v>
      </c>
      <c r="V59" s="50"/>
      <c r="W59" s="157">
        <f t="shared" si="12"/>
        <v>1.5677660670486569E-2</v>
      </c>
      <c r="X59" s="157">
        <f t="shared" si="13"/>
        <v>1.5346949920919287E-2</v>
      </c>
      <c r="Y59" s="177">
        <f t="shared" si="14"/>
        <v>3.9999999999999931E-2</v>
      </c>
      <c r="Z59" s="52">
        <f t="shared" si="15"/>
        <v>0.45185380253895929</v>
      </c>
      <c r="AA59" s="52">
        <f t="shared" si="16"/>
        <v>0.43519795457609484</v>
      </c>
      <c r="AB59" s="178">
        <f t="shared" si="17"/>
        <v>1.7000000000000015</v>
      </c>
      <c r="AC59" s="204">
        <v>0</v>
      </c>
    </row>
    <row r="60" spans="2:29" s="27" customFormat="1" ht="19.5" customHeight="1">
      <c r="B60" s="205">
        <v>55</v>
      </c>
      <c r="C60" s="139" t="s">
        <v>15</v>
      </c>
      <c r="D60" s="85">
        <v>498062</v>
      </c>
      <c r="E60" s="122">
        <v>7554</v>
      </c>
      <c r="F60" s="152">
        <f t="shared" si="19"/>
        <v>1.5166786464335766E-2</v>
      </c>
      <c r="G60" s="122">
        <v>16664243210</v>
      </c>
      <c r="H60" s="122">
        <v>7329421870</v>
      </c>
      <c r="I60" s="122">
        <v>9334821340</v>
      </c>
      <c r="J60" s="76">
        <f t="shared" si="18"/>
        <v>0.43982926663010458</v>
      </c>
      <c r="K60" s="203"/>
      <c r="L60" s="165" t="str">
        <f t="shared" si="4"/>
        <v>鶴見区</v>
      </c>
      <c r="M60" s="166">
        <f t="shared" si="20"/>
        <v>1.4964136162369017E-2</v>
      </c>
      <c r="N60" s="166">
        <f t="shared" si="5"/>
        <v>1.4999999999999999E-2</v>
      </c>
      <c r="O60" s="166">
        <f t="shared" si="6"/>
        <v>1.4757633348648762E-2</v>
      </c>
      <c r="P60" s="166">
        <f t="shared" si="7"/>
        <v>1.4800000000000001E-2</v>
      </c>
      <c r="Q60" s="168">
        <f t="shared" si="8"/>
        <v>1.9999999999999879E-2</v>
      </c>
      <c r="R60" s="165" t="str">
        <f t="shared" si="9"/>
        <v>河内長野市</v>
      </c>
      <c r="S60" s="167">
        <f t="shared" si="21"/>
        <v>0.44191513417218414</v>
      </c>
      <c r="T60" s="167">
        <f t="shared" si="10"/>
        <v>0.4247781034786981</v>
      </c>
      <c r="U60" s="169">
        <f t="shared" si="11"/>
        <v>1.7000000000000015</v>
      </c>
      <c r="V60" s="50"/>
      <c r="W60" s="157">
        <f t="shared" si="12"/>
        <v>1.5677660670486569E-2</v>
      </c>
      <c r="X60" s="157">
        <f t="shared" si="13"/>
        <v>1.5346949920919287E-2</v>
      </c>
      <c r="Y60" s="177">
        <f t="shared" si="14"/>
        <v>3.9999999999999931E-2</v>
      </c>
      <c r="Z60" s="52">
        <f t="shared" si="15"/>
        <v>0.45185380253895929</v>
      </c>
      <c r="AA60" s="52">
        <f t="shared" si="16"/>
        <v>0.43519795457609484</v>
      </c>
      <c r="AB60" s="178">
        <f t="shared" si="17"/>
        <v>1.7000000000000015</v>
      </c>
      <c r="AC60" s="204">
        <v>0</v>
      </c>
    </row>
    <row r="61" spans="2:29" s="27" customFormat="1" ht="19.5" customHeight="1">
      <c r="B61" s="205">
        <v>56</v>
      </c>
      <c r="C61" s="139" t="s">
        <v>9</v>
      </c>
      <c r="D61" s="85">
        <v>319342</v>
      </c>
      <c r="E61" s="122">
        <v>5049</v>
      </c>
      <c r="F61" s="152">
        <f t="shared" si="19"/>
        <v>1.5810635619492582E-2</v>
      </c>
      <c r="G61" s="122">
        <v>11003825520</v>
      </c>
      <c r="H61" s="122">
        <v>5112936090</v>
      </c>
      <c r="I61" s="122">
        <v>5890889430</v>
      </c>
      <c r="J61" s="76">
        <f t="shared" si="18"/>
        <v>0.46465077810503125</v>
      </c>
      <c r="K61" s="203"/>
      <c r="L61" s="165" t="str">
        <f t="shared" si="4"/>
        <v>中央区</v>
      </c>
      <c r="M61" s="166">
        <f t="shared" si="20"/>
        <v>1.4923258362817292E-2</v>
      </c>
      <c r="N61" s="166">
        <f t="shared" si="5"/>
        <v>1.49E-2</v>
      </c>
      <c r="O61" s="166">
        <f t="shared" si="6"/>
        <v>1.5344846312588247E-2</v>
      </c>
      <c r="P61" s="166">
        <f t="shared" si="7"/>
        <v>1.5299999999999999E-2</v>
      </c>
      <c r="Q61" s="168">
        <f t="shared" si="8"/>
        <v>-3.9999999999999931E-2</v>
      </c>
      <c r="R61" s="165" t="str">
        <f t="shared" si="9"/>
        <v>大阪狭山市</v>
      </c>
      <c r="S61" s="167">
        <f t="shared" si="21"/>
        <v>0.44116385244263961</v>
      </c>
      <c r="T61" s="167">
        <f t="shared" si="10"/>
        <v>0.44646209581896834</v>
      </c>
      <c r="U61" s="169">
        <f t="shared" si="11"/>
        <v>-0.50000000000000044</v>
      </c>
      <c r="V61" s="50"/>
      <c r="W61" s="157">
        <f t="shared" si="12"/>
        <v>1.5677660670486569E-2</v>
      </c>
      <c r="X61" s="157">
        <f t="shared" si="13"/>
        <v>1.5346949920919287E-2</v>
      </c>
      <c r="Y61" s="177">
        <f t="shared" si="14"/>
        <v>3.9999999999999931E-2</v>
      </c>
      <c r="Z61" s="52">
        <f t="shared" si="15"/>
        <v>0.45185380253895929</v>
      </c>
      <c r="AA61" s="52">
        <f t="shared" si="16"/>
        <v>0.43519795457609484</v>
      </c>
      <c r="AB61" s="178">
        <f t="shared" si="17"/>
        <v>1.7000000000000015</v>
      </c>
      <c r="AC61" s="204">
        <v>0</v>
      </c>
    </row>
    <row r="62" spans="2:29" s="27" customFormat="1" ht="19.5" customHeight="1">
      <c r="B62" s="205">
        <v>57</v>
      </c>
      <c r="C62" s="139" t="s">
        <v>43</v>
      </c>
      <c r="D62" s="85">
        <v>235810</v>
      </c>
      <c r="E62" s="122">
        <v>4528</v>
      </c>
      <c r="F62" s="152">
        <f t="shared" si="19"/>
        <v>1.9201899834612613E-2</v>
      </c>
      <c r="G62" s="122">
        <v>8664178770</v>
      </c>
      <c r="H62" s="122">
        <v>4190101930</v>
      </c>
      <c r="I62" s="122">
        <v>4474076840</v>
      </c>
      <c r="J62" s="76">
        <f t="shared" si="18"/>
        <v>0.48361212773083168</v>
      </c>
      <c r="K62" s="203"/>
      <c r="L62" s="165" t="str">
        <f t="shared" si="4"/>
        <v>住之江区</v>
      </c>
      <c r="M62" s="166">
        <f t="shared" si="20"/>
        <v>1.4885072725849232E-2</v>
      </c>
      <c r="N62" s="166">
        <f t="shared" si="5"/>
        <v>1.49E-2</v>
      </c>
      <c r="O62" s="166">
        <f t="shared" si="6"/>
        <v>1.4841895836068554E-2</v>
      </c>
      <c r="P62" s="166">
        <f t="shared" si="7"/>
        <v>1.4800000000000001E-2</v>
      </c>
      <c r="Q62" s="168">
        <f t="shared" si="8"/>
        <v>9.9999999999999395E-3</v>
      </c>
      <c r="R62" s="165" t="str">
        <f t="shared" si="9"/>
        <v>城東区</v>
      </c>
      <c r="S62" s="167">
        <f t="shared" si="21"/>
        <v>0.44108844513687245</v>
      </c>
      <c r="T62" s="167">
        <f t="shared" si="10"/>
        <v>0.43892638898870279</v>
      </c>
      <c r="U62" s="169">
        <f t="shared" si="11"/>
        <v>0.20000000000000018</v>
      </c>
      <c r="V62" s="50"/>
      <c r="W62" s="157">
        <f t="shared" si="12"/>
        <v>1.5677660670486569E-2</v>
      </c>
      <c r="X62" s="157">
        <f t="shared" si="13"/>
        <v>1.5346949920919287E-2</v>
      </c>
      <c r="Y62" s="177">
        <f t="shared" si="14"/>
        <v>3.9999999999999931E-2</v>
      </c>
      <c r="Z62" s="52">
        <f t="shared" si="15"/>
        <v>0.45185380253895929</v>
      </c>
      <c r="AA62" s="52">
        <f t="shared" si="16"/>
        <v>0.43519795457609484</v>
      </c>
      <c r="AB62" s="178">
        <f t="shared" si="17"/>
        <v>1.7000000000000015</v>
      </c>
      <c r="AC62" s="204">
        <v>0</v>
      </c>
    </row>
    <row r="63" spans="2:29" s="27" customFormat="1" ht="19.5" customHeight="1">
      <c r="B63" s="205">
        <v>58</v>
      </c>
      <c r="C63" s="139" t="s">
        <v>25</v>
      </c>
      <c r="D63" s="85">
        <v>273016</v>
      </c>
      <c r="E63" s="122">
        <v>3784</v>
      </c>
      <c r="F63" s="152">
        <f t="shared" si="19"/>
        <v>1.385999355349137E-2</v>
      </c>
      <c r="G63" s="122">
        <v>8995368830</v>
      </c>
      <c r="H63" s="122">
        <v>3883258340</v>
      </c>
      <c r="I63" s="122">
        <v>5112110490</v>
      </c>
      <c r="J63" s="76">
        <f t="shared" si="18"/>
        <v>0.43169528825201048</v>
      </c>
      <c r="K63" s="203"/>
      <c r="L63" s="165" t="str">
        <f t="shared" si="4"/>
        <v>北区</v>
      </c>
      <c r="M63" s="166">
        <f t="shared" si="20"/>
        <v>1.482110248004959E-2</v>
      </c>
      <c r="N63" s="166">
        <f t="shared" si="5"/>
        <v>1.4800000000000001E-2</v>
      </c>
      <c r="O63" s="166">
        <f t="shared" si="6"/>
        <v>1.4627859141749871E-2</v>
      </c>
      <c r="P63" s="166">
        <f t="shared" si="7"/>
        <v>1.46E-2</v>
      </c>
      <c r="Q63" s="168">
        <f t="shared" si="8"/>
        <v>2.0000000000000052E-2</v>
      </c>
      <c r="R63" s="165" t="str">
        <f t="shared" si="9"/>
        <v>住之江区</v>
      </c>
      <c r="S63" s="167">
        <f t="shared" si="21"/>
        <v>0.44046167113327372</v>
      </c>
      <c r="T63" s="167">
        <f t="shared" si="10"/>
        <v>0.43044775854190753</v>
      </c>
      <c r="U63" s="169">
        <f t="shared" si="11"/>
        <v>1.0000000000000009</v>
      </c>
      <c r="V63" s="50"/>
      <c r="W63" s="157">
        <f t="shared" si="12"/>
        <v>1.5677660670486569E-2</v>
      </c>
      <c r="X63" s="157">
        <f t="shared" si="13"/>
        <v>1.5346949920919287E-2</v>
      </c>
      <c r="Y63" s="177">
        <f t="shared" si="14"/>
        <v>3.9999999999999931E-2</v>
      </c>
      <c r="Z63" s="52">
        <f t="shared" si="15"/>
        <v>0.45185380253895929</v>
      </c>
      <c r="AA63" s="52">
        <f t="shared" si="16"/>
        <v>0.43519795457609484</v>
      </c>
      <c r="AB63" s="178">
        <f t="shared" si="17"/>
        <v>1.7000000000000015</v>
      </c>
      <c r="AC63" s="204">
        <v>0</v>
      </c>
    </row>
    <row r="64" spans="2:29" s="27" customFormat="1" ht="19.5" customHeight="1">
      <c r="B64" s="205">
        <v>59</v>
      </c>
      <c r="C64" s="139" t="s">
        <v>20</v>
      </c>
      <c r="D64" s="85">
        <v>1960369</v>
      </c>
      <c r="E64" s="122">
        <v>29663</v>
      </c>
      <c r="F64" s="152">
        <f t="shared" si="19"/>
        <v>1.5131334968059585E-2</v>
      </c>
      <c r="G64" s="122">
        <v>65983409390</v>
      </c>
      <c r="H64" s="122">
        <v>29741963420</v>
      </c>
      <c r="I64" s="122">
        <v>36241445970</v>
      </c>
      <c r="J64" s="76">
        <f t="shared" si="18"/>
        <v>0.45074911549671287</v>
      </c>
      <c r="K64" s="203"/>
      <c r="L64" s="165" t="str">
        <f t="shared" si="4"/>
        <v>都島区</v>
      </c>
      <c r="M64" s="166">
        <f t="shared" si="20"/>
        <v>1.4713112363514148E-2</v>
      </c>
      <c r="N64" s="166">
        <f t="shared" si="5"/>
        <v>1.47E-2</v>
      </c>
      <c r="O64" s="166">
        <f t="shared" si="6"/>
        <v>1.425546396430462E-2</v>
      </c>
      <c r="P64" s="166">
        <f t="shared" si="7"/>
        <v>1.43E-2</v>
      </c>
      <c r="Q64" s="168">
        <f t="shared" si="8"/>
        <v>3.9999999999999931E-2</v>
      </c>
      <c r="R64" s="165" t="str">
        <f t="shared" si="9"/>
        <v>門真市</v>
      </c>
      <c r="S64" s="167">
        <f t="shared" si="21"/>
        <v>0.43982926663010458</v>
      </c>
      <c r="T64" s="167">
        <f t="shared" si="10"/>
        <v>0.42597762429137698</v>
      </c>
      <c r="U64" s="169">
        <f t="shared" si="11"/>
        <v>1.4000000000000012</v>
      </c>
      <c r="V64" s="50"/>
      <c r="W64" s="157">
        <f t="shared" si="12"/>
        <v>1.5677660670486569E-2</v>
      </c>
      <c r="X64" s="157">
        <f t="shared" si="13"/>
        <v>1.5346949920919287E-2</v>
      </c>
      <c r="Y64" s="177">
        <f t="shared" si="14"/>
        <v>3.9999999999999931E-2</v>
      </c>
      <c r="Z64" s="52">
        <f t="shared" si="15"/>
        <v>0.45185380253895929</v>
      </c>
      <c r="AA64" s="52">
        <f t="shared" si="16"/>
        <v>0.43519795457609484</v>
      </c>
      <c r="AB64" s="178">
        <f t="shared" si="17"/>
        <v>1.7000000000000015</v>
      </c>
      <c r="AC64" s="204">
        <v>0</v>
      </c>
    </row>
    <row r="65" spans="2:29" s="27" customFormat="1" ht="19.5" customHeight="1">
      <c r="B65" s="205">
        <v>60</v>
      </c>
      <c r="C65" s="139" t="s">
        <v>44</v>
      </c>
      <c r="D65" s="85">
        <v>230983</v>
      </c>
      <c r="E65" s="122">
        <v>4327</v>
      </c>
      <c r="F65" s="152">
        <f t="shared" si="19"/>
        <v>1.8732980349203187E-2</v>
      </c>
      <c r="G65" s="122">
        <v>8784194400</v>
      </c>
      <c r="H65" s="122">
        <v>4059930190</v>
      </c>
      <c r="I65" s="122">
        <v>4724264210</v>
      </c>
      <c r="J65" s="76">
        <f t="shared" si="18"/>
        <v>0.46218583117878176</v>
      </c>
      <c r="K65" s="203"/>
      <c r="L65" s="165" t="str">
        <f t="shared" si="4"/>
        <v>豊能町</v>
      </c>
      <c r="M65" s="166">
        <f t="shared" si="20"/>
        <v>1.4674058497419231E-2</v>
      </c>
      <c r="N65" s="166">
        <f t="shared" si="5"/>
        <v>1.47E-2</v>
      </c>
      <c r="O65" s="166">
        <f t="shared" si="6"/>
        <v>1.3459908459060858E-2</v>
      </c>
      <c r="P65" s="166">
        <f t="shared" si="7"/>
        <v>1.35E-2</v>
      </c>
      <c r="Q65" s="168">
        <f t="shared" si="8"/>
        <v>0.11999999999999997</v>
      </c>
      <c r="R65" s="165" t="str">
        <f t="shared" si="9"/>
        <v>西淀川区</v>
      </c>
      <c r="S65" s="167">
        <f t="shared" si="21"/>
        <v>0.43836149176826339</v>
      </c>
      <c r="T65" s="167">
        <f t="shared" si="10"/>
        <v>0.42262844906161912</v>
      </c>
      <c r="U65" s="169">
        <f t="shared" si="11"/>
        <v>1.5000000000000013</v>
      </c>
      <c r="V65" s="50"/>
      <c r="W65" s="157">
        <f t="shared" si="12"/>
        <v>1.5677660670486569E-2</v>
      </c>
      <c r="X65" s="157">
        <f t="shared" si="13"/>
        <v>1.5346949920919287E-2</v>
      </c>
      <c r="Y65" s="177">
        <f t="shared" si="14"/>
        <v>3.9999999999999931E-2</v>
      </c>
      <c r="Z65" s="52">
        <f t="shared" si="15"/>
        <v>0.45185380253895929</v>
      </c>
      <c r="AA65" s="52">
        <f t="shared" si="16"/>
        <v>0.43519795457609484</v>
      </c>
      <c r="AB65" s="178">
        <f t="shared" si="17"/>
        <v>1.7000000000000015</v>
      </c>
      <c r="AC65" s="204">
        <v>0</v>
      </c>
    </row>
    <row r="66" spans="2:29" s="27" customFormat="1" ht="19.5" customHeight="1">
      <c r="B66" s="205">
        <v>61</v>
      </c>
      <c r="C66" s="139" t="s">
        <v>16</v>
      </c>
      <c r="D66" s="85">
        <v>220616</v>
      </c>
      <c r="E66" s="122">
        <v>3515</v>
      </c>
      <c r="F66" s="152">
        <f t="shared" si="19"/>
        <v>1.5932661275700765E-2</v>
      </c>
      <c r="G66" s="122">
        <v>7659190950</v>
      </c>
      <c r="H66" s="122">
        <v>3410469360</v>
      </c>
      <c r="I66" s="122">
        <v>4248721590</v>
      </c>
      <c r="J66" s="76">
        <f t="shared" si="18"/>
        <v>0.44527801725585653</v>
      </c>
      <c r="K66" s="203"/>
      <c r="L66" s="165" t="str">
        <f t="shared" si="4"/>
        <v>東住吉区</v>
      </c>
      <c r="M66" s="166">
        <f t="shared" si="20"/>
        <v>1.4607530657446924E-2</v>
      </c>
      <c r="N66" s="166">
        <f t="shared" si="5"/>
        <v>1.46E-2</v>
      </c>
      <c r="O66" s="166">
        <f t="shared" si="6"/>
        <v>1.4952879037017516E-2</v>
      </c>
      <c r="P66" s="166">
        <f t="shared" si="7"/>
        <v>1.4999999999999999E-2</v>
      </c>
      <c r="Q66" s="168">
        <f t="shared" si="8"/>
        <v>-3.9999999999999931E-2</v>
      </c>
      <c r="R66" s="165" t="str">
        <f t="shared" si="9"/>
        <v>西成区</v>
      </c>
      <c r="S66" s="167">
        <f t="shared" si="21"/>
        <v>0.43826348927586634</v>
      </c>
      <c r="T66" s="167">
        <f t="shared" si="10"/>
        <v>0.41626115182326195</v>
      </c>
      <c r="U66" s="169">
        <f t="shared" si="11"/>
        <v>2.200000000000002</v>
      </c>
      <c r="V66" s="50"/>
      <c r="W66" s="157">
        <f t="shared" si="12"/>
        <v>1.5677660670486569E-2</v>
      </c>
      <c r="X66" s="157">
        <f t="shared" si="13"/>
        <v>1.5346949920919287E-2</v>
      </c>
      <c r="Y66" s="177">
        <f t="shared" si="14"/>
        <v>3.9999999999999931E-2</v>
      </c>
      <c r="Z66" s="52">
        <f t="shared" si="15"/>
        <v>0.45185380253895929</v>
      </c>
      <c r="AA66" s="52">
        <f t="shared" si="16"/>
        <v>0.43519795457609484</v>
      </c>
      <c r="AB66" s="178">
        <f t="shared" si="17"/>
        <v>1.7000000000000015</v>
      </c>
      <c r="AC66" s="204">
        <v>0</v>
      </c>
    </row>
    <row r="67" spans="2:29" s="27" customFormat="1" ht="19.5" customHeight="1">
      <c r="B67" s="205">
        <v>62</v>
      </c>
      <c r="C67" s="139" t="s">
        <v>17</v>
      </c>
      <c r="D67" s="85">
        <v>324563</v>
      </c>
      <c r="E67" s="122">
        <v>4513</v>
      </c>
      <c r="F67" s="152">
        <f t="shared" si="19"/>
        <v>1.390485052208662E-2</v>
      </c>
      <c r="G67" s="122">
        <v>10174277190</v>
      </c>
      <c r="H67" s="122">
        <v>4435504500</v>
      </c>
      <c r="I67" s="122">
        <v>5738772690</v>
      </c>
      <c r="J67" s="76">
        <f t="shared" si="18"/>
        <v>0.43595278732522913</v>
      </c>
      <c r="K67" s="203"/>
      <c r="L67" s="165" t="str">
        <f t="shared" si="4"/>
        <v>城東区</v>
      </c>
      <c r="M67" s="166">
        <f t="shared" si="20"/>
        <v>1.4604104672209099E-2</v>
      </c>
      <c r="N67" s="166">
        <f t="shared" si="5"/>
        <v>1.46E-2</v>
      </c>
      <c r="O67" s="166">
        <f t="shared" si="6"/>
        <v>1.5077857895424689E-2</v>
      </c>
      <c r="P67" s="166">
        <f t="shared" si="7"/>
        <v>1.5100000000000001E-2</v>
      </c>
      <c r="Q67" s="168">
        <f t="shared" si="8"/>
        <v>-5.0000000000000044E-2</v>
      </c>
      <c r="R67" s="165" t="str">
        <f t="shared" si="9"/>
        <v>八尾市</v>
      </c>
      <c r="S67" s="167">
        <f t="shared" si="21"/>
        <v>0.43660643986782816</v>
      </c>
      <c r="T67" s="167">
        <f t="shared" si="10"/>
        <v>0.4105244753735075</v>
      </c>
      <c r="U67" s="169">
        <f t="shared" si="11"/>
        <v>2.6000000000000023</v>
      </c>
      <c r="V67" s="50"/>
      <c r="W67" s="157">
        <f t="shared" si="12"/>
        <v>1.5677660670486569E-2</v>
      </c>
      <c r="X67" s="157">
        <f t="shared" si="13"/>
        <v>1.5346949920919287E-2</v>
      </c>
      <c r="Y67" s="177">
        <f t="shared" si="14"/>
        <v>3.9999999999999931E-2</v>
      </c>
      <c r="Z67" s="52">
        <f t="shared" si="15"/>
        <v>0.45185380253895929</v>
      </c>
      <c r="AA67" s="52">
        <f t="shared" si="16"/>
        <v>0.43519795457609484</v>
      </c>
      <c r="AB67" s="178">
        <f t="shared" si="17"/>
        <v>1.7000000000000015</v>
      </c>
      <c r="AC67" s="204">
        <v>0</v>
      </c>
    </row>
    <row r="68" spans="2:29" s="27" customFormat="1" ht="19.5" customHeight="1">
      <c r="B68" s="205">
        <v>63</v>
      </c>
      <c r="C68" s="139" t="s">
        <v>26</v>
      </c>
      <c r="D68" s="85">
        <v>219222</v>
      </c>
      <c r="E68" s="122">
        <v>3700</v>
      </c>
      <c r="F68" s="152">
        <f t="shared" si="19"/>
        <v>1.6877868097180029E-2</v>
      </c>
      <c r="G68" s="122">
        <v>7865796440</v>
      </c>
      <c r="H68" s="122">
        <v>3470105060</v>
      </c>
      <c r="I68" s="122">
        <v>4395691380</v>
      </c>
      <c r="J68" s="76">
        <f t="shared" si="18"/>
        <v>0.44116385244263961</v>
      </c>
      <c r="K68" s="203"/>
      <c r="L68" s="165" t="str">
        <f t="shared" si="4"/>
        <v>天王寺区</v>
      </c>
      <c r="M68" s="166">
        <f t="shared" si="20"/>
        <v>1.4558915864378401E-2</v>
      </c>
      <c r="N68" s="166">
        <f t="shared" si="5"/>
        <v>1.46E-2</v>
      </c>
      <c r="O68" s="166">
        <f t="shared" si="6"/>
        <v>1.4039267795367591E-2</v>
      </c>
      <c r="P68" s="166">
        <f t="shared" si="7"/>
        <v>1.4E-2</v>
      </c>
      <c r="Q68" s="168">
        <f t="shared" si="8"/>
        <v>5.9999999999999984E-2</v>
      </c>
      <c r="R68" s="165" t="str">
        <f t="shared" si="9"/>
        <v>天王寺区</v>
      </c>
      <c r="S68" s="167">
        <f t="shared" si="21"/>
        <v>0.43638065908861084</v>
      </c>
      <c r="T68" s="167">
        <f t="shared" si="10"/>
        <v>0.41897317591161065</v>
      </c>
      <c r="U68" s="169">
        <f t="shared" si="11"/>
        <v>1.7000000000000015</v>
      </c>
      <c r="V68" s="50"/>
      <c r="W68" s="157">
        <f t="shared" si="12"/>
        <v>1.5677660670486569E-2</v>
      </c>
      <c r="X68" s="157">
        <f t="shared" si="13"/>
        <v>1.5346949920919287E-2</v>
      </c>
      <c r="Y68" s="177">
        <f t="shared" si="14"/>
        <v>3.9999999999999931E-2</v>
      </c>
      <c r="Z68" s="52">
        <f t="shared" si="15"/>
        <v>0.45185380253895929</v>
      </c>
      <c r="AA68" s="52">
        <f t="shared" si="16"/>
        <v>0.43519795457609484</v>
      </c>
      <c r="AB68" s="178">
        <f t="shared" si="17"/>
        <v>1.7000000000000015</v>
      </c>
      <c r="AC68" s="204">
        <v>0</v>
      </c>
    </row>
    <row r="69" spans="2:29" s="27" customFormat="1" ht="19.5" customHeight="1">
      <c r="B69" s="205">
        <v>64</v>
      </c>
      <c r="C69" s="139" t="s">
        <v>45</v>
      </c>
      <c r="D69" s="85">
        <v>235373</v>
      </c>
      <c r="E69" s="122">
        <v>4261</v>
      </c>
      <c r="F69" s="152">
        <f t="shared" si="19"/>
        <v>1.8103180908600393E-2</v>
      </c>
      <c r="G69" s="122">
        <v>9010930660</v>
      </c>
      <c r="H69" s="122">
        <v>4056575100</v>
      </c>
      <c r="I69" s="122">
        <v>4954355560</v>
      </c>
      <c r="J69" s="76">
        <f t="shared" si="18"/>
        <v>0.45018381042563699</v>
      </c>
      <c r="K69" s="203"/>
      <c r="L69" s="165" t="str">
        <f t="shared" si="4"/>
        <v>高槻市</v>
      </c>
      <c r="M69" s="166">
        <f t="shared" si="20"/>
        <v>1.4547955610666252E-2</v>
      </c>
      <c r="N69" s="166">
        <f t="shared" si="5"/>
        <v>1.4500000000000001E-2</v>
      </c>
      <c r="O69" s="166">
        <f t="shared" si="6"/>
        <v>1.430134246219625E-2</v>
      </c>
      <c r="P69" s="166">
        <f t="shared" si="7"/>
        <v>1.43E-2</v>
      </c>
      <c r="Q69" s="168">
        <f t="shared" si="8"/>
        <v>2.0000000000000052E-2</v>
      </c>
      <c r="R69" s="165" t="str">
        <f t="shared" si="9"/>
        <v>交野市</v>
      </c>
      <c r="S69" s="167">
        <f t="shared" si="21"/>
        <v>0.43595278732522913</v>
      </c>
      <c r="T69" s="167">
        <f t="shared" si="10"/>
        <v>0.43383765136081182</v>
      </c>
      <c r="U69" s="169">
        <f t="shared" si="11"/>
        <v>0.20000000000000018</v>
      </c>
      <c r="V69" s="50"/>
      <c r="W69" s="157">
        <f t="shared" si="12"/>
        <v>1.5677660670486569E-2</v>
      </c>
      <c r="X69" s="157">
        <f t="shared" si="13"/>
        <v>1.5346949920919287E-2</v>
      </c>
      <c r="Y69" s="177">
        <f t="shared" si="14"/>
        <v>3.9999999999999931E-2</v>
      </c>
      <c r="Z69" s="52">
        <f t="shared" si="15"/>
        <v>0.45185380253895929</v>
      </c>
      <c r="AA69" s="52">
        <f t="shared" si="16"/>
        <v>0.43519795457609484</v>
      </c>
      <c r="AB69" s="178">
        <f t="shared" si="17"/>
        <v>1.7000000000000015</v>
      </c>
      <c r="AC69" s="204">
        <v>0</v>
      </c>
    </row>
    <row r="70" spans="2:29" s="27" customFormat="1" ht="19.5" customHeight="1">
      <c r="B70" s="205">
        <v>65</v>
      </c>
      <c r="C70" s="139" t="s">
        <v>10</v>
      </c>
      <c r="D70" s="85">
        <v>130292</v>
      </c>
      <c r="E70" s="122">
        <v>2115</v>
      </c>
      <c r="F70" s="152">
        <f t="shared" si="19"/>
        <v>1.6232769471648298E-2</v>
      </c>
      <c r="G70" s="122">
        <v>4260262080</v>
      </c>
      <c r="H70" s="122">
        <v>2080790240</v>
      </c>
      <c r="I70" s="122">
        <v>2179471840</v>
      </c>
      <c r="J70" s="76">
        <f t="shared" si="18"/>
        <v>0.48841836509738856</v>
      </c>
      <c r="K70" s="203"/>
      <c r="L70" s="165" t="str">
        <f t="shared" si="4"/>
        <v>住吉区</v>
      </c>
      <c r="M70" s="166">
        <f t="shared" ref="M70:M79" si="22">LARGE(F$6:F$79,ROW(A65))</f>
        <v>1.4547458327593332E-2</v>
      </c>
      <c r="N70" s="166">
        <f t="shared" si="5"/>
        <v>1.4500000000000001E-2</v>
      </c>
      <c r="O70" s="166">
        <f t="shared" si="6"/>
        <v>1.4317940216153282E-2</v>
      </c>
      <c r="P70" s="166">
        <f t="shared" si="7"/>
        <v>1.43E-2</v>
      </c>
      <c r="Q70" s="168">
        <f t="shared" si="8"/>
        <v>2.0000000000000052E-2</v>
      </c>
      <c r="R70" s="165" t="str">
        <f t="shared" si="9"/>
        <v>旭区</v>
      </c>
      <c r="S70" s="167">
        <f t="shared" ref="S70:S79" si="23">LARGE(J$6:J$79,ROW(A65))</f>
        <v>0.43593590181634878</v>
      </c>
      <c r="T70" s="167">
        <f t="shared" si="10"/>
        <v>0.42453161050709987</v>
      </c>
      <c r="U70" s="169">
        <f t="shared" si="11"/>
        <v>1.100000000000001</v>
      </c>
      <c r="V70" s="50"/>
      <c r="W70" s="157">
        <f t="shared" si="12"/>
        <v>1.5677660670486569E-2</v>
      </c>
      <c r="X70" s="157">
        <f t="shared" si="13"/>
        <v>1.5346949920919287E-2</v>
      </c>
      <c r="Y70" s="177">
        <f t="shared" si="14"/>
        <v>3.9999999999999931E-2</v>
      </c>
      <c r="Z70" s="52">
        <f t="shared" si="15"/>
        <v>0.45185380253895929</v>
      </c>
      <c r="AA70" s="52">
        <f t="shared" si="16"/>
        <v>0.43519795457609484</v>
      </c>
      <c r="AB70" s="178">
        <f t="shared" si="17"/>
        <v>1.7000000000000015</v>
      </c>
      <c r="AC70" s="204">
        <v>0</v>
      </c>
    </row>
    <row r="71" spans="2:29" s="27" customFormat="1" ht="19.5" customHeight="1">
      <c r="B71" s="205">
        <v>66</v>
      </c>
      <c r="C71" s="139" t="s">
        <v>5</v>
      </c>
      <c r="D71" s="85">
        <v>130775</v>
      </c>
      <c r="E71" s="122">
        <v>1919</v>
      </c>
      <c r="F71" s="152">
        <f t="shared" ref="F71:F79" si="24">IFERROR(E71/D71,"-")</f>
        <v>1.4674058497419231E-2</v>
      </c>
      <c r="G71" s="122">
        <v>4130312580</v>
      </c>
      <c r="H71" s="122">
        <v>1952788100</v>
      </c>
      <c r="I71" s="122">
        <v>2177524480</v>
      </c>
      <c r="J71" s="76">
        <f t="shared" ref="J71:J79" si="25">IFERROR(H71/G71,"-")</f>
        <v>0.47279426488345827</v>
      </c>
      <c r="K71" s="203"/>
      <c r="L71" s="165" t="str">
        <f t="shared" ref="L71:L78" si="26">INDEX($C$6:$C$79,MATCH(M71,F$6:F$79,0))</f>
        <v>吹田市</v>
      </c>
      <c r="M71" s="166">
        <f t="shared" si="22"/>
        <v>1.4505865991117471E-2</v>
      </c>
      <c r="N71" s="166">
        <f t="shared" ref="N71:N79" si="27">ROUND(M71,4)</f>
        <v>1.4500000000000001E-2</v>
      </c>
      <c r="O71" s="166">
        <f t="shared" ref="O71:O79" si="28">VLOOKUP(L71,$M$87:$T$160,4,FALSE)</f>
        <v>1.380800452919651E-2</v>
      </c>
      <c r="P71" s="166">
        <f t="shared" ref="P71:P79" si="29">ROUND(O71,4)</f>
        <v>1.38E-2</v>
      </c>
      <c r="Q71" s="168">
        <f t="shared" ref="Q71:Q79" si="30">(N71-P71)*100</f>
        <v>7.000000000000009E-2</v>
      </c>
      <c r="R71" s="165" t="str">
        <f t="shared" ref="R71:R79" si="31">INDEX($C$6:$C$79,MATCH(S71,J$6:J$79,0))</f>
        <v>藤井寺市</v>
      </c>
      <c r="S71" s="167">
        <f t="shared" si="23"/>
        <v>0.43169528825201048</v>
      </c>
      <c r="T71" s="167">
        <f t="shared" ref="T71:T79" si="32">VLOOKUP(R71,$M$87:$T$160,8,FALSE)</f>
        <v>0.41792120295382018</v>
      </c>
      <c r="U71" s="169">
        <f t="shared" ref="U71:U79" si="33">(ROUND(S71,3)-ROUND(T71,3))*100</f>
        <v>1.4000000000000012</v>
      </c>
      <c r="V71" s="50"/>
      <c r="W71" s="157">
        <f t="shared" ref="W71:W79" si="34">$F$80</f>
        <v>1.5677660670486569E-2</v>
      </c>
      <c r="X71" s="157">
        <f t="shared" ref="X71:X79" si="35">$P$161</f>
        <v>1.5346949920919287E-2</v>
      </c>
      <c r="Y71" s="177">
        <f t="shared" ref="Y71:Y79" si="36">(ROUND(W71,4)-ROUND(X71,4))*100</f>
        <v>3.9999999999999931E-2</v>
      </c>
      <c r="Z71" s="52">
        <f t="shared" ref="Z71:Z79" si="37">$J$80</f>
        <v>0.45185380253895929</v>
      </c>
      <c r="AA71" s="52">
        <f t="shared" ref="AA71:AA79" si="38">$T$161</f>
        <v>0.43519795457609484</v>
      </c>
      <c r="AB71" s="178">
        <f t="shared" ref="AB71:AB79" si="39">(ROUND(Z71,3)-ROUND(AA71,3))*100</f>
        <v>1.7000000000000015</v>
      </c>
      <c r="AC71" s="204">
        <v>0</v>
      </c>
    </row>
    <row r="72" spans="2:29" s="27" customFormat="1" ht="19.5" customHeight="1">
      <c r="B72" s="205">
        <v>67</v>
      </c>
      <c r="C72" s="139" t="s">
        <v>6</v>
      </c>
      <c r="D72" s="85">
        <v>41553</v>
      </c>
      <c r="E72" s="122">
        <v>1023</v>
      </c>
      <c r="F72" s="152">
        <f t="shared" si="24"/>
        <v>2.4619161071402787E-2</v>
      </c>
      <c r="G72" s="122">
        <v>1897170910</v>
      </c>
      <c r="H72" s="122">
        <v>974024670</v>
      </c>
      <c r="I72" s="122">
        <v>923146240</v>
      </c>
      <c r="J72" s="76">
        <f t="shared" si="25"/>
        <v>0.5134090264961948</v>
      </c>
      <c r="K72" s="203"/>
      <c r="L72" s="165" t="str">
        <f t="shared" si="26"/>
        <v>豊中市</v>
      </c>
      <c r="M72" s="166">
        <f t="shared" si="22"/>
        <v>1.4180489189742804E-2</v>
      </c>
      <c r="N72" s="166">
        <f t="shared" si="27"/>
        <v>1.4200000000000001E-2</v>
      </c>
      <c r="O72" s="166">
        <f t="shared" si="28"/>
        <v>1.3856103956152657E-2</v>
      </c>
      <c r="P72" s="166">
        <f t="shared" si="29"/>
        <v>1.3899999999999999E-2</v>
      </c>
      <c r="Q72" s="168">
        <f t="shared" si="30"/>
        <v>3.0000000000000165E-2</v>
      </c>
      <c r="R72" s="165" t="str">
        <f t="shared" si="31"/>
        <v>河南町</v>
      </c>
      <c r="S72" s="167">
        <f t="shared" si="23"/>
        <v>0.4314892959668713</v>
      </c>
      <c r="T72" s="167">
        <f t="shared" si="32"/>
        <v>0.4220873593254601</v>
      </c>
      <c r="U72" s="169">
        <f t="shared" si="33"/>
        <v>0.9000000000000008</v>
      </c>
      <c r="V72" s="50"/>
      <c r="W72" s="157">
        <f t="shared" si="34"/>
        <v>1.5677660670486569E-2</v>
      </c>
      <c r="X72" s="157">
        <f t="shared" si="35"/>
        <v>1.5346949920919287E-2</v>
      </c>
      <c r="Y72" s="177">
        <f t="shared" si="36"/>
        <v>3.9999999999999931E-2</v>
      </c>
      <c r="Z72" s="52">
        <f t="shared" si="37"/>
        <v>0.45185380253895929</v>
      </c>
      <c r="AA72" s="52">
        <f t="shared" si="38"/>
        <v>0.43519795457609484</v>
      </c>
      <c r="AB72" s="178">
        <f t="shared" si="39"/>
        <v>1.7000000000000015</v>
      </c>
      <c r="AC72" s="204">
        <v>0</v>
      </c>
    </row>
    <row r="73" spans="2:29" s="27" customFormat="1" ht="19.5" customHeight="1">
      <c r="B73" s="205">
        <v>68</v>
      </c>
      <c r="C73" s="139" t="s">
        <v>46</v>
      </c>
      <c r="D73" s="85">
        <v>72945</v>
      </c>
      <c r="E73" s="122">
        <v>1516</v>
      </c>
      <c r="F73" s="152">
        <f t="shared" si="24"/>
        <v>2.078278154774145E-2</v>
      </c>
      <c r="G73" s="122">
        <v>2897045460</v>
      </c>
      <c r="H73" s="122">
        <v>1464493550</v>
      </c>
      <c r="I73" s="122">
        <v>1432551910</v>
      </c>
      <c r="J73" s="76">
        <f t="shared" si="25"/>
        <v>0.50551279578470953</v>
      </c>
      <c r="K73" s="203"/>
      <c r="L73" s="165" t="str">
        <f t="shared" si="26"/>
        <v>西区</v>
      </c>
      <c r="M73" s="166">
        <f t="shared" si="22"/>
        <v>1.4122892784099228E-2</v>
      </c>
      <c r="N73" s="166">
        <f t="shared" si="27"/>
        <v>1.41E-2</v>
      </c>
      <c r="O73" s="166">
        <f t="shared" si="28"/>
        <v>1.5042844835935628E-2</v>
      </c>
      <c r="P73" s="166">
        <f t="shared" si="29"/>
        <v>1.4999999999999999E-2</v>
      </c>
      <c r="Q73" s="168">
        <f t="shared" si="30"/>
        <v>-8.9999999999999969E-2</v>
      </c>
      <c r="R73" s="165" t="str">
        <f t="shared" si="31"/>
        <v>住吉区</v>
      </c>
      <c r="S73" s="167">
        <f t="shared" si="23"/>
        <v>0.43029620861277129</v>
      </c>
      <c r="T73" s="167">
        <f t="shared" si="32"/>
        <v>0.41396501803061614</v>
      </c>
      <c r="U73" s="169">
        <f t="shared" si="33"/>
        <v>1.6000000000000014</v>
      </c>
      <c r="V73" s="50"/>
      <c r="W73" s="157">
        <f t="shared" si="34"/>
        <v>1.5677660670486569E-2</v>
      </c>
      <c r="X73" s="157">
        <f t="shared" si="35"/>
        <v>1.5346949920919287E-2</v>
      </c>
      <c r="Y73" s="177">
        <f t="shared" si="36"/>
        <v>3.9999999999999931E-2</v>
      </c>
      <c r="Z73" s="52">
        <f t="shared" si="37"/>
        <v>0.45185380253895929</v>
      </c>
      <c r="AA73" s="52">
        <f t="shared" si="38"/>
        <v>0.43519795457609484</v>
      </c>
      <c r="AB73" s="178">
        <f t="shared" si="39"/>
        <v>1.7000000000000015</v>
      </c>
      <c r="AC73" s="204">
        <v>0</v>
      </c>
    </row>
    <row r="74" spans="2:29" s="27" customFormat="1" ht="19.5" customHeight="1">
      <c r="B74" s="205">
        <v>69</v>
      </c>
      <c r="C74" s="139" t="s">
        <v>47</v>
      </c>
      <c r="D74" s="85">
        <v>179109</v>
      </c>
      <c r="E74" s="122">
        <v>2695</v>
      </c>
      <c r="F74" s="152">
        <f t="shared" si="24"/>
        <v>1.5046703404072381E-2</v>
      </c>
      <c r="G74" s="122">
        <v>5971695620</v>
      </c>
      <c r="H74" s="122">
        <v>2655840750</v>
      </c>
      <c r="I74" s="122">
        <v>3315854870</v>
      </c>
      <c r="J74" s="76">
        <f t="shared" si="25"/>
        <v>0.44473813117755656</v>
      </c>
      <c r="K74" s="203"/>
      <c r="L74" s="165" t="str">
        <f t="shared" si="26"/>
        <v>交野市</v>
      </c>
      <c r="M74" s="166">
        <f t="shared" si="22"/>
        <v>1.390485052208662E-2</v>
      </c>
      <c r="N74" s="166">
        <f t="shared" si="27"/>
        <v>1.3899999999999999E-2</v>
      </c>
      <c r="O74" s="166">
        <f t="shared" si="28"/>
        <v>1.417290352996641E-2</v>
      </c>
      <c r="P74" s="166">
        <f t="shared" si="29"/>
        <v>1.4200000000000001E-2</v>
      </c>
      <c r="Q74" s="168">
        <f t="shared" si="30"/>
        <v>-3.0000000000000165E-2</v>
      </c>
      <c r="R74" s="165" t="str">
        <f t="shared" si="31"/>
        <v>平野区</v>
      </c>
      <c r="S74" s="167">
        <f t="shared" si="23"/>
        <v>0.42930766105280616</v>
      </c>
      <c r="T74" s="167">
        <f t="shared" si="32"/>
        <v>0.41129608054524858</v>
      </c>
      <c r="U74" s="169">
        <f t="shared" si="33"/>
        <v>1.8000000000000016</v>
      </c>
      <c r="V74" s="50"/>
      <c r="W74" s="157">
        <f t="shared" si="34"/>
        <v>1.5677660670486569E-2</v>
      </c>
      <c r="X74" s="157">
        <f t="shared" si="35"/>
        <v>1.5346949920919287E-2</v>
      </c>
      <c r="Y74" s="177">
        <f t="shared" si="36"/>
        <v>3.9999999999999931E-2</v>
      </c>
      <c r="Z74" s="52">
        <f t="shared" si="37"/>
        <v>0.45185380253895929</v>
      </c>
      <c r="AA74" s="52">
        <f t="shared" si="38"/>
        <v>0.43519795457609484</v>
      </c>
      <c r="AB74" s="178">
        <f t="shared" si="39"/>
        <v>1.7000000000000015</v>
      </c>
      <c r="AC74" s="204">
        <v>0</v>
      </c>
    </row>
    <row r="75" spans="2:29" s="27" customFormat="1" ht="19.5" customHeight="1">
      <c r="B75" s="205">
        <v>70</v>
      </c>
      <c r="C75" s="139" t="s">
        <v>48</v>
      </c>
      <c r="D75" s="85">
        <v>29865</v>
      </c>
      <c r="E75" s="122">
        <v>531</v>
      </c>
      <c r="F75" s="152">
        <f t="shared" si="24"/>
        <v>1.7780010045203416E-2</v>
      </c>
      <c r="G75" s="122">
        <v>1072683560</v>
      </c>
      <c r="H75" s="122">
        <v>484828370</v>
      </c>
      <c r="I75" s="122">
        <v>587855190</v>
      </c>
      <c r="J75" s="76">
        <f t="shared" si="25"/>
        <v>0.45197706768247664</v>
      </c>
      <c r="K75" s="203"/>
      <c r="L75" s="165" t="str">
        <f t="shared" si="26"/>
        <v>藤井寺市</v>
      </c>
      <c r="M75" s="166">
        <f t="shared" si="22"/>
        <v>1.385999355349137E-2</v>
      </c>
      <c r="N75" s="166">
        <f t="shared" si="27"/>
        <v>1.3899999999999999E-2</v>
      </c>
      <c r="O75" s="166">
        <f t="shared" si="28"/>
        <v>1.3537888855272883E-2</v>
      </c>
      <c r="P75" s="166">
        <f t="shared" si="29"/>
        <v>1.35E-2</v>
      </c>
      <c r="Q75" s="168">
        <f t="shared" si="30"/>
        <v>3.9999999999999931E-2</v>
      </c>
      <c r="R75" s="165" t="str">
        <f t="shared" si="31"/>
        <v>柏原市</v>
      </c>
      <c r="S75" s="167">
        <f t="shared" si="23"/>
        <v>0.42569549545104962</v>
      </c>
      <c r="T75" s="167">
        <f t="shared" si="32"/>
        <v>0.3971764391491992</v>
      </c>
      <c r="U75" s="169">
        <f t="shared" si="33"/>
        <v>2.8999999999999968</v>
      </c>
      <c r="V75" s="50"/>
      <c r="W75" s="157">
        <f t="shared" si="34"/>
        <v>1.5677660670486569E-2</v>
      </c>
      <c r="X75" s="157">
        <f t="shared" si="35"/>
        <v>1.5346949920919287E-2</v>
      </c>
      <c r="Y75" s="177">
        <f t="shared" si="36"/>
        <v>3.9999999999999931E-2</v>
      </c>
      <c r="Z75" s="52">
        <f t="shared" si="37"/>
        <v>0.45185380253895929</v>
      </c>
      <c r="AA75" s="52">
        <f t="shared" si="38"/>
        <v>0.43519795457609484</v>
      </c>
      <c r="AB75" s="178">
        <f t="shared" si="39"/>
        <v>1.7000000000000015</v>
      </c>
      <c r="AC75" s="204">
        <v>0</v>
      </c>
    </row>
    <row r="76" spans="2:29" s="27" customFormat="1" ht="19.5" customHeight="1">
      <c r="B76" s="205">
        <v>71</v>
      </c>
      <c r="C76" s="139" t="s">
        <v>49</v>
      </c>
      <c r="D76" s="85">
        <v>89341</v>
      </c>
      <c r="E76" s="122">
        <v>1816</v>
      </c>
      <c r="F76" s="152">
        <f t="shared" si="24"/>
        <v>2.0326613760759338E-2</v>
      </c>
      <c r="G76" s="122">
        <v>3393423060</v>
      </c>
      <c r="H76" s="122">
        <v>1619782960</v>
      </c>
      <c r="I76" s="122">
        <v>1773640100</v>
      </c>
      <c r="J76" s="76">
        <f t="shared" si="25"/>
        <v>0.47733009747390587</v>
      </c>
      <c r="K76" s="203"/>
      <c r="L76" s="165" t="str">
        <f t="shared" si="26"/>
        <v>八尾市</v>
      </c>
      <c r="M76" s="166">
        <f t="shared" si="22"/>
        <v>1.3842056317177942E-2</v>
      </c>
      <c r="N76" s="166">
        <f t="shared" si="27"/>
        <v>1.38E-2</v>
      </c>
      <c r="O76" s="166">
        <f t="shared" si="28"/>
        <v>1.3001600284159077E-2</v>
      </c>
      <c r="P76" s="166">
        <f t="shared" si="29"/>
        <v>1.2999999999999999E-2</v>
      </c>
      <c r="Q76" s="168">
        <f t="shared" si="30"/>
        <v>8.0000000000000043E-2</v>
      </c>
      <c r="R76" s="165" t="str">
        <f t="shared" si="31"/>
        <v>東住吉区</v>
      </c>
      <c r="S76" s="167">
        <f t="shared" si="23"/>
        <v>0.42417111973096655</v>
      </c>
      <c r="T76" s="167">
        <f t="shared" si="32"/>
        <v>0.41969944451869123</v>
      </c>
      <c r="U76" s="169">
        <f t="shared" si="33"/>
        <v>0.40000000000000036</v>
      </c>
      <c r="V76" s="50"/>
      <c r="W76" s="157">
        <f t="shared" si="34"/>
        <v>1.5677660670486569E-2</v>
      </c>
      <c r="X76" s="157">
        <f t="shared" si="35"/>
        <v>1.5346949920919287E-2</v>
      </c>
      <c r="Y76" s="177">
        <f t="shared" si="36"/>
        <v>3.9999999999999931E-2</v>
      </c>
      <c r="Z76" s="52">
        <f t="shared" si="37"/>
        <v>0.45185380253895929</v>
      </c>
      <c r="AA76" s="52">
        <f t="shared" si="38"/>
        <v>0.43519795457609484</v>
      </c>
      <c r="AB76" s="178">
        <f t="shared" si="39"/>
        <v>1.7000000000000015</v>
      </c>
      <c r="AC76" s="204">
        <v>0</v>
      </c>
    </row>
    <row r="77" spans="2:29" s="27" customFormat="1" ht="19.5" customHeight="1">
      <c r="B77" s="205">
        <v>72</v>
      </c>
      <c r="C77" s="139" t="s">
        <v>27</v>
      </c>
      <c r="D77" s="85">
        <v>48231</v>
      </c>
      <c r="E77" s="122">
        <v>816</v>
      </c>
      <c r="F77" s="152">
        <f t="shared" si="24"/>
        <v>1.6918579336940971E-2</v>
      </c>
      <c r="G77" s="122">
        <v>1755328090</v>
      </c>
      <c r="H77" s="122">
        <v>789343450</v>
      </c>
      <c r="I77" s="122">
        <v>965984640</v>
      </c>
      <c r="J77" s="76">
        <f t="shared" si="25"/>
        <v>0.44968428095969226</v>
      </c>
      <c r="K77" s="203"/>
      <c r="L77" s="165" t="str">
        <f t="shared" si="26"/>
        <v>松原市</v>
      </c>
      <c r="M77" s="166">
        <f t="shared" si="22"/>
        <v>1.345470202870289E-2</v>
      </c>
      <c r="N77" s="166">
        <f t="shared" si="27"/>
        <v>1.35E-2</v>
      </c>
      <c r="O77" s="166">
        <f t="shared" si="28"/>
        <v>1.3100534305068074E-2</v>
      </c>
      <c r="P77" s="166">
        <f t="shared" si="29"/>
        <v>1.3100000000000001E-2</v>
      </c>
      <c r="Q77" s="168">
        <f t="shared" si="30"/>
        <v>3.9999999999999931E-2</v>
      </c>
      <c r="R77" s="165" t="str">
        <f t="shared" si="31"/>
        <v>西区</v>
      </c>
      <c r="S77" s="167">
        <f t="shared" si="23"/>
        <v>0.42408905184429846</v>
      </c>
      <c r="T77" s="167">
        <f t="shared" si="32"/>
        <v>0.4264156664972702</v>
      </c>
      <c r="U77" s="169">
        <f t="shared" si="33"/>
        <v>-0.20000000000000018</v>
      </c>
      <c r="V77" s="50"/>
      <c r="W77" s="157">
        <f t="shared" si="34"/>
        <v>1.5677660670486569E-2</v>
      </c>
      <c r="X77" s="157">
        <f t="shared" si="35"/>
        <v>1.5346949920919287E-2</v>
      </c>
      <c r="Y77" s="177">
        <f t="shared" si="36"/>
        <v>3.9999999999999931E-2</v>
      </c>
      <c r="Z77" s="52">
        <f t="shared" si="37"/>
        <v>0.45185380253895929</v>
      </c>
      <c r="AA77" s="52">
        <f t="shared" si="38"/>
        <v>0.43519795457609484</v>
      </c>
      <c r="AB77" s="178">
        <f t="shared" si="39"/>
        <v>1.7000000000000015</v>
      </c>
      <c r="AC77" s="204">
        <v>0</v>
      </c>
    </row>
    <row r="78" spans="2:29" s="27" customFormat="1" ht="19.5" customHeight="1">
      <c r="B78" s="205">
        <v>73</v>
      </c>
      <c r="C78" s="139" t="s">
        <v>28</v>
      </c>
      <c r="D78" s="85">
        <v>67049</v>
      </c>
      <c r="E78" s="122">
        <v>1066</v>
      </c>
      <c r="F78" s="152">
        <f t="shared" si="24"/>
        <v>1.5898820265775777E-2</v>
      </c>
      <c r="G78" s="122">
        <v>2371213700</v>
      </c>
      <c r="H78" s="122">
        <v>1023153330</v>
      </c>
      <c r="I78" s="122">
        <v>1348060370</v>
      </c>
      <c r="J78" s="76">
        <f t="shared" si="25"/>
        <v>0.4314892959668713</v>
      </c>
      <c r="K78" s="203"/>
      <c r="L78" s="165" t="str">
        <f t="shared" si="26"/>
        <v>阿倍野区</v>
      </c>
      <c r="M78" s="166">
        <f t="shared" si="22"/>
        <v>1.3346974943485284E-2</v>
      </c>
      <c r="N78" s="166">
        <f t="shared" si="27"/>
        <v>1.3299999999999999E-2</v>
      </c>
      <c r="O78" s="166">
        <f t="shared" si="28"/>
        <v>1.3279094884418446E-2</v>
      </c>
      <c r="P78" s="166">
        <f t="shared" si="29"/>
        <v>1.3299999999999999E-2</v>
      </c>
      <c r="Q78" s="168">
        <f t="shared" si="30"/>
        <v>0</v>
      </c>
      <c r="R78" s="165" t="str">
        <f t="shared" si="31"/>
        <v>松原市</v>
      </c>
      <c r="S78" s="167">
        <f t="shared" si="23"/>
        <v>0.42120410593929308</v>
      </c>
      <c r="T78" s="167">
        <f t="shared" si="32"/>
        <v>0.41107400432800517</v>
      </c>
      <c r="U78" s="169">
        <f t="shared" si="33"/>
        <v>1.0000000000000009</v>
      </c>
      <c r="V78" s="50"/>
      <c r="W78" s="157">
        <f t="shared" si="34"/>
        <v>1.5677660670486569E-2</v>
      </c>
      <c r="X78" s="157">
        <f t="shared" si="35"/>
        <v>1.5346949920919287E-2</v>
      </c>
      <c r="Y78" s="177">
        <f t="shared" si="36"/>
        <v>3.9999999999999931E-2</v>
      </c>
      <c r="Z78" s="52">
        <f t="shared" si="37"/>
        <v>0.45185380253895929</v>
      </c>
      <c r="AA78" s="52">
        <f t="shared" si="38"/>
        <v>0.43519795457609484</v>
      </c>
      <c r="AB78" s="178">
        <f t="shared" si="39"/>
        <v>1.7000000000000015</v>
      </c>
      <c r="AC78" s="204">
        <v>0</v>
      </c>
    </row>
    <row r="79" spans="2:29" s="27" customFormat="1" ht="19.5" customHeight="1" thickBot="1">
      <c r="B79" s="205">
        <v>74</v>
      </c>
      <c r="C79" s="139" t="s">
        <v>202</v>
      </c>
      <c r="D79" s="85">
        <v>29246</v>
      </c>
      <c r="E79" s="122">
        <v>582</v>
      </c>
      <c r="F79" s="152">
        <f t="shared" si="24"/>
        <v>1.9900157286466526E-2</v>
      </c>
      <c r="G79" s="122">
        <v>1185157780</v>
      </c>
      <c r="H79" s="122">
        <v>574621030</v>
      </c>
      <c r="I79" s="122">
        <v>610536750</v>
      </c>
      <c r="J79" s="76">
        <f t="shared" si="25"/>
        <v>0.4848477052565946</v>
      </c>
      <c r="K79" s="203"/>
      <c r="L79" s="165" t="str">
        <f>INDEX($C$6:$C$79,MATCH(M79,F$6:F$79,0))</f>
        <v>柏原市</v>
      </c>
      <c r="M79" s="166">
        <f t="shared" si="22"/>
        <v>1.260118316210841E-2</v>
      </c>
      <c r="N79" s="166">
        <f t="shared" si="27"/>
        <v>1.26E-2</v>
      </c>
      <c r="O79" s="166">
        <f t="shared" si="28"/>
        <v>1.1852163545830704E-2</v>
      </c>
      <c r="P79" s="166">
        <f t="shared" si="29"/>
        <v>1.1900000000000001E-2</v>
      </c>
      <c r="Q79" s="168">
        <f t="shared" si="30"/>
        <v>6.9999999999999923E-2</v>
      </c>
      <c r="R79" s="165" t="str">
        <f t="shared" si="31"/>
        <v>阿倍野区</v>
      </c>
      <c r="S79" s="167">
        <f t="shared" si="23"/>
        <v>0.41957113958000075</v>
      </c>
      <c r="T79" s="167">
        <f t="shared" si="32"/>
        <v>0.40721602711411936</v>
      </c>
      <c r="U79" s="169">
        <f t="shared" si="33"/>
        <v>1.3000000000000012</v>
      </c>
      <c r="V79" s="50"/>
      <c r="W79" s="157">
        <f t="shared" si="34"/>
        <v>1.5677660670486569E-2</v>
      </c>
      <c r="X79" s="157">
        <f t="shared" si="35"/>
        <v>1.5346949920919287E-2</v>
      </c>
      <c r="Y79" s="177">
        <f t="shared" si="36"/>
        <v>3.9999999999999931E-2</v>
      </c>
      <c r="Z79" s="52">
        <f t="shared" si="37"/>
        <v>0.45185380253895929</v>
      </c>
      <c r="AA79" s="52">
        <f t="shared" si="38"/>
        <v>0.43519795457609484</v>
      </c>
      <c r="AB79" s="178">
        <f t="shared" si="39"/>
        <v>1.7000000000000015</v>
      </c>
      <c r="AC79" s="204">
        <v>999</v>
      </c>
    </row>
    <row r="80" spans="2:29" s="27" customFormat="1" ht="19.5" customHeight="1" thickTop="1">
      <c r="B80" s="282" t="s">
        <v>0</v>
      </c>
      <c r="C80" s="283"/>
      <c r="D80" s="114">
        <f>年齢階層別_件数及び割合!C13</f>
        <v>34481675</v>
      </c>
      <c r="E80" s="121">
        <f>年齢階層別_件数及び割合!D13</f>
        <v>540592</v>
      </c>
      <c r="F80" s="153">
        <f>年齢階層別_件数及び割合!E13</f>
        <v>1.5677660670486569E-2</v>
      </c>
      <c r="G80" s="121">
        <f>年齢階層別_件数及び割合!F13</f>
        <v>1169367673440</v>
      </c>
      <c r="H80" s="121">
        <f>年齢階層別_件数及び割合!G13</f>
        <v>528383229810</v>
      </c>
      <c r="I80" s="121">
        <f>年齢階層別_件数及び割合!H13</f>
        <v>640984443630</v>
      </c>
      <c r="J80" s="23">
        <f>年齢階層別_件数及び割合!I13</f>
        <v>0.45185380253895929</v>
      </c>
      <c r="K80" s="20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0"/>
      <c r="W80" s="53"/>
      <c r="X80" s="53"/>
      <c r="Y80" s="53"/>
      <c r="Z80" s="53"/>
      <c r="AA80" s="53"/>
      <c r="AB80" s="53"/>
      <c r="AC80" s="50"/>
    </row>
    <row r="81" spans="2:29">
      <c r="B81" s="156"/>
      <c r="C81" s="156"/>
      <c r="D81" s="156"/>
      <c r="E81" s="156"/>
      <c r="F81" s="156"/>
      <c r="G81" s="156"/>
      <c r="H81" s="156"/>
      <c r="I81" s="156"/>
      <c r="J81" s="156"/>
      <c r="K81" s="49"/>
      <c r="L81" s="53"/>
      <c r="M81" s="49"/>
      <c r="N81" s="49"/>
      <c r="O81" s="49"/>
      <c r="P81" s="49"/>
      <c r="Q81" s="49"/>
      <c r="R81" s="49"/>
      <c r="S81" s="49"/>
      <c r="T81" s="49"/>
      <c r="U81" s="49"/>
      <c r="V81" s="26"/>
      <c r="AC81" s="26"/>
    </row>
    <row r="82" spans="2:29">
      <c r="B82" s="26"/>
      <c r="C82" s="26"/>
      <c r="I82" s="26"/>
      <c r="J82" s="26"/>
      <c r="K82" s="49"/>
      <c r="L82" s="53"/>
      <c r="M82" s="49"/>
      <c r="N82" s="49"/>
      <c r="O82" s="49"/>
      <c r="P82" s="49"/>
      <c r="Q82" s="49"/>
      <c r="R82" s="49"/>
      <c r="S82" s="49"/>
      <c r="T82" s="49"/>
      <c r="U82" s="49"/>
      <c r="V82" s="26"/>
      <c r="AC82" s="26"/>
    </row>
    <row r="83" spans="2:29">
      <c r="B83" s="26"/>
      <c r="C83" s="26"/>
      <c r="I83" s="26"/>
      <c r="J83" s="26"/>
      <c r="K83" s="49"/>
      <c r="L83" s="53" t="s">
        <v>491</v>
      </c>
      <c r="M83" s="49"/>
      <c r="N83" s="49"/>
      <c r="O83" s="49"/>
      <c r="P83" s="49"/>
      <c r="Q83" s="49"/>
      <c r="R83" s="49"/>
      <c r="S83" s="49"/>
      <c r="T83" s="49"/>
      <c r="U83" s="49"/>
      <c r="V83" s="26"/>
      <c r="AC83" s="26"/>
    </row>
    <row r="84" spans="2:29">
      <c r="B84" s="26"/>
      <c r="C84" s="26"/>
      <c r="I84" s="26"/>
      <c r="J84" s="26"/>
      <c r="K84" s="49"/>
      <c r="L84" s="269"/>
      <c r="M84" s="270" t="s">
        <v>117</v>
      </c>
      <c r="N84" s="180" t="s">
        <v>72</v>
      </c>
      <c r="O84" s="180" t="s">
        <v>70</v>
      </c>
      <c r="P84" s="180" t="s">
        <v>68</v>
      </c>
      <c r="Q84" s="180" t="s">
        <v>67</v>
      </c>
      <c r="R84" s="180" t="s">
        <v>66</v>
      </c>
      <c r="S84" s="180" t="s">
        <v>65</v>
      </c>
      <c r="T84" s="180" t="s">
        <v>64</v>
      </c>
      <c r="U84" s="49"/>
      <c r="V84" s="26"/>
      <c r="AC84" s="26"/>
    </row>
    <row r="85" spans="2:29" ht="13.5" customHeight="1">
      <c r="B85" s="26"/>
      <c r="C85" s="26"/>
      <c r="I85" s="26"/>
      <c r="J85" s="26"/>
      <c r="K85" s="49"/>
      <c r="L85" s="269"/>
      <c r="M85" s="271"/>
      <c r="N85" s="273" t="s">
        <v>82</v>
      </c>
      <c r="O85" s="273" t="s">
        <v>83</v>
      </c>
      <c r="P85" s="273" t="s">
        <v>215</v>
      </c>
      <c r="Q85" s="275" t="s">
        <v>195</v>
      </c>
      <c r="R85" s="179"/>
      <c r="S85" s="181"/>
      <c r="T85" s="276" t="s">
        <v>219</v>
      </c>
      <c r="U85" s="49"/>
      <c r="V85" s="26"/>
      <c r="AC85" s="26"/>
    </row>
    <row r="86" spans="2:29" ht="36">
      <c r="B86" s="26"/>
      <c r="C86" s="26"/>
      <c r="I86" s="26"/>
      <c r="J86" s="26"/>
      <c r="K86" s="49"/>
      <c r="L86" s="269"/>
      <c r="M86" s="272"/>
      <c r="N86" s="274"/>
      <c r="O86" s="274"/>
      <c r="P86" s="274"/>
      <c r="Q86" s="274"/>
      <c r="R86" s="187" t="s">
        <v>196</v>
      </c>
      <c r="S86" s="182" t="s">
        <v>197</v>
      </c>
      <c r="T86" s="277"/>
      <c r="U86" s="49"/>
      <c r="V86" s="26"/>
      <c r="AC86" s="26"/>
    </row>
    <row r="87" spans="2:29">
      <c r="B87" s="26"/>
      <c r="C87" s="26"/>
      <c r="I87" s="26"/>
      <c r="J87" s="26"/>
      <c r="K87" s="49"/>
      <c r="L87" s="205">
        <v>1</v>
      </c>
      <c r="M87" s="28" t="s">
        <v>50</v>
      </c>
      <c r="N87" s="85">
        <v>9359833</v>
      </c>
      <c r="O87" s="85">
        <v>141066</v>
      </c>
      <c r="P87" s="157">
        <v>1.5071422748675111E-2</v>
      </c>
      <c r="Q87" s="85">
        <v>316597897100</v>
      </c>
      <c r="R87" s="85">
        <v>135485746100</v>
      </c>
      <c r="S87" s="85">
        <v>181112151000</v>
      </c>
      <c r="T87" s="51">
        <v>0.42794265957239047</v>
      </c>
      <c r="U87" s="49"/>
      <c r="V87" s="26"/>
      <c r="AC87" s="26"/>
    </row>
    <row r="88" spans="2:29">
      <c r="B88" s="26"/>
      <c r="C88" s="26"/>
      <c r="I88" s="26"/>
      <c r="J88" s="26"/>
      <c r="K88" s="49"/>
      <c r="L88" s="205">
        <v>2</v>
      </c>
      <c r="M88" s="28" t="s">
        <v>95</v>
      </c>
      <c r="N88" s="85">
        <v>343798</v>
      </c>
      <c r="O88" s="85">
        <v>4901</v>
      </c>
      <c r="P88" s="157">
        <v>1.425546396430462E-2</v>
      </c>
      <c r="Q88" s="85">
        <v>11133656830</v>
      </c>
      <c r="R88" s="85">
        <v>4863175760</v>
      </c>
      <c r="S88" s="85">
        <v>6270481070</v>
      </c>
      <c r="T88" s="51">
        <v>0.43679950210931728</v>
      </c>
      <c r="U88" s="49"/>
      <c r="V88" s="26"/>
      <c r="AC88" s="26"/>
    </row>
    <row r="89" spans="2:29">
      <c r="B89" s="26"/>
      <c r="C89" s="26"/>
      <c r="I89" s="26"/>
      <c r="J89" s="26"/>
      <c r="K89" s="49"/>
      <c r="L89" s="205">
        <v>3</v>
      </c>
      <c r="M89" s="28" t="s">
        <v>96</v>
      </c>
      <c r="N89" s="85">
        <v>213287</v>
      </c>
      <c r="O89" s="85">
        <v>3300</v>
      </c>
      <c r="P89" s="157">
        <v>1.5472110348966416E-2</v>
      </c>
      <c r="Q89" s="85">
        <v>7500640000</v>
      </c>
      <c r="R89" s="85">
        <v>3199700890</v>
      </c>
      <c r="S89" s="85">
        <v>4300939110</v>
      </c>
      <c r="T89" s="51">
        <v>0.42659038295398793</v>
      </c>
      <c r="U89" s="49"/>
      <c r="V89" s="26"/>
      <c r="AC89" s="26"/>
    </row>
    <row r="90" spans="2:29">
      <c r="B90" s="26"/>
      <c r="C90" s="26"/>
      <c r="I90" s="26"/>
      <c r="J90" s="26"/>
      <c r="K90" s="49"/>
      <c r="L90" s="205">
        <v>4</v>
      </c>
      <c r="M90" s="28" t="s">
        <v>97</v>
      </c>
      <c r="N90" s="85">
        <v>246155</v>
      </c>
      <c r="O90" s="85">
        <v>4448</v>
      </c>
      <c r="P90" s="157">
        <v>1.8069915297272043E-2</v>
      </c>
      <c r="Q90" s="85">
        <v>9049692650</v>
      </c>
      <c r="R90" s="85">
        <v>4247857230</v>
      </c>
      <c r="S90" s="85">
        <v>4801835420</v>
      </c>
      <c r="T90" s="51">
        <v>0.46939243069210757</v>
      </c>
      <c r="U90" s="49"/>
      <c r="V90" s="26"/>
      <c r="AC90" s="26"/>
    </row>
    <row r="91" spans="2:29">
      <c r="B91" s="26"/>
      <c r="C91" s="26"/>
      <c r="I91" s="26"/>
      <c r="J91" s="26"/>
      <c r="K91" s="49"/>
      <c r="L91" s="205">
        <v>5</v>
      </c>
      <c r="M91" s="28" t="s">
        <v>98</v>
      </c>
      <c r="N91" s="85">
        <v>196173</v>
      </c>
      <c r="O91" s="85">
        <v>2951</v>
      </c>
      <c r="P91" s="157">
        <v>1.5042844835935628E-2</v>
      </c>
      <c r="Q91" s="85">
        <v>6797308560</v>
      </c>
      <c r="R91" s="85">
        <v>2898478860</v>
      </c>
      <c r="S91" s="85">
        <v>3898829700</v>
      </c>
      <c r="T91" s="51">
        <v>0.4264156664972702</v>
      </c>
      <c r="U91" s="49"/>
      <c r="V91" s="26"/>
      <c r="AC91" s="26"/>
    </row>
    <row r="92" spans="2:29">
      <c r="B92" s="26"/>
      <c r="C92" s="26"/>
      <c r="I92" s="26"/>
      <c r="J92" s="26"/>
      <c r="K92" s="49"/>
      <c r="L92" s="205">
        <v>6</v>
      </c>
      <c r="M92" s="28" t="s">
        <v>99</v>
      </c>
      <c r="N92" s="85">
        <v>302709</v>
      </c>
      <c r="O92" s="85">
        <v>4767</v>
      </c>
      <c r="P92" s="157">
        <v>1.5747797389572164E-2</v>
      </c>
      <c r="Q92" s="85">
        <v>10404602160</v>
      </c>
      <c r="R92" s="85">
        <v>4551247870</v>
      </c>
      <c r="S92" s="85">
        <v>5853354290</v>
      </c>
      <c r="T92" s="51">
        <v>0.43742641957969874</v>
      </c>
      <c r="U92" s="49"/>
      <c r="V92" s="26"/>
      <c r="AC92" s="26"/>
    </row>
    <row r="93" spans="2:29">
      <c r="B93" s="26"/>
      <c r="C93" s="26"/>
      <c r="I93" s="26"/>
      <c r="J93" s="26"/>
      <c r="K93" s="49"/>
      <c r="L93" s="205">
        <v>7</v>
      </c>
      <c r="M93" s="28" t="s">
        <v>100</v>
      </c>
      <c r="N93" s="85">
        <v>259669</v>
      </c>
      <c r="O93" s="85">
        <v>4713</v>
      </c>
      <c r="P93" s="157">
        <v>1.8150029460582511E-2</v>
      </c>
      <c r="Q93" s="85">
        <v>10104850270</v>
      </c>
      <c r="R93" s="85">
        <v>4716794160</v>
      </c>
      <c r="S93" s="85">
        <v>5388056110</v>
      </c>
      <c r="T93" s="51">
        <v>0.46678516098388462</v>
      </c>
      <c r="U93" s="49"/>
      <c r="V93" s="26"/>
      <c r="AC93" s="26"/>
    </row>
    <row r="94" spans="2:29">
      <c r="B94" s="26"/>
      <c r="C94" s="26"/>
      <c r="I94" s="26"/>
      <c r="J94" s="26"/>
      <c r="K94" s="49"/>
      <c r="L94" s="205">
        <v>8</v>
      </c>
      <c r="M94" s="28" t="s">
        <v>51</v>
      </c>
      <c r="N94" s="85">
        <v>218245</v>
      </c>
      <c r="O94" s="85">
        <v>3064</v>
      </c>
      <c r="P94" s="157">
        <v>1.4039267795367591E-2</v>
      </c>
      <c r="Q94" s="85">
        <v>7116673910</v>
      </c>
      <c r="R94" s="85">
        <v>2981695470</v>
      </c>
      <c r="S94" s="85">
        <v>4134978440</v>
      </c>
      <c r="T94" s="51">
        <v>0.41897317591161065</v>
      </c>
      <c r="U94" s="49"/>
      <c r="V94" s="26"/>
      <c r="AC94" s="26"/>
    </row>
    <row r="95" spans="2:29">
      <c r="B95" s="26"/>
      <c r="C95" s="26"/>
      <c r="I95" s="26"/>
      <c r="J95" s="26"/>
      <c r="K95" s="49"/>
      <c r="L95" s="205">
        <v>9</v>
      </c>
      <c r="M95" s="28" t="s">
        <v>101</v>
      </c>
      <c r="N95" s="85">
        <v>128657</v>
      </c>
      <c r="O95" s="85">
        <v>2040</v>
      </c>
      <c r="P95" s="157">
        <v>1.585611354220913E-2</v>
      </c>
      <c r="Q95" s="85">
        <v>4527125380</v>
      </c>
      <c r="R95" s="85">
        <v>2020091930</v>
      </c>
      <c r="S95" s="85">
        <v>2507033450</v>
      </c>
      <c r="T95" s="51">
        <v>0.44621956770280569</v>
      </c>
      <c r="U95" s="49"/>
      <c r="V95" s="26"/>
      <c r="AC95" s="26"/>
    </row>
    <row r="96" spans="2:29">
      <c r="B96" s="26"/>
      <c r="C96" s="26"/>
      <c r="I96" s="26"/>
      <c r="J96" s="26"/>
      <c r="K96" s="49"/>
      <c r="L96" s="205">
        <v>10</v>
      </c>
      <c r="M96" s="28" t="s">
        <v>52</v>
      </c>
      <c r="N96" s="85">
        <v>324937</v>
      </c>
      <c r="O96" s="85">
        <v>4905</v>
      </c>
      <c r="P96" s="157">
        <v>1.5095233845330017E-2</v>
      </c>
      <c r="Q96" s="85">
        <v>10926274060</v>
      </c>
      <c r="R96" s="85">
        <v>4617754260</v>
      </c>
      <c r="S96" s="85">
        <v>6308519800</v>
      </c>
      <c r="T96" s="51">
        <v>0.42262844906161912</v>
      </c>
      <c r="U96" s="49"/>
      <c r="V96" s="26"/>
      <c r="AC96" s="26"/>
    </row>
    <row r="97" spans="2:29">
      <c r="B97" s="26"/>
      <c r="C97" s="26"/>
      <c r="I97" s="26"/>
      <c r="J97" s="26"/>
      <c r="K97" s="49"/>
      <c r="L97" s="205">
        <v>11</v>
      </c>
      <c r="M97" s="28" t="s">
        <v>53</v>
      </c>
      <c r="N97" s="85">
        <v>579120</v>
      </c>
      <c r="O97" s="85">
        <v>8704</v>
      </c>
      <c r="P97" s="157">
        <v>1.5029700234839067E-2</v>
      </c>
      <c r="Q97" s="85">
        <v>19056797480</v>
      </c>
      <c r="R97" s="85">
        <v>8341249230</v>
      </c>
      <c r="S97" s="85">
        <v>10715548250</v>
      </c>
      <c r="T97" s="51">
        <v>0.43770466883295023</v>
      </c>
      <c r="U97" s="49"/>
      <c r="V97" s="26"/>
      <c r="AC97" s="26"/>
    </row>
    <row r="98" spans="2:29">
      <c r="B98" s="26"/>
      <c r="C98" s="26"/>
      <c r="I98" s="26"/>
      <c r="J98" s="26"/>
      <c r="K98" s="49"/>
      <c r="L98" s="205">
        <v>12</v>
      </c>
      <c r="M98" s="28" t="s">
        <v>102</v>
      </c>
      <c r="N98" s="85">
        <v>289702</v>
      </c>
      <c r="O98" s="85">
        <v>4446</v>
      </c>
      <c r="P98" s="157">
        <v>1.5346804647534363E-2</v>
      </c>
      <c r="Q98" s="85">
        <v>9851197240</v>
      </c>
      <c r="R98" s="85">
        <v>4264424650</v>
      </c>
      <c r="S98" s="85">
        <v>5586772590</v>
      </c>
      <c r="T98" s="51">
        <v>0.43288389686125095</v>
      </c>
      <c r="U98" s="49"/>
      <c r="V98" s="26"/>
      <c r="AC98" s="26"/>
    </row>
    <row r="99" spans="2:29">
      <c r="B99" s="26"/>
      <c r="C99" s="26"/>
      <c r="I99" s="26"/>
      <c r="J99" s="26"/>
      <c r="K99" s="49"/>
      <c r="L99" s="205">
        <v>13</v>
      </c>
      <c r="M99" s="28" t="s">
        <v>103</v>
      </c>
      <c r="N99" s="85">
        <v>502220</v>
      </c>
      <c r="O99" s="85">
        <v>7752</v>
      </c>
      <c r="P99" s="157">
        <v>1.5435466528612959E-2</v>
      </c>
      <c r="Q99" s="85">
        <v>17586782260</v>
      </c>
      <c r="R99" s="85">
        <v>7316598990</v>
      </c>
      <c r="S99" s="85">
        <v>10270183270</v>
      </c>
      <c r="T99" s="51">
        <v>0.41602829226134969</v>
      </c>
      <c r="U99" s="49"/>
      <c r="V99" s="26"/>
      <c r="AC99" s="26"/>
    </row>
    <row r="100" spans="2:29">
      <c r="B100" s="26"/>
      <c r="C100" s="26"/>
      <c r="I100" s="26"/>
      <c r="J100" s="26"/>
      <c r="K100" s="49"/>
      <c r="L100" s="205">
        <v>14</v>
      </c>
      <c r="M100" s="28" t="s">
        <v>104</v>
      </c>
      <c r="N100" s="85">
        <v>363087</v>
      </c>
      <c r="O100" s="85">
        <v>5498</v>
      </c>
      <c r="P100" s="157">
        <v>1.5142376345063305E-2</v>
      </c>
      <c r="Q100" s="85">
        <v>12842838260</v>
      </c>
      <c r="R100" s="85">
        <v>5452190810</v>
      </c>
      <c r="S100" s="85">
        <v>7390647450</v>
      </c>
      <c r="T100" s="51">
        <v>0.42453161050709987</v>
      </c>
      <c r="U100" s="49"/>
      <c r="V100" s="26"/>
      <c r="AC100" s="26"/>
    </row>
    <row r="101" spans="2:29">
      <c r="B101" s="26"/>
      <c r="C101" s="26"/>
      <c r="I101" s="26"/>
      <c r="J101" s="26"/>
      <c r="K101" s="49"/>
      <c r="L101" s="205">
        <v>15</v>
      </c>
      <c r="M101" s="28" t="s">
        <v>105</v>
      </c>
      <c r="N101" s="85">
        <v>619783</v>
      </c>
      <c r="O101" s="85">
        <v>9345</v>
      </c>
      <c r="P101" s="157">
        <v>1.5077857895424689E-2</v>
      </c>
      <c r="Q101" s="85">
        <v>20827791970</v>
      </c>
      <c r="R101" s="85">
        <v>9141867520</v>
      </c>
      <c r="S101" s="85">
        <v>11685924450</v>
      </c>
      <c r="T101" s="51">
        <v>0.43892638898870279</v>
      </c>
      <c r="U101" s="49"/>
      <c r="V101" s="26"/>
      <c r="AC101" s="26"/>
    </row>
    <row r="102" spans="2:29">
      <c r="B102" s="26"/>
      <c r="C102" s="26"/>
      <c r="I102" s="26"/>
      <c r="J102" s="26"/>
      <c r="K102" s="49"/>
      <c r="L102" s="205">
        <v>16</v>
      </c>
      <c r="M102" s="28" t="s">
        <v>54</v>
      </c>
      <c r="N102" s="85">
        <v>436099</v>
      </c>
      <c r="O102" s="85">
        <v>5791</v>
      </c>
      <c r="P102" s="157">
        <v>1.3279094884418446E-2</v>
      </c>
      <c r="Q102" s="85">
        <v>13743463880</v>
      </c>
      <c r="R102" s="85">
        <v>5596558760</v>
      </c>
      <c r="S102" s="85">
        <v>8146905120</v>
      </c>
      <c r="T102" s="51">
        <v>0.40721602711411936</v>
      </c>
      <c r="U102" s="49"/>
      <c r="V102" s="26"/>
      <c r="AC102" s="26"/>
    </row>
    <row r="103" spans="2:29">
      <c r="B103" s="26"/>
      <c r="C103" s="26"/>
      <c r="I103" s="26"/>
      <c r="J103" s="26"/>
      <c r="K103" s="49"/>
      <c r="L103" s="205">
        <v>17</v>
      </c>
      <c r="M103" s="28" t="s">
        <v>106</v>
      </c>
      <c r="N103" s="85">
        <v>632144</v>
      </c>
      <c r="O103" s="85">
        <v>9051</v>
      </c>
      <c r="P103" s="157">
        <v>1.4317940216153282E-2</v>
      </c>
      <c r="Q103" s="85">
        <v>20597612790</v>
      </c>
      <c r="R103" s="85">
        <v>8526691150</v>
      </c>
      <c r="S103" s="85">
        <v>12070921640</v>
      </c>
      <c r="T103" s="51">
        <v>0.41396501803061614</v>
      </c>
      <c r="U103" s="49"/>
      <c r="V103" s="26"/>
      <c r="AC103" s="26"/>
    </row>
    <row r="104" spans="2:29">
      <c r="B104" s="26"/>
      <c r="C104" s="26"/>
      <c r="I104" s="26"/>
      <c r="J104" s="26"/>
      <c r="K104" s="49"/>
      <c r="L104" s="205">
        <v>18</v>
      </c>
      <c r="M104" s="28" t="s">
        <v>55</v>
      </c>
      <c r="N104" s="85">
        <v>538826</v>
      </c>
      <c r="O104" s="85">
        <v>8057</v>
      </c>
      <c r="P104" s="157">
        <v>1.4952879037017516E-2</v>
      </c>
      <c r="Q104" s="85">
        <v>18234089680</v>
      </c>
      <c r="R104" s="85">
        <v>7652837310</v>
      </c>
      <c r="S104" s="85">
        <v>10581252370</v>
      </c>
      <c r="T104" s="51">
        <v>0.41969944451869123</v>
      </c>
      <c r="U104" s="49"/>
      <c r="V104" s="26"/>
      <c r="AC104" s="26"/>
    </row>
    <row r="105" spans="2:29">
      <c r="B105" s="26"/>
      <c r="C105" s="26"/>
      <c r="I105" s="26"/>
      <c r="J105" s="26"/>
      <c r="K105" s="49"/>
      <c r="L105" s="205">
        <v>19</v>
      </c>
      <c r="M105" s="28" t="s">
        <v>107</v>
      </c>
      <c r="N105" s="85">
        <v>360020</v>
      </c>
      <c r="O105" s="85">
        <v>5588</v>
      </c>
      <c r="P105" s="157">
        <v>1.5521359924448641E-2</v>
      </c>
      <c r="Q105" s="85">
        <v>12368614240</v>
      </c>
      <c r="R105" s="85">
        <v>5148573610</v>
      </c>
      <c r="S105" s="85">
        <v>7220040630</v>
      </c>
      <c r="T105" s="51">
        <v>0.41626115182326195</v>
      </c>
      <c r="U105" s="49"/>
      <c r="V105" s="26"/>
      <c r="AC105" s="26"/>
    </row>
    <row r="106" spans="2:29">
      <c r="B106" s="26"/>
      <c r="C106" s="26"/>
      <c r="I106" s="26"/>
      <c r="J106" s="26"/>
      <c r="K106" s="49"/>
      <c r="L106" s="205">
        <v>20</v>
      </c>
      <c r="M106" s="28" t="s">
        <v>108</v>
      </c>
      <c r="N106" s="85">
        <v>572021</v>
      </c>
      <c r="O106" s="85">
        <v>8594</v>
      </c>
      <c r="P106" s="157">
        <v>1.5023923946848105E-2</v>
      </c>
      <c r="Q106" s="85">
        <v>18973283900</v>
      </c>
      <c r="R106" s="85">
        <v>8091339110</v>
      </c>
      <c r="S106" s="85">
        <v>10881944790</v>
      </c>
      <c r="T106" s="51">
        <v>0.42645960249400999</v>
      </c>
      <c r="U106" s="49"/>
      <c r="V106" s="26"/>
      <c r="AC106" s="26"/>
    </row>
    <row r="107" spans="2:29">
      <c r="B107" s="26"/>
      <c r="C107" s="26"/>
      <c r="I107" s="26"/>
      <c r="J107" s="26"/>
      <c r="K107" s="49"/>
      <c r="L107" s="205">
        <v>21</v>
      </c>
      <c r="M107" s="28" t="s">
        <v>109</v>
      </c>
      <c r="N107" s="85">
        <v>383056</v>
      </c>
      <c r="O107" s="85">
        <v>5653</v>
      </c>
      <c r="P107" s="157">
        <v>1.4757633348648762E-2</v>
      </c>
      <c r="Q107" s="85">
        <v>12721541840</v>
      </c>
      <c r="R107" s="85">
        <v>5479317940</v>
      </c>
      <c r="S107" s="85">
        <v>7242223900</v>
      </c>
      <c r="T107" s="51">
        <v>0.43071178076634775</v>
      </c>
      <c r="U107" s="49"/>
      <c r="V107" s="26"/>
      <c r="AC107" s="26"/>
    </row>
    <row r="108" spans="2:29">
      <c r="B108" s="26"/>
      <c r="C108" s="26"/>
      <c r="I108" s="26"/>
      <c r="J108" s="26"/>
      <c r="K108" s="49"/>
      <c r="L108" s="205">
        <v>22</v>
      </c>
      <c r="M108" s="28" t="s">
        <v>56</v>
      </c>
      <c r="N108" s="85">
        <v>495085</v>
      </c>
      <c r="O108" s="85">
        <v>7348</v>
      </c>
      <c r="P108" s="157">
        <v>1.4841895836068554E-2</v>
      </c>
      <c r="Q108" s="85">
        <v>16408148840</v>
      </c>
      <c r="R108" s="85">
        <v>7062850890</v>
      </c>
      <c r="S108" s="85">
        <v>9345297950</v>
      </c>
      <c r="T108" s="51">
        <v>0.43044775854190753</v>
      </c>
      <c r="U108" s="49"/>
      <c r="V108" s="26"/>
      <c r="AC108" s="26"/>
    </row>
    <row r="109" spans="2:29">
      <c r="B109" s="26"/>
      <c r="C109" s="26"/>
      <c r="I109" s="26"/>
      <c r="J109" s="26"/>
      <c r="K109" s="49"/>
      <c r="L109" s="205">
        <v>23</v>
      </c>
      <c r="M109" s="28" t="s">
        <v>110</v>
      </c>
      <c r="N109" s="85">
        <v>785034</v>
      </c>
      <c r="O109" s="85">
        <v>11647</v>
      </c>
      <c r="P109" s="157">
        <v>1.4836300083818026E-2</v>
      </c>
      <c r="Q109" s="85">
        <v>26949991440</v>
      </c>
      <c r="R109" s="85">
        <v>11084425850</v>
      </c>
      <c r="S109" s="85">
        <v>15865565590</v>
      </c>
      <c r="T109" s="51">
        <v>0.41129608054524858</v>
      </c>
      <c r="U109" s="49"/>
      <c r="V109" s="26"/>
      <c r="AC109" s="26"/>
    </row>
    <row r="110" spans="2:29">
      <c r="B110" s="26"/>
      <c r="C110" s="26"/>
      <c r="I110" s="26"/>
      <c r="J110" s="26"/>
      <c r="K110" s="49"/>
      <c r="L110" s="205">
        <v>24</v>
      </c>
      <c r="M110" s="28" t="s">
        <v>111</v>
      </c>
      <c r="N110" s="85">
        <v>339831</v>
      </c>
      <c r="O110" s="85">
        <v>4971</v>
      </c>
      <c r="P110" s="157">
        <v>1.4627859141749871E-2</v>
      </c>
      <c r="Q110" s="85">
        <v>11273237610</v>
      </c>
      <c r="R110" s="85">
        <v>4860202530</v>
      </c>
      <c r="S110" s="85">
        <v>6413035080</v>
      </c>
      <c r="T110" s="51">
        <v>0.43112748068830958</v>
      </c>
      <c r="U110" s="49"/>
      <c r="V110" s="26"/>
      <c r="AC110" s="26"/>
    </row>
    <row r="111" spans="2:29">
      <c r="B111" s="26"/>
      <c r="C111" s="26"/>
      <c r="I111" s="26"/>
      <c r="J111" s="26"/>
      <c r="K111" s="49"/>
      <c r="L111" s="205">
        <v>25</v>
      </c>
      <c r="M111" s="28" t="s">
        <v>112</v>
      </c>
      <c r="N111" s="85">
        <v>230175</v>
      </c>
      <c r="O111" s="85">
        <v>3532</v>
      </c>
      <c r="P111" s="157">
        <v>1.5344846312588247E-2</v>
      </c>
      <c r="Q111" s="85">
        <v>7601681850</v>
      </c>
      <c r="R111" s="85">
        <v>3369821320</v>
      </c>
      <c r="S111" s="85">
        <v>4231860530</v>
      </c>
      <c r="T111" s="51">
        <v>0.44329944168868368</v>
      </c>
      <c r="U111" s="49"/>
      <c r="V111" s="26"/>
      <c r="AC111" s="26"/>
    </row>
    <row r="112" spans="2:29">
      <c r="B112" s="26"/>
      <c r="C112" s="26"/>
      <c r="I112" s="26"/>
      <c r="J112" s="26"/>
      <c r="K112" s="49"/>
      <c r="L112" s="205">
        <v>26</v>
      </c>
      <c r="M112" s="28" t="s">
        <v>30</v>
      </c>
      <c r="N112" s="85">
        <v>3139300</v>
      </c>
      <c r="O112" s="85">
        <v>53468</v>
      </c>
      <c r="P112" s="157">
        <v>1.7031822380785527E-2</v>
      </c>
      <c r="Q112" s="85">
        <v>111259870710</v>
      </c>
      <c r="R112" s="85">
        <v>49877030020</v>
      </c>
      <c r="S112" s="85">
        <v>61382840690</v>
      </c>
      <c r="T112" s="51">
        <v>0.44829307909232602</v>
      </c>
      <c r="U112" s="49"/>
      <c r="V112" s="26"/>
      <c r="AC112" s="26"/>
    </row>
    <row r="113" spans="2:29">
      <c r="B113" s="26"/>
      <c r="C113" s="26"/>
      <c r="I113" s="26"/>
      <c r="J113" s="26"/>
      <c r="K113" s="49"/>
      <c r="L113" s="205">
        <v>27</v>
      </c>
      <c r="M113" s="28" t="s">
        <v>31</v>
      </c>
      <c r="N113" s="85">
        <v>507850</v>
      </c>
      <c r="O113" s="85">
        <v>8981</v>
      </c>
      <c r="P113" s="157">
        <v>1.7684355616815989E-2</v>
      </c>
      <c r="Q113" s="85">
        <v>18566171150</v>
      </c>
      <c r="R113" s="85">
        <v>8469542380</v>
      </c>
      <c r="S113" s="85">
        <v>10096628770</v>
      </c>
      <c r="T113" s="51">
        <v>0.45618142327638728</v>
      </c>
      <c r="U113" s="49"/>
      <c r="V113" s="26"/>
      <c r="AC113" s="26"/>
    </row>
    <row r="114" spans="2:29">
      <c r="B114" s="26"/>
      <c r="C114" s="26"/>
      <c r="I114" s="26"/>
      <c r="J114" s="26"/>
      <c r="K114" s="49"/>
      <c r="L114" s="205">
        <v>28</v>
      </c>
      <c r="M114" s="28" t="s">
        <v>32</v>
      </c>
      <c r="N114" s="85">
        <v>411958</v>
      </c>
      <c r="O114" s="85">
        <v>7402</v>
      </c>
      <c r="P114" s="157">
        <v>1.7967851091616135E-2</v>
      </c>
      <c r="Q114" s="85">
        <v>15285611750</v>
      </c>
      <c r="R114" s="85">
        <v>6895042300</v>
      </c>
      <c r="S114" s="85">
        <v>8390569450</v>
      </c>
      <c r="T114" s="51">
        <v>0.4510805594679585</v>
      </c>
      <c r="U114" s="49"/>
      <c r="V114" s="26"/>
      <c r="AC114" s="26"/>
    </row>
    <row r="115" spans="2:29">
      <c r="B115" s="26"/>
      <c r="C115" s="26"/>
      <c r="I115" s="26"/>
      <c r="J115" s="26"/>
      <c r="K115" s="49"/>
      <c r="L115" s="205">
        <v>29</v>
      </c>
      <c r="M115" s="28" t="s">
        <v>33</v>
      </c>
      <c r="N115" s="85">
        <v>356643</v>
      </c>
      <c r="O115" s="85">
        <v>6056</v>
      </c>
      <c r="P115" s="157">
        <v>1.6980566000173843E-2</v>
      </c>
      <c r="Q115" s="85">
        <v>12705690120</v>
      </c>
      <c r="R115" s="85">
        <v>5692629040</v>
      </c>
      <c r="S115" s="85">
        <v>7013061080</v>
      </c>
      <c r="T115" s="51">
        <v>0.44803776782177651</v>
      </c>
      <c r="U115" s="49"/>
      <c r="V115" s="26"/>
      <c r="AC115" s="26"/>
    </row>
    <row r="116" spans="2:29">
      <c r="B116" s="26"/>
      <c r="C116" s="26"/>
      <c r="I116" s="26"/>
      <c r="J116" s="26"/>
      <c r="K116" s="49"/>
      <c r="L116" s="205">
        <v>30</v>
      </c>
      <c r="M116" s="28" t="s">
        <v>34</v>
      </c>
      <c r="N116" s="85">
        <v>507534</v>
      </c>
      <c r="O116" s="85">
        <v>8017</v>
      </c>
      <c r="P116" s="157">
        <v>1.5795986081720635E-2</v>
      </c>
      <c r="Q116" s="85">
        <v>17082711560</v>
      </c>
      <c r="R116" s="85">
        <v>7644604080</v>
      </c>
      <c r="S116" s="85">
        <v>9438107480</v>
      </c>
      <c r="T116" s="51">
        <v>0.44750530693851975</v>
      </c>
      <c r="U116" s="49"/>
      <c r="V116" s="26"/>
      <c r="AC116" s="26"/>
    </row>
    <row r="117" spans="2:29">
      <c r="B117" s="26"/>
      <c r="C117" s="26"/>
      <c r="I117" s="26"/>
      <c r="J117" s="26"/>
      <c r="K117" s="49"/>
      <c r="L117" s="205">
        <v>31</v>
      </c>
      <c r="M117" s="28" t="s">
        <v>35</v>
      </c>
      <c r="N117" s="85">
        <v>640223</v>
      </c>
      <c r="O117" s="85">
        <v>10412</v>
      </c>
      <c r="P117" s="157">
        <v>1.6263083331901542E-2</v>
      </c>
      <c r="Q117" s="85">
        <v>21935580850</v>
      </c>
      <c r="R117" s="85">
        <v>9577161390</v>
      </c>
      <c r="S117" s="85">
        <v>12358419460</v>
      </c>
      <c r="T117" s="51">
        <v>0.43660395662602203</v>
      </c>
      <c r="U117" s="49"/>
      <c r="V117" s="26"/>
      <c r="AC117" s="26"/>
    </row>
    <row r="118" spans="2:29">
      <c r="B118" s="26"/>
      <c r="C118" s="26"/>
      <c r="I118" s="26"/>
      <c r="J118" s="26"/>
      <c r="K118" s="49"/>
      <c r="L118" s="205">
        <v>32</v>
      </c>
      <c r="M118" s="28" t="s">
        <v>36</v>
      </c>
      <c r="N118" s="85">
        <v>567059</v>
      </c>
      <c r="O118" s="85">
        <v>9854</v>
      </c>
      <c r="P118" s="157">
        <v>1.7377380484217692E-2</v>
      </c>
      <c r="Q118" s="85">
        <v>20026222350</v>
      </c>
      <c r="R118" s="85">
        <v>9060687060</v>
      </c>
      <c r="S118" s="85">
        <v>10965535290</v>
      </c>
      <c r="T118" s="51">
        <v>0.45244114949118197</v>
      </c>
      <c r="U118" s="49"/>
      <c r="V118" s="26"/>
      <c r="AC118" s="26"/>
    </row>
    <row r="119" spans="2:29">
      <c r="B119" s="26"/>
      <c r="C119" s="26"/>
      <c r="I119" s="26"/>
      <c r="J119" s="26"/>
      <c r="K119" s="49"/>
      <c r="L119" s="205">
        <v>33</v>
      </c>
      <c r="M119" s="28" t="s">
        <v>37</v>
      </c>
      <c r="N119" s="85">
        <v>148033</v>
      </c>
      <c r="O119" s="85">
        <v>2746</v>
      </c>
      <c r="P119" s="157">
        <v>1.8549917923706201E-2</v>
      </c>
      <c r="Q119" s="85">
        <v>5657882930</v>
      </c>
      <c r="R119" s="85">
        <v>2537363770</v>
      </c>
      <c r="S119" s="85">
        <v>3120519160</v>
      </c>
      <c r="T119" s="51">
        <v>0.4484652300856285</v>
      </c>
      <c r="U119" s="49"/>
      <c r="V119" s="26"/>
      <c r="AC119" s="26"/>
    </row>
    <row r="120" spans="2:29">
      <c r="B120" s="26"/>
      <c r="C120" s="26"/>
      <c r="I120" s="26"/>
      <c r="J120" s="26"/>
      <c r="K120" s="49"/>
      <c r="L120" s="205">
        <v>34</v>
      </c>
      <c r="M120" s="28" t="s">
        <v>38</v>
      </c>
      <c r="N120" s="85">
        <v>659345</v>
      </c>
      <c r="O120" s="85">
        <v>13876</v>
      </c>
      <c r="P120" s="157">
        <v>2.1045128119573212E-2</v>
      </c>
      <c r="Q120" s="85">
        <v>26977282590</v>
      </c>
      <c r="R120" s="85">
        <v>12693644790</v>
      </c>
      <c r="S120" s="85">
        <v>14283637800</v>
      </c>
      <c r="T120" s="51">
        <v>0.47053089011660904</v>
      </c>
      <c r="U120" s="49"/>
      <c r="V120" s="26"/>
      <c r="AC120" s="26"/>
    </row>
    <row r="121" spans="2:29">
      <c r="B121" s="26"/>
      <c r="C121" s="26"/>
      <c r="I121" s="26"/>
      <c r="J121" s="26"/>
      <c r="K121" s="49"/>
      <c r="L121" s="205">
        <v>35</v>
      </c>
      <c r="M121" s="28" t="s">
        <v>1</v>
      </c>
      <c r="N121" s="85">
        <v>1583129</v>
      </c>
      <c r="O121" s="85">
        <v>21936</v>
      </c>
      <c r="P121" s="157">
        <v>1.3856103956152657E-2</v>
      </c>
      <c r="Q121" s="85">
        <v>48343884140</v>
      </c>
      <c r="R121" s="85">
        <v>20797968240</v>
      </c>
      <c r="S121" s="85">
        <v>27545915900</v>
      </c>
      <c r="T121" s="51">
        <v>0.4302088797782726</v>
      </c>
      <c r="U121" s="49"/>
      <c r="V121" s="26"/>
      <c r="AC121" s="26"/>
    </row>
    <row r="122" spans="2:29">
      <c r="B122" s="26"/>
      <c r="C122" s="26"/>
      <c r="I122" s="26"/>
      <c r="J122" s="26"/>
      <c r="K122" s="49"/>
      <c r="L122" s="205">
        <v>36</v>
      </c>
      <c r="M122" s="28" t="s">
        <v>2</v>
      </c>
      <c r="N122" s="85">
        <v>411196</v>
      </c>
      <c r="O122" s="85">
        <v>6074</v>
      </c>
      <c r="P122" s="157">
        <v>1.4771544470276949E-2</v>
      </c>
      <c r="Q122" s="85">
        <v>13200312200</v>
      </c>
      <c r="R122" s="85">
        <v>5872404320</v>
      </c>
      <c r="S122" s="85">
        <v>7327907880</v>
      </c>
      <c r="T122" s="51">
        <v>0.44486859333523943</v>
      </c>
      <c r="U122" s="49"/>
      <c r="V122" s="26"/>
      <c r="AC122" s="26"/>
    </row>
    <row r="123" spans="2:29">
      <c r="B123" s="26"/>
      <c r="C123" s="26"/>
      <c r="I123" s="26"/>
      <c r="J123" s="26"/>
      <c r="K123" s="49"/>
      <c r="L123" s="205">
        <v>37</v>
      </c>
      <c r="M123" s="28" t="s">
        <v>3</v>
      </c>
      <c r="N123" s="85">
        <v>1356532</v>
      </c>
      <c r="O123" s="85">
        <v>18731</v>
      </c>
      <c r="P123" s="157">
        <v>1.380800452919651E-2</v>
      </c>
      <c r="Q123" s="85">
        <v>41575378380</v>
      </c>
      <c r="R123" s="85">
        <v>18180473640</v>
      </c>
      <c r="S123" s="85">
        <v>23394904740</v>
      </c>
      <c r="T123" s="51">
        <v>0.43728943303486056</v>
      </c>
      <c r="U123" s="49"/>
      <c r="V123" s="26"/>
      <c r="AC123" s="26"/>
    </row>
    <row r="124" spans="2:29">
      <c r="B124" s="26"/>
      <c r="C124" s="26"/>
      <c r="I124" s="26"/>
      <c r="J124" s="26"/>
      <c r="K124" s="49"/>
      <c r="L124" s="205">
        <v>38</v>
      </c>
      <c r="M124" s="139" t="s">
        <v>39</v>
      </c>
      <c r="N124" s="85">
        <v>288479</v>
      </c>
      <c r="O124" s="85">
        <v>4169</v>
      </c>
      <c r="P124" s="157">
        <v>1.4451658526270544E-2</v>
      </c>
      <c r="Q124" s="85">
        <v>9177741420</v>
      </c>
      <c r="R124" s="85">
        <v>3937878840</v>
      </c>
      <c r="S124" s="85">
        <v>5239862580</v>
      </c>
      <c r="T124" s="51">
        <v>0.42906840144990704</v>
      </c>
      <c r="U124" s="49"/>
      <c r="V124" s="26"/>
      <c r="AC124" s="26"/>
    </row>
    <row r="125" spans="2:29">
      <c r="B125" s="26"/>
      <c r="C125" s="26"/>
      <c r="I125" s="26"/>
      <c r="J125" s="26"/>
      <c r="K125" s="49"/>
      <c r="L125" s="205">
        <v>39</v>
      </c>
      <c r="M125" s="139" t="s">
        <v>7</v>
      </c>
      <c r="N125" s="85">
        <v>1555798</v>
      </c>
      <c r="O125" s="85">
        <v>22250</v>
      </c>
      <c r="P125" s="157">
        <v>1.430134246219625E-2</v>
      </c>
      <c r="Q125" s="85">
        <v>49237385440</v>
      </c>
      <c r="R125" s="85">
        <v>21296539190</v>
      </c>
      <c r="S125" s="85">
        <v>27940846250</v>
      </c>
      <c r="T125" s="51">
        <v>0.43252782412566704</v>
      </c>
      <c r="U125" s="49"/>
      <c r="V125" s="26"/>
      <c r="AC125" s="26"/>
    </row>
    <row r="126" spans="2:29">
      <c r="B126" s="26"/>
      <c r="C126" s="26"/>
      <c r="I126" s="26"/>
      <c r="J126" s="26"/>
      <c r="K126" s="49"/>
      <c r="L126" s="205">
        <v>40</v>
      </c>
      <c r="M126" s="139" t="s">
        <v>40</v>
      </c>
      <c r="N126" s="85">
        <v>300405</v>
      </c>
      <c r="O126" s="85">
        <v>5601</v>
      </c>
      <c r="P126" s="157">
        <v>1.8644829480201727E-2</v>
      </c>
      <c r="Q126" s="85">
        <v>11897200020</v>
      </c>
      <c r="R126" s="85">
        <v>5242029180</v>
      </c>
      <c r="S126" s="85">
        <v>6655170840</v>
      </c>
      <c r="T126" s="51">
        <v>0.44061032605888728</v>
      </c>
      <c r="U126" s="49"/>
      <c r="V126" s="26"/>
      <c r="AC126" s="26"/>
    </row>
    <row r="127" spans="2:29">
      <c r="B127" s="26"/>
      <c r="C127" s="26"/>
      <c r="I127" s="26"/>
      <c r="J127" s="26"/>
      <c r="K127" s="49"/>
      <c r="L127" s="205">
        <v>41</v>
      </c>
      <c r="M127" s="139" t="s">
        <v>11</v>
      </c>
      <c r="N127" s="85">
        <v>581524</v>
      </c>
      <c r="O127" s="85">
        <v>8586</v>
      </c>
      <c r="P127" s="157">
        <v>1.4764652877611242E-2</v>
      </c>
      <c r="Q127" s="85">
        <v>19707442650</v>
      </c>
      <c r="R127" s="85">
        <v>8544661880</v>
      </c>
      <c r="S127" s="85">
        <v>11162780770</v>
      </c>
      <c r="T127" s="51">
        <v>0.4335753771684831</v>
      </c>
      <c r="U127" s="49"/>
      <c r="V127" s="26"/>
      <c r="AC127" s="26"/>
    </row>
    <row r="128" spans="2:29">
      <c r="B128" s="26"/>
      <c r="C128" s="26"/>
      <c r="I128" s="26"/>
      <c r="J128" s="26"/>
      <c r="K128" s="49"/>
      <c r="L128" s="205">
        <v>42</v>
      </c>
      <c r="M128" s="139" t="s">
        <v>12</v>
      </c>
      <c r="N128" s="85">
        <v>1495642</v>
      </c>
      <c r="O128" s="85">
        <v>22359</v>
      </c>
      <c r="P128" s="157">
        <v>1.4949433086259947E-2</v>
      </c>
      <c r="Q128" s="85">
        <v>49462531630</v>
      </c>
      <c r="R128" s="85">
        <v>21433186960</v>
      </c>
      <c r="S128" s="85">
        <v>28029344670</v>
      </c>
      <c r="T128" s="51">
        <v>0.43332167306617098</v>
      </c>
      <c r="U128" s="49"/>
      <c r="V128" s="26"/>
      <c r="AC128" s="26"/>
    </row>
    <row r="129" spans="2:29">
      <c r="B129" s="26"/>
      <c r="C129" s="26"/>
      <c r="I129" s="26"/>
      <c r="J129" s="26"/>
      <c r="K129" s="49"/>
      <c r="L129" s="205">
        <v>43</v>
      </c>
      <c r="M129" s="139" t="s">
        <v>8</v>
      </c>
      <c r="N129" s="85">
        <v>954142</v>
      </c>
      <c r="O129" s="85">
        <v>15478</v>
      </c>
      <c r="P129" s="157">
        <v>1.6221904077170904E-2</v>
      </c>
      <c r="Q129" s="85">
        <v>32893512890</v>
      </c>
      <c r="R129" s="85">
        <v>14702612920</v>
      </c>
      <c r="S129" s="85">
        <v>18190899970</v>
      </c>
      <c r="T129" s="51">
        <v>0.4469760639177508</v>
      </c>
      <c r="U129" s="49"/>
      <c r="V129" s="26"/>
      <c r="AC129" s="26"/>
    </row>
    <row r="130" spans="2:29">
      <c r="B130" s="26"/>
      <c r="C130" s="26"/>
      <c r="I130" s="26"/>
      <c r="J130" s="26"/>
      <c r="K130" s="49"/>
      <c r="L130" s="205">
        <v>44</v>
      </c>
      <c r="M130" s="139" t="s">
        <v>18</v>
      </c>
      <c r="N130" s="85">
        <v>1058562</v>
      </c>
      <c r="O130" s="85">
        <v>13763</v>
      </c>
      <c r="P130" s="157">
        <v>1.3001600284159077E-2</v>
      </c>
      <c r="Q130" s="85">
        <v>33249291160</v>
      </c>
      <c r="R130" s="85">
        <v>13649647810</v>
      </c>
      <c r="S130" s="85">
        <v>19599643350</v>
      </c>
      <c r="T130" s="51">
        <v>0.4105244753735075</v>
      </c>
      <c r="U130" s="49"/>
      <c r="V130" s="26"/>
      <c r="AC130" s="26"/>
    </row>
    <row r="131" spans="2:29">
      <c r="B131" s="26"/>
      <c r="C131" s="26"/>
      <c r="I131" s="26"/>
      <c r="J131" s="26"/>
      <c r="K131" s="49"/>
      <c r="L131" s="205">
        <v>45</v>
      </c>
      <c r="M131" s="139" t="s">
        <v>41</v>
      </c>
      <c r="N131" s="85">
        <v>359438</v>
      </c>
      <c r="O131" s="85">
        <v>5963</v>
      </c>
      <c r="P131" s="157">
        <v>1.6589787390314879E-2</v>
      </c>
      <c r="Q131" s="85">
        <v>13045804090</v>
      </c>
      <c r="R131" s="85">
        <v>5544541770</v>
      </c>
      <c r="S131" s="85">
        <v>7501262320</v>
      </c>
      <c r="T131" s="51">
        <v>0.42500575140861246</v>
      </c>
      <c r="U131" s="49"/>
      <c r="V131" s="26"/>
      <c r="AC131" s="26"/>
    </row>
    <row r="132" spans="2:29">
      <c r="B132" s="26"/>
      <c r="C132" s="26"/>
      <c r="I132" s="26"/>
      <c r="J132" s="26"/>
      <c r="K132" s="49"/>
      <c r="L132" s="205">
        <v>46</v>
      </c>
      <c r="M132" s="139" t="s">
        <v>21</v>
      </c>
      <c r="N132" s="85">
        <v>418292</v>
      </c>
      <c r="O132" s="85">
        <v>6976</v>
      </c>
      <c r="P132" s="157">
        <v>1.6677345012574948E-2</v>
      </c>
      <c r="Q132" s="85">
        <v>15265380040</v>
      </c>
      <c r="R132" s="85">
        <v>6585138180</v>
      </c>
      <c r="S132" s="85">
        <v>8680241860</v>
      </c>
      <c r="T132" s="51">
        <v>0.43137728394215596</v>
      </c>
      <c r="U132" s="49"/>
      <c r="V132" s="26"/>
      <c r="AC132" s="26"/>
    </row>
    <row r="133" spans="2:29">
      <c r="B133" s="26"/>
      <c r="C133" s="26"/>
      <c r="I133" s="26"/>
      <c r="J133" s="26"/>
      <c r="K133" s="49"/>
      <c r="L133" s="205">
        <v>47</v>
      </c>
      <c r="M133" s="139" t="s">
        <v>13</v>
      </c>
      <c r="N133" s="85">
        <v>922595</v>
      </c>
      <c r="O133" s="85">
        <v>13902</v>
      </c>
      <c r="P133" s="157">
        <v>1.5068366943241618E-2</v>
      </c>
      <c r="Q133" s="85">
        <v>30901646640</v>
      </c>
      <c r="R133" s="85">
        <v>13676130040</v>
      </c>
      <c r="S133" s="85">
        <v>17225516600</v>
      </c>
      <c r="T133" s="51">
        <v>0.44256962094366892</v>
      </c>
      <c r="U133" s="49"/>
      <c r="V133" s="26"/>
      <c r="AC133" s="26"/>
    </row>
    <row r="134" spans="2:29">
      <c r="B134" s="26"/>
      <c r="C134" s="26"/>
      <c r="I134" s="26"/>
      <c r="J134" s="26"/>
      <c r="K134" s="49"/>
      <c r="L134" s="205">
        <v>48</v>
      </c>
      <c r="M134" s="139" t="s">
        <v>22</v>
      </c>
      <c r="N134" s="85">
        <v>517167</v>
      </c>
      <c r="O134" s="85">
        <v>7707</v>
      </c>
      <c r="P134" s="157">
        <v>1.4902342956917204E-2</v>
      </c>
      <c r="Q134" s="85">
        <v>16899774850</v>
      </c>
      <c r="R134" s="85">
        <v>7178654310</v>
      </c>
      <c r="S134" s="85">
        <v>9721120540</v>
      </c>
      <c r="T134" s="51">
        <v>0.4247781034786981</v>
      </c>
      <c r="U134" s="49"/>
      <c r="V134" s="26"/>
      <c r="AC134" s="26"/>
    </row>
    <row r="135" spans="2:29">
      <c r="B135" s="26"/>
      <c r="C135" s="26"/>
      <c r="I135" s="26"/>
      <c r="J135" s="26"/>
      <c r="K135" s="49"/>
      <c r="L135" s="205">
        <v>49</v>
      </c>
      <c r="M135" s="139" t="s">
        <v>23</v>
      </c>
      <c r="N135" s="85">
        <v>536772</v>
      </c>
      <c r="O135" s="85">
        <v>7032</v>
      </c>
      <c r="P135" s="157">
        <v>1.3100534305068074E-2</v>
      </c>
      <c r="Q135" s="85">
        <v>16282776190</v>
      </c>
      <c r="R135" s="85">
        <v>6693426010</v>
      </c>
      <c r="S135" s="85">
        <v>9589350180</v>
      </c>
      <c r="T135" s="51">
        <v>0.41107400432800517</v>
      </c>
      <c r="U135" s="49"/>
      <c r="V135" s="26"/>
      <c r="AC135" s="26"/>
    </row>
    <row r="136" spans="2:29">
      <c r="B136" s="26"/>
      <c r="C136" s="26"/>
      <c r="I136" s="26"/>
      <c r="J136" s="26"/>
      <c r="K136" s="49"/>
      <c r="L136" s="205">
        <v>50</v>
      </c>
      <c r="M136" s="139" t="s">
        <v>14</v>
      </c>
      <c r="N136" s="85">
        <v>398868</v>
      </c>
      <c r="O136" s="85">
        <v>6525</v>
      </c>
      <c r="P136" s="157">
        <v>1.6358795390956405E-2</v>
      </c>
      <c r="Q136" s="85">
        <v>14720595590</v>
      </c>
      <c r="R136" s="85">
        <v>6569673560</v>
      </c>
      <c r="S136" s="85">
        <v>8150922030</v>
      </c>
      <c r="T136" s="51">
        <v>0.44629128759320802</v>
      </c>
      <c r="U136" s="49"/>
      <c r="V136" s="26"/>
      <c r="AC136" s="26"/>
    </row>
    <row r="137" spans="2:29">
      <c r="B137" s="26"/>
      <c r="C137" s="26"/>
      <c r="I137" s="26"/>
      <c r="J137" s="26"/>
      <c r="K137" s="49"/>
      <c r="L137" s="205">
        <v>51</v>
      </c>
      <c r="M137" s="139" t="s">
        <v>42</v>
      </c>
      <c r="N137" s="85">
        <v>559234</v>
      </c>
      <c r="O137" s="85">
        <v>10222</v>
      </c>
      <c r="P137" s="157">
        <v>1.8278573906450608E-2</v>
      </c>
      <c r="Q137" s="85">
        <v>21293498350</v>
      </c>
      <c r="R137" s="85">
        <v>9707339410</v>
      </c>
      <c r="S137" s="85">
        <v>11586158940</v>
      </c>
      <c r="T137" s="51">
        <v>0.45588278874804994</v>
      </c>
      <c r="U137" s="49"/>
      <c r="V137" s="26"/>
      <c r="AC137" s="26"/>
    </row>
    <row r="138" spans="2:29">
      <c r="B138" s="26"/>
      <c r="C138" s="26"/>
      <c r="I138" s="26"/>
      <c r="J138" s="26"/>
      <c r="K138" s="49"/>
      <c r="L138" s="205">
        <v>52</v>
      </c>
      <c r="M138" s="139" t="s">
        <v>4</v>
      </c>
      <c r="N138" s="85">
        <v>501938</v>
      </c>
      <c r="O138" s="85">
        <v>7608</v>
      </c>
      <c r="P138" s="157">
        <v>1.5157250497073343E-2</v>
      </c>
      <c r="Q138" s="85">
        <v>16205064450</v>
      </c>
      <c r="R138" s="85">
        <v>7279119340</v>
      </c>
      <c r="S138" s="85">
        <v>8925945110</v>
      </c>
      <c r="T138" s="51">
        <v>0.4491879290242502</v>
      </c>
      <c r="U138" s="49"/>
      <c r="V138" s="26"/>
      <c r="AC138" s="26"/>
    </row>
    <row r="139" spans="2:29">
      <c r="B139" s="26"/>
      <c r="C139" s="26"/>
      <c r="I139" s="26"/>
      <c r="J139" s="26"/>
      <c r="K139" s="49"/>
      <c r="L139" s="205">
        <v>53</v>
      </c>
      <c r="M139" s="139" t="s">
        <v>19</v>
      </c>
      <c r="N139" s="85">
        <v>299439</v>
      </c>
      <c r="O139" s="85">
        <v>3549</v>
      </c>
      <c r="P139" s="157">
        <v>1.1852163545830704E-2</v>
      </c>
      <c r="Q139" s="85">
        <v>8767519210</v>
      </c>
      <c r="R139" s="85">
        <v>3482252060</v>
      </c>
      <c r="S139" s="85">
        <v>5285267150</v>
      </c>
      <c r="T139" s="51">
        <v>0.3971764391491992</v>
      </c>
      <c r="U139" s="49"/>
      <c r="V139" s="26"/>
      <c r="AC139" s="26"/>
    </row>
    <row r="140" spans="2:29">
      <c r="B140" s="26"/>
      <c r="C140" s="26"/>
      <c r="I140" s="26"/>
      <c r="J140" s="26"/>
      <c r="K140" s="49"/>
      <c r="L140" s="205">
        <v>54</v>
      </c>
      <c r="M140" s="139" t="s">
        <v>24</v>
      </c>
      <c r="N140" s="85">
        <v>464430</v>
      </c>
      <c r="O140" s="85">
        <v>6910</v>
      </c>
      <c r="P140" s="157">
        <v>1.487845315763409E-2</v>
      </c>
      <c r="Q140" s="85">
        <v>15178353360</v>
      </c>
      <c r="R140" s="85">
        <v>6627070760</v>
      </c>
      <c r="S140" s="85">
        <v>8551282600</v>
      </c>
      <c r="T140" s="51">
        <v>0.43661328754306983</v>
      </c>
      <c r="U140" s="49"/>
      <c r="V140" s="26"/>
      <c r="AC140" s="26"/>
    </row>
    <row r="141" spans="2:29">
      <c r="B141" s="26"/>
      <c r="C141" s="26"/>
      <c r="I141" s="26"/>
      <c r="J141" s="26"/>
      <c r="K141" s="49"/>
      <c r="L141" s="205">
        <v>55</v>
      </c>
      <c r="M141" s="139" t="s">
        <v>15</v>
      </c>
      <c r="N141" s="85">
        <v>473657</v>
      </c>
      <c r="O141" s="85">
        <v>7180</v>
      </c>
      <c r="P141" s="157">
        <v>1.5158648557922717E-2</v>
      </c>
      <c r="Q141" s="85">
        <v>15830631600</v>
      </c>
      <c r="R141" s="85">
        <v>6743494840</v>
      </c>
      <c r="S141" s="85">
        <v>9087136760</v>
      </c>
      <c r="T141" s="51">
        <v>0.42597762429137698</v>
      </c>
      <c r="U141" s="49"/>
      <c r="V141" s="26"/>
      <c r="AC141" s="26"/>
    </row>
    <row r="142" spans="2:29">
      <c r="B142" s="26"/>
      <c r="C142" s="26"/>
      <c r="I142" s="26"/>
      <c r="J142" s="26"/>
      <c r="K142" s="49"/>
      <c r="L142" s="205">
        <v>56</v>
      </c>
      <c r="M142" s="139" t="s">
        <v>9</v>
      </c>
      <c r="N142" s="85">
        <v>300009</v>
      </c>
      <c r="O142" s="85">
        <v>4406</v>
      </c>
      <c r="P142" s="157">
        <v>1.4686226079884269E-2</v>
      </c>
      <c r="Q142" s="85">
        <v>9999335970</v>
      </c>
      <c r="R142" s="85">
        <v>4325701790</v>
      </c>
      <c r="S142" s="85">
        <v>5673634180</v>
      </c>
      <c r="T142" s="51">
        <v>0.43259890486507974</v>
      </c>
      <c r="U142" s="49"/>
      <c r="V142" s="26"/>
      <c r="AC142" s="26"/>
    </row>
    <row r="143" spans="2:29">
      <c r="B143" s="26"/>
      <c r="C143" s="26"/>
      <c r="I143" s="26"/>
      <c r="J143" s="26"/>
      <c r="K143" s="49"/>
      <c r="L143" s="205">
        <v>57</v>
      </c>
      <c r="M143" s="139" t="s">
        <v>43</v>
      </c>
      <c r="N143" s="85">
        <v>225487</v>
      </c>
      <c r="O143" s="85">
        <v>3996</v>
      </c>
      <c r="P143" s="157">
        <v>1.7721642489367459E-2</v>
      </c>
      <c r="Q143" s="85">
        <v>8224312980</v>
      </c>
      <c r="R143" s="85">
        <v>3734220600</v>
      </c>
      <c r="S143" s="85">
        <v>4490092380</v>
      </c>
      <c r="T143" s="51">
        <v>0.45404650930490242</v>
      </c>
      <c r="U143" s="49"/>
      <c r="V143" s="26"/>
      <c r="AC143" s="26"/>
    </row>
    <row r="144" spans="2:29">
      <c r="B144" s="26"/>
      <c r="C144" s="26"/>
      <c r="I144" s="26"/>
      <c r="J144" s="26"/>
      <c r="K144" s="49"/>
      <c r="L144" s="205">
        <v>58</v>
      </c>
      <c r="M144" s="139" t="s">
        <v>25</v>
      </c>
      <c r="N144" s="85">
        <v>261119</v>
      </c>
      <c r="O144" s="85">
        <v>3535</v>
      </c>
      <c r="P144" s="157">
        <v>1.3537888855272883E-2</v>
      </c>
      <c r="Q144" s="85">
        <v>8477279700</v>
      </c>
      <c r="R144" s="85">
        <v>3542834930</v>
      </c>
      <c r="S144" s="85">
        <v>4934444770</v>
      </c>
      <c r="T144" s="51">
        <v>0.41792120295382018</v>
      </c>
      <c r="U144" s="49"/>
      <c r="V144" s="26"/>
      <c r="AC144" s="26"/>
    </row>
    <row r="145" spans="2:29">
      <c r="B145" s="26"/>
      <c r="C145" s="26"/>
      <c r="I145" s="26"/>
      <c r="J145" s="26"/>
      <c r="K145" s="49"/>
      <c r="L145" s="205">
        <v>59</v>
      </c>
      <c r="M145" s="139" t="s">
        <v>20</v>
      </c>
      <c r="N145" s="85">
        <v>1862727</v>
      </c>
      <c r="O145" s="85">
        <v>27753</v>
      </c>
      <c r="P145" s="157">
        <v>1.4899123704117672E-2</v>
      </c>
      <c r="Q145" s="85">
        <v>62323975230</v>
      </c>
      <c r="R145" s="85">
        <v>27255748820</v>
      </c>
      <c r="S145" s="85">
        <v>35068226410</v>
      </c>
      <c r="T145" s="51">
        <v>0.43732365786064764</v>
      </c>
      <c r="U145" s="49"/>
      <c r="V145" s="26"/>
      <c r="AC145" s="26"/>
    </row>
    <row r="146" spans="2:29">
      <c r="B146" s="26"/>
      <c r="C146" s="26"/>
      <c r="I146" s="26"/>
      <c r="J146" s="26"/>
      <c r="K146" s="49"/>
      <c r="L146" s="205">
        <v>60</v>
      </c>
      <c r="M146" s="139" t="s">
        <v>44</v>
      </c>
      <c r="N146" s="85">
        <v>215204</v>
      </c>
      <c r="O146" s="85">
        <v>4129</v>
      </c>
      <c r="P146" s="157">
        <v>1.9186446348580882E-2</v>
      </c>
      <c r="Q146" s="85">
        <v>8521564920</v>
      </c>
      <c r="R146" s="85">
        <v>3788361000</v>
      </c>
      <c r="S146" s="85">
        <v>4733203920</v>
      </c>
      <c r="T146" s="51">
        <v>0.44456165452765217</v>
      </c>
      <c r="U146" s="49"/>
      <c r="V146" s="26"/>
      <c r="AC146" s="26"/>
    </row>
    <row r="147" spans="2:29">
      <c r="B147" s="26"/>
      <c r="C147" s="26"/>
      <c r="I147" s="26"/>
      <c r="J147" s="26"/>
      <c r="K147" s="49"/>
      <c r="L147" s="205">
        <v>61</v>
      </c>
      <c r="M147" s="139" t="s">
        <v>16</v>
      </c>
      <c r="N147" s="85">
        <v>207674</v>
      </c>
      <c r="O147" s="85">
        <v>3366</v>
      </c>
      <c r="P147" s="157">
        <v>1.6208095380259444E-2</v>
      </c>
      <c r="Q147" s="85">
        <v>7201313950</v>
      </c>
      <c r="R147" s="85">
        <v>3151192890</v>
      </c>
      <c r="S147" s="85">
        <v>4050121060</v>
      </c>
      <c r="T147" s="51">
        <v>0.4375858227927974</v>
      </c>
      <c r="U147" s="49"/>
      <c r="V147" s="26"/>
      <c r="AC147" s="26"/>
    </row>
    <row r="148" spans="2:29">
      <c r="B148" s="26"/>
      <c r="C148" s="26"/>
      <c r="I148" s="26"/>
      <c r="J148" s="26"/>
      <c r="K148" s="49"/>
      <c r="L148" s="205">
        <v>62</v>
      </c>
      <c r="M148" s="139" t="s">
        <v>17</v>
      </c>
      <c r="N148" s="85">
        <v>305442</v>
      </c>
      <c r="O148" s="85">
        <v>4329</v>
      </c>
      <c r="P148" s="157">
        <v>1.417290352996641E-2</v>
      </c>
      <c r="Q148" s="85">
        <v>9643967500</v>
      </c>
      <c r="R148" s="85">
        <v>4183916210</v>
      </c>
      <c r="S148" s="85">
        <v>5460051290</v>
      </c>
      <c r="T148" s="51">
        <v>0.43383765136081182</v>
      </c>
      <c r="U148" s="49"/>
      <c r="V148" s="26"/>
      <c r="AC148" s="26"/>
    </row>
    <row r="149" spans="2:29">
      <c r="B149" s="26"/>
      <c r="C149" s="26"/>
      <c r="I149" s="26"/>
      <c r="J149" s="26"/>
      <c r="K149" s="49"/>
      <c r="L149" s="205">
        <v>63</v>
      </c>
      <c r="M149" s="139" t="s">
        <v>26</v>
      </c>
      <c r="N149" s="85">
        <v>205819</v>
      </c>
      <c r="O149" s="85">
        <v>3632</v>
      </c>
      <c r="P149" s="157">
        <v>1.7646572959736467E-2</v>
      </c>
      <c r="Q149" s="85">
        <v>7676234180</v>
      </c>
      <c r="R149" s="85">
        <v>3427147600</v>
      </c>
      <c r="S149" s="85">
        <v>4249086580</v>
      </c>
      <c r="T149" s="51">
        <v>0.44646209581896834</v>
      </c>
      <c r="U149" s="49"/>
      <c r="V149" s="26"/>
      <c r="AC149" s="26"/>
    </row>
    <row r="150" spans="2:29">
      <c r="B150" s="26"/>
      <c r="C150" s="26"/>
      <c r="I150" s="26"/>
      <c r="J150" s="26"/>
      <c r="K150" s="49"/>
      <c r="L150" s="205">
        <v>64</v>
      </c>
      <c r="M150" s="139" t="s">
        <v>45</v>
      </c>
      <c r="N150" s="85">
        <v>223849</v>
      </c>
      <c r="O150" s="85">
        <v>3956</v>
      </c>
      <c r="P150" s="157">
        <v>1.7672627530165425E-2</v>
      </c>
      <c r="Q150" s="85">
        <v>8687649910</v>
      </c>
      <c r="R150" s="85">
        <v>3789419890</v>
      </c>
      <c r="S150" s="85">
        <v>4898230020</v>
      </c>
      <c r="T150" s="51">
        <v>0.43618469082624439</v>
      </c>
      <c r="U150" s="49"/>
      <c r="V150" s="26"/>
      <c r="AC150" s="26"/>
    </row>
    <row r="151" spans="2:29">
      <c r="B151" s="26"/>
      <c r="C151" s="26"/>
      <c r="I151" s="26"/>
      <c r="J151" s="26"/>
      <c r="K151" s="49"/>
      <c r="L151" s="205">
        <v>65</v>
      </c>
      <c r="M151" s="139" t="s">
        <v>10</v>
      </c>
      <c r="N151" s="85">
        <v>121578</v>
      </c>
      <c r="O151" s="85">
        <v>1953</v>
      </c>
      <c r="P151" s="157">
        <v>1.6063761535804175E-2</v>
      </c>
      <c r="Q151" s="85">
        <v>3942436580</v>
      </c>
      <c r="R151" s="85">
        <v>1847879460</v>
      </c>
      <c r="S151" s="85">
        <v>2094557120</v>
      </c>
      <c r="T151" s="51">
        <v>0.46871507569057713</v>
      </c>
      <c r="U151" s="49"/>
      <c r="V151" s="26"/>
      <c r="AC151" s="26"/>
    </row>
    <row r="152" spans="2:29">
      <c r="B152" s="26"/>
      <c r="C152" s="26"/>
      <c r="I152" s="26"/>
      <c r="J152" s="26"/>
      <c r="K152" s="49"/>
      <c r="L152" s="205">
        <v>66</v>
      </c>
      <c r="M152" s="139" t="s">
        <v>5</v>
      </c>
      <c r="N152" s="85">
        <v>117980</v>
      </c>
      <c r="O152" s="85">
        <v>1588</v>
      </c>
      <c r="P152" s="157">
        <v>1.3459908459060858E-2</v>
      </c>
      <c r="Q152" s="85">
        <v>3570317290</v>
      </c>
      <c r="R152" s="85">
        <v>1611680230</v>
      </c>
      <c r="S152" s="85">
        <v>1958637060</v>
      </c>
      <c r="T152" s="51">
        <v>0.4514109248816931</v>
      </c>
      <c r="U152" s="49"/>
      <c r="V152" s="26"/>
      <c r="AC152" s="26"/>
    </row>
    <row r="153" spans="2:29">
      <c r="B153" s="26"/>
      <c r="C153" s="26"/>
      <c r="I153" s="26"/>
      <c r="J153" s="26"/>
      <c r="K153" s="49"/>
      <c r="L153" s="205">
        <v>67</v>
      </c>
      <c r="M153" s="139" t="s">
        <v>6</v>
      </c>
      <c r="N153" s="85">
        <v>40056</v>
      </c>
      <c r="O153" s="85">
        <v>1074</v>
      </c>
      <c r="P153" s="157">
        <v>2.6812462552426603E-2</v>
      </c>
      <c r="Q153" s="85">
        <v>1936466720</v>
      </c>
      <c r="R153" s="85">
        <v>1008253630</v>
      </c>
      <c r="S153" s="85">
        <v>928213090</v>
      </c>
      <c r="T153" s="51">
        <v>0.52066664486751413</v>
      </c>
      <c r="U153" s="49"/>
      <c r="V153" s="26"/>
      <c r="AC153" s="26"/>
    </row>
    <row r="154" spans="2:29">
      <c r="B154" s="26"/>
      <c r="C154" s="26"/>
      <c r="I154" s="26"/>
      <c r="J154" s="26"/>
      <c r="K154" s="49"/>
      <c r="L154" s="205">
        <v>68</v>
      </c>
      <c r="M154" s="139" t="s">
        <v>46</v>
      </c>
      <c r="N154" s="85">
        <v>69922</v>
      </c>
      <c r="O154" s="85">
        <v>1193</v>
      </c>
      <c r="P154" s="157">
        <v>1.706186893967564E-2</v>
      </c>
      <c r="Q154" s="85">
        <v>2515275180</v>
      </c>
      <c r="R154" s="85">
        <v>1105427400</v>
      </c>
      <c r="S154" s="85">
        <v>1409847780</v>
      </c>
      <c r="T154" s="51">
        <v>0.43948567090778512</v>
      </c>
      <c r="U154" s="49"/>
      <c r="V154" s="26"/>
      <c r="AC154" s="26"/>
    </row>
    <row r="155" spans="2:29">
      <c r="B155" s="26"/>
      <c r="C155" s="26"/>
      <c r="I155" s="26"/>
      <c r="J155" s="26"/>
      <c r="K155" s="49"/>
      <c r="L155" s="205">
        <v>69</v>
      </c>
      <c r="M155" s="139" t="s">
        <v>47</v>
      </c>
      <c r="N155" s="85">
        <v>165939</v>
      </c>
      <c r="O155" s="85">
        <v>2603</v>
      </c>
      <c r="P155" s="157">
        <v>1.568648720312886E-2</v>
      </c>
      <c r="Q155" s="85">
        <v>5629865190</v>
      </c>
      <c r="R155" s="85">
        <v>2464237000</v>
      </c>
      <c r="S155" s="85">
        <v>3165628190</v>
      </c>
      <c r="T155" s="51">
        <v>0.43770799421220247</v>
      </c>
      <c r="U155" s="49"/>
      <c r="V155" s="26"/>
      <c r="AC155" s="26"/>
    </row>
    <row r="156" spans="2:29">
      <c r="B156" s="26"/>
      <c r="C156" s="26"/>
      <c r="I156" s="26"/>
      <c r="J156" s="26"/>
      <c r="K156" s="49"/>
      <c r="L156" s="205">
        <v>70</v>
      </c>
      <c r="M156" s="139" t="s">
        <v>48</v>
      </c>
      <c r="N156" s="85">
        <v>28573</v>
      </c>
      <c r="O156" s="85">
        <v>471</v>
      </c>
      <c r="P156" s="157">
        <v>1.6484093374864381E-2</v>
      </c>
      <c r="Q156" s="85">
        <v>1007037550</v>
      </c>
      <c r="R156" s="85">
        <v>428347860</v>
      </c>
      <c r="S156" s="85">
        <v>578689690</v>
      </c>
      <c r="T156" s="51">
        <v>0.4253544070923671</v>
      </c>
      <c r="U156" s="49"/>
      <c r="V156" s="26"/>
      <c r="AC156" s="26"/>
    </row>
    <row r="157" spans="2:29">
      <c r="B157" s="26"/>
      <c r="C157" s="26"/>
      <c r="I157" s="26"/>
      <c r="J157" s="26"/>
      <c r="K157" s="49"/>
      <c r="L157" s="205">
        <v>71</v>
      </c>
      <c r="M157" s="139" t="s">
        <v>49</v>
      </c>
      <c r="N157" s="85">
        <v>85672</v>
      </c>
      <c r="O157" s="85">
        <v>1711</v>
      </c>
      <c r="P157" s="157">
        <v>1.9971519282846205E-2</v>
      </c>
      <c r="Q157" s="85">
        <v>3291756940</v>
      </c>
      <c r="R157" s="85">
        <v>1517583120</v>
      </c>
      <c r="S157" s="85">
        <v>1774173820</v>
      </c>
      <c r="T157" s="51">
        <v>0.46102526634302471</v>
      </c>
      <c r="U157" s="49"/>
      <c r="V157" s="26"/>
      <c r="AC157" s="26"/>
    </row>
    <row r="158" spans="2:29">
      <c r="B158" s="26"/>
      <c r="C158" s="26"/>
      <c r="I158" s="26"/>
      <c r="J158" s="26"/>
      <c r="K158" s="49"/>
      <c r="L158" s="205">
        <v>72</v>
      </c>
      <c r="M158" s="139" t="s">
        <v>27</v>
      </c>
      <c r="N158" s="85">
        <v>44717</v>
      </c>
      <c r="O158" s="85">
        <v>738</v>
      </c>
      <c r="P158" s="157">
        <v>1.6503790504729745E-2</v>
      </c>
      <c r="Q158" s="85">
        <v>1579324490</v>
      </c>
      <c r="R158" s="85">
        <v>676062700</v>
      </c>
      <c r="S158" s="85">
        <v>903261790</v>
      </c>
      <c r="T158" s="51">
        <v>0.42807080133354991</v>
      </c>
      <c r="U158" s="49"/>
      <c r="V158" s="26"/>
      <c r="AC158" s="26"/>
    </row>
    <row r="159" spans="2:29">
      <c r="B159" s="26"/>
      <c r="C159" s="26"/>
      <c r="I159" s="26"/>
      <c r="J159" s="26"/>
      <c r="K159" s="49"/>
      <c r="L159" s="205">
        <v>73</v>
      </c>
      <c r="M159" s="139" t="s">
        <v>28</v>
      </c>
      <c r="N159" s="85">
        <v>63833</v>
      </c>
      <c r="O159" s="85">
        <v>956</v>
      </c>
      <c r="P159" s="157">
        <v>1.4976579512164554E-2</v>
      </c>
      <c r="Q159" s="85">
        <v>2238401670</v>
      </c>
      <c r="R159" s="85">
        <v>944801050</v>
      </c>
      <c r="S159" s="85">
        <v>1293600620</v>
      </c>
      <c r="T159" s="51">
        <v>0.4220873593254601</v>
      </c>
      <c r="U159" s="49"/>
      <c r="V159" s="26"/>
      <c r="AC159" s="26"/>
    </row>
    <row r="160" spans="2:29">
      <c r="B160" s="26"/>
      <c r="C160" s="26"/>
      <c r="I160" s="26"/>
      <c r="J160" s="26"/>
      <c r="K160" s="49"/>
      <c r="L160" s="205">
        <v>74</v>
      </c>
      <c r="M160" s="139" t="s">
        <v>202</v>
      </c>
      <c r="N160" s="85">
        <v>27735</v>
      </c>
      <c r="O160" s="85">
        <v>585</v>
      </c>
      <c r="P160" s="157">
        <v>2.1092482422931314E-2</v>
      </c>
      <c r="Q160" s="85">
        <v>1158447360</v>
      </c>
      <c r="R160" s="85">
        <v>549523420</v>
      </c>
      <c r="S160" s="85">
        <v>608923940</v>
      </c>
      <c r="T160" s="51">
        <v>0.47436201158074198</v>
      </c>
      <c r="U160" s="49"/>
      <c r="V160" s="26"/>
      <c r="AC160" s="26"/>
    </row>
    <row r="161" spans="2:29">
      <c r="B161" s="26"/>
      <c r="C161" s="26"/>
      <c r="I161" s="26"/>
      <c r="J161" s="26"/>
      <c r="K161" s="49"/>
      <c r="L161" s="279" t="s">
        <v>0</v>
      </c>
      <c r="M161" s="279"/>
      <c r="N161" s="183">
        <v>32769052</v>
      </c>
      <c r="O161" s="85">
        <v>502905</v>
      </c>
      <c r="P161" s="157">
        <v>1.5346949920919287E-2</v>
      </c>
      <c r="Q161" s="85">
        <v>1105595738010</v>
      </c>
      <c r="R161" s="85">
        <v>481153003770</v>
      </c>
      <c r="S161" s="85">
        <v>624442734240</v>
      </c>
      <c r="T161" s="51">
        <v>0.43519795457609484</v>
      </c>
      <c r="U161" s="49"/>
      <c r="V161" s="26"/>
      <c r="AC161" s="26"/>
    </row>
  </sheetData>
  <mergeCells count="22">
    <mergeCell ref="L161:M161"/>
    <mergeCell ref="F4:F5"/>
    <mergeCell ref="G4:G5"/>
    <mergeCell ref="J4:J5"/>
    <mergeCell ref="B80:C80"/>
    <mergeCell ref="B3:B5"/>
    <mergeCell ref="C3:C5"/>
    <mergeCell ref="D4:D5"/>
    <mergeCell ref="E4:E5"/>
    <mergeCell ref="W4:Y4"/>
    <mergeCell ref="Z4:AB4"/>
    <mergeCell ref="L84:L86"/>
    <mergeCell ref="M84:M86"/>
    <mergeCell ref="N85:N86"/>
    <mergeCell ref="O85:O86"/>
    <mergeCell ref="P85:P86"/>
    <mergeCell ref="Q85:Q86"/>
    <mergeCell ref="T85:T86"/>
    <mergeCell ref="M5:N5"/>
    <mergeCell ref="O5:P5"/>
    <mergeCell ref="L4:Q4"/>
    <mergeCell ref="R4:U4"/>
  </mergeCells>
  <phoneticPr fontId="4"/>
  <pageMargins left="0.51181102362204722" right="0.39370078740157483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2-2.高額レセプトの件数及び医療費</oddHeader>
  </headerFooter>
  <rowBreaks count="1" manualBreakCount="1">
    <brk id="52" max="9" man="1"/>
  </rowBreaks>
  <ignoredErrors>
    <ignoredError sqref="F6 O6:O79 F31" formula="1"/>
    <ignoredError sqref="M6:M79 S6:S79" emptyCellReference="1"/>
    <ignoredError sqref="D31:E31 G31:H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79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9" width="15.375" style="3" customWidth="1"/>
    <col min="10" max="10" width="7.25" style="3" customWidth="1"/>
    <col min="11" max="16384" width="9" style="3"/>
  </cols>
  <sheetData>
    <row r="1" spans="1:10" ht="16.5" customHeight="1">
      <c r="A1" s="26"/>
      <c r="B1" s="137" t="s">
        <v>403</v>
      </c>
      <c r="J1" s="26" t="s">
        <v>462</v>
      </c>
    </row>
    <row r="2" spans="1:10" ht="16.5" customHeight="1">
      <c r="A2" s="26"/>
      <c r="B2" s="137" t="s">
        <v>391</v>
      </c>
      <c r="J2" s="26" t="s">
        <v>391</v>
      </c>
    </row>
    <row r="3" spans="1:10">
      <c r="A3" s="26"/>
      <c r="B3" s="26"/>
    </row>
    <row r="4" spans="1:10">
      <c r="A4" s="26"/>
      <c r="B4" s="26"/>
    </row>
    <row r="5" spans="1:10">
      <c r="A5" s="26"/>
      <c r="B5" s="26"/>
    </row>
    <row r="6" spans="1:10">
      <c r="A6" s="26"/>
      <c r="B6" s="26"/>
    </row>
    <row r="7" spans="1:10">
      <c r="A7" s="26"/>
      <c r="B7" s="26"/>
    </row>
    <row r="8" spans="1:10">
      <c r="A8" s="26"/>
      <c r="B8" s="26"/>
    </row>
    <row r="9" spans="1:10">
      <c r="A9" s="26"/>
      <c r="B9" s="26"/>
    </row>
    <row r="10" spans="1:10">
      <c r="A10" s="26"/>
      <c r="B10" s="26"/>
    </row>
    <row r="11" spans="1:10">
      <c r="A11" s="26"/>
      <c r="B11" s="26"/>
    </row>
    <row r="12" spans="1:10">
      <c r="A12" s="26"/>
      <c r="B12" s="26"/>
    </row>
    <row r="13" spans="1:10">
      <c r="A13" s="26"/>
      <c r="B13" s="26"/>
    </row>
    <row r="14" spans="1:10">
      <c r="A14" s="26"/>
      <c r="B14" s="26"/>
    </row>
    <row r="15" spans="1:10">
      <c r="A15" s="26"/>
      <c r="B15" s="26"/>
    </row>
    <row r="16" spans="1:10">
      <c r="A16" s="26"/>
      <c r="B16" s="26"/>
    </row>
    <row r="17" spans="1:2">
      <c r="A17" s="26"/>
      <c r="B17" s="26"/>
    </row>
    <row r="18" spans="1:2">
      <c r="A18" s="26"/>
      <c r="B18" s="26"/>
    </row>
    <row r="19" spans="1:2">
      <c r="A19" s="26"/>
      <c r="B19" s="26"/>
    </row>
    <row r="20" spans="1:2">
      <c r="A20" s="26"/>
      <c r="B20" s="26"/>
    </row>
    <row r="21" spans="1:2">
      <c r="A21" s="26"/>
      <c r="B21" s="26"/>
    </row>
    <row r="22" spans="1:2">
      <c r="A22" s="26"/>
      <c r="B22" s="26"/>
    </row>
    <row r="23" spans="1:2">
      <c r="A23" s="26"/>
      <c r="B23" s="26"/>
    </row>
    <row r="24" spans="1:2">
      <c r="A24" s="26"/>
      <c r="B24" s="26"/>
    </row>
    <row r="25" spans="1:2">
      <c r="A25" s="26"/>
      <c r="B25" s="26"/>
    </row>
    <row r="26" spans="1:2">
      <c r="A26" s="26"/>
      <c r="B26" s="26"/>
    </row>
    <row r="27" spans="1:2">
      <c r="A27" s="26"/>
      <c r="B27" s="26"/>
    </row>
    <row r="28" spans="1:2">
      <c r="A28" s="26"/>
      <c r="B28" s="26"/>
    </row>
    <row r="29" spans="1:2">
      <c r="A29" s="26"/>
      <c r="B29" s="26"/>
    </row>
    <row r="30" spans="1:2">
      <c r="A30" s="26"/>
      <c r="B30" s="26"/>
    </row>
    <row r="31" spans="1:2">
      <c r="A31" s="26"/>
      <c r="B31" s="26"/>
    </row>
    <row r="32" spans="1:2">
      <c r="A32" s="26"/>
      <c r="B32" s="26"/>
    </row>
    <row r="33" spans="1:2">
      <c r="A33" s="26"/>
      <c r="B33" s="26"/>
    </row>
    <row r="34" spans="1:2">
      <c r="A34" s="26"/>
      <c r="B34" s="26"/>
    </row>
    <row r="35" spans="1:2">
      <c r="A35" s="26"/>
      <c r="B35" s="26"/>
    </row>
    <row r="36" spans="1:2">
      <c r="A36" s="26"/>
      <c r="B36" s="26"/>
    </row>
    <row r="37" spans="1:2">
      <c r="A37" s="26"/>
      <c r="B37" s="26"/>
    </row>
    <row r="38" spans="1:2">
      <c r="A38" s="26"/>
      <c r="B38" s="26"/>
    </row>
    <row r="39" spans="1:2">
      <c r="A39" s="26"/>
      <c r="B39" s="26"/>
    </row>
    <row r="40" spans="1:2">
      <c r="A40" s="26"/>
      <c r="B40" s="26"/>
    </row>
    <row r="41" spans="1:2">
      <c r="A41" s="26"/>
      <c r="B41" s="26"/>
    </row>
    <row r="42" spans="1:2">
      <c r="A42" s="26"/>
      <c r="B42" s="26"/>
    </row>
    <row r="43" spans="1:2">
      <c r="A43" s="26"/>
      <c r="B43" s="26"/>
    </row>
    <row r="44" spans="1:2">
      <c r="A44" s="26"/>
      <c r="B44" s="26"/>
    </row>
    <row r="45" spans="1:2">
      <c r="A45" s="26"/>
      <c r="B45" s="26"/>
    </row>
    <row r="46" spans="1:2">
      <c r="A46" s="26"/>
      <c r="B46" s="26"/>
    </row>
    <row r="47" spans="1:2">
      <c r="A47" s="26"/>
      <c r="B47" s="26"/>
    </row>
    <row r="48" spans="1:2">
      <c r="A48" s="26"/>
      <c r="B48" s="26"/>
    </row>
    <row r="49" spans="1:2">
      <c r="A49" s="26"/>
      <c r="B49" s="26"/>
    </row>
    <row r="50" spans="1:2">
      <c r="A50" s="26"/>
      <c r="B50" s="26"/>
    </row>
    <row r="51" spans="1:2">
      <c r="A51" s="26"/>
      <c r="B51" s="26"/>
    </row>
    <row r="52" spans="1:2">
      <c r="A52" s="26"/>
      <c r="B52" s="26"/>
    </row>
    <row r="53" spans="1:2">
      <c r="A53" s="26"/>
      <c r="B53" s="26"/>
    </row>
    <row r="54" spans="1:2">
      <c r="A54" s="26"/>
      <c r="B54" s="26"/>
    </row>
    <row r="55" spans="1:2">
      <c r="A55" s="26"/>
      <c r="B55" s="26"/>
    </row>
    <row r="56" spans="1:2">
      <c r="A56" s="26"/>
      <c r="B56" s="26"/>
    </row>
    <row r="57" spans="1:2">
      <c r="A57" s="26"/>
      <c r="B57" s="26"/>
    </row>
    <row r="58" spans="1:2">
      <c r="A58" s="26"/>
      <c r="B58" s="26"/>
    </row>
    <row r="59" spans="1:2">
      <c r="A59" s="26"/>
      <c r="B59" s="26"/>
    </row>
    <row r="60" spans="1:2">
      <c r="A60" s="26"/>
      <c r="B60" s="26"/>
    </row>
    <row r="61" spans="1:2">
      <c r="A61" s="26"/>
      <c r="B61" s="26"/>
    </row>
    <row r="62" spans="1:2">
      <c r="A62" s="26"/>
      <c r="B62" s="26"/>
    </row>
    <row r="63" spans="1:2">
      <c r="A63" s="26"/>
      <c r="B63" s="26"/>
    </row>
    <row r="64" spans="1:2">
      <c r="A64" s="26"/>
      <c r="B64" s="26"/>
    </row>
    <row r="65" spans="1:2">
      <c r="A65" s="26"/>
      <c r="B65" s="26"/>
    </row>
    <row r="66" spans="1:2">
      <c r="A66" s="26"/>
      <c r="B66" s="26"/>
    </row>
    <row r="67" spans="1:2">
      <c r="A67" s="26"/>
      <c r="B67" s="26"/>
    </row>
    <row r="68" spans="1:2">
      <c r="A68" s="26"/>
      <c r="B68" s="26"/>
    </row>
    <row r="69" spans="1:2">
      <c r="A69" s="26"/>
      <c r="B69" s="26"/>
    </row>
    <row r="70" spans="1:2">
      <c r="A70" s="26"/>
      <c r="B70" s="26"/>
    </row>
    <row r="71" spans="1:2">
      <c r="A71" s="26"/>
      <c r="B71" s="26"/>
    </row>
    <row r="72" spans="1:2">
      <c r="A72" s="26"/>
      <c r="B72" s="26"/>
    </row>
    <row r="73" spans="1:2">
      <c r="A73" s="26"/>
      <c r="B73" s="26"/>
    </row>
    <row r="74" spans="1:2">
      <c r="A74" s="26"/>
      <c r="B74" s="26"/>
    </row>
    <row r="75" spans="1:2">
      <c r="A75" s="26"/>
      <c r="B75" s="26"/>
    </row>
    <row r="76" spans="1:2">
      <c r="A76" s="26"/>
      <c r="B76" s="26"/>
    </row>
    <row r="77" spans="1:2">
      <c r="A77" s="137"/>
      <c r="B77" s="26"/>
    </row>
    <row r="78" spans="1:2" ht="16.5" customHeight="1">
      <c r="A78" s="137"/>
    </row>
    <row r="79" spans="1:2" ht="16.5" customHeight="1">
      <c r="A79" s="137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2-2.高額レセプトの件数及び医療費</oddHeader>
  </headerFooter>
  <rowBreaks count="1" manualBreakCount="1">
    <brk id="77" max="2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17" customWidth="1"/>
    <col min="2" max="2" width="2.125" style="17" customWidth="1"/>
    <col min="3" max="3" width="8.375" style="17" customWidth="1"/>
    <col min="4" max="4" width="11.625" style="17" customWidth="1"/>
    <col min="5" max="5" width="5.5" style="17" bestFit="1" customWidth="1"/>
    <col min="6" max="6" width="11.625" style="17" customWidth="1"/>
    <col min="7" max="7" width="5.5" style="17" customWidth="1"/>
    <col min="8" max="15" width="8.875" style="17" customWidth="1"/>
    <col min="16" max="16384" width="9" style="3"/>
  </cols>
  <sheetData>
    <row r="1" spans="1:15" ht="16.5" customHeight="1">
      <c r="A1" s="49"/>
      <c r="B1" s="49" t="s">
        <v>402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6.5" customHeight="1">
      <c r="A2" s="49"/>
      <c r="B2" s="49" t="s">
        <v>392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3.5" customHeight="1">
      <c r="A4" s="49"/>
      <c r="B4" s="206"/>
      <c r="C4" s="207"/>
      <c r="D4" s="207"/>
      <c r="E4" s="207"/>
      <c r="F4" s="207"/>
      <c r="G4" s="208"/>
      <c r="H4" s="49"/>
      <c r="I4" s="49"/>
      <c r="J4" s="49"/>
      <c r="K4" s="49"/>
      <c r="L4" s="49"/>
      <c r="M4" s="49"/>
      <c r="N4" s="49"/>
      <c r="O4" s="49"/>
    </row>
    <row r="5" spans="1:15" ht="13.5" customHeight="1">
      <c r="A5" s="49"/>
      <c r="B5" s="209"/>
      <c r="C5" s="94"/>
      <c r="D5" s="210">
        <v>2.2399999999999996E-2</v>
      </c>
      <c r="E5" s="211" t="s">
        <v>1087</v>
      </c>
      <c r="F5" s="212">
        <v>2.5000000000000001E-2</v>
      </c>
      <c r="G5" s="213" t="s">
        <v>1088</v>
      </c>
      <c r="H5" s="49"/>
      <c r="I5" s="49"/>
      <c r="J5" s="49"/>
      <c r="K5" s="49"/>
      <c r="L5" s="49"/>
      <c r="M5" s="49"/>
      <c r="N5" s="49"/>
      <c r="O5" s="49"/>
    </row>
    <row r="6" spans="1:15">
      <c r="A6" s="49"/>
      <c r="B6" s="209"/>
      <c r="C6" s="49"/>
      <c r="D6" s="214"/>
      <c r="E6" s="211"/>
      <c r="F6" s="215"/>
      <c r="G6" s="213"/>
      <c r="H6" s="49"/>
      <c r="I6" s="49"/>
      <c r="J6" s="49"/>
      <c r="K6" s="49"/>
      <c r="L6" s="49"/>
      <c r="M6" s="49"/>
      <c r="N6" s="49"/>
      <c r="O6" s="49"/>
    </row>
    <row r="7" spans="1:15">
      <c r="A7" s="49"/>
      <c r="B7" s="209"/>
      <c r="C7" s="95"/>
      <c r="D7" s="210">
        <v>1.9799999999999998E-2</v>
      </c>
      <c r="E7" s="211" t="s">
        <v>1087</v>
      </c>
      <c r="F7" s="212">
        <v>2.2399999999999996E-2</v>
      </c>
      <c r="G7" s="213" t="s">
        <v>1089</v>
      </c>
      <c r="H7" s="49"/>
      <c r="I7" s="49"/>
      <c r="J7" s="49"/>
      <c r="K7" s="49"/>
      <c r="L7" s="49"/>
      <c r="M7" s="49"/>
      <c r="N7" s="49"/>
      <c r="O7" s="49"/>
    </row>
    <row r="8" spans="1:15">
      <c r="A8" s="49"/>
      <c r="B8" s="209"/>
      <c r="C8" s="49"/>
      <c r="D8" s="214"/>
      <c r="E8" s="211"/>
      <c r="F8" s="215"/>
      <c r="G8" s="213"/>
      <c r="H8" s="49"/>
      <c r="I8" s="49"/>
      <c r="J8" s="49"/>
      <c r="K8" s="49"/>
      <c r="L8" s="49"/>
      <c r="M8" s="49"/>
      <c r="N8" s="49"/>
      <c r="O8" s="49"/>
    </row>
    <row r="9" spans="1:15">
      <c r="A9" s="49"/>
      <c r="B9" s="209"/>
      <c r="C9" s="96"/>
      <c r="D9" s="210">
        <v>1.72E-2</v>
      </c>
      <c r="E9" s="211" t="s">
        <v>1087</v>
      </c>
      <c r="F9" s="212">
        <v>1.9799999999999998E-2</v>
      </c>
      <c r="G9" s="213" t="s">
        <v>1089</v>
      </c>
      <c r="H9" s="49"/>
      <c r="I9" s="49"/>
      <c r="J9" s="49"/>
      <c r="K9" s="49"/>
      <c r="L9" s="49"/>
      <c r="M9" s="49"/>
      <c r="N9" s="49"/>
      <c r="O9" s="49"/>
    </row>
    <row r="10" spans="1:15">
      <c r="A10" s="49"/>
      <c r="B10" s="209"/>
      <c r="C10" s="49"/>
      <c r="D10" s="214"/>
      <c r="E10" s="211"/>
      <c r="F10" s="215"/>
      <c r="G10" s="213"/>
      <c r="H10" s="49"/>
      <c r="I10" s="49"/>
      <c r="J10" s="49"/>
      <c r="K10" s="49"/>
      <c r="L10" s="49"/>
      <c r="M10" s="49"/>
      <c r="N10" s="49"/>
      <c r="O10" s="49"/>
    </row>
    <row r="11" spans="1:15">
      <c r="A11" s="49"/>
      <c r="B11" s="209"/>
      <c r="C11" s="97"/>
      <c r="D11" s="210">
        <v>1.46E-2</v>
      </c>
      <c r="E11" s="211" t="s">
        <v>1087</v>
      </c>
      <c r="F11" s="212">
        <v>1.72E-2</v>
      </c>
      <c r="G11" s="213" t="s">
        <v>1089</v>
      </c>
      <c r="H11" s="49"/>
      <c r="I11" s="49"/>
      <c r="J11" s="49"/>
      <c r="K11" s="49"/>
      <c r="L11" s="49"/>
      <c r="M11" s="49"/>
      <c r="N11" s="49"/>
      <c r="O11" s="49"/>
    </row>
    <row r="12" spans="1:15">
      <c r="A12" s="49"/>
      <c r="B12" s="209"/>
      <c r="C12" s="49"/>
      <c r="D12" s="214"/>
      <c r="E12" s="211"/>
      <c r="F12" s="215"/>
      <c r="G12" s="213"/>
      <c r="H12" s="49"/>
      <c r="I12" s="49"/>
      <c r="J12" s="49"/>
      <c r="K12" s="49"/>
      <c r="L12" s="49"/>
      <c r="M12" s="49"/>
      <c r="N12" s="49"/>
      <c r="O12" s="49"/>
    </row>
    <row r="13" spans="1:15">
      <c r="A13" s="49"/>
      <c r="B13" s="209"/>
      <c r="C13" s="98"/>
      <c r="D13" s="210">
        <v>1.2E-2</v>
      </c>
      <c r="E13" s="211" t="s">
        <v>1087</v>
      </c>
      <c r="F13" s="212">
        <v>1.46E-2</v>
      </c>
      <c r="G13" s="213" t="s">
        <v>1089</v>
      </c>
      <c r="H13" s="49"/>
      <c r="I13" s="49"/>
      <c r="J13" s="49"/>
      <c r="K13" s="49"/>
      <c r="L13" s="49"/>
      <c r="M13" s="49"/>
      <c r="N13" s="49"/>
      <c r="O13" s="49"/>
    </row>
    <row r="14" spans="1:15">
      <c r="A14" s="49"/>
      <c r="B14" s="216"/>
      <c r="C14" s="217"/>
      <c r="D14" s="217"/>
      <c r="E14" s="217"/>
      <c r="F14" s="217"/>
      <c r="G14" s="218"/>
      <c r="H14" s="49"/>
      <c r="I14" s="49"/>
      <c r="J14" s="49"/>
      <c r="K14" s="49"/>
      <c r="L14" s="49"/>
      <c r="M14" s="49"/>
      <c r="N14" s="49"/>
      <c r="O14" s="49"/>
    </row>
    <row r="15" spans="1: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>
      <c r="A16" s="49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</row>
    <row r="17" spans="1:15">
      <c r="A17" s="49"/>
      <c r="B17" s="20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19"/>
    </row>
    <row r="18" spans="1:15">
      <c r="A18" s="49"/>
      <c r="B18" s="20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19"/>
    </row>
    <row r="19" spans="1:15">
      <c r="A19" s="49"/>
      <c r="B19" s="20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19"/>
    </row>
    <row r="20" spans="1:15">
      <c r="A20" s="49"/>
      <c r="B20" s="20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19"/>
    </row>
    <row r="21" spans="1:15">
      <c r="A21" s="49"/>
      <c r="B21" s="20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19"/>
    </row>
    <row r="22" spans="1:15">
      <c r="A22" s="49"/>
      <c r="B22" s="20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19"/>
    </row>
    <row r="23" spans="1:15">
      <c r="A23" s="49"/>
      <c r="B23" s="20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19"/>
    </row>
    <row r="24" spans="1:15">
      <c r="A24" s="49"/>
      <c r="B24" s="20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19"/>
    </row>
    <row r="25" spans="1:15">
      <c r="A25" s="49"/>
      <c r="B25" s="20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19"/>
    </row>
    <row r="26" spans="1:15">
      <c r="A26" s="49"/>
      <c r="B26" s="20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19"/>
    </row>
    <row r="27" spans="1:15">
      <c r="A27" s="49"/>
      <c r="B27" s="20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19"/>
    </row>
    <row r="28" spans="1:15">
      <c r="A28" s="49"/>
      <c r="B28" s="20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9"/>
    </row>
    <row r="29" spans="1:15">
      <c r="A29" s="49"/>
      <c r="B29" s="20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19"/>
    </row>
    <row r="30" spans="1:15">
      <c r="A30" s="49"/>
      <c r="B30" s="20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19"/>
    </row>
    <row r="31" spans="1:15">
      <c r="A31" s="49"/>
      <c r="B31" s="20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19"/>
    </row>
    <row r="32" spans="1:15">
      <c r="A32" s="49"/>
      <c r="B32" s="20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19"/>
    </row>
    <row r="33" spans="1:15">
      <c r="A33" s="49"/>
      <c r="B33" s="20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19"/>
    </row>
    <row r="34" spans="1:15">
      <c r="A34" s="49"/>
      <c r="B34" s="20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19"/>
    </row>
    <row r="35" spans="1:15">
      <c r="A35" s="49"/>
      <c r="B35" s="20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19"/>
    </row>
    <row r="36" spans="1:15">
      <c r="A36" s="49"/>
      <c r="B36" s="20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19"/>
    </row>
    <row r="37" spans="1:15">
      <c r="A37" s="49"/>
      <c r="B37" s="20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19"/>
    </row>
    <row r="38" spans="1:15">
      <c r="A38" s="49"/>
      <c r="B38" s="20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19"/>
    </row>
    <row r="39" spans="1:15">
      <c r="A39" s="49"/>
      <c r="B39" s="20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19"/>
    </row>
    <row r="40" spans="1:15">
      <c r="A40" s="49"/>
      <c r="B40" s="20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19"/>
    </row>
    <row r="41" spans="1:15">
      <c r="A41" s="49"/>
      <c r="B41" s="20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19"/>
    </row>
    <row r="42" spans="1:15">
      <c r="A42" s="49"/>
      <c r="B42" s="20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19"/>
    </row>
    <row r="43" spans="1:15">
      <c r="A43" s="49"/>
      <c r="B43" s="20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19"/>
    </row>
    <row r="44" spans="1:15">
      <c r="A44" s="49"/>
      <c r="B44" s="20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19"/>
    </row>
    <row r="45" spans="1:15">
      <c r="A45" s="49"/>
      <c r="B45" s="20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19"/>
    </row>
    <row r="46" spans="1:15">
      <c r="A46" s="49"/>
      <c r="B46" s="20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219"/>
    </row>
    <row r="47" spans="1:15">
      <c r="A47" s="49"/>
      <c r="B47" s="20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19"/>
    </row>
    <row r="48" spans="1:15">
      <c r="A48" s="49"/>
      <c r="B48" s="20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219"/>
    </row>
    <row r="49" spans="1:15">
      <c r="A49" s="49"/>
      <c r="B49" s="20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219"/>
    </row>
    <row r="50" spans="1:15">
      <c r="A50" s="49"/>
      <c r="B50" s="20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19"/>
    </row>
    <row r="51" spans="1:15">
      <c r="A51" s="49"/>
      <c r="B51" s="20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219"/>
    </row>
    <row r="52" spans="1:15">
      <c r="A52" s="49"/>
      <c r="B52" s="20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219"/>
    </row>
    <row r="53" spans="1:15">
      <c r="A53" s="49"/>
      <c r="B53" s="20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219"/>
    </row>
    <row r="54" spans="1:15">
      <c r="A54" s="49"/>
      <c r="B54" s="20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219"/>
    </row>
    <row r="55" spans="1:15">
      <c r="A55" s="49"/>
      <c r="B55" s="20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219"/>
    </row>
    <row r="56" spans="1:15">
      <c r="A56" s="49"/>
      <c r="B56" s="20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19"/>
    </row>
    <row r="57" spans="1:15">
      <c r="A57" s="49"/>
      <c r="B57" s="20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219"/>
    </row>
    <row r="58" spans="1:15">
      <c r="A58" s="49"/>
      <c r="B58" s="20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19"/>
    </row>
    <row r="59" spans="1:15">
      <c r="A59" s="49"/>
      <c r="B59" s="20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219"/>
    </row>
    <row r="60" spans="1:15">
      <c r="A60" s="49"/>
      <c r="B60" s="20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219"/>
    </row>
    <row r="61" spans="1:15">
      <c r="A61" s="49"/>
      <c r="B61" s="20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19"/>
    </row>
    <row r="62" spans="1:15">
      <c r="A62" s="49"/>
      <c r="B62" s="20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219"/>
    </row>
    <row r="63" spans="1:15">
      <c r="A63" s="49"/>
      <c r="B63" s="20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19"/>
    </row>
    <row r="64" spans="1:15">
      <c r="A64" s="49"/>
      <c r="B64" s="20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219"/>
    </row>
    <row r="65" spans="1:15">
      <c r="A65" s="49"/>
      <c r="B65" s="20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219"/>
    </row>
    <row r="66" spans="1:15">
      <c r="A66" s="49"/>
      <c r="B66" s="20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19"/>
    </row>
    <row r="67" spans="1:15">
      <c r="A67" s="49"/>
      <c r="B67" s="20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219"/>
    </row>
    <row r="68" spans="1:15">
      <c r="A68" s="49"/>
      <c r="B68" s="20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219"/>
    </row>
    <row r="69" spans="1:15">
      <c r="A69" s="49"/>
      <c r="B69" s="20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219"/>
    </row>
    <row r="70" spans="1:15">
      <c r="A70" s="49"/>
      <c r="B70" s="20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219"/>
    </row>
    <row r="71" spans="1:15">
      <c r="A71" s="49"/>
      <c r="B71" s="20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219"/>
    </row>
    <row r="72" spans="1:15">
      <c r="A72" s="49"/>
      <c r="B72" s="20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219"/>
    </row>
    <row r="73" spans="1:15">
      <c r="A73" s="49"/>
      <c r="B73" s="20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219"/>
    </row>
    <row r="74" spans="1:15">
      <c r="A74" s="49"/>
      <c r="B74" s="20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219"/>
    </row>
    <row r="75" spans="1:15">
      <c r="A75" s="49"/>
      <c r="B75" s="20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219"/>
    </row>
    <row r="76" spans="1:15">
      <c r="A76" s="49"/>
      <c r="B76" s="20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219"/>
    </row>
    <row r="77" spans="1:15">
      <c r="A77" s="49"/>
      <c r="B77" s="20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219"/>
    </row>
    <row r="78" spans="1:15">
      <c r="A78" s="49"/>
      <c r="B78" s="20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219"/>
    </row>
    <row r="79" spans="1:15">
      <c r="A79" s="49"/>
      <c r="B79" s="20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219"/>
    </row>
    <row r="80" spans="1:15">
      <c r="A80" s="49"/>
      <c r="B80" s="20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219"/>
    </row>
    <row r="81" spans="1:15">
      <c r="A81" s="49"/>
      <c r="B81" s="20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219"/>
    </row>
    <row r="82" spans="1:15">
      <c r="A82" s="49"/>
      <c r="B82" s="20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219"/>
    </row>
    <row r="83" spans="1:15">
      <c r="A83" s="49"/>
      <c r="B83" s="20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219"/>
    </row>
    <row r="84" spans="1:15">
      <c r="A84" s="49"/>
      <c r="B84" s="216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20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2-2.高額レセプトの件数及び医療費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79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9" width="15.375" style="3" customWidth="1"/>
    <col min="10" max="10" width="6.5" style="3" customWidth="1"/>
    <col min="11" max="16384" width="9" style="3"/>
  </cols>
  <sheetData>
    <row r="1" spans="1:10" ht="16.5" customHeight="1">
      <c r="A1" s="26"/>
      <c r="B1" s="137" t="s">
        <v>401</v>
      </c>
      <c r="J1" s="26" t="s">
        <v>463</v>
      </c>
    </row>
    <row r="2" spans="1:10" ht="16.5" customHeight="1">
      <c r="A2" s="26"/>
      <c r="B2" s="137" t="s">
        <v>391</v>
      </c>
      <c r="J2" s="26" t="s">
        <v>391</v>
      </c>
    </row>
    <row r="3" spans="1:10">
      <c r="A3" s="26"/>
      <c r="B3" s="26"/>
    </row>
    <row r="4" spans="1:10">
      <c r="A4" s="26"/>
      <c r="B4" s="26"/>
    </row>
    <row r="5" spans="1:10">
      <c r="A5" s="26"/>
      <c r="B5" s="26"/>
    </row>
    <row r="6" spans="1:10">
      <c r="A6" s="26"/>
      <c r="B6" s="26"/>
    </row>
    <row r="7" spans="1:10">
      <c r="A7" s="26"/>
      <c r="B7" s="26"/>
    </row>
    <row r="8" spans="1:10">
      <c r="A8" s="26"/>
      <c r="B8" s="26"/>
    </row>
    <row r="9" spans="1:10">
      <c r="A9" s="26"/>
      <c r="B9" s="26"/>
    </row>
    <row r="10" spans="1:10">
      <c r="A10" s="26"/>
      <c r="B10" s="26"/>
    </row>
    <row r="11" spans="1:10">
      <c r="A11" s="26"/>
      <c r="B11" s="26"/>
    </row>
    <row r="12" spans="1:10">
      <c r="A12" s="26"/>
      <c r="B12" s="26"/>
    </row>
    <row r="13" spans="1:10">
      <c r="A13" s="26"/>
      <c r="B13" s="26"/>
    </row>
    <row r="14" spans="1:10">
      <c r="A14" s="26"/>
      <c r="B14" s="26"/>
    </row>
    <row r="15" spans="1:10">
      <c r="A15" s="26"/>
      <c r="B15" s="26"/>
    </row>
    <row r="16" spans="1:10">
      <c r="A16" s="26"/>
      <c r="B16" s="26"/>
    </row>
    <row r="17" spans="1:2">
      <c r="A17" s="26"/>
      <c r="B17" s="26"/>
    </row>
    <row r="18" spans="1:2">
      <c r="A18" s="26"/>
      <c r="B18" s="26"/>
    </row>
    <row r="19" spans="1:2">
      <c r="A19" s="26"/>
      <c r="B19" s="26"/>
    </row>
    <row r="20" spans="1:2">
      <c r="A20" s="26"/>
      <c r="B20" s="26"/>
    </row>
    <row r="21" spans="1:2">
      <c r="A21" s="26"/>
      <c r="B21" s="26"/>
    </row>
    <row r="22" spans="1:2">
      <c r="A22" s="26"/>
      <c r="B22" s="26"/>
    </row>
    <row r="23" spans="1:2">
      <c r="A23" s="26"/>
      <c r="B23" s="26"/>
    </row>
    <row r="24" spans="1:2">
      <c r="A24" s="26"/>
      <c r="B24" s="26"/>
    </row>
    <row r="25" spans="1:2">
      <c r="A25" s="26"/>
      <c r="B25" s="26"/>
    </row>
    <row r="26" spans="1:2">
      <c r="A26" s="26"/>
      <c r="B26" s="26"/>
    </row>
    <row r="27" spans="1:2">
      <c r="A27" s="26"/>
      <c r="B27" s="26"/>
    </row>
    <row r="28" spans="1:2">
      <c r="A28" s="26"/>
      <c r="B28" s="26"/>
    </row>
    <row r="29" spans="1:2">
      <c r="A29" s="26"/>
      <c r="B29" s="26"/>
    </row>
    <row r="30" spans="1:2">
      <c r="A30" s="26"/>
      <c r="B30" s="26"/>
    </row>
    <row r="31" spans="1:2">
      <c r="A31" s="26"/>
      <c r="B31" s="26"/>
    </row>
    <row r="32" spans="1:2">
      <c r="A32" s="26"/>
      <c r="B32" s="26"/>
    </row>
    <row r="33" spans="1:2">
      <c r="A33" s="26"/>
      <c r="B33" s="26"/>
    </row>
    <row r="34" spans="1:2">
      <c r="A34" s="26"/>
      <c r="B34" s="26"/>
    </row>
    <row r="35" spans="1:2">
      <c r="A35" s="26"/>
      <c r="B35" s="26"/>
    </row>
    <row r="36" spans="1:2">
      <c r="A36" s="26"/>
      <c r="B36" s="26"/>
    </row>
    <row r="37" spans="1:2">
      <c r="A37" s="26"/>
      <c r="B37" s="26"/>
    </row>
    <row r="38" spans="1:2">
      <c r="A38" s="26"/>
      <c r="B38" s="26"/>
    </row>
    <row r="39" spans="1:2">
      <c r="A39" s="26"/>
      <c r="B39" s="26"/>
    </row>
    <row r="40" spans="1:2">
      <c r="A40" s="26"/>
      <c r="B40" s="26"/>
    </row>
    <row r="41" spans="1:2">
      <c r="A41" s="26"/>
      <c r="B41" s="26"/>
    </row>
    <row r="42" spans="1:2">
      <c r="A42" s="26"/>
      <c r="B42" s="26"/>
    </row>
    <row r="43" spans="1:2">
      <c r="A43" s="26"/>
      <c r="B43" s="26"/>
    </row>
    <row r="44" spans="1:2">
      <c r="A44" s="26"/>
      <c r="B44" s="26"/>
    </row>
    <row r="45" spans="1:2">
      <c r="A45" s="26"/>
      <c r="B45" s="26"/>
    </row>
    <row r="46" spans="1:2">
      <c r="A46" s="26"/>
      <c r="B46" s="26"/>
    </row>
    <row r="47" spans="1:2">
      <c r="A47" s="26"/>
      <c r="B47" s="26"/>
    </row>
    <row r="48" spans="1:2">
      <c r="A48" s="26"/>
      <c r="B48" s="26"/>
    </row>
    <row r="49" spans="1:2">
      <c r="A49" s="26"/>
      <c r="B49" s="26"/>
    </row>
    <row r="50" spans="1:2">
      <c r="A50" s="26"/>
      <c r="B50" s="26"/>
    </row>
    <row r="51" spans="1:2">
      <c r="A51" s="26"/>
      <c r="B51" s="26"/>
    </row>
    <row r="52" spans="1:2">
      <c r="A52" s="26"/>
      <c r="B52" s="26"/>
    </row>
    <row r="53" spans="1:2">
      <c r="A53" s="26"/>
      <c r="B53" s="26"/>
    </row>
    <row r="54" spans="1:2">
      <c r="A54" s="26"/>
      <c r="B54" s="26"/>
    </row>
    <row r="55" spans="1:2">
      <c r="A55" s="26"/>
      <c r="B55" s="26"/>
    </row>
    <row r="56" spans="1:2">
      <c r="A56" s="26"/>
      <c r="B56" s="26"/>
    </row>
    <row r="57" spans="1:2">
      <c r="A57" s="26"/>
      <c r="B57" s="26"/>
    </row>
    <row r="58" spans="1:2">
      <c r="A58" s="26"/>
      <c r="B58" s="26"/>
    </row>
    <row r="59" spans="1:2">
      <c r="A59" s="26"/>
      <c r="B59" s="26"/>
    </row>
    <row r="60" spans="1:2">
      <c r="A60" s="26"/>
      <c r="B60" s="26"/>
    </row>
    <row r="61" spans="1:2">
      <c r="A61" s="26"/>
      <c r="B61" s="26"/>
    </row>
    <row r="62" spans="1:2">
      <c r="A62" s="26"/>
      <c r="B62" s="26"/>
    </row>
    <row r="63" spans="1:2">
      <c r="A63" s="26"/>
      <c r="B63" s="26"/>
    </row>
    <row r="64" spans="1:2">
      <c r="A64" s="26"/>
      <c r="B64" s="26"/>
    </row>
    <row r="65" spans="1:2">
      <c r="A65" s="26"/>
      <c r="B65" s="26"/>
    </row>
    <row r="66" spans="1:2">
      <c r="A66" s="26"/>
      <c r="B66" s="26"/>
    </row>
    <row r="67" spans="1:2">
      <c r="A67" s="26"/>
      <c r="B67" s="26"/>
    </row>
    <row r="68" spans="1:2">
      <c r="A68" s="26"/>
      <c r="B68" s="26"/>
    </row>
    <row r="69" spans="1:2">
      <c r="A69" s="26"/>
      <c r="B69" s="26"/>
    </row>
    <row r="70" spans="1:2">
      <c r="A70" s="26"/>
      <c r="B70" s="26"/>
    </row>
    <row r="71" spans="1:2">
      <c r="A71" s="26"/>
      <c r="B71" s="26"/>
    </row>
    <row r="72" spans="1:2">
      <c r="A72" s="26"/>
      <c r="B72" s="26"/>
    </row>
    <row r="73" spans="1:2">
      <c r="A73" s="26"/>
      <c r="B73" s="26"/>
    </row>
    <row r="74" spans="1:2">
      <c r="A74" s="26"/>
      <c r="B74" s="26"/>
    </row>
    <row r="75" spans="1:2">
      <c r="A75" s="26"/>
      <c r="B75" s="26"/>
    </row>
    <row r="76" spans="1:2">
      <c r="A76" s="26"/>
      <c r="B76" s="26"/>
    </row>
    <row r="77" spans="1:2">
      <c r="A77" s="137"/>
      <c r="B77" s="26"/>
    </row>
    <row r="78" spans="1:2" ht="16.5" customHeight="1">
      <c r="A78" s="137"/>
    </row>
    <row r="79" spans="1:2" ht="16.5" customHeight="1">
      <c r="A79" s="137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2-2.高額レセプトの件数及び医療費</oddHeader>
  </headerFooter>
  <rowBreaks count="1" manualBreakCount="1">
    <brk id="77" max="2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17" customWidth="1"/>
    <col min="2" max="2" width="2.125" style="17" customWidth="1"/>
    <col min="3" max="3" width="8.375" style="17" customWidth="1"/>
    <col min="4" max="4" width="11.625" style="17" customWidth="1"/>
    <col min="5" max="5" width="5.5" style="17" bestFit="1" customWidth="1"/>
    <col min="6" max="6" width="11.625" style="17" customWidth="1"/>
    <col min="7" max="7" width="5.5" style="17" customWidth="1"/>
    <col min="8" max="15" width="8.875" style="17" customWidth="1"/>
    <col min="16" max="16384" width="9" style="3"/>
  </cols>
  <sheetData>
    <row r="1" spans="1:15" ht="16.5" customHeight="1">
      <c r="A1" s="49"/>
      <c r="B1" s="49" t="s">
        <v>400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6.5" customHeight="1">
      <c r="A2" s="49"/>
      <c r="B2" s="49" t="s">
        <v>392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49"/>
      <c r="B3" s="49"/>
      <c r="C3" s="49"/>
      <c r="D3" s="49"/>
      <c r="E3" s="49"/>
      <c r="F3" s="49"/>
      <c r="G3" s="49"/>
      <c r="H3" s="256"/>
      <c r="I3" s="49"/>
      <c r="J3" s="49"/>
      <c r="K3" s="49"/>
      <c r="L3" s="49"/>
      <c r="M3" s="49"/>
      <c r="N3" s="49"/>
      <c r="O3" s="49"/>
    </row>
    <row r="4" spans="1:15" ht="13.5" customHeight="1">
      <c r="A4" s="49"/>
      <c r="B4" s="206"/>
      <c r="C4" s="207"/>
      <c r="D4" s="207"/>
      <c r="E4" s="207"/>
      <c r="F4" s="207"/>
      <c r="G4" s="208"/>
      <c r="H4" s="49"/>
      <c r="I4" s="49"/>
      <c r="J4" s="49"/>
      <c r="K4" s="49"/>
      <c r="L4" s="49"/>
      <c r="M4" s="49"/>
      <c r="N4" s="49"/>
      <c r="O4" s="49"/>
    </row>
    <row r="5" spans="1:15" ht="13.5" customHeight="1">
      <c r="A5" s="49"/>
      <c r="B5" s="209"/>
      <c r="C5" s="94"/>
      <c r="D5" s="214">
        <v>0.49600000000000005</v>
      </c>
      <c r="E5" s="211" t="s">
        <v>1087</v>
      </c>
      <c r="F5" s="215">
        <v>0.51300000000000001</v>
      </c>
      <c r="G5" s="213" t="s">
        <v>1088</v>
      </c>
      <c r="H5" s="49"/>
      <c r="I5" s="49"/>
      <c r="J5" s="49"/>
      <c r="K5" s="49"/>
      <c r="L5" s="49"/>
      <c r="M5" s="49"/>
      <c r="N5" s="49"/>
      <c r="O5" s="49"/>
    </row>
    <row r="6" spans="1:15">
      <c r="A6" s="49"/>
      <c r="B6" s="209"/>
      <c r="C6" s="49"/>
      <c r="D6" s="214"/>
      <c r="E6" s="211"/>
      <c r="F6" s="215"/>
      <c r="G6" s="213"/>
      <c r="H6" s="49"/>
      <c r="I6" s="49"/>
      <c r="J6" s="49"/>
      <c r="K6" s="49"/>
      <c r="L6" s="49"/>
      <c r="M6" s="49"/>
      <c r="N6" s="49"/>
      <c r="O6" s="49"/>
    </row>
    <row r="7" spans="1:15">
      <c r="A7" s="49"/>
      <c r="B7" s="209"/>
      <c r="C7" s="95"/>
      <c r="D7" s="214">
        <v>0.47700000000000004</v>
      </c>
      <c r="E7" s="211" t="s">
        <v>1087</v>
      </c>
      <c r="F7" s="215">
        <v>0.49600000000000005</v>
      </c>
      <c r="G7" s="213" t="s">
        <v>1089</v>
      </c>
      <c r="H7" s="49"/>
      <c r="I7" s="49"/>
      <c r="J7" s="49"/>
      <c r="K7" s="49"/>
      <c r="L7" s="49"/>
      <c r="M7" s="49"/>
      <c r="N7" s="49"/>
      <c r="O7" s="49"/>
    </row>
    <row r="8" spans="1:15">
      <c r="A8" s="49"/>
      <c r="B8" s="209"/>
      <c r="C8" s="49"/>
      <c r="D8" s="214"/>
      <c r="E8" s="211"/>
      <c r="F8" s="215"/>
      <c r="G8" s="213"/>
      <c r="H8" s="49"/>
      <c r="I8" s="49"/>
      <c r="J8" s="49"/>
      <c r="K8" s="49"/>
      <c r="L8" s="49"/>
      <c r="M8" s="49"/>
      <c r="N8" s="49"/>
      <c r="O8" s="49"/>
    </row>
    <row r="9" spans="1:15">
      <c r="A9" s="49"/>
      <c r="B9" s="209"/>
      <c r="C9" s="96"/>
      <c r="D9" s="214">
        <v>0.45800000000000002</v>
      </c>
      <c r="E9" s="211" t="s">
        <v>1087</v>
      </c>
      <c r="F9" s="215">
        <v>0.47700000000000004</v>
      </c>
      <c r="G9" s="213" t="s">
        <v>1089</v>
      </c>
      <c r="H9" s="49"/>
      <c r="I9" s="49"/>
      <c r="J9" s="49"/>
      <c r="K9" s="49"/>
      <c r="L9" s="49"/>
      <c r="M9" s="49"/>
      <c r="N9" s="49"/>
      <c r="O9" s="49"/>
    </row>
    <row r="10" spans="1:15">
      <c r="A10" s="49"/>
      <c r="B10" s="209"/>
      <c r="C10" s="49"/>
      <c r="D10" s="214"/>
      <c r="E10" s="211"/>
      <c r="F10" s="215"/>
      <c r="G10" s="213"/>
      <c r="H10" s="49"/>
      <c r="I10" s="49"/>
      <c r="J10" s="49"/>
      <c r="K10" s="49"/>
      <c r="L10" s="49"/>
      <c r="M10" s="49"/>
      <c r="N10" s="49"/>
      <c r="O10" s="49"/>
    </row>
    <row r="11" spans="1:15">
      <c r="A11" s="49"/>
      <c r="B11" s="209"/>
      <c r="C11" s="97"/>
      <c r="D11" s="214">
        <v>0.439</v>
      </c>
      <c r="E11" s="211" t="s">
        <v>1087</v>
      </c>
      <c r="F11" s="215">
        <v>0.45800000000000002</v>
      </c>
      <c r="G11" s="213" t="s">
        <v>1089</v>
      </c>
      <c r="H11" s="49"/>
      <c r="I11" s="49"/>
      <c r="J11" s="49"/>
      <c r="K11" s="49"/>
      <c r="L11" s="49"/>
      <c r="M11" s="49"/>
      <c r="N11" s="49"/>
      <c r="O11" s="49"/>
    </row>
    <row r="12" spans="1:15">
      <c r="A12" s="49"/>
      <c r="B12" s="209"/>
      <c r="C12" s="49"/>
      <c r="D12" s="214"/>
      <c r="E12" s="211"/>
      <c r="F12" s="215"/>
      <c r="G12" s="213"/>
      <c r="H12" s="49"/>
      <c r="I12" s="49"/>
      <c r="J12" s="49"/>
      <c r="K12" s="49"/>
      <c r="L12" s="49"/>
      <c r="M12" s="49"/>
      <c r="N12" s="49"/>
      <c r="O12" s="49"/>
    </row>
    <row r="13" spans="1:15">
      <c r="A13" s="49"/>
      <c r="B13" s="209"/>
      <c r="C13" s="98"/>
      <c r="D13" s="214">
        <v>0.42</v>
      </c>
      <c r="E13" s="211" t="s">
        <v>1087</v>
      </c>
      <c r="F13" s="215">
        <v>0.439</v>
      </c>
      <c r="G13" s="213" t="s">
        <v>1089</v>
      </c>
      <c r="H13" s="49"/>
      <c r="I13" s="49"/>
      <c r="J13" s="49"/>
      <c r="K13" s="49"/>
      <c r="L13" s="49"/>
      <c r="M13" s="49"/>
      <c r="N13" s="49"/>
      <c r="O13" s="49"/>
    </row>
    <row r="14" spans="1:15">
      <c r="A14" s="49"/>
      <c r="B14" s="216"/>
      <c r="C14" s="217"/>
      <c r="D14" s="217"/>
      <c r="E14" s="217"/>
      <c r="F14" s="217"/>
      <c r="G14" s="218"/>
      <c r="H14" s="49"/>
      <c r="I14" s="49"/>
      <c r="J14" s="49"/>
      <c r="K14" s="49"/>
      <c r="L14" s="49"/>
      <c r="M14" s="49"/>
      <c r="N14" s="49"/>
      <c r="O14" s="49"/>
    </row>
    <row r="15" spans="1: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>
      <c r="A16" s="49"/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8"/>
    </row>
    <row r="17" spans="1:15">
      <c r="A17" s="49"/>
      <c r="B17" s="20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219"/>
    </row>
    <row r="18" spans="1:15">
      <c r="A18" s="49"/>
      <c r="B18" s="20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219"/>
    </row>
    <row r="19" spans="1:15">
      <c r="A19" s="49"/>
      <c r="B19" s="20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219"/>
    </row>
    <row r="20" spans="1:15">
      <c r="A20" s="49"/>
      <c r="B20" s="20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219"/>
    </row>
    <row r="21" spans="1:15">
      <c r="A21" s="49"/>
      <c r="B21" s="20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219"/>
    </row>
    <row r="22" spans="1:15">
      <c r="A22" s="49"/>
      <c r="B22" s="20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219"/>
    </row>
    <row r="23" spans="1:15">
      <c r="A23" s="49"/>
      <c r="B23" s="20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219"/>
    </row>
    <row r="24" spans="1:15">
      <c r="A24" s="49"/>
      <c r="B24" s="20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219"/>
    </row>
    <row r="25" spans="1:15">
      <c r="A25" s="49"/>
      <c r="B25" s="20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219"/>
    </row>
    <row r="26" spans="1:15">
      <c r="A26" s="49"/>
      <c r="B26" s="20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219"/>
    </row>
    <row r="27" spans="1:15">
      <c r="A27" s="49"/>
      <c r="B27" s="20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219"/>
    </row>
    <row r="28" spans="1:15">
      <c r="A28" s="49"/>
      <c r="B28" s="20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219"/>
    </row>
    <row r="29" spans="1:15">
      <c r="A29" s="49"/>
      <c r="B29" s="20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219"/>
    </row>
    <row r="30" spans="1:15">
      <c r="A30" s="49"/>
      <c r="B30" s="20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219"/>
    </row>
    <row r="31" spans="1:15">
      <c r="A31" s="49"/>
      <c r="B31" s="20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219"/>
    </row>
    <row r="32" spans="1:15">
      <c r="A32" s="49"/>
      <c r="B32" s="20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219"/>
    </row>
    <row r="33" spans="1:15">
      <c r="A33" s="49"/>
      <c r="B33" s="20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219"/>
    </row>
    <row r="34" spans="1:15">
      <c r="A34" s="49"/>
      <c r="B34" s="20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219"/>
    </row>
    <row r="35" spans="1:15">
      <c r="A35" s="49"/>
      <c r="B35" s="20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19"/>
    </row>
    <row r="36" spans="1:15">
      <c r="A36" s="49"/>
      <c r="B36" s="20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19"/>
    </row>
    <row r="37" spans="1:15">
      <c r="A37" s="49"/>
      <c r="B37" s="20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19"/>
    </row>
    <row r="38" spans="1:15">
      <c r="A38" s="49"/>
      <c r="B38" s="20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19"/>
    </row>
    <row r="39" spans="1:15">
      <c r="A39" s="49"/>
      <c r="B39" s="20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19"/>
    </row>
    <row r="40" spans="1:15">
      <c r="A40" s="49"/>
      <c r="B40" s="20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19"/>
    </row>
    <row r="41" spans="1:15">
      <c r="A41" s="49"/>
      <c r="B41" s="20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219"/>
    </row>
    <row r="42" spans="1:15">
      <c r="A42" s="49"/>
      <c r="B42" s="20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19"/>
    </row>
    <row r="43" spans="1:15">
      <c r="A43" s="49"/>
      <c r="B43" s="20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19"/>
    </row>
    <row r="44" spans="1:15">
      <c r="A44" s="49"/>
      <c r="B44" s="20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19"/>
    </row>
    <row r="45" spans="1:15">
      <c r="A45" s="49"/>
      <c r="B45" s="20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219"/>
    </row>
    <row r="46" spans="1:15">
      <c r="A46" s="49"/>
      <c r="B46" s="20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219"/>
    </row>
    <row r="47" spans="1:15">
      <c r="A47" s="49"/>
      <c r="B47" s="20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219"/>
    </row>
    <row r="48" spans="1:15">
      <c r="A48" s="49"/>
      <c r="B48" s="20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219"/>
    </row>
    <row r="49" spans="1:15">
      <c r="A49" s="49"/>
      <c r="B49" s="20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219"/>
    </row>
    <row r="50" spans="1:15">
      <c r="A50" s="49"/>
      <c r="B50" s="20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219"/>
    </row>
    <row r="51" spans="1:15">
      <c r="A51" s="49"/>
      <c r="B51" s="20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219"/>
    </row>
    <row r="52" spans="1:15">
      <c r="A52" s="49"/>
      <c r="B52" s="20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219"/>
    </row>
    <row r="53" spans="1:15">
      <c r="A53" s="49"/>
      <c r="B53" s="20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219"/>
    </row>
    <row r="54" spans="1:15">
      <c r="A54" s="49"/>
      <c r="B54" s="20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219"/>
    </row>
    <row r="55" spans="1:15">
      <c r="A55" s="49"/>
      <c r="B55" s="20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219"/>
    </row>
    <row r="56" spans="1:15">
      <c r="A56" s="49"/>
      <c r="B56" s="20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219"/>
    </row>
    <row r="57" spans="1:15">
      <c r="A57" s="49"/>
      <c r="B57" s="20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219"/>
    </row>
    <row r="58" spans="1:15">
      <c r="A58" s="49"/>
      <c r="B58" s="20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19"/>
    </row>
    <row r="59" spans="1:15">
      <c r="A59" s="49"/>
      <c r="B59" s="20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219"/>
    </row>
    <row r="60" spans="1:15">
      <c r="A60" s="49"/>
      <c r="B60" s="20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219"/>
    </row>
    <row r="61" spans="1:15">
      <c r="A61" s="49"/>
      <c r="B61" s="20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219"/>
    </row>
    <row r="62" spans="1:15">
      <c r="A62" s="49"/>
      <c r="B62" s="20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219"/>
    </row>
    <row r="63" spans="1:15">
      <c r="A63" s="49"/>
      <c r="B63" s="20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219"/>
    </row>
    <row r="64" spans="1:15">
      <c r="A64" s="49"/>
      <c r="B64" s="20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219"/>
    </row>
    <row r="65" spans="1:15">
      <c r="A65" s="49"/>
      <c r="B65" s="20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219"/>
    </row>
    <row r="66" spans="1:15">
      <c r="A66" s="49"/>
      <c r="B66" s="20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219"/>
    </row>
    <row r="67" spans="1:15">
      <c r="A67" s="49"/>
      <c r="B67" s="20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219"/>
    </row>
    <row r="68" spans="1:15">
      <c r="A68" s="49"/>
      <c r="B68" s="20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219"/>
    </row>
    <row r="69" spans="1:15">
      <c r="A69" s="49"/>
      <c r="B69" s="20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219"/>
    </row>
    <row r="70" spans="1:15">
      <c r="A70" s="49"/>
      <c r="B70" s="20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219"/>
    </row>
    <row r="71" spans="1:15">
      <c r="A71" s="49"/>
      <c r="B71" s="20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219"/>
    </row>
    <row r="72" spans="1:15">
      <c r="A72" s="49"/>
      <c r="B72" s="20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219"/>
    </row>
    <row r="73" spans="1:15">
      <c r="A73" s="49"/>
      <c r="B73" s="20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219"/>
    </row>
    <row r="74" spans="1:15">
      <c r="A74" s="49"/>
      <c r="B74" s="20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219"/>
    </row>
    <row r="75" spans="1:15">
      <c r="A75" s="49"/>
      <c r="B75" s="20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219"/>
    </row>
    <row r="76" spans="1:15">
      <c r="A76" s="49"/>
      <c r="B76" s="20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219"/>
    </row>
    <row r="77" spans="1:15">
      <c r="A77" s="49"/>
      <c r="B77" s="20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219"/>
    </row>
    <row r="78" spans="1:15">
      <c r="A78" s="49"/>
      <c r="B78" s="20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219"/>
    </row>
    <row r="79" spans="1:15">
      <c r="A79" s="49"/>
      <c r="B79" s="20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219"/>
    </row>
    <row r="80" spans="1:15">
      <c r="A80" s="49"/>
      <c r="B80" s="20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219"/>
    </row>
    <row r="81" spans="1:15">
      <c r="A81" s="49"/>
      <c r="B81" s="20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219"/>
    </row>
    <row r="82" spans="1:15">
      <c r="A82" s="49"/>
      <c r="B82" s="20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219"/>
    </row>
    <row r="83" spans="1:15">
      <c r="A83" s="49"/>
      <c r="B83" s="20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219"/>
    </row>
    <row r="84" spans="1:15">
      <c r="A84" s="49"/>
      <c r="B84" s="216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20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2-2.高額レセプトの件数及び医療費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F15"/>
  <sheetViews>
    <sheetView showGridLines="0" zoomScaleNormal="100" zoomScaleSheetLayoutView="100" workbookViewId="0"/>
  </sheetViews>
  <sheetFormatPr defaultColWidth="9" defaultRowHeight="20.25" customHeight="1"/>
  <cols>
    <col min="1" max="1" width="4.625" style="3" customWidth="1"/>
    <col min="2" max="5" width="16.625" style="3" customWidth="1"/>
    <col min="6" max="6" width="12.625" style="3" customWidth="1"/>
    <col min="7" max="16384" width="9" style="3"/>
  </cols>
  <sheetData>
    <row r="1" spans="2:6" ht="16.5" customHeight="1">
      <c r="B1" s="137" t="s">
        <v>394</v>
      </c>
      <c r="C1" s="26"/>
      <c r="D1" s="26"/>
      <c r="E1" s="26"/>
      <c r="F1" s="26"/>
    </row>
    <row r="2" spans="2:6" ht="16.5" customHeight="1">
      <c r="B2" s="26" t="s">
        <v>393</v>
      </c>
      <c r="C2" s="201"/>
      <c r="D2" s="201"/>
      <c r="E2" s="201"/>
      <c r="F2" s="201"/>
    </row>
    <row r="3" spans="2:6" ht="24.75" customHeight="1">
      <c r="B3" s="29" t="s">
        <v>73</v>
      </c>
      <c r="C3" s="30" t="s">
        <v>74</v>
      </c>
      <c r="D3" s="31" t="s">
        <v>75</v>
      </c>
      <c r="E3" s="30" t="s">
        <v>472</v>
      </c>
      <c r="F3" s="31" t="s">
        <v>216</v>
      </c>
    </row>
    <row r="4" spans="2:6" ht="20.25" customHeight="1">
      <c r="B4" s="186" t="s">
        <v>203</v>
      </c>
      <c r="C4" s="86">
        <v>300851260</v>
      </c>
      <c r="D4" s="160">
        <v>1049379840</v>
      </c>
      <c r="E4" s="86">
        <v>1350231100</v>
      </c>
      <c r="F4" s="79">
        <v>2.5554011252127101E-3</v>
      </c>
    </row>
    <row r="5" spans="2:6" ht="20.25" customHeight="1">
      <c r="B5" s="186" t="s">
        <v>204</v>
      </c>
      <c r="C5" s="86">
        <v>556780590</v>
      </c>
      <c r="D5" s="160">
        <v>4584577830</v>
      </c>
      <c r="E5" s="86">
        <v>5141358420</v>
      </c>
      <c r="F5" s="79">
        <v>9.7303588190124201E-3</v>
      </c>
    </row>
    <row r="6" spans="2:6" ht="20.25" customHeight="1">
      <c r="B6" s="186" t="s">
        <v>205</v>
      </c>
      <c r="C6" s="86">
        <v>17649385230</v>
      </c>
      <c r="D6" s="160">
        <v>112423240640</v>
      </c>
      <c r="E6" s="86">
        <v>130072625870</v>
      </c>
      <c r="F6" s="79">
        <v>0.24617099584476307</v>
      </c>
    </row>
    <row r="7" spans="2:6" ht="20.25" customHeight="1">
      <c r="B7" s="186" t="s">
        <v>206</v>
      </c>
      <c r="C7" s="86">
        <v>14741467550</v>
      </c>
      <c r="D7" s="160">
        <v>143746279010</v>
      </c>
      <c r="E7" s="86">
        <v>158487746560</v>
      </c>
      <c r="F7" s="79">
        <v>0.29994847985048695</v>
      </c>
    </row>
    <row r="8" spans="2:6" ht="20.25" customHeight="1">
      <c r="B8" s="186" t="s">
        <v>207</v>
      </c>
      <c r="C8" s="86">
        <v>6324813550</v>
      </c>
      <c r="D8" s="160">
        <v>127080519360</v>
      </c>
      <c r="E8" s="86">
        <v>133405332910</v>
      </c>
      <c r="F8" s="79">
        <v>0.25247836302066379</v>
      </c>
    </row>
    <row r="9" spans="2:6" ht="20.25" customHeight="1">
      <c r="B9" s="186" t="s">
        <v>208</v>
      </c>
      <c r="C9" s="86">
        <v>1184022760</v>
      </c>
      <c r="D9" s="160">
        <v>71716795830</v>
      </c>
      <c r="E9" s="86">
        <v>72900818590</v>
      </c>
      <c r="F9" s="79">
        <v>0.13796959191194283</v>
      </c>
    </row>
    <row r="10" spans="2:6" ht="20.25" customHeight="1" thickBot="1">
      <c r="B10" s="186" t="s">
        <v>209</v>
      </c>
      <c r="C10" s="161">
        <v>173426530</v>
      </c>
      <c r="D10" s="160">
        <v>26851689830</v>
      </c>
      <c r="E10" s="86">
        <v>27025116360</v>
      </c>
      <c r="F10" s="79">
        <v>5.1146809427918244E-2</v>
      </c>
    </row>
    <row r="11" spans="2:6" ht="20.25" customHeight="1" thickTop="1">
      <c r="B11" s="221" t="s">
        <v>372</v>
      </c>
      <c r="C11" s="99">
        <v>40930747470</v>
      </c>
      <c r="D11" s="162">
        <v>487452482340</v>
      </c>
      <c r="E11" s="99">
        <v>528383229810</v>
      </c>
      <c r="F11" s="32"/>
    </row>
    <row r="12" spans="2:6" ht="13.5">
      <c r="B12" s="14" t="s">
        <v>212</v>
      </c>
      <c r="C12" s="222"/>
      <c r="D12" s="222"/>
      <c r="E12" s="222"/>
      <c r="F12" s="222"/>
    </row>
    <row r="13" spans="2:6" ht="13.5">
      <c r="B13" s="14" t="s">
        <v>494</v>
      </c>
      <c r="C13" s="222"/>
      <c r="D13" s="222"/>
      <c r="E13" s="222"/>
      <c r="F13" s="222"/>
    </row>
    <row r="14" spans="2:6" ht="13.5">
      <c r="B14" s="200" t="s">
        <v>193</v>
      </c>
      <c r="C14" s="201"/>
      <c r="D14" s="201"/>
      <c r="E14" s="201"/>
      <c r="F14" s="201"/>
    </row>
    <row r="15" spans="2:6" ht="13.5">
      <c r="B15" s="14" t="s">
        <v>493</v>
      </c>
      <c r="C15" s="223"/>
      <c r="D15" s="223"/>
      <c r="E15" s="223"/>
      <c r="F15" s="223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orientation="landscape" r:id="rId1"/>
  <headerFooter>
    <oddHeader>&amp;R&amp;"ＭＳ 明朝,標準"&amp;12 2-2.高額レセプトの件数及び医療費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28</vt:i4>
      </vt:variant>
    </vt:vector>
  </HeadingPairs>
  <TitlesOfParts>
    <vt:vector size="51" baseType="lpstr">
      <vt:lpstr>件数及び割合</vt:lpstr>
      <vt:lpstr>年齢階層別_件数及び割合</vt:lpstr>
      <vt:lpstr>男女別_件数及び割合</vt:lpstr>
      <vt:lpstr>市区町村別_件数及び割合</vt:lpstr>
      <vt:lpstr>市区町村別_高額レセ件数割合グラフ</vt:lpstr>
      <vt:lpstr>市区町村別_高額レセ件数割合MAP</vt:lpstr>
      <vt:lpstr>市区町村別_高額レセ医療費割合グラフ</vt:lpstr>
      <vt:lpstr>市区町村別_高額レセ医療費割合MAP</vt:lpstr>
      <vt:lpstr>年齢階層別_医療費</vt:lpstr>
      <vt:lpstr>男女別_医療費</vt:lpstr>
      <vt:lpstr>市区町村別_医療費</vt:lpstr>
      <vt:lpstr>年齢階層別_患者数</vt:lpstr>
      <vt:lpstr>男女別_患者数</vt:lpstr>
      <vt:lpstr>市区町村別_患者数</vt:lpstr>
      <vt:lpstr>年齢階層別_レセプト件数</vt:lpstr>
      <vt:lpstr>男女別_レセプト件数</vt:lpstr>
      <vt:lpstr>市区町村別_レセプト件数</vt:lpstr>
      <vt:lpstr>高額レセ疾病傾向(患者一人当たり医療費順)</vt:lpstr>
      <vt:lpstr>市区町村別_高額レセ疾病傾向(患者一人当たり医療費順)</vt:lpstr>
      <vt:lpstr>高額レセ疾病傾向(患者数順)</vt:lpstr>
      <vt:lpstr>市区町村別_高額レセ疾病傾向(患者数順)</vt:lpstr>
      <vt:lpstr>市区町村別_高額レセ疾病傾向(一人当たり医療費順)(市区町村)</vt:lpstr>
      <vt:lpstr>市区町村別_高額レセ疾病傾向(患者数順)(市区町村基準)</vt:lpstr>
      <vt:lpstr>件数及び割合!Print_Area</vt:lpstr>
      <vt:lpstr>'高額レセ疾病傾向(患者一人当たり医療費順)'!Print_Area</vt:lpstr>
      <vt:lpstr>'高額レセ疾病傾向(患者数順)'!Print_Area</vt:lpstr>
      <vt:lpstr>市区町村別_患者数!Print_Area</vt:lpstr>
      <vt:lpstr>市区町村別_件数及び割合!Print_Area</vt:lpstr>
      <vt:lpstr>市区町村別_高額レセ医療費割合MAP!Print_Area</vt:lpstr>
      <vt:lpstr>市区町村別_高額レセ医療費割合グラフ!Print_Area</vt:lpstr>
      <vt:lpstr>市区町村別_高額レセ件数割合MAP!Print_Area</vt:lpstr>
      <vt:lpstr>市区町村別_高額レセ件数割合グラフ!Print_Area</vt:lpstr>
      <vt:lpstr>'市区町村別_高額レセ疾病傾向(一人当たり医療費順)(市区町村)'!Print_Area</vt:lpstr>
      <vt:lpstr>'市区町村別_高額レセ疾病傾向(患者一人当たり医療費順)'!Print_Area</vt:lpstr>
      <vt:lpstr>'市区町村別_高額レセ疾病傾向(患者数順)'!Print_Area</vt:lpstr>
      <vt:lpstr>'市区町村別_高額レセ疾病傾向(患者数順)(市区町村基準)'!Print_Area</vt:lpstr>
      <vt:lpstr>男女別_レセプト件数!Print_Area</vt:lpstr>
      <vt:lpstr>男女別_医療費!Print_Area</vt:lpstr>
      <vt:lpstr>男女別_患者数!Print_Area</vt:lpstr>
      <vt:lpstr>男女別_件数及び割合!Print_Area</vt:lpstr>
      <vt:lpstr>年齢階層別_レセプト件数!Print_Area</vt:lpstr>
      <vt:lpstr>年齢階層別_医療費!Print_Area</vt:lpstr>
      <vt:lpstr>年齢階層別_患者数!Print_Area</vt:lpstr>
      <vt:lpstr>年齢階層別_件数及び割合!Print_Area</vt:lpstr>
      <vt:lpstr>'高額レセ疾病傾向(患者数順)'!Print_Titles</vt:lpstr>
      <vt:lpstr>市区町村別_患者数!Print_Titles</vt:lpstr>
      <vt:lpstr>市区町村別_件数及び割合!Print_Titles</vt:lpstr>
      <vt:lpstr>'市区町村別_高額レセ疾病傾向(一人当たり医療費順)(市区町村)'!Print_Titles</vt:lpstr>
      <vt:lpstr>'市区町村別_高額レセ疾病傾向(患者一人当たり医療費順)'!Print_Titles</vt:lpstr>
      <vt:lpstr>'市区町村別_高額レセ疾病傾向(患者数順)'!Print_Titles</vt:lpstr>
      <vt:lpstr>'市区町村別_高額レセ疾病傾向(患者数順)(市区町村基準)'!Print_Titles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2023-08-25T07:58:09Z</dcterms:created>
  <dcterms:modified xsi:type="dcterms:W3CDTF">2023-12-11T08:34:20Z</dcterms:modified>
  <cp:category/>
  <cp:contentStatus/>
  <dc:language/>
  <cp:version/>
</cp:coreProperties>
</file>