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F018E0E4-1432-4125-A176-2D5C16D219EC}" xr6:coauthVersionLast="36" xr6:coauthVersionMax="36" xr10:uidLastSave="{00000000-0000-0000-0000-000000000000}"/>
  <bookViews>
    <workbookView xWindow="0" yWindow="0" windowWidth="13830" windowHeight="11415" xr2:uid="{00000000-000D-0000-FFFF-FFFF00000000}"/>
  </bookViews>
  <sheets>
    <sheet name="医科健診受診状況①" sheetId="37" r:id="rId1"/>
    <sheet name="医科健診受診状況②" sheetId="44" r:id="rId2"/>
    <sheet name="医科健診結果" sheetId="38" r:id="rId3"/>
    <sheet name="医科健診質問票結果" sheetId="40" r:id="rId4"/>
  </sheets>
  <definedNames>
    <definedName name="_xlnm.Print_Area" localSheetId="2">医科健診結果!$A$1:$G$27</definedName>
    <definedName name="_xlnm.Print_Area" localSheetId="3">医科健診質問票結果!$A$1:$J$134</definedName>
    <definedName name="_xlnm.Print_Area" localSheetId="0">医科健診受診状況①!$A$1:$H$53</definedName>
    <definedName name="_xlnm.Print_Area" localSheetId="1">医科健診受診状況②!$A$1:$H$62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9" i="40" l="1"/>
  <c r="E108" i="40"/>
  <c r="E107" i="40"/>
  <c r="E106" i="40"/>
  <c r="E105" i="40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13" i="44"/>
  <c r="E12" i="44"/>
  <c r="E11" i="44"/>
  <c r="S17" i="44" l="1"/>
  <c r="S70" i="44" s="1"/>
  <c r="T69" i="44"/>
  <c r="T17" i="44"/>
  <c r="T70" i="44" s="1"/>
  <c r="T68" i="44"/>
  <c r="T67" i="44"/>
  <c r="T66" i="44"/>
  <c r="T65" i="44"/>
  <c r="T64" i="44"/>
  <c r="T63" i="44"/>
  <c r="T62" i="44"/>
  <c r="T61" i="44"/>
  <c r="T60" i="44"/>
  <c r="T59" i="44"/>
  <c r="T58" i="44"/>
  <c r="T57" i="44"/>
  <c r="T56" i="44"/>
  <c r="T55" i="44"/>
  <c r="T54" i="44"/>
  <c r="T53" i="44"/>
  <c r="T52" i="44"/>
  <c r="T51" i="44"/>
  <c r="T50" i="44"/>
  <c r="T49" i="44"/>
  <c r="T48" i="44"/>
  <c r="T47" i="44"/>
  <c r="T46" i="44"/>
  <c r="T45" i="44"/>
  <c r="T44" i="44"/>
  <c r="T43" i="44"/>
  <c r="T42" i="44"/>
  <c r="T41" i="44"/>
  <c r="T40" i="44"/>
  <c r="T39" i="44"/>
  <c r="T38" i="44"/>
  <c r="T37" i="44"/>
  <c r="T36" i="44"/>
  <c r="T35" i="44"/>
  <c r="T34" i="44"/>
  <c r="T33" i="44"/>
  <c r="T32" i="44"/>
  <c r="T31" i="44"/>
  <c r="T30" i="44"/>
  <c r="T29" i="44"/>
  <c r="T28" i="44"/>
  <c r="T27" i="44"/>
  <c r="T26" i="44"/>
  <c r="T25" i="44"/>
  <c r="T24" i="44"/>
  <c r="T23" i="44"/>
  <c r="T22" i="44"/>
  <c r="T21" i="44"/>
  <c r="T20" i="44"/>
  <c r="T19" i="44"/>
  <c r="T18" i="44"/>
  <c r="S69" i="44"/>
  <c r="S18" i="44"/>
  <c r="S19" i="44"/>
  <c r="S20" i="44"/>
  <c r="S21" i="44"/>
  <c r="S22" i="44"/>
  <c r="S23" i="44"/>
  <c r="S24" i="44"/>
  <c r="S25" i="44"/>
  <c r="S26" i="44"/>
  <c r="S27" i="44"/>
  <c r="S28" i="44"/>
  <c r="S29" i="44"/>
  <c r="S30" i="44"/>
  <c r="S31" i="44"/>
  <c r="S32" i="44"/>
  <c r="S33" i="44"/>
  <c r="S34" i="44"/>
  <c r="S35" i="44"/>
  <c r="S36" i="44"/>
  <c r="S37" i="44"/>
  <c r="S38" i="44"/>
  <c r="S39" i="44"/>
  <c r="S40" i="44"/>
  <c r="S41" i="44"/>
  <c r="S42" i="44"/>
  <c r="S43" i="44"/>
  <c r="S44" i="44"/>
  <c r="S45" i="44"/>
  <c r="S46" i="44"/>
  <c r="S47" i="44"/>
  <c r="S48" i="44"/>
  <c r="S49" i="44"/>
  <c r="S50" i="44"/>
  <c r="S51" i="44"/>
  <c r="S52" i="44"/>
  <c r="S53" i="44"/>
  <c r="S54" i="44"/>
  <c r="S55" i="44"/>
  <c r="S56" i="44"/>
  <c r="S57" i="44"/>
  <c r="S58" i="44"/>
  <c r="S59" i="44"/>
  <c r="S60" i="44"/>
  <c r="S61" i="44"/>
  <c r="S62" i="44"/>
  <c r="S63" i="44"/>
  <c r="S64" i="44"/>
  <c r="S65" i="44"/>
  <c r="S66" i="44"/>
  <c r="S67" i="44"/>
  <c r="S68" i="44"/>
  <c r="D66" i="40" l="1"/>
  <c r="D58" i="40"/>
  <c r="D16" i="40"/>
  <c r="D109" i="40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E66" i="40" l="1"/>
  <c r="E58" i="40"/>
  <c r="E10" i="40"/>
  <c r="E63" i="40"/>
  <c r="E64" i="40"/>
  <c r="E65" i="40"/>
  <c r="E57" i="40"/>
  <c r="E11" i="40"/>
  <c r="E55" i="40"/>
  <c r="E14" i="40"/>
  <c r="E56" i="40"/>
  <c r="E12" i="40"/>
  <c r="E13" i="40"/>
  <c r="E15" i="40"/>
  <c r="E16" i="40"/>
  <c r="C27" i="37"/>
  <c r="C13" i="44"/>
  <c r="D25" i="44"/>
  <c r="D24" i="44"/>
  <c r="D23" i="44"/>
  <c r="D22" i="44"/>
  <c r="D21" i="44"/>
  <c r="D20" i="44"/>
  <c r="D19" i="44"/>
  <c r="D18" i="44"/>
  <c r="D17" i="44"/>
  <c r="C25" i="44"/>
  <c r="C24" i="44"/>
  <c r="C23" i="44"/>
  <c r="C22" i="44"/>
  <c r="E22" i="44" s="1"/>
  <c r="C21" i="44"/>
  <c r="C20" i="44"/>
  <c r="C19" i="44"/>
  <c r="C18" i="44"/>
  <c r="E18" i="44" s="1"/>
  <c r="C17" i="44"/>
  <c r="E19" i="44" l="1"/>
  <c r="E20" i="44"/>
  <c r="E23" i="44"/>
  <c r="E24" i="44"/>
  <c r="E21" i="44"/>
  <c r="E17" i="44"/>
  <c r="E25" i="44"/>
  <c r="D133" i="40"/>
  <c r="D125" i="40"/>
  <c r="D117" i="40"/>
  <c r="D100" i="40"/>
  <c r="D92" i="40"/>
  <c r="D84" i="40"/>
  <c r="D76" i="40"/>
  <c r="D50" i="40"/>
  <c r="D42" i="40"/>
  <c r="D34" i="40"/>
  <c r="D26" i="40"/>
  <c r="E132" i="40" l="1"/>
  <c r="E125" i="40"/>
  <c r="E117" i="40"/>
  <c r="E97" i="40"/>
  <c r="E92" i="40"/>
  <c r="E84" i="40"/>
  <c r="E50" i="40"/>
  <c r="E40" i="40"/>
  <c r="E130" i="40"/>
  <c r="E123" i="40"/>
  <c r="E124" i="40"/>
  <c r="E75" i="40"/>
  <c r="E73" i="40"/>
  <c r="E115" i="40"/>
  <c r="E114" i="40"/>
  <c r="E116" i="40"/>
  <c r="E122" i="40"/>
  <c r="E99" i="40"/>
  <c r="E22" i="40"/>
  <c r="E21" i="40"/>
  <c r="E26" i="40"/>
  <c r="E25" i="40"/>
  <c r="E24" i="40"/>
  <c r="E23" i="40"/>
  <c r="E98" i="40"/>
  <c r="E34" i="40"/>
  <c r="E100" i="40"/>
  <c r="E31" i="40"/>
  <c r="E47" i="40"/>
  <c r="E81" i="40"/>
  <c r="E32" i="40"/>
  <c r="E48" i="40"/>
  <c r="E82" i="40"/>
  <c r="E76" i="40"/>
  <c r="E33" i="40"/>
  <c r="E49" i="40"/>
  <c r="E83" i="40"/>
  <c r="E41" i="40"/>
  <c r="E42" i="40"/>
  <c r="E39" i="40"/>
  <c r="E74" i="40"/>
  <c r="E133" i="40"/>
  <c r="E131" i="40"/>
  <c r="E90" i="40"/>
  <c r="E91" i="40"/>
  <c r="E89" i="40"/>
  <c r="D10" i="38" l="1"/>
  <c r="L70" i="44" l="1"/>
  <c r="K12" i="44" s="1"/>
  <c r="K70" i="44"/>
  <c r="P43" i="44"/>
  <c r="O43" i="44"/>
  <c r="P42" i="44"/>
  <c r="O42" i="44"/>
  <c r="P41" i="44"/>
  <c r="O41" i="44"/>
  <c r="P40" i="44"/>
  <c r="O40" i="44"/>
  <c r="P39" i="44"/>
  <c r="O39" i="44"/>
  <c r="P38" i="44"/>
  <c r="O38" i="44"/>
  <c r="P37" i="44"/>
  <c r="O37" i="44"/>
  <c r="P36" i="44"/>
  <c r="O36" i="44"/>
  <c r="P35" i="44"/>
  <c r="O35" i="44"/>
  <c r="P34" i="44"/>
  <c r="O34" i="44"/>
  <c r="P33" i="44"/>
  <c r="O33" i="44"/>
  <c r="P32" i="44"/>
  <c r="O32" i="44"/>
  <c r="P31" i="44"/>
  <c r="O31" i="44"/>
  <c r="P30" i="44"/>
  <c r="O30" i="44"/>
  <c r="P29" i="44"/>
  <c r="O29" i="44"/>
  <c r="P28" i="44"/>
  <c r="O28" i="44"/>
  <c r="P27" i="44"/>
  <c r="O27" i="44"/>
  <c r="P26" i="44"/>
  <c r="O26" i="44"/>
  <c r="P25" i="44"/>
  <c r="O25" i="44"/>
  <c r="P24" i="44"/>
  <c r="O24" i="44"/>
  <c r="P23" i="44"/>
  <c r="O23" i="44"/>
  <c r="P22" i="44"/>
  <c r="O22" i="44"/>
  <c r="P21" i="44"/>
  <c r="O21" i="44"/>
  <c r="P20" i="44"/>
  <c r="O20" i="44"/>
  <c r="P19" i="44"/>
  <c r="O19" i="44"/>
  <c r="P18" i="44"/>
  <c r="O18" i="44"/>
  <c r="P17" i="44"/>
  <c r="O17" i="44"/>
  <c r="K11" i="44" l="1"/>
  <c r="K13" i="44"/>
  <c r="V69" i="44"/>
  <c r="V17" i="44"/>
  <c r="C26" i="44"/>
  <c r="D26" i="44"/>
  <c r="F24" i="44"/>
  <c r="F20" i="44"/>
  <c r="G20" i="44"/>
  <c r="F22" i="44"/>
  <c r="G22" i="44"/>
  <c r="G17" i="44"/>
  <c r="G19" i="44"/>
  <c r="G21" i="44"/>
  <c r="G18" i="44"/>
  <c r="F21" i="44"/>
  <c r="F26" i="44"/>
  <c r="F18" i="44"/>
  <c r="F23" i="44"/>
  <c r="F25" i="44"/>
  <c r="F17" i="44"/>
  <c r="F19" i="44"/>
  <c r="G25" i="44"/>
  <c r="G26" i="44"/>
  <c r="G24" i="44"/>
  <c r="G23" i="44" l="1"/>
  <c r="W17" i="44"/>
  <c r="W70" i="44" s="1"/>
  <c r="W69" i="44"/>
  <c r="U69" i="44"/>
  <c r="U17" i="44"/>
  <c r="D12" i="44"/>
  <c r="V66" i="44"/>
  <c r="V58" i="44"/>
  <c r="V50" i="44"/>
  <c r="V42" i="44"/>
  <c r="V34" i="44"/>
  <c r="V26" i="44"/>
  <c r="V18" i="44"/>
  <c r="V70" i="44" s="1"/>
  <c r="V49" i="44"/>
  <c r="V39" i="44"/>
  <c r="V64" i="44"/>
  <c r="V56" i="44"/>
  <c r="V48" i="44"/>
  <c r="V40" i="44"/>
  <c r="V32" i="44"/>
  <c r="V24" i="44"/>
  <c r="V63" i="44"/>
  <c r="V55" i="44"/>
  <c r="V47" i="44"/>
  <c r="V62" i="44"/>
  <c r="V54" i="44"/>
  <c r="V46" i="44"/>
  <c r="V38" i="44"/>
  <c r="V30" i="44"/>
  <c r="V22" i="44"/>
  <c r="V41" i="44"/>
  <c r="V23" i="44"/>
  <c r="V61" i="44"/>
  <c r="V53" i="44"/>
  <c r="V45" i="44"/>
  <c r="V37" i="44"/>
  <c r="V29" i="44"/>
  <c r="V21" i="44"/>
  <c r="V33" i="44"/>
  <c r="V68" i="44"/>
  <c r="V60" i="44"/>
  <c r="V52" i="44"/>
  <c r="V44" i="44"/>
  <c r="V36" i="44"/>
  <c r="V28" i="44"/>
  <c r="V20" i="44"/>
  <c r="V65" i="44"/>
  <c r="V25" i="44"/>
  <c r="V31" i="44"/>
  <c r="V67" i="44"/>
  <c r="V59" i="44"/>
  <c r="V51" i="44"/>
  <c r="V43" i="44"/>
  <c r="V35" i="44"/>
  <c r="V27" i="44"/>
  <c r="V19" i="44"/>
  <c r="V57" i="44"/>
  <c r="D13" i="44"/>
  <c r="W62" i="44"/>
  <c r="W54" i="44"/>
  <c r="W46" i="44"/>
  <c r="W38" i="44"/>
  <c r="W30" i="44"/>
  <c r="W22" i="44"/>
  <c r="W21" i="44"/>
  <c r="W68" i="44"/>
  <c r="W60" i="44"/>
  <c r="W52" i="44"/>
  <c r="W44" i="44"/>
  <c r="W36" i="44"/>
  <c r="W28" i="44"/>
  <c r="W20" i="44"/>
  <c r="W67" i="44"/>
  <c r="W59" i="44"/>
  <c r="W51" i="44"/>
  <c r="W43" i="44"/>
  <c r="W35" i="44"/>
  <c r="W27" i="44"/>
  <c r="W19" i="44"/>
  <c r="W66" i="44"/>
  <c r="W58" i="44"/>
  <c r="W50" i="44"/>
  <c r="W42" i="44"/>
  <c r="W34" i="44"/>
  <c r="W26" i="44"/>
  <c r="W18" i="44"/>
  <c r="W53" i="44"/>
  <c r="W65" i="44"/>
  <c r="W57" i="44"/>
  <c r="W49" i="44"/>
  <c r="W41" i="44"/>
  <c r="W33" i="44"/>
  <c r="W25" i="44"/>
  <c r="W37" i="44"/>
  <c r="W64" i="44"/>
  <c r="W56" i="44"/>
  <c r="W48" i="44"/>
  <c r="W40" i="44"/>
  <c r="W32" i="44"/>
  <c r="W24" i="44"/>
  <c r="W61" i="44"/>
  <c r="W29" i="44"/>
  <c r="W63" i="44"/>
  <c r="W55" i="44"/>
  <c r="W47" i="44"/>
  <c r="W39" i="44"/>
  <c r="W31" i="44"/>
  <c r="W23" i="44"/>
  <c r="W45" i="44"/>
  <c r="D11" i="44"/>
  <c r="U64" i="44"/>
  <c r="U56" i="44"/>
  <c r="U48" i="44"/>
  <c r="U40" i="44"/>
  <c r="U32" i="44"/>
  <c r="U24" i="44"/>
  <c r="U39" i="44"/>
  <c r="U37" i="44"/>
  <c r="U62" i="44"/>
  <c r="U54" i="44"/>
  <c r="U46" i="44"/>
  <c r="U38" i="44"/>
  <c r="U30" i="44"/>
  <c r="U22" i="44"/>
  <c r="U61" i="44"/>
  <c r="U21" i="44"/>
  <c r="U68" i="44"/>
  <c r="U60" i="44"/>
  <c r="U52" i="44"/>
  <c r="U44" i="44"/>
  <c r="U36" i="44"/>
  <c r="U28" i="44"/>
  <c r="U20" i="44"/>
  <c r="U63" i="44"/>
  <c r="U47" i="44"/>
  <c r="U67" i="44"/>
  <c r="U59" i="44"/>
  <c r="U51" i="44"/>
  <c r="U43" i="44"/>
  <c r="U35" i="44"/>
  <c r="U27" i="44"/>
  <c r="U19" i="44"/>
  <c r="U31" i="44"/>
  <c r="U53" i="44"/>
  <c r="U66" i="44"/>
  <c r="U58" i="44"/>
  <c r="U50" i="44"/>
  <c r="U42" i="44"/>
  <c r="U34" i="44"/>
  <c r="U26" i="44"/>
  <c r="U18" i="44"/>
  <c r="U55" i="44"/>
  <c r="U29" i="44"/>
  <c r="U65" i="44"/>
  <c r="U57" i="44"/>
  <c r="U49" i="44"/>
  <c r="U41" i="44"/>
  <c r="U33" i="44"/>
  <c r="U25" i="44"/>
  <c r="U23" i="44"/>
  <c r="U45" i="44"/>
  <c r="E26" i="44"/>
  <c r="D27" i="37"/>
  <c r="L13" i="44" l="1"/>
  <c r="L12" i="44"/>
  <c r="U70" i="44"/>
  <c r="L11" i="44" s="1"/>
  <c r="H26" i="44"/>
  <c r="H17" i="44"/>
  <c r="H22" i="44"/>
  <c r="H24" i="44"/>
  <c r="H21" i="44"/>
  <c r="H25" i="44"/>
  <c r="H19" i="44"/>
  <c r="H20" i="44"/>
  <c r="H23" i="44"/>
  <c r="H18" i="44"/>
  <c r="D19" i="37"/>
  <c r="D15" i="37"/>
  <c r="D16" i="37"/>
  <c r="D17" i="37"/>
  <c r="D18" i="37"/>
  <c r="D20" i="37"/>
  <c r="D21" i="37"/>
  <c r="D22" i="37"/>
  <c r="D23" i="37"/>
  <c r="D24" i="37"/>
  <c r="D26" i="37"/>
  <c r="D25" i="37"/>
  <c r="C12" i="37"/>
</calcChain>
</file>

<file path=xl/sharedStrings.xml><?xml version="1.0" encoding="utf-8"?>
<sst xmlns="http://schemas.openxmlformats.org/spreadsheetml/2006/main" count="335" uniqueCount="197">
  <si>
    <t>合計</t>
    <rPh sb="0" eb="2">
      <t>ゴウケイ</t>
    </rPh>
    <phoneticPr fontId="2"/>
  </si>
  <si>
    <t>構成比</t>
    <rPh sb="0" eb="3">
      <t>コウセイヒ</t>
    </rPh>
    <phoneticPr fontId="2"/>
  </si>
  <si>
    <t>はい</t>
    <phoneticPr fontId="3"/>
  </si>
  <si>
    <t>いいえ</t>
    <phoneticPr fontId="2"/>
  </si>
  <si>
    <t>やめた</t>
    <phoneticPr fontId="2"/>
  </si>
  <si>
    <t>合計</t>
    <rPh sb="0" eb="2">
      <t>ゴウケイ</t>
    </rPh>
    <phoneticPr fontId="3"/>
  </si>
  <si>
    <t>年齢基準日…令和4年3月31日時点。</t>
  </si>
  <si>
    <t>令和3年度</t>
    <rPh sb="0" eb="2">
      <t>レイワ</t>
    </rPh>
    <rPh sb="3" eb="5">
      <t>ネンド</t>
    </rPh>
    <phoneticPr fontId="2"/>
  </si>
  <si>
    <t>対象者数(人)</t>
    <rPh sb="0" eb="3">
      <t>タイショウシャ</t>
    </rPh>
    <rPh sb="3" eb="4">
      <t>スウ</t>
    </rPh>
    <rPh sb="5" eb="6">
      <t>ニン</t>
    </rPh>
    <phoneticPr fontId="2"/>
  </si>
  <si>
    <t>受診者数(人)</t>
    <rPh sb="0" eb="3">
      <t>ジュシンシャ</t>
    </rPh>
    <rPh sb="3" eb="4">
      <t>スウ</t>
    </rPh>
    <rPh sb="5" eb="6">
      <t>ニン</t>
    </rPh>
    <phoneticPr fontId="2"/>
  </si>
  <si>
    <t>受診率(%)</t>
    <rPh sb="0" eb="3">
      <t>ジュシンリツ</t>
    </rPh>
    <phoneticPr fontId="2"/>
  </si>
  <si>
    <t>広域連合全体</t>
    <rPh sb="0" eb="6">
      <t>コウイキレンゴウゼンタイ</t>
    </rPh>
    <phoneticPr fontId="2"/>
  </si>
  <si>
    <t>構成比(%)</t>
    <rPh sb="0" eb="3">
      <t>コウセイヒ</t>
    </rPh>
    <phoneticPr fontId="2"/>
  </si>
  <si>
    <t>受診月</t>
    <rPh sb="0" eb="3">
      <t>ジュシンヅキ</t>
    </rPh>
    <phoneticPr fontId="2"/>
  </si>
  <si>
    <t>4月</t>
    <rPh sb="1" eb="2">
      <t>ガツ</t>
    </rPh>
    <phoneticPr fontId="2"/>
  </si>
  <si>
    <t>9月</t>
  </si>
  <si>
    <t>10月</t>
  </si>
  <si>
    <t>7月</t>
  </si>
  <si>
    <t>5月</t>
  </si>
  <si>
    <t>2月</t>
  </si>
  <si>
    <t>8月</t>
  </si>
  <si>
    <t>6月</t>
  </si>
  <si>
    <t>11月</t>
  </si>
  <si>
    <t>12月</t>
  </si>
  <si>
    <t>1月</t>
  </si>
  <si>
    <t>3月</t>
  </si>
  <si>
    <t>性別</t>
    <rPh sb="0" eb="2">
      <t>セイベツ</t>
    </rPh>
    <phoneticPr fontId="2"/>
  </si>
  <si>
    <t>平均年齢(歳)</t>
    <rPh sb="5" eb="6">
      <t>サイ</t>
    </rPh>
    <phoneticPr fontId="2"/>
  </si>
  <si>
    <t>男女計</t>
    <rPh sb="0" eb="3">
      <t>ダンジョケイ</t>
    </rPh>
    <phoneticPr fontId="2"/>
  </si>
  <si>
    <t>全年齢</t>
    <rPh sb="0" eb="3">
      <t>ゼンネンレイ</t>
    </rPh>
    <phoneticPr fontId="2"/>
  </si>
  <si>
    <t>年齢階層</t>
    <rPh sb="0" eb="4">
      <t>ネンレイカイソウ</t>
    </rPh>
    <phoneticPr fontId="2"/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</si>
  <si>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</si>
  <si>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</si>
  <si>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</si>
  <si>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</si>
  <si>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</si>
  <si>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</si>
  <si>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  <phoneticPr fontId="2"/>
  </si>
  <si>
    <t>100歳～104歳</t>
    <phoneticPr fontId="2"/>
  </si>
  <si>
    <t>105歳～</t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</si>
  <si>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</si>
  <si>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</si>
  <si>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【グラフ用】</t>
    <rPh sb="4" eb="5">
      <t>ヨウ</t>
    </rPh>
    <phoneticPr fontId="2"/>
  </si>
  <si>
    <t>年齢別</t>
    <rPh sb="0" eb="2">
      <t>ネンレイ</t>
    </rPh>
    <rPh sb="2" eb="3">
      <t>ベツ</t>
    </rPh>
    <phoneticPr fontId="2"/>
  </si>
  <si>
    <t>受診者数(人)</t>
    <rPh sb="0" eb="3">
      <t>ジュシンシャ</t>
    </rPh>
    <rPh sb="3" eb="4">
      <t>スウ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</si>
  <si>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</si>
  <si>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</si>
  <si>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75歳</t>
    <rPh sb="2" eb="3">
      <t>サイ</t>
    </rPh>
    <phoneticPr fontId="2"/>
  </si>
  <si>
    <t>67歳</t>
    <rPh sb="2" eb="3">
      <t>サイ</t>
    </rPh>
    <phoneticPr fontId="2"/>
  </si>
  <si>
    <t>76歳</t>
    <rPh sb="2" eb="3">
      <t>サイ</t>
    </rPh>
    <phoneticPr fontId="2"/>
  </si>
  <si>
    <t>68歳</t>
    <rPh sb="2" eb="3">
      <t>サイ</t>
    </rPh>
    <phoneticPr fontId="2"/>
  </si>
  <si>
    <t>77歳</t>
    <rPh sb="2" eb="3">
      <t>サイ</t>
    </rPh>
    <phoneticPr fontId="2"/>
  </si>
  <si>
    <t>69歳</t>
    <rPh sb="2" eb="3">
      <t>サイ</t>
    </rPh>
    <phoneticPr fontId="2"/>
  </si>
  <si>
    <t>78歳</t>
    <rPh sb="2" eb="3">
      <t>サイ</t>
    </rPh>
    <phoneticPr fontId="2"/>
  </si>
  <si>
    <t>70歳</t>
    <rPh sb="2" eb="3">
      <t>サイ</t>
    </rPh>
    <phoneticPr fontId="2"/>
  </si>
  <si>
    <t>79歳</t>
    <rPh sb="2" eb="3">
      <t>サイ</t>
    </rPh>
    <phoneticPr fontId="2"/>
  </si>
  <si>
    <t>71歳</t>
    <rPh sb="2" eb="3">
      <t>サイ</t>
    </rPh>
    <phoneticPr fontId="2"/>
  </si>
  <si>
    <t>80歳</t>
    <rPh sb="2" eb="3">
      <t>サイ</t>
    </rPh>
    <phoneticPr fontId="2"/>
  </si>
  <si>
    <t>72歳</t>
    <rPh sb="2" eb="3">
      <t>サイ</t>
    </rPh>
    <phoneticPr fontId="2"/>
  </si>
  <si>
    <t>81歳</t>
    <rPh sb="2" eb="3">
      <t>サイ</t>
    </rPh>
    <phoneticPr fontId="2"/>
  </si>
  <si>
    <t>73歳</t>
    <rPh sb="2" eb="3">
      <t>サイ</t>
    </rPh>
    <phoneticPr fontId="2"/>
  </si>
  <si>
    <t>82歳</t>
    <rPh sb="2" eb="3">
      <t>サイ</t>
    </rPh>
    <phoneticPr fontId="2"/>
  </si>
  <si>
    <t>74歳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</si>
  <si>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</si>
  <si>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</si>
  <si>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</si>
  <si>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</si>
  <si>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</si>
  <si>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</si>
  <si>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</si>
  <si>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</si>
  <si>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</si>
  <si>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</si>
  <si>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</si>
  <si>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</si>
  <si>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</si>
  <si>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</si>
  <si>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</si>
  <si>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</si>
  <si>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</si>
  <si>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</t>
    <rPh sb="3" eb="4">
      <t>サイ</t>
    </rPh>
    <phoneticPr fontId="2"/>
  </si>
  <si>
    <t>101歳</t>
    <rPh sb="3" eb="4">
      <t>サイ</t>
    </rPh>
    <phoneticPr fontId="2"/>
  </si>
  <si>
    <t>102歳</t>
    <rPh sb="3" eb="4">
      <t>サイ</t>
    </rPh>
    <phoneticPr fontId="2"/>
  </si>
  <si>
    <t>103歳</t>
    <rPh sb="3" eb="4">
      <t>サイ</t>
    </rPh>
    <phoneticPr fontId="2"/>
  </si>
  <si>
    <t>104歳</t>
    <rPh sb="3" eb="4">
      <t>サイ</t>
    </rPh>
    <phoneticPr fontId="2"/>
  </si>
  <si>
    <t>105歳</t>
    <rPh sb="3" eb="4">
      <t>サイ</t>
    </rPh>
    <phoneticPr fontId="2"/>
  </si>
  <si>
    <t>106歳</t>
    <rPh sb="3" eb="4">
      <t>サイ</t>
    </rPh>
    <phoneticPr fontId="2"/>
  </si>
  <si>
    <t>107歳</t>
    <rPh sb="3" eb="4">
      <t>サイ</t>
    </rPh>
    <phoneticPr fontId="2"/>
  </si>
  <si>
    <t>108歳</t>
    <rPh sb="3" eb="4">
      <t>サイ</t>
    </rPh>
    <phoneticPr fontId="2"/>
  </si>
  <si>
    <t>109歳</t>
    <rPh sb="3" eb="4">
      <t>サイ</t>
    </rPh>
    <phoneticPr fontId="2"/>
  </si>
  <si>
    <t>110歳</t>
    <rPh sb="3" eb="4">
      <t>サイ</t>
    </rPh>
    <phoneticPr fontId="2"/>
  </si>
  <si>
    <t>111歳</t>
    <rPh sb="3" eb="4">
      <t>サイ</t>
    </rPh>
    <phoneticPr fontId="2"/>
  </si>
  <si>
    <t>112歳</t>
    <rPh sb="3" eb="4">
      <t>サイ</t>
    </rPh>
    <phoneticPr fontId="2"/>
  </si>
  <si>
    <t>113歳</t>
    <rPh sb="3" eb="4">
      <t>サイ</t>
    </rPh>
    <phoneticPr fontId="2"/>
  </si>
  <si>
    <t>114歳</t>
    <rPh sb="3" eb="4">
      <t>サイ</t>
    </rPh>
    <phoneticPr fontId="2"/>
  </si>
  <si>
    <t>115歳</t>
    <rPh sb="3" eb="4">
      <t>サイ</t>
    </rPh>
    <phoneticPr fontId="2"/>
  </si>
  <si>
    <t>116歳</t>
    <rPh sb="3" eb="4">
      <t>サイ</t>
    </rPh>
    <phoneticPr fontId="2"/>
  </si>
  <si>
    <t>117歳</t>
    <rPh sb="3" eb="4">
      <t>サイ</t>
    </rPh>
    <phoneticPr fontId="2"/>
  </si>
  <si>
    <t>【グラフラベル用】</t>
    <rPh sb="7" eb="8">
      <t>ヨウ</t>
    </rPh>
    <phoneticPr fontId="2"/>
  </si>
  <si>
    <t>【表作成用】</t>
    <rPh sb="1" eb="5">
      <t>ヒョウサクセイヨウ</t>
    </rPh>
    <phoneticPr fontId="2"/>
  </si>
  <si>
    <t>男性</t>
    <rPh sb="0" eb="2">
      <t>ダンセイ</t>
    </rPh>
    <phoneticPr fontId="2"/>
  </si>
  <si>
    <t>全年齢</t>
    <rPh sb="0" eb="3">
      <t>ゼンネンレイ</t>
    </rPh>
    <phoneticPr fontId="2"/>
  </si>
  <si>
    <t>65～74</t>
    <phoneticPr fontId="2"/>
  </si>
  <si>
    <t>100～</t>
    <phoneticPr fontId="2"/>
  </si>
  <si>
    <t>資格確認日…令和4年3月31日時点。ただし、除外対象者は含まれない。</t>
    <rPh sb="4" eb="5">
      <t>ビ</t>
    </rPh>
    <phoneticPr fontId="2"/>
  </si>
  <si>
    <t>広域連合全体(年齢階層別男女別)</t>
    <rPh sb="0" eb="6">
      <t>コウイキレンゴウゼンタイ</t>
    </rPh>
    <rPh sb="7" eb="12">
      <t>ネンレイカイソウベツ</t>
    </rPh>
    <rPh sb="12" eb="15">
      <t>ダンジョベツ</t>
    </rPh>
    <phoneticPr fontId="2"/>
  </si>
  <si>
    <t>標準偏差</t>
    <rPh sb="0" eb="4">
      <t>ヒョウジュンヘンサ</t>
    </rPh>
    <phoneticPr fontId="2"/>
  </si>
  <si>
    <t>該当者数(人)</t>
    <rPh sb="0" eb="3">
      <t>ガイトウシャ</t>
    </rPh>
    <rPh sb="3" eb="4">
      <t>スウ</t>
    </rPh>
    <rPh sb="5" eb="6">
      <t>ヒト</t>
    </rPh>
    <phoneticPr fontId="2"/>
  </si>
  <si>
    <t>割合(%)</t>
    <rPh sb="0" eb="2">
      <t>ワリアイ</t>
    </rPh>
    <phoneticPr fontId="2"/>
  </si>
  <si>
    <t>【集計条件】</t>
    <rPh sb="1" eb="5">
      <t>シュウケイジョウケン</t>
    </rPh>
    <phoneticPr fontId="2"/>
  </si>
  <si>
    <t>※不明…判別不能なデータおよび空白は不明と判定。</t>
    <rPh sb="1" eb="3">
      <t>フメイ</t>
    </rPh>
    <rPh sb="4" eb="6">
      <t>ハンベツ</t>
    </rPh>
    <rPh sb="6" eb="8">
      <t>フノウ</t>
    </rPh>
    <rPh sb="15" eb="17">
      <t>クウハク</t>
    </rPh>
    <rPh sb="18" eb="20">
      <t>フメイ</t>
    </rPh>
    <rPh sb="21" eb="23">
      <t>ハンテイ</t>
    </rPh>
    <phoneticPr fontId="2"/>
  </si>
  <si>
    <t>不明※</t>
    <phoneticPr fontId="2"/>
  </si>
  <si>
    <t>医科健診受診状況</t>
    <rPh sb="0" eb="2">
      <t>イカ</t>
    </rPh>
    <rPh sb="2" eb="4">
      <t>ケンシン</t>
    </rPh>
    <rPh sb="4" eb="8">
      <t>ジュシンジョウキョウ</t>
    </rPh>
    <phoneticPr fontId="2"/>
  </si>
  <si>
    <t>医科健診受診者数</t>
    <rPh sb="0" eb="2">
      <t>イカ</t>
    </rPh>
    <rPh sb="2" eb="4">
      <t>ケンシン</t>
    </rPh>
    <rPh sb="4" eb="8">
      <t>ジュシンシャスウ</t>
    </rPh>
    <phoneticPr fontId="2"/>
  </si>
  <si>
    <t>医科健診結果</t>
    <rPh sb="0" eb="2">
      <t>イカ</t>
    </rPh>
    <rPh sb="2" eb="4">
      <t>ケンシン</t>
    </rPh>
    <rPh sb="4" eb="6">
      <t>ケッカ</t>
    </rPh>
    <phoneticPr fontId="2"/>
  </si>
  <si>
    <t>BMI</t>
    <phoneticPr fontId="2"/>
  </si>
  <si>
    <t>平均値</t>
    <rPh sb="0" eb="3">
      <t>ヘイキンチ</t>
    </rPh>
    <phoneticPr fontId="2"/>
  </si>
  <si>
    <t>収縮期血圧</t>
    <rPh sb="0" eb="3">
      <t>シュウシュクキ</t>
    </rPh>
    <rPh sb="3" eb="5">
      <t>ケツアツ</t>
    </rPh>
    <phoneticPr fontId="2"/>
  </si>
  <si>
    <t>拡張期血圧</t>
    <rPh sb="0" eb="5">
      <t>カクチョウキケツアツ</t>
    </rPh>
    <phoneticPr fontId="2"/>
  </si>
  <si>
    <t>空腹時血糖</t>
    <rPh sb="0" eb="5">
      <t>クウフクジケットウ</t>
    </rPh>
    <phoneticPr fontId="2"/>
  </si>
  <si>
    <t>随時血糖</t>
    <rPh sb="0" eb="2">
      <t>ズイジ</t>
    </rPh>
    <rPh sb="2" eb="4">
      <t>ケットウ</t>
    </rPh>
    <phoneticPr fontId="2"/>
  </si>
  <si>
    <t>LDLコレステロール</t>
    <phoneticPr fontId="2"/>
  </si>
  <si>
    <t>中性脂肪</t>
    <rPh sb="0" eb="4">
      <t>チュウセイシボウ</t>
    </rPh>
    <phoneticPr fontId="2"/>
  </si>
  <si>
    <t>HDLコレステロール</t>
    <phoneticPr fontId="2"/>
  </si>
  <si>
    <t>non-HDLコレステロール</t>
    <phoneticPr fontId="2"/>
  </si>
  <si>
    <t>血糖</t>
    <rPh sb="0" eb="2">
      <t>ケットウ</t>
    </rPh>
    <phoneticPr fontId="2"/>
  </si>
  <si>
    <t>血圧</t>
    <rPh sb="0" eb="2">
      <t>ケツアツ</t>
    </rPh>
    <phoneticPr fontId="2"/>
  </si>
  <si>
    <t>脂質</t>
    <rPh sb="0" eb="2">
      <t>シシツ</t>
    </rPh>
    <phoneticPr fontId="2"/>
  </si>
  <si>
    <t>肝機能</t>
    <rPh sb="0" eb="3">
      <t>カンキノウ</t>
    </rPh>
    <phoneticPr fontId="2"/>
  </si>
  <si>
    <t>腎機能</t>
    <rPh sb="0" eb="3">
      <t>ジンキノウ</t>
    </rPh>
    <phoneticPr fontId="2"/>
  </si>
  <si>
    <t>AST(GOT)</t>
    <phoneticPr fontId="2"/>
  </si>
  <si>
    <t>ALT(GPT)</t>
    <phoneticPr fontId="2"/>
  </si>
  <si>
    <t>γ-GTP</t>
    <phoneticPr fontId="2"/>
  </si>
  <si>
    <t>血清クレアチニン</t>
    <rPh sb="0" eb="2">
      <t>ケッセイ</t>
    </rPh>
    <phoneticPr fontId="2"/>
  </si>
  <si>
    <t>eGFR</t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</si>
  <si>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</si>
  <si>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</si>
  <si>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腹囲</t>
    <rPh sb="0" eb="2">
      <t>フクイ</t>
    </rPh>
    <phoneticPr fontId="2"/>
  </si>
  <si>
    <t>問1.現在の健康状態はいかがですか。</t>
    <rPh sb="0" eb="1">
      <t>トイ</t>
    </rPh>
    <rPh sb="3" eb="5">
      <t>ゲンザイ</t>
    </rPh>
    <rPh sb="6" eb="8">
      <t>ケンコウ</t>
    </rPh>
    <rPh sb="8" eb="10">
      <t>ジョウタイ</t>
    </rPh>
    <phoneticPr fontId="2"/>
  </si>
  <si>
    <t>問2.毎日の生活に満足していますか。</t>
    <rPh sb="0" eb="1">
      <t>トイ</t>
    </rPh>
    <rPh sb="3" eb="5">
      <t>マイニチ</t>
    </rPh>
    <rPh sb="6" eb="8">
      <t>セイカツ</t>
    </rPh>
    <rPh sb="9" eb="11">
      <t>マンゾク</t>
    </rPh>
    <phoneticPr fontId="2"/>
  </si>
  <si>
    <t>問3.1日3食きちんと食べていますか。</t>
    <rPh sb="0" eb="1">
      <t>トイ</t>
    </rPh>
    <rPh sb="4" eb="5">
      <t>ニチ</t>
    </rPh>
    <rPh sb="6" eb="7">
      <t>ショク</t>
    </rPh>
    <rPh sb="11" eb="12">
      <t>タ</t>
    </rPh>
    <phoneticPr fontId="2"/>
  </si>
  <si>
    <t>問4.半年前に比べて固いものが食べにくくなりましたか。</t>
    <rPh sb="0" eb="1">
      <t>トイ</t>
    </rPh>
    <phoneticPr fontId="2"/>
  </si>
  <si>
    <t>問5.お茶や汁物等でむせることがありますか。</t>
    <rPh sb="0" eb="1">
      <t>トイ</t>
    </rPh>
    <rPh sb="4" eb="5">
      <t>チャ</t>
    </rPh>
    <rPh sb="6" eb="8">
      <t>シルモノ</t>
    </rPh>
    <rPh sb="8" eb="9">
      <t>トウ</t>
    </rPh>
    <phoneticPr fontId="2"/>
  </si>
  <si>
    <t>問6.6カ月間で2～3kg以上の体重減少がありましたか。</t>
    <rPh sb="0" eb="1">
      <t>トイ</t>
    </rPh>
    <rPh sb="5" eb="6">
      <t>ゲツ</t>
    </rPh>
    <rPh sb="6" eb="7">
      <t>カン</t>
    </rPh>
    <rPh sb="13" eb="15">
      <t>イジョウ</t>
    </rPh>
    <rPh sb="16" eb="18">
      <t>タイジュウ</t>
    </rPh>
    <rPh sb="18" eb="20">
      <t>ゲンショウ</t>
    </rPh>
    <phoneticPr fontId="3"/>
  </si>
  <si>
    <t>問7.以前に比べて歩く速度が遅くなってきたと思いますか。</t>
    <rPh sb="0" eb="1">
      <t>トイ</t>
    </rPh>
    <rPh sb="3" eb="5">
      <t>イゼン</t>
    </rPh>
    <rPh sb="6" eb="7">
      <t>クラ</t>
    </rPh>
    <rPh sb="9" eb="10">
      <t>アル</t>
    </rPh>
    <rPh sb="11" eb="13">
      <t>ソクド</t>
    </rPh>
    <rPh sb="14" eb="15">
      <t>オソ</t>
    </rPh>
    <rPh sb="22" eb="23">
      <t>オモ</t>
    </rPh>
    <phoneticPr fontId="3"/>
  </si>
  <si>
    <t>問10.周りの人から物忘れがあると言われていますか。</t>
    <rPh sb="0" eb="1">
      <t>トイ</t>
    </rPh>
    <phoneticPr fontId="4"/>
  </si>
  <si>
    <t>問11.今日が何月何日かわからない時がありますか。</t>
    <rPh sb="0" eb="1">
      <t>トイ</t>
    </rPh>
    <rPh sb="4" eb="6">
      <t>キョウ</t>
    </rPh>
    <rPh sb="7" eb="8">
      <t>ナン</t>
    </rPh>
    <rPh sb="8" eb="9">
      <t>ガツ</t>
    </rPh>
    <rPh sb="9" eb="10">
      <t>ナン</t>
    </rPh>
    <rPh sb="10" eb="11">
      <t>ニチ</t>
    </rPh>
    <rPh sb="17" eb="18">
      <t>トキ</t>
    </rPh>
    <phoneticPr fontId="4"/>
  </si>
  <si>
    <t>問12.あなたはたばこを吸いますか。</t>
    <rPh sb="0" eb="1">
      <t>トイ</t>
    </rPh>
    <phoneticPr fontId="4"/>
  </si>
  <si>
    <t>問14.ふだんから家族や友人と付き合いがありますか。</t>
    <rPh sb="0" eb="1">
      <t>トイ</t>
    </rPh>
    <rPh sb="9" eb="11">
      <t>カゾク</t>
    </rPh>
    <rPh sb="12" eb="14">
      <t>ユウジン</t>
    </rPh>
    <rPh sb="15" eb="16">
      <t>ツ</t>
    </rPh>
    <rPh sb="17" eb="18">
      <t>ア</t>
    </rPh>
    <phoneticPr fontId="4"/>
  </si>
  <si>
    <t>問15.体調が悪い時に、身近に相談できる人がいますか。</t>
    <rPh sb="0" eb="1">
      <t>トイ</t>
    </rPh>
    <rPh sb="4" eb="6">
      <t>タイチョウ</t>
    </rPh>
    <rPh sb="7" eb="8">
      <t>ワル</t>
    </rPh>
    <rPh sb="9" eb="10">
      <t>トキ</t>
    </rPh>
    <rPh sb="12" eb="14">
      <t>ミヂカ</t>
    </rPh>
    <rPh sb="15" eb="17">
      <t>ソウダン</t>
    </rPh>
    <rPh sb="20" eb="21">
      <t>ヒト</t>
    </rPh>
    <phoneticPr fontId="4"/>
  </si>
  <si>
    <t>よい</t>
    <phoneticPr fontId="3"/>
  </si>
  <si>
    <t>まあよい</t>
    <phoneticPr fontId="2"/>
  </si>
  <si>
    <t>ふつう</t>
    <phoneticPr fontId="2"/>
  </si>
  <si>
    <t>あまりよくない</t>
    <phoneticPr fontId="2"/>
  </si>
  <si>
    <t>よくない</t>
    <phoneticPr fontId="2"/>
  </si>
  <si>
    <t>医科健診質問票結果</t>
    <rPh sb="0" eb="2">
      <t>イカ</t>
    </rPh>
    <rPh sb="2" eb="4">
      <t>ケンシン</t>
    </rPh>
    <rPh sb="4" eb="6">
      <t>シツモン</t>
    </rPh>
    <rPh sb="6" eb="7">
      <t>ヒョウ</t>
    </rPh>
    <rPh sb="7" eb="9">
      <t>ケッカ</t>
    </rPh>
    <phoneticPr fontId="2"/>
  </si>
  <si>
    <t>満足</t>
    <rPh sb="0" eb="2">
      <t>マンゾク</t>
    </rPh>
    <phoneticPr fontId="3"/>
  </si>
  <si>
    <t>やや満足</t>
    <rPh sb="2" eb="4">
      <t>マンゾク</t>
    </rPh>
    <phoneticPr fontId="2"/>
  </si>
  <si>
    <t>やや不満</t>
    <rPh sb="2" eb="4">
      <t>フマン</t>
    </rPh>
    <phoneticPr fontId="2"/>
  </si>
  <si>
    <t>不満</t>
    <rPh sb="0" eb="2">
      <t>フマン</t>
    </rPh>
    <phoneticPr fontId="2"/>
  </si>
  <si>
    <t>吸っている</t>
    <rPh sb="0" eb="1">
      <t>ス</t>
    </rPh>
    <phoneticPr fontId="3"/>
  </si>
  <si>
    <t>吸っていない</t>
    <rPh sb="0" eb="1">
      <t>ス</t>
    </rPh>
    <phoneticPr fontId="2"/>
  </si>
  <si>
    <t>健診検査値(平均値)</t>
    <rPh sb="0" eb="2">
      <t>ケンシン</t>
    </rPh>
    <rPh sb="2" eb="5">
      <t>ケンサチ</t>
    </rPh>
    <rPh sb="6" eb="9">
      <t>ヘイキンチ</t>
    </rPh>
    <phoneticPr fontId="2"/>
  </si>
  <si>
    <t>問8.この1年間に転んだことがありますか。</t>
    <rPh sb="0" eb="1">
      <t>トイ</t>
    </rPh>
    <phoneticPr fontId="4"/>
  </si>
  <si>
    <t>空腹時血糖(mg/dL)</t>
    <rPh sb="0" eb="5">
      <t>クウフクジケットウ</t>
    </rPh>
    <phoneticPr fontId="2"/>
  </si>
  <si>
    <t>随時血糖(mg/dL)</t>
    <rPh sb="0" eb="2">
      <t>ズイジ</t>
    </rPh>
    <rPh sb="2" eb="4">
      <t>ケットウ</t>
    </rPh>
    <phoneticPr fontId="2"/>
  </si>
  <si>
    <t>収縮期血圧(mmHg)</t>
    <rPh sb="0" eb="3">
      <t>シュウシュクキ</t>
    </rPh>
    <rPh sb="3" eb="5">
      <t>ケツアツ</t>
    </rPh>
    <phoneticPr fontId="2"/>
  </si>
  <si>
    <t>拡張期血圧(mmHg)</t>
    <rPh sb="0" eb="5">
      <t>カクチョウキケツアツ</t>
    </rPh>
    <phoneticPr fontId="2"/>
  </si>
  <si>
    <t>中性脂肪(mg/dL)</t>
    <rPh sb="0" eb="4">
      <t>チュウセイシボウ</t>
    </rPh>
    <phoneticPr fontId="2"/>
  </si>
  <si>
    <t>HDLコレステロール(mg/dL)</t>
    <phoneticPr fontId="2"/>
  </si>
  <si>
    <t>LDLコレステロール(mg/dL)</t>
    <phoneticPr fontId="2"/>
  </si>
  <si>
    <t>non-HDLコレステロール(mg/dL)</t>
    <phoneticPr fontId="2"/>
  </si>
  <si>
    <t>AST(GOT)(U/L)</t>
    <phoneticPr fontId="2"/>
  </si>
  <si>
    <t>ALT(GPT)(U/L)</t>
    <phoneticPr fontId="2"/>
  </si>
  <si>
    <t>γ-GTP(U/L)</t>
    <phoneticPr fontId="2"/>
  </si>
  <si>
    <t>血清クレアチニン(mg/dL)</t>
    <rPh sb="0" eb="2">
      <t>ケッセイ</t>
    </rPh>
    <phoneticPr fontId="2"/>
  </si>
  <si>
    <r>
      <t>eGFR(ml/min/1.73m</t>
    </r>
    <r>
      <rPr>
        <vertAlign val="superscript"/>
        <sz val="10"/>
        <color theme="1"/>
        <rFont val="ＭＳ 明朝"/>
        <family val="1"/>
        <charset val="128"/>
      </rPr>
      <t>2</t>
    </r>
    <r>
      <rPr>
        <sz val="10"/>
        <color theme="1"/>
        <rFont val="ＭＳ 明朝"/>
        <family val="1"/>
        <charset val="128"/>
      </rPr>
      <t>)</t>
    </r>
    <phoneticPr fontId="2"/>
  </si>
  <si>
    <t>HbA1c(NGSP)(%)</t>
    <phoneticPr fontId="2"/>
  </si>
  <si>
    <t>HbA1c(NGSP)</t>
    <phoneticPr fontId="2"/>
  </si>
  <si>
    <t>平均年齢</t>
    <rPh sb="0" eb="4">
      <t>ヘイキンネンレイ</t>
    </rPh>
    <phoneticPr fontId="2"/>
  </si>
  <si>
    <t>【計算用】</t>
    <rPh sb="1" eb="4">
      <t>ケイサンヨウ</t>
    </rPh>
    <phoneticPr fontId="2"/>
  </si>
  <si>
    <t>年齢</t>
    <rPh sb="0" eb="2">
      <t>ネンレイ</t>
    </rPh>
    <phoneticPr fontId="2"/>
  </si>
  <si>
    <t>合計</t>
    <rPh sb="0" eb="2">
      <t>ゴウケイ</t>
    </rPh>
    <phoneticPr fontId="2"/>
  </si>
  <si>
    <t>年齢×受診者数</t>
    <rPh sb="0" eb="2">
      <t>ネンレイ</t>
    </rPh>
    <rPh sb="3" eb="7">
      <t>ジュシンシャスウ</t>
    </rPh>
    <phoneticPr fontId="2"/>
  </si>
  <si>
    <t>男女計</t>
    <rPh sb="0" eb="3">
      <t>ダンジョケイ</t>
    </rPh>
    <phoneticPr fontId="2"/>
  </si>
  <si>
    <t>平均年齢との差の二乗×受診者数</t>
    <rPh sb="0" eb="4">
      <t>ヘイキンネンレイ</t>
    </rPh>
    <rPh sb="6" eb="7">
      <t>サ</t>
    </rPh>
    <rPh sb="8" eb="10">
      <t>ニジョウ</t>
    </rPh>
    <rPh sb="11" eb="14">
      <t>ジュシンシャ</t>
    </rPh>
    <rPh sb="14" eb="15">
      <t>スウ</t>
    </rPh>
    <phoneticPr fontId="2"/>
  </si>
  <si>
    <t>検査項目</t>
    <rPh sb="0" eb="4">
      <t>ケンサコウモク</t>
    </rPh>
    <phoneticPr fontId="2"/>
  </si>
  <si>
    <t>問13.週に1回以上は外出していますか。</t>
    <rPh sb="0" eb="1">
      <t>トイ</t>
    </rPh>
    <phoneticPr fontId="4"/>
  </si>
  <si>
    <t>問9.ウォーキング等の運動を週に1回以上していますか。</t>
    <rPh sb="0" eb="1">
      <t>トイ</t>
    </rPh>
    <phoneticPr fontId="4"/>
  </si>
  <si>
    <t>検査項目</t>
    <phoneticPr fontId="2"/>
  </si>
  <si>
    <t>月別医科健診受診者数</t>
    <rPh sb="0" eb="2">
      <t>ツキベツ</t>
    </rPh>
    <rPh sb="2" eb="4">
      <t>イカ</t>
    </rPh>
    <rPh sb="4" eb="6">
      <t>ケンシン</t>
    </rPh>
    <rPh sb="6" eb="8">
      <t>ジュシン</t>
    </rPh>
    <rPh sb="8" eb="9">
      <t>シャ</t>
    </rPh>
    <rPh sb="9" eb="10">
      <t>スウ</t>
    </rPh>
    <phoneticPr fontId="2"/>
  </si>
  <si>
    <t>年齢階層別男女別医科健診受診者数</t>
    <rPh sb="0" eb="5">
      <t>ネンレイカイソウベツ</t>
    </rPh>
    <rPh sb="5" eb="8">
      <t>ダンジョベツ</t>
    </rPh>
    <rPh sb="8" eb="12">
      <t>イカケンシン</t>
    </rPh>
    <rPh sb="12" eb="14">
      <t>ジュシン</t>
    </rPh>
    <rPh sb="14" eb="15">
      <t>シャ</t>
    </rPh>
    <rPh sb="15" eb="16">
      <t>スウ</t>
    </rPh>
    <phoneticPr fontId="2"/>
  </si>
  <si>
    <t>腹囲(男性)(cm)</t>
    <rPh sb="3" eb="5">
      <t>ダンセイ</t>
    </rPh>
    <phoneticPr fontId="2"/>
  </si>
  <si>
    <t>データ化範囲(分析対象)…健康診査データは令和3年4月～令和4年3月健診分(12カ月分)。</t>
    <phoneticPr fontId="2"/>
  </si>
  <si>
    <t>月別医科健診受診状況</t>
    <rPh sb="0" eb="2">
      <t>ツキベツ</t>
    </rPh>
    <rPh sb="2" eb="4">
      <t>イカ</t>
    </rPh>
    <rPh sb="4" eb="6">
      <t>ケンシン</t>
    </rPh>
    <rPh sb="6" eb="10">
      <t>ジュシンジョウキョウ</t>
    </rPh>
    <phoneticPr fontId="2"/>
  </si>
  <si>
    <t>年齢別男女別医科健診受診者数</t>
    <rPh sb="0" eb="2">
      <t>ネンレイ</t>
    </rPh>
    <rPh sb="2" eb="3">
      <t>ベツ</t>
    </rPh>
    <rPh sb="3" eb="6">
      <t>ダンジョベツ</t>
    </rPh>
    <rPh sb="6" eb="10">
      <t>イカケンシン</t>
    </rPh>
    <rPh sb="10" eb="12">
      <t>ジュシン</t>
    </rPh>
    <rPh sb="12" eb="13">
      <t>シャ</t>
    </rPh>
    <rPh sb="13" eb="14">
      <t>スウ</t>
    </rPh>
    <phoneticPr fontId="2"/>
  </si>
  <si>
    <t>腹囲(女性)(cm)</t>
    <rPh sb="0" eb="2">
      <t>フクイ</t>
    </rPh>
    <rPh sb="3" eb="5">
      <t>ジョセイ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</si>
</sst>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_);[Red]\(0\)"/>
    <numFmt numFmtId="177" formatCode="#,##0;#,##0"/>
    <numFmt numFmtId="178" formatCode="0.0%"/>
    <numFmt numFmtId="179" formatCode="#,##0_ ;[Red]\-#,##0\ "/>
    <numFmt numFmtId="180" formatCode="0.00_ ;[Red]\-0.00\ "/>
    <numFmt numFmtId="181" formatCode="#,##0.00_ ;[Red]\-#,##0.00\ "/>
    <numFmt numFmtId="182" formatCode="0.0_ ;[Red]\-0.0\ "/>
    <numFmt numFmtId="183" formatCode="0_ ;[Red]\-0\ "/>
    <numFmt numFmtId="184" formatCode="#,##0.0_ ;[Red]\-#,##0.0\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9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/>
  </cellStyleXfs>
  <cellXfs count="10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178" fontId="7" fillId="0" borderId="0" xfId="2" applyNumberFormat="1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9" fontId="7" fillId="0" borderId="1" xfId="0" applyNumberFormat="1" applyFont="1" applyFill="1" applyBorder="1" applyAlignment="1">
      <alignment horizontal="right" vertical="center"/>
    </xf>
    <xf numFmtId="179" fontId="7" fillId="0" borderId="1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horizontal="right" vertical="center"/>
    </xf>
    <xf numFmtId="177" fontId="7" fillId="0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shrinkToFit="1"/>
    </xf>
    <xf numFmtId="181" fontId="7" fillId="0" borderId="1" xfId="0" applyNumberFormat="1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179" fontId="7" fillId="0" borderId="1" xfId="1" applyNumberFormat="1" applyFont="1" applyFill="1" applyBorder="1">
      <alignment vertical="center"/>
    </xf>
    <xf numFmtId="10" fontId="7" fillId="0" borderId="1" xfId="2" applyNumberFormat="1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10" fontId="7" fillId="0" borderId="0" xfId="2" applyNumberFormat="1" applyFont="1" applyFill="1" applyBorder="1">
      <alignment vertical="center"/>
    </xf>
    <xf numFmtId="3" fontId="7" fillId="0" borderId="0" xfId="2" applyNumberFormat="1" applyFont="1" applyFill="1" applyBorder="1">
      <alignment vertical="center"/>
    </xf>
    <xf numFmtId="0" fontId="7" fillId="0" borderId="0" xfId="0" applyFont="1" applyFill="1" applyBorder="1">
      <alignment vertical="center"/>
    </xf>
    <xf numFmtId="38" fontId="7" fillId="0" borderId="0" xfId="1" applyFont="1" applyFill="1" applyBorder="1">
      <alignment vertical="center"/>
    </xf>
    <xf numFmtId="0" fontId="7" fillId="0" borderId="11" xfId="0" applyFont="1" applyFill="1" applyBorder="1" applyAlignment="1">
      <alignment horizontal="center" vertical="center"/>
    </xf>
    <xf numFmtId="179" fontId="7" fillId="0" borderId="11" xfId="1" applyNumberFormat="1" applyFont="1" applyFill="1" applyBorder="1">
      <alignment vertical="center"/>
    </xf>
    <xf numFmtId="10" fontId="7" fillId="0" borderId="11" xfId="2" applyNumberFormat="1" applyFont="1" applyFill="1" applyBorder="1">
      <alignment vertical="center"/>
    </xf>
    <xf numFmtId="0" fontId="7" fillId="0" borderId="10" xfId="0" applyFont="1" applyFill="1" applyBorder="1" applyAlignment="1">
      <alignment horizontal="center" vertical="center"/>
    </xf>
    <xf numFmtId="179" fontId="7" fillId="0" borderId="10" xfId="1" applyNumberFormat="1" applyFont="1" applyFill="1" applyBorder="1">
      <alignment vertical="center"/>
    </xf>
    <xf numFmtId="10" fontId="7" fillId="0" borderId="10" xfId="2" applyNumberFormat="1" applyFont="1" applyFill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179" fontId="7" fillId="0" borderId="0" xfId="1" applyNumberFormat="1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179" fontId="7" fillId="0" borderId="1" xfId="1" applyNumberFormat="1" applyFont="1" applyFill="1" applyBorder="1" applyAlignment="1">
      <alignment vertical="center"/>
    </xf>
    <xf numFmtId="180" fontId="7" fillId="0" borderId="2" xfId="0" applyNumberFormat="1" applyFont="1" applyFill="1" applyBorder="1" applyAlignment="1">
      <alignment vertical="center"/>
    </xf>
    <xf numFmtId="176" fontId="7" fillId="0" borderId="3" xfId="1" applyNumberFormat="1" applyFont="1" applyFill="1" applyBorder="1" applyAlignment="1">
      <alignment vertical="center"/>
    </xf>
    <xf numFmtId="179" fontId="7" fillId="0" borderId="11" xfId="1" applyNumberFormat="1" applyFont="1" applyFill="1" applyBorder="1" applyAlignment="1">
      <alignment vertical="center"/>
    </xf>
    <xf numFmtId="180" fontId="7" fillId="0" borderId="8" xfId="0" applyNumberFormat="1" applyFont="1" applyFill="1" applyBorder="1" applyAlignment="1">
      <alignment vertical="center"/>
    </xf>
    <xf numFmtId="176" fontId="7" fillId="0" borderId="9" xfId="1" applyNumberFormat="1" applyFont="1" applyFill="1" applyBorder="1" applyAlignment="1">
      <alignment vertical="center"/>
    </xf>
    <xf numFmtId="179" fontId="7" fillId="0" borderId="10" xfId="1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76" fontId="7" fillId="0" borderId="18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9" fontId="7" fillId="0" borderId="1" xfId="0" applyNumberFormat="1" applyFont="1" applyFill="1" applyBorder="1" applyAlignment="1">
      <alignment horizontal="right" vertical="center" shrinkToFit="1"/>
    </xf>
    <xf numFmtId="181" fontId="7" fillId="0" borderId="1" xfId="0" applyNumberFormat="1" applyFont="1" applyFill="1" applyBorder="1" applyAlignment="1">
      <alignment horizontal="right" vertical="center"/>
    </xf>
    <xf numFmtId="179" fontId="7" fillId="0" borderId="1" xfId="1" applyNumberFormat="1" applyFont="1" applyFill="1" applyBorder="1" applyAlignment="1">
      <alignment horizontal="right" vertical="center" shrinkToFit="1"/>
    </xf>
    <xf numFmtId="0" fontId="10" fillId="0" borderId="0" xfId="0" applyFont="1" applyFill="1">
      <alignment vertical="center"/>
    </xf>
    <xf numFmtId="179" fontId="7" fillId="0" borderId="1" xfId="0" applyNumberFormat="1" applyFont="1" applyFill="1" applyBorder="1">
      <alignment vertical="center"/>
    </xf>
    <xf numFmtId="182" fontId="7" fillId="0" borderId="2" xfId="1" applyNumberFormat="1" applyFont="1" applyFill="1" applyBorder="1" applyAlignment="1">
      <alignment horizontal="right" vertical="center"/>
    </xf>
    <xf numFmtId="176" fontId="7" fillId="0" borderId="4" xfId="1" applyNumberFormat="1" applyFont="1" applyFill="1" applyBorder="1" applyAlignment="1">
      <alignment vertical="center"/>
    </xf>
    <xf numFmtId="184" fontId="7" fillId="0" borderId="1" xfId="0" applyNumberFormat="1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vertical="center"/>
    </xf>
    <xf numFmtId="183" fontId="7" fillId="0" borderId="2" xfId="1" applyNumberFormat="1" applyFont="1" applyFill="1" applyBorder="1" applyAlignment="1">
      <alignment horizontal="right" vertical="center"/>
    </xf>
    <xf numFmtId="180" fontId="7" fillId="0" borderId="2" xfId="1" applyNumberFormat="1" applyFont="1" applyFill="1" applyBorder="1" applyAlignment="1">
      <alignment horizontal="right" vertical="center"/>
    </xf>
    <xf numFmtId="178" fontId="5" fillId="0" borderId="0" xfId="2" applyNumberFormat="1" applyFont="1" applyFill="1">
      <alignment vertical="center"/>
    </xf>
    <xf numFmtId="178" fontId="7" fillId="0" borderId="0" xfId="2" applyNumberFormat="1" applyFont="1" applyFill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79" fontId="7" fillId="0" borderId="19" xfId="1" applyNumberFormat="1" applyFont="1" applyFill="1" applyBorder="1" applyAlignment="1">
      <alignment vertical="center"/>
    </xf>
    <xf numFmtId="10" fontId="7" fillId="0" borderId="19" xfId="2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79" fontId="7" fillId="0" borderId="20" xfId="1" applyNumberFormat="1" applyFont="1" applyFill="1" applyBorder="1" applyAlignment="1">
      <alignment vertical="center"/>
    </xf>
    <xf numFmtId="10" fontId="7" fillId="0" borderId="20" xfId="2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79" fontId="7" fillId="0" borderId="21" xfId="1" applyNumberFormat="1" applyFont="1" applyFill="1" applyBorder="1" applyAlignment="1">
      <alignment vertical="center"/>
    </xf>
    <xf numFmtId="10" fontId="7" fillId="0" borderId="21" xfId="2" applyNumberFormat="1" applyFont="1" applyFill="1" applyBorder="1" applyAlignment="1">
      <alignment horizontal="right" vertical="center"/>
    </xf>
    <xf numFmtId="179" fontId="7" fillId="0" borderId="7" xfId="1" applyNumberFormat="1" applyFont="1" applyFill="1" applyBorder="1" applyAlignment="1">
      <alignment vertical="center"/>
    </xf>
    <xf numFmtId="10" fontId="7" fillId="0" borderId="7" xfId="2" applyNumberFormat="1" applyFont="1" applyFill="1" applyBorder="1" applyAlignment="1">
      <alignment horizontal="right" vertical="center"/>
    </xf>
    <xf numFmtId="0" fontId="8" fillId="0" borderId="0" xfId="0" applyFont="1" applyFill="1">
      <alignment vertical="center"/>
    </xf>
    <xf numFmtId="178" fontId="7" fillId="0" borderId="0" xfId="2" applyNumberFormat="1" applyFont="1" applyFill="1" applyBorder="1">
      <alignment vertical="center"/>
    </xf>
    <xf numFmtId="10" fontId="7" fillId="0" borderId="10" xfId="2" applyNumberFormat="1" applyFont="1" applyFill="1" applyBorder="1" applyAlignment="1">
      <alignment horizontal="right" vertical="center"/>
    </xf>
    <xf numFmtId="38" fontId="7" fillId="0" borderId="0" xfId="1" applyFont="1" applyFill="1" applyAlignment="1">
      <alignment horizontal="right" vertical="center"/>
    </xf>
    <xf numFmtId="179" fontId="7" fillId="0" borderId="19" xfId="1" applyNumberFormat="1" applyFont="1" applyFill="1" applyBorder="1">
      <alignment vertical="center"/>
    </xf>
    <xf numFmtId="179" fontId="7" fillId="0" borderId="20" xfId="1" applyNumberFormat="1" applyFont="1" applyFill="1" applyBorder="1">
      <alignment vertical="center"/>
    </xf>
    <xf numFmtId="179" fontId="7" fillId="0" borderId="21" xfId="1" applyNumberFormat="1" applyFont="1" applyFill="1" applyBorder="1">
      <alignment vertical="center"/>
    </xf>
    <xf numFmtId="179" fontId="7" fillId="0" borderId="7" xfId="1" applyNumberFormat="1" applyFont="1" applyFill="1" applyBorder="1">
      <alignment vertical="center"/>
    </xf>
    <xf numFmtId="10" fontId="7" fillId="0" borderId="0" xfId="1" applyNumberFormat="1" applyFont="1" applyFill="1" applyBorder="1">
      <alignment vertical="center"/>
    </xf>
    <xf numFmtId="10" fontId="7" fillId="0" borderId="0" xfId="0" applyNumberFormat="1" applyFont="1" applyFill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</cellXfs>
  <cellStyles count="4">
    <cellStyle name="パーセント" xfId="2" builtinId="5"/>
    <cellStyle name="桁区切り" xfId="1" builtinId="6"/>
    <cellStyle name="標準" xfId="0" builtinId="0"/>
    <cellStyle name="標準 2" xfId="3" xr:uid="{90F8CED2-C90B-46E2-959A-65DD9763768A}"/>
  </cellStyles>
  <dxfs count="0"/>
  <tableStyles count="0" defaultTableStyle="TableStyleMedium2" defaultPivotStyle="PivotStyleLight16"/>
  <colors>
    <mruColors>
      <color rgb="FF7F7F7F"/>
      <color rgb="FFA5A5A5"/>
      <color rgb="FFD9D9D9"/>
      <color rgb="FFFFC000"/>
      <color rgb="FF002060"/>
      <color rgb="FF92B9E4"/>
      <color rgb="FFA3C1E5"/>
      <color rgb="FF6BC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975126262626258E-2"/>
          <c:y val="0.12657270606186607"/>
          <c:w val="0.84254419191919194"/>
          <c:h val="0.79611749923677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医科健診受診状況①!$J$30</c:f>
              <c:strCache>
                <c:ptCount val="1"/>
                <c:pt idx="0">
                  <c:v>医科健診受診者数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医科健診受診状況①!$B$15:$B$26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医科健診受診状況①!$C$15:$C$26</c:f>
              <c:numCache>
                <c:formatCode>General</c:formatCode>
                <c:ptCount val="12"/>
                <c:pt idx="0">
                  <c:v>8485</c:v>
                </c:pt>
                <c:pt idx="1">
                  <c:v>19323</c:v>
                </c:pt>
                <c:pt idx="2">
                  <c:v>15817</c:v>
                </c:pt>
                <c:pt idx="3">
                  <c:v>16627</c:v>
                </c:pt>
                <c:pt idx="4">
                  <c:v>13995</c:v>
                </c:pt>
                <c:pt idx="5">
                  <c:v>21707</c:v>
                </c:pt>
                <c:pt idx="6">
                  <c:v>32092</c:v>
                </c:pt>
                <c:pt idx="7">
                  <c:v>26928</c:v>
                </c:pt>
                <c:pt idx="8">
                  <c:v>16966</c:v>
                </c:pt>
                <c:pt idx="9">
                  <c:v>14335</c:v>
                </c:pt>
                <c:pt idx="10">
                  <c:v>16423</c:v>
                </c:pt>
                <c:pt idx="11">
                  <c:v>30210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AE-4BE8-978E-F4FA39B98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919744"/>
        <c:axId val="349883776"/>
      </c:barChart>
      <c:lineChart>
        <c:grouping val="standard"/>
        <c:varyColors val="0"/>
        <c:ser>
          <c:idx val="1"/>
          <c:order val="1"/>
          <c:tx>
            <c:strRef>
              <c:f>医科健診受診状況①!$J$31</c:f>
              <c:strCache>
                <c:ptCount val="1"/>
                <c:pt idx="0">
                  <c:v>構成比</c:v>
                </c:pt>
              </c:strCache>
            </c:strRef>
          </c:tx>
          <c:marker>
            <c:symbol val="circle"/>
            <c:size val="5"/>
            <c:spPr>
              <a:solidFill>
                <a:srgbClr val="D99694"/>
              </a:solidFill>
              <a:ln>
                <a:solidFill>
                  <a:srgbClr val="D99694"/>
                </a:solidFill>
              </a:ln>
            </c:spPr>
          </c:marker>
          <c:cat>
            <c:strRef>
              <c:f>医科健診受診状況①!$B$15:$B$26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医科健診受診状況①!$D$15:$D$26</c:f>
              <c:numCache>
                <c:formatCode>0.00%</c:formatCode>
                <c:ptCount val="12"/>
                <c:pt idx="0">
                  <c:v>3.6430693664451202E-2</c:v>
                </c:pt>
                <c:pt idx="1">
                  <c:v>8.296408882477202E-2</c:v>
                </c:pt>
                <c:pt idx="2">
                  <c:v>6.7910934789702365E-2</c:v>
                </c:pt>
                <c:pt idx="3">
                  <c:v>7.1388702835454343E-2</c:v>
                </c:pt>
                <c:pt idx="4">
                  <c:v>6.0088103457159051E-2</c:v>
                </c:pt>
                <c:pt idx="5">
                  <c:v>9.3199890085355591E-2</c:v>
                </c:pt>
                <c:pt idx="6">
                  <c:v>0.13778831126453364</c:v>
                </c:pt>
                <c:pt idx="7">
                  <c:v>0.11561646658766551</c:v>
                </c:pt>
                <c:pt idx="8">
                  <c:v>7.2844213165713503E-2</c:v>
                </c:pt>
                <c:pt idx="9">
                  <c:v>6.1547907328215433E-2</c:v>
                </c:pt>
                <c:pt idx="10">
                  <c:v>7.0512820512820512E-2</c:v>
                </c:pt>
                <c:pt idx="11">
                  <c:v>0.12970786748415683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7AE-4BE8-978E-F4FA39B98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235264"/>
        <c:axId val="349884352"/>
      </c:lineChart>
      <c:catAx>
        <c:axId val="349919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49883776"/>
        <c:crosses val="autoZero"/>
        <c:auto val="1"/>
        <c:lblAlgn val="ctr"/>
        <c:lblOffset val="100"/>
        <c:noMultiLvlLbl val="0"/>
      </c:catAx>
      <c:valAx>
        <c:axId val="34988377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受診者数</a:t>
                </a:r>
                <a:r>
                  <a:rPr lang="en-US"/>
                  <a:t>(</a:t>
                </a:r>
                <a:r>
                  <a:rPr lang="ja-JP" altLang="en-US"/>
                  <a:t>人</a:t>
                </a:r>
                <a:r>
                  <a:rPr lang="en-US"/>
                  <a:t>)</a:t>
                </a:r>
                <a:r>
                  <a:rPr lang="ja-JP" altLang="ja-JP" sz="1000" b="1" i="0" u="none" strike="noStrike" baseline="0">
                    <a:effectLst/>
                  </a:rPr>
                  <a:t>　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39558080808081E-2"/>
              <c:y val="1.884893906333997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49919744"/>
        <c:crosses val="autoZero"/>
        <c:crossBetween val="between"/>
      </c:valAx>
      <c:valAx>
        <c:axId val="34988435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構成比</a:t>
                </a:r>
                <a:r>
                  <a:rPr lang="en-US"/>
                  <a:t>(%)</a:t>
                </a:r>
              </a:p>
            </c:rich>
          </c:tx>
          <c:layout>
            <c:manualLayout>
              <c:xMode val="edge"/>
              <c:yMode val="edge"/>
              <c:x val="0.92375845959595959"/>
              <c:y val="1.6342535496315973E-2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348235264"/>
        <c:crosses val="max"/>
        <c:crossBetween val="between"/>
      </c:valAx>
      <c:catAx>
        <c:axId val="348235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9884352"/>
        <c:crosses val="autoZero"/>
        <c:auto val="1"/>
        <c:lblAlgn val="ctr"/>
        <c:lblOffset val="100"/>
        <c:noMultiLvlLbl val="0"/>
      </c:catAx>
      <c:spPr>
        <a:ln>
          <a:solidFill>
            <a:srgbClr val="7F7F7F"/>
          </a:solidFill>
        </a:ln>
      </c:spPr>
    </c:plotArea>
    <c:legend>
      <c:legendPos val="t"/>
      <c:layout>
        <c:manualLayout>
          <c:xMode val="edge"/>
          <c:yMode val="edge"/>
          <c:x val="0.30601792929292931"/>
          <c:y val="2.5203131793079959E-2"/>
          <c:w val="0.41991123737373737"/>
          <c:h val="6.8390412041868257E-2"/>
        </c:manualLayout>
      </c:layout>
      <c:overlay val="0"/>
      <c:spPr>
        <a:ln>
          <a:solidFill>
            <a:srgbClr val="7F7F7F"/>
          </a:solidFill>
        </a:ln>
      </c:spPr>
    </c:legend>
    <c:plotVisOnly val="1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609166666666668E-2"/>
          <c:y val="9.4586009513315958E-2"/>
          <c:w val="0.91800847222222226"/>
          <c:h val="0.80889718989904424"/>
        </c:manualLayout>
      </c:layout>
      <c:barChart>
        <c:barDir val="bar"/>
        <c:grouping val="clustered"/>
        <c:varyColors val="0"/>
        <c:ser>
          <c:idx val="0"/>
          <c:order val="1"/>
          <c:tx>
            <c:strRef>
              <c:f>医科健診受診状況②!$P$16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FFCCCC"/>
            </a:solidFill>
            <a:ln>
              <a:noFill/>
            </a:ln>
          </c:spPr>
          <c:invertIfNegative val="0"/>
          <c:cat>
            <c:strRef>
              <c:f>医科健診受診状況②!$N$17:$N$43</c:f>
              <c:strCache>
                <c:ptCount val="27"/>
                <c:pt idx="0">
                  <c:v>65～74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  <c:pt idx="25">
                  <c:v>99</c:v>
                </c:pt>
                <c:pt idx="26">
                  <c:v>100～</c:v>
                </c:pt>
              </c:strCache>
            </c:strRef>
          </c:cat>
          <c:val>
            <c:numRef>
              <c:f>医科健診受診状況②!$P$17:$P$43</c:f>
              <c:numCache>
                <c:formatCode>General</c:formatCode>
                <c:ptCount val="27"/>
                <c:pt idx="0">
                  <c:v>546</c:v>
                </c:pt>
                <c:pt idx="1">
                  <c:v>8709</c:v>
                </c:pt>
                <c:pt idx="2">
                  <c:v>10647</c:v>
                </c:pt>
                <c:pt idx="3">
                  <c:v>13275</c:v>
                </c:pt>
                <c:pt idx="4">
                  <c:v>14293</c:v>
                </c:pt>
                <c:pt idx="5">
                  <c:v>12894</c:v>
                </c:pt>
                <c:pt idx="6">
                  <c:v>12788</c:v>
                </c:pt>
                <c:pt idx="7">
                  <c:v>10833</c:v>
                </c:pt>
                <c:pt idx="8">
                  <c:v>8477</c:v>
                </c:pt>
                <c:pt idx="9">
                  <c:v>6808</c:v>
                </c:pt>
                <c:pt idx="10">
                  <c:v>6876</c:v>
                </c:pt>
                <c:pt idx="11">
                  <c:v>5849</c:v>
                </c:pt>
                <c:pt idx="12">
                  <c:v>5072</c:v>
                </c:pt>
                <c:pt idx="13">
                  <c:v>4029</c:v>
                </c:pt>
                <c:pt idx="14">
                  <c:v>3274</c:v>
                </c:pt>
                <c:pt idx="15">
                  <c:v>2712</c:v>
                </c:pt>
                <c:pt idx="16">
                  <c:v>2154</c:v>
                </c:pt>
                <c:pt idx="17">
                  <c:v>1637</c:v>
                </c:pt>
                <c:pt idx="18">
                  <c:v>1166</c:v>
                </c:pt>
                <c:pt idx="19">
                  <c:v>943</c:v>
                </c:pt>
                <c:pt idx="20">
                  <c:v>674</c:v>
                </c:pt>
                <c:pt idx="21">
                  <c:v>490</c:v>
                </c:pt>
                <c:pt idx="22">
                  <c:v>324</c:v>
                </c:pt>
                <c:pt idx="23">
                  <c:v>235</c:v>
                </c:pt>
                <c:pt idx="24">
                  <c:v>134</c:v>
                </c:pt>
                <c:pt idx="25">
                  <c:v>100</c:v>
                </c:pt>
                <c:pt idx="26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0-4985-8D02-63E5D0CD2B40}"/>
            </c:ext>
          </c:extLst>
        </c:ser>
        <c:ser>
          <c:idx val="3"/>
          <c:order val="0"/>
          <c:tx>
            <c:strRef>
              <c:f>医科健診受診状況②!$O$16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医科健診受診状況②!$N$17:$N$43</c:f>
              <c:strCache>
                <c:ptCount val="27"/>
                <c:pt idx="0">
                  <c:v>65～74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  <c:pt idx="25">
                  <c:v>99</c:v>
                </c:pt>
                <c:pt idx="26">
                  <c:v>100～</c:v>
                </c:pt>
              </c:strCache>
            </c:strRef>
          </c:cat>
          <c:val>
            <c:numRef>
              <c:f>医科健診受診状況②!$O$17:$O$43</c:f>
              <c:numCache>
                <c:formatCode>#,##0;#,##0</c:formatCode>
                <c:ptCount val="27"/>
                <c:pt idx="0">
                  <c:v>-590</c:v>
                </c:pt>
                <c:pt idx="1">
                  <c:v>-6821</c:v>
                </c:pt>
                <c:pt idx="2">
                  <c:v>-8041</c:v>
                </c:pt>
                <c:pt idx="3">
                  <c:v>-9821</c:v>
                </c:pt>
                <c:pt idx="4">
                  <c:v>-10476</c:v>
                </c:pt>
                <c:pt idx="5">
                  <c:v>-9660</c:v>
                </c:pt>
                <c:pt idx="6">
                  <c:v>-9668</c:v>
                </c:pt>
                <c:pt idx="7">
                  <c:v>-7904</c:v>
                </c:pt>
                <c:pt idx="8">
                  <c:v>-6436</c:v>
                </c:pt>
                <c:pt idx="9">
                  <c:v>-5267</c:v>
                </c:pt>
                <c:pt idx="10">
                  <c:v>-5165</c:v>
                </c:pt>
                <c:pt idx="11">
                  <c:v>-4206</c:v>
                </c:pt>
                <c:pt idx="12">
                  <c:v>-3652</c:v>
                </c:pt>
                <c:pt idx="13">
                  <c:v>-2627</c:v>
                </c:pt>
                <c:pt idx="14">
                  <c:v>-2053</c:v>
                </c:pt>
                <c:pt idx="15">
                  <c:v>-1633</c:v>
                </c:pt>
                <c:pt idx="16">
                  <c:v>-1193</c:v>
                </c:pt>
                <c:pt idx="17">
                  <c:v>-852</c:v>
                </c:pt>
                <c:pt idx="18">
                  <c:v>-583</c:v>
                </c:pt>
                <c:pt idx="19">
                  <c:v>-383</c:v>
                </c:pt>
                <c:pt idx="20">
                  <c:v>-305</c:v>
                </c:pt>
                <c:pt idx="21">
                  <c:v>-198</c:v>
                </c:pt>
                <c:pt idx="22">
                  <c:v>-127</c:v>
                </c:pt>
                <c:pt idx="23">
                  <c:v>-68</c:v>
                </c:pt>
                <c:pt idx="24">
                  <c:v>-49</c:v>
                </c:pt>
                <c:pt idx="25">
                  <c:v>-17</c:v>
                </c:pt>
                <c:pt idx="26">
                  <c:v>-33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E0-4985-8D02-63E5D0CD2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876480"/>
        <c:axId val="337137600"/>
      </c:barChart>
      <c:catAx>
        <c:axId val="18764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</c:spPr>
        <c:txPr>
          <a:bodyPr rot="0"/>
          <a:lstStyle/>
          <a:p>
            <a:pPr>
              <a:defRPr sz="90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337137600"/>
        <c:crossesAt val="0"/>
        <c:auto val="1"/>
        <c:lblAlgn val="ctr"/>
        <c:lblOffset val="0"/>
        <c:noMultiLvlLbl val="0"/>
      </c:catAx>
      <c:valAx>
        <c:axId val="337137600"/>
        <c:scaling>
          <c:orientation val="minMax"/>
          <c:max val="15000"/>
          <c:min val="-15000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en-US" sz="1000" b="1" i="0" u="none" strike="noStrike" baseline="0">
                    <a:effectLst/>
                  </a:rPr>
                  <a:t>受診者数</a:t>
                </a:r>
                <a:r>
                  <a:rPr lang="ja-JP" altLang="ja-JP" sz="1000" b="1" i="0" baseline="0">
                    <a:effectLst/>
                  </a:rPr>
                  <a:t>（</a:t>
                </a:r>
                <a:r>
                  <a:rPr lang="ja-JP" altLang="en-US" sz="1000" b="1" i="0" baseline="0">
                    <a:effectLst/>
                  </a:rPr>
                  <a:t>人</a:t>
                </a:r>
                <a:r>
                  <a:rPr lang="ja-JP" altLang="ja-JP" sz="1000" b="1" i="0" baseline="0">
                    <a:effectLst/>
                  </a:rPr>
                  <a:t>）</a:t>
                </a:r>
                <a:endParaRPr lang="ja-JP" altLang="ja-JP" sz="1000" b="1">
                  <a:effectLst/>
                </a:endParaRPr>
              </a:p>
            </c:rich>
          </c:tx>
          <c:layout>
            <c:manualLayout>
              <c:xMode val="edge"/>
              <c:yMode val="edge"/>
              <c:x val="0.44051819444444446"/>
              <c:y val="0.94627610115288474"/>
            </c:manualLayout>
          </c:layout>
          <c:overlay val="0"/>
          <c:spPr>
            <a:noFill/>
          </c:spPr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txPr>
          <a:bodyPr/>
          <a:lstStyle/>
          <a:p>
            <a:pPr>
              <a:defRPr sz="1000"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876480"/>
        <c:crosses val="autoZero"/>
        <c:crossBetween val="between"/>
      </c:valAx>
      <c:spPr>
        <a:solidFill>
          <a:schemeClr val="bg1"/>
        </a:solidFill>
        <a:ln>
          <a:solidFill>
            <a:srgbClr val="7F7F7F"/>
          </a:solidFill>
        </a:ln>
      </c:spPr>
    </c:plotArea>
    <c:legend>
      <c:legendPos val="t"/>
      <c:layout>
        <c:manualLayout>
          <c:xMode val="edge"/>
          <c:yMode val="edge"/>
          <c:x val="0.20334666666666668"/>
          <c:y val="1.1376564277588168E-2"/>
          <c:w val="0.57919541666666663"/>
          <c:h val="4.1144285291983551E-2"/>
        </c:manualLayout>
      </c:layout>
      <c:overlay val="0"/>
      <c:spPr>
        <a:ln>
          <a:solidFill>
            <a:srgbClr val="7F7F7F"/>
          </a:solidFill>
        </a:ln>
      </c:spPr>
      <c:txPr>
        <a:bodyPr/>
        <a:lstStyle/>
        <a:p>
          <a:pPr>
            <a:defRPr>
              <a:latin typeface="ＭＳ Ｐ明朝" panose="02020600040205080304" pitchFamily="18" charset="-128"/>
              <a:ea typeface="ＭＳ Ｐ明朝" panose="02020600040205080304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rgbClr val="7F7F7F"/>
      </a:solidFill>
    </a:ln>
  </c:spPr>
  <c:printSettings>
    <c:headerFooter/>
    <c:pageMargins b="0.74803149606299213" l="0.70866141732283472" r="0.19685039370078741" t="0.74803149606299213" header="0.31496062992125984" footer="0.31496062992125984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7</xdr:col>
      <xdr:colOff>875400</xdr:colOff>
      <xdr:row>52</xdr:row>
      <xdr:rowOff>16650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9AE99C78-A35E-442F-AB60-078B2BDE58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7</xdr:col>
      <xdr:colOff>875400</xdr:colOff>
      <xdr:row>60</xdr:row>
      <xdr:rowOff>95250</xdr:rowOff>
    </xdr:to>
    <xdr:graphicFrame macro="">
      <xdr:nvGraphicFramePr>
        <xdr:cNvPr id="4" name="グラフ1">
          <a:extLst>
            <a:ext uri="{FF2B5EF4-FFF2-40B4-BE49-F238E27FC236}">
              <a16:creationId xmlns:a16="http://schemas.microsoft.com/office/drawing/2014/main" id="{1751E1BB-A6F5-4BF3-85A7-E1D4DB0D4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0.43259</cdr:x>
      <cdr:y>0.03866</cdr:y>
    </cdr:from>
    <cdr:to>
      <cdr:x>0.55959</cdr:x>
      <cdr:y>0.10669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32A2ECD2-AFAC-4630-B73D-9A5724E06F3C}"/>
            </a:ext>
          </a:extLst>
        </cdr:cNvPr>
        <cdr:cNvSpPr txBox="1"/>
      </cdr:nvSpPr>
      <cdr:spPr>
        <a:xfrm xmlns:a="http://schemas.openxmlformats.org/drawingml/2006/main">
          <a:off x="3114675" y="215779"/>
          <a:ext cx="914400" cy="379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altLang="ja-JP" sz="1000" b="1"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1000" b="1">
              <a:latin typeface="ＭＳ Ｐ明朝" panose="02020600040205080304" pitchFamily="18" charset="-128"/>
              <a:ea typeface="ＭＳ Ｐ明朝" panose="02020600040205080304" pitchFamily="18" charset="-128"/>
            </a:rPr>
            <a:t>歳</a:t>
          </a:r>
          <a:r>
            <a:rPr lang="en-US" altLang="ja-JP" sz="1000" b="1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lang="ja-JP" altLang="en-US" sz="10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AC0BF-25F5-4169-8DDB-5A6C06CBF49F}">
  <dimension ref="A1:M57"/>
  <sheetViews>
    <sheetView showGridLines="0" tabSelected="1" zoomScaleNormal="100" zoomScaleSheetLayoutView="100" workbookViewId="0"/>
  </sheetViews>
  <sheetFormatPr defaultRowHeight="12" x14ac:dyDescent="0.4"/>
  <cols>
    <col min="1" max="1" width="4.625" style="3" customWidth="1"/>
    <col min="2" max="2" width="14.875" style="3" customWidth="1"/>
    <col min="3" max="8" width="13.625" style="3" customWidth="1"/>
    <col min="9" max="9" width="14.875" style="3" customWidth="1"/>
    <col min="10" max="16" width="12.625" style="3" customWidth="1"/>
    <col min="17" max="17" width="10.625" style="3" customWidth="1"/>
    <col min="18" max="16384" width="9" style="3"/>
  </cols>
  <sheetData>
    <row r="1" spans="1:13" s="1" customFormat="1" ht="16.5" customHeight="1" x14ac:dyDescent="0.4">
      <c r="A1" s="19"/>
      <c r="B1" s="20" t="s">
        <v>112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6.5" customHeight="1" x14ac:dyDescent="0.4">
      <c r="A2" s="21"/>
      <c r="B2" s="20" t="s">
        <v>11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6.5" customHeight="1" x14ac:dyDescent="0.4">
      <c r="A3" s="21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6.5" customHeight="1" x14ac:dyDescent="0.4">
      <c r="A4" s="21"/>
      <c r="B4" s="21" t="s">
        <v>109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3.5" customHeight="1" x14ac:dyDescent="0.4">
      <c r="A5" s="21"/>
      <c r="B5" s="21" t="s">
        <v>193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3.5" customHeight="1" x14ac:dyDescent="0.4">
      <c r="A6" s="21"/>
      <c r="B6" s="21" t="s">
        <v>104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6.5" customHeight="1" x14ac:dyDescent="0.4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6.5" customHeight="1" x14ac:dyDescent="0.4">
      <c r="A8" s="21"/>
      <c r="B8" s="21" t="s">
        <v>194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3.5" customHeight="1" x14ac:dyDescent="0.4">
      <c r="A9" s="21"/>
      <c r="B9" s="7"/>
      <c r="C9" s="7" t="s">
        <v>7</v>
      </c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3.5" customHeight="1" x14ac:dyDescent="0.4">
      <c r="A10" s="21"/>
      <c r="B10" s="18" t="s">
        <v>8</v>
      </c>
      <c r="C10" s="22">
        <v>1204561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3.5" customHeight="1" x14ac:dyDescent="0.4">
      <c r="A11" s="21"/>
      <c r="B11" s="18" t="s">
        <v>9</v>
      </c>
      <c r="C11" s="22">
        <v>232908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3.5" customHeight="1" x14ac:dyDescent="0.4">
      <c r="A12" s="21"/>
      <c r="B12" s="18" t="s">
        <v>10</v>
      </c>
      <c r="C12" s="23">
        <f>IFERROR(C11/C10,"-")</f>
        <v>0.19335508953054267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3.5" customHeight="1" x14ac:dyDescent="0.4">
      <c r="A13" s="21"/>
      <c r="B13" s="21"/>
      <c r="C13" s="24"/>
      <c r="D13" s="25"/>
      <c r="E13" s="25"/>
      <c r="F13" s="26"/>
      <c r="G13" s="21"/>
      <c r="H13" s="21"/>
      <c r="I13" s="21"/>
      <c r="J13" s="21"/>
      <c r="K13" s="21"/>
      <c r="L13" s="21"/>
      <c r="M13" s="21"/>
    </row>
    <row r="14" spans="1:13" ht="13.5" customHeight="1" x14ac:dyDescent="0.4">
      <c r="A14" s="21"/>
      <c r="B14" s="7" t="s">
        <v>13</v>
      </c>
      <c r="C14" s="7" t="s">
        <v>9</v>
      </c>
      <c r="D14" s="7" t="s">
        <v>12</v>
      </c>
      <c r="E14" s="21"/>
      <c r="F14" s="21"/>
      <c r="G14" s="21"/>
      <c r="H14" s="21"/>
      <c r="I14" s="21"/>
      <c r="J14" s="21"/>
      <c r="K14" s="21"/>
      <c r="L14" s="27"/>
      <c r="M14" s="27"/>
    </row>
    <row r="15" spans="1:13" ht="13.5" customHeight="1" x14ac:dyDescent="0.4">
      <c r="A15" s="21"/>
      <c r="B15" s="18" t="s">
        <v>14</v>
      </c>
      <c r="C15" s="22">
        <v>8485</v>
      </c>
      <c r="D15" s="23">
        <f>IFERROR(C15/$C$27,"-")</f>
        <v>3.6430693664451202E-2</v>
      </c>
      <c r="E15" s="21"/>
      <c r="F15" s="21"/>
      <c r="G15" s="21"/>
      <c r="H15" s="21"/>
      <c r="I15" s="21"/>
      <c r="J15" s="21"/>
      <c r="K15" s="21"/>
      <c r="L15" s="27"/>
      <c r="M15" s="28"/>
    </row>
    <row r="16" spans="1:13" ht="13.5" customHeight="1" x14ac:dyDescent="0.4">
      <c r="A16" s="21"/>
      <c r="B16" s="18" t="s">
        <v>18</v>
      </c>
      <c r="C16" s="22">
        <v>19323</v>
      </c>
      <c r="D16" s="23">
        <f t="shared" ref="D16:D27" si="0">IFERROR(C16/$C$27,"-")</f>
        <v>8.296408882477202E-2</v>
      </c>
      <c r="E16" s="21"/>
      <c r="F16" s="21"/>
      <c r="G16" s="21"/>
      <c r="H16" s="21"/>
      <c r="I16" s="21"/>
      <c r="J16" s="21"/>
      <c r="K16" s="27"/>
      <c r="L16" s="28"/>
      <c r="M16" s="21"/>
    </row>
    <row r="17" spans="1:13" ht="13.5" customHeight="1" x14ac:dyDescent="0.4">
      <c r="A17" s="21"/>
      <c r="B17" s="18" t="s">
        <v>21</v>
      </c>
      <c r="C17" s="22">
        <v>15817</v>
      </c>
      <c r="D17" s="23">
        <f t="shared" si="0"/>
        <v>6.7910934789702365E-2</v>
      </c>
      <c r="E17" s="21"/>
      <c r="F17" s="21"/>
      <c r="G17" s="21"/>
      <c r="H17" s="21"/>
      <c r="I17" s="21"/>
      <c r="J17" s="21"/>
      <c r="K17" s="27"/>
      <c r="L17" s="28"/>
      <c r="M17" s="21"/>
    </row>
    <row r="18" spans="1:13" ht="13.5" customHeight="1" x14ac:dyDescent="0.4">
      <c r="A18" s="21"/>
      <c r="B18" s="18" t="s">
        <v>17</v>
      </c>
      <c r="C18" s="22">
        <v>16627</v>
      </c>
      <c r="D18" s="23">
        <f t="shared" si="0"/>
        <v>7.1388702835454343E-2</v>
      </c>
      <c r="E18" s="21"/>
      <c r="F18" s="21"/>
      <c r="G18" s="21"/>
      <c r="H18" s="21"/>
      <c r="I18" s="21"/>
      <c r="J18" s="21"/>
      <c r="K18" s="27"/>
      <c r="L18" s="28"/>
      <c r="M18" s="21"/>
    </row>
    <row r="19" spans="1:13" ht="13.5" customHeight="1" x14ac:dyDescent="0.4">
      <c r="A19" s="21"/>
      <c r="B19" s="18" t="s">
        <v>20</v>
      </c>
      <c r="C19" s="22">
        <v>13995</v>
      </c>
      <c r="D19" s="23">
        <f t="shared" si="0"/>
        <v>6.0088103457159051E-2</v>
      </c>
      <c r="E19" s="21"/>
      <c r="F19" s="21"/>
      <c r="G19" s="21"/>
      <c r="H19" s="21"/>
      <c r="I19" s="21"/>
      <c r="J19" s="21"/>
      <c r="K19" s="27"/>
      <c r="L19" s="28"/>
      <c r="M19" s="21"/>
    </row>
    <row r="20" spans="1:13" ht="13.5" customHeight="1" x14ac:dyDescent="0.4">
      <c r="A20" s="21"/>
      <c r="B20" s="18" t="s">
        <v>15</v>
      </c>
      <c r="C20" s="22">
        <v>21707</v>
      </c>
      <c r="D20" s="23">
        <f t="shared" si="0"/>
        <v>9.3199890085355591E-2</v>
      </c>
      <c r="E20" s="21"/>
      <c r="F20" s="21"/>
      <c r="G20" s="21"/>
      <c r="H20" s="21"/>
      <c r="I20" s="21"/>
      <c r="J20" s="21"/>
      <c r="K20" s="27"/>
      <c r="L20" s="28"/>
      <c r="M20" s="21"/>
    </row>
    <row r="21" spans="1:13" ht="13.5" customHeight="1" x14ac:dyDescent="0.4">
      <c r="A21" s="21"/>
      <c r="B21" s="18" t="s">
        <v>16</v>
      </c>
      <c r="C21" s="22">
        <v>32092</v>
      </c>
      <c r="D21" s="23">
        <f t="shared" si="0"/>
        <v>0.13778831126453364</v>
      </c>
      <c r="E21" s="21"/>
      <c r="F21" s="21"/>
      <c r="G21" s="21"/>
      <c r="H21" s="21"/>
      <c r="I21" s="21"/>
      <c r="J21" s="21"/>
      <c r="K21" s="27"/>
      <c r="L21" s="28"/>
      <c r="M21" s="21"/>
    </row>
    <row r="22" spans="1:13" ht="13.5" customHeight="1" x14ac:dyDescent="0.4">
      <c r="A22" s="21"/>
      <c r="B22" s="18" t="s">
        <v>22</v>
      </c>
      <c r="C22" s="22">
        <v>26928</v>
      </c>
      <c r="D22" s="23">
        <f t="shared" si="0"/>
        <v>0.11561646658766551</v>
      </c>
      <c r="E22" s="21"/>
      <c r="F22" s="21"/>
      <c r="G22" s="21"/>
      <c r="H22" s="21"/>
      <c r="I22" s="21"/>
      <c r="J22" s="21"/>
      <c r="K22" s="27"/>
      <c r="L22" s="28"/>
      <c r="M22" s="21"/>
    </row>
    <row r="23" spans="1:13" ht="13.5" customHeight="1" x14ac:dyDescent="0.4">
      <c r="A23" s="21"/>
      <c r="B23" s="18" t="s">
        <v>23</v>
      </c>
      <c r="C23" s="22">
        <v>16966</v>
      </c>
      <c r="D23" s="23">
        <f t="shared" si="0"/>
        <v>7.2844213165713503E-2</v>
      </c>
      <c r="E23" s="21"/>
      <c r="F23" s="21"/>
      <c r="G23" s="21"/>
      <c r="H23" s="21"/>
      <c r="I23" s="21"/>
      <c r="J23" s="21"/>
      <c r="K23" s="27"/>
      <c r="L23" s="28"/>
      <c r="M23" s="21"/>
    </row>
    <row r="24" spans="1:13" ht="13.5" customHeight="1" x14ac:dyDescent="0.4">
      <c r="A24" s="21"/>
      <c r="B24" s="18" t="s">
        <v>24</v>
      </c>
      <c r="C24" s="22">
        <v>14335</v>
      </c>
      <c r="D24" s="23">
        <f t="shared" si="0"/>
        <v>6.1547907328215433E-2</v>
      </c>
      <c r="E24" s="21"/>
      <c r="F24" s="21"/>
      <c r="G24" s="21"/>
      <c r="H24" s="21"/>
      <c r="I24" s="21"/>
      <c r="J24" s="21"/>
      <c r="K24" s="27"/>
      <c r="L24" s="28"/>
      <c r="M24" s="21"/>
    </row>
    <row r="25" spans="1:13" ht="13.5" customHeight="1" x14ac:dyDescent="0.4">
      <c r="A25" s="21"/>
      <c r="B25" s="18" t="s">
        <v>19</v>
      </c>
      <c r="C25" s="22">
        <v>16423</v>
      </c>
      <c r="D25" s="23">
        <f t="shared" si="0"/>
        <v>7.0512820512820512E-2</v>
      </c>
      <c r="E25" s="21"/>
      <c r="F25" s="21"/>
      <c r="G25" s="21"/>
      <c r="H25" s="21"/>
      <c r="I25" s="21"/>
      <c r="J25" s="21"/>
      <c r="K25" s="27"/>
      <c r="L25" s="28"/>
      <c r="M25" s="21"/>
    </row>
    <row r="26" spans="1:13" ht="13.5" customHeight="1" thickBot="1" x14ac:dyDescent="0.45">
      <c r="A26" s="21"/>
      <c r="B26" s="29" t="s">
        <v>25</v>
      </c>
      <c r="C26" s="30">
        <v>30210</v>
      </c>
      <c r="D26" s="31">
        <f t="shared" si="0"/>
        <v>0.12970786748415683</v>
      </c>
      <c r="E26" s="21"/>
      <c r="F26" s="21"/>
      <c r="G26" s="21"/>
      <c r="H26" s="21"/>
      <c r="I26" s="21"/>
      <c r="J26" s="21"/>
      <c r="K26" s="27"/>
      <c r="L26" s="28"/>
      <c r="M26" s="21"/>
    </row>
    <row r="27" spans="1:13" s="4" customFormat="1" ht="13.5" customHeight="1" thickTop="1" x14ac:dyDescent="0.4">
      <c r="A27" s="21"/>
      <c r="B27" s="32" t="s">
        <v>0</v>
      </c>
      <c r="C27" s="33">
        <f>SUM(C15:C26)</f>
        <v>232908</v>
      </c>
      <c r="D27" s="34">
        <f t="shared" si="0"/>
        <v>1</v>
      </c>
      <c r="E27" s="21"/>
      <c r="F27" s="21"/>
      <c r="G27" s="21"/>
      <c r="H27" s="21"/>
      <c r="I27" s="21"/>
      <c r="J27" s="27"/>
      <c r="K27" s="27"/>
      <c r="L27" s="27"/>
      <c r="M27" s="28"/>
    </row>
    <row r="28" spans="1:13" s="4" customFormat="1" ht="13.5" customHeight="1" x14ac:dyDescent="0.4">
      <c r="A28" s="21"/>
      <c r="B28" s="35"/>
      <c r="C28" s="36"/>
      <c r="D28" s="25"/>
      <c r="E28" s="21"/>
      <c r="F28" s="21"/>
      <c r="G28" s="21"/>
      <c r="H28" s="21"/>
      <c r="I28" s="21"/>
      <c r="J28" s="27"/>
      <c r="K28" s="27"/>
      <c r="L28" s="27"/>
      <c r="M28" s="28"/>
    </row>
    <row r="29" spans="1:13" s="4" customFormat="1" ht="16.5" customHeight="1" x14ac:dyDescent="0.4">
      <c r="A29" s="21"/>
      <c r="B29" s="37" t="s">
        <v>190</v>
      </c>
      <c r="C29" s="36"/>
      <c r="D29" s="25"/>
      <c r="E29" s="21"/>
      <c r="F29" s="21"/>
      <c r="G29" s="21"/>
      <c r="H29" s="21"/>
      <c r="I29" s="21"/>
      <c r="J29" s="21" t="s">
        <v>98</v>
      </c>
      <c r="K29" s="27"/>
      <c r="L29" s="27"/>
      <c r="M29" s="28"/>
    </row>
    <row r="30" spans="1:13" s="4" customFormat="1" ht="13.5" customHeight="1" x14ac:dyDescent="0.4">
      <c r="A30" s="21"/>
      <c r="B30" s="24"/>
      <c r="C30" s="36"/>
      <c r="D30" s="25"/>
      <c r="E30" s="21"/>
      <c r="F30" s="21"/>
      <c r="G30" s="21"/>
      <c r="H30" s="21"/>
      <c r="I30" s="21"/>
      <c r="J30" s="21" t="s">
        <v>113</v>
      </c>
      <c r="K30" s="27"/>
      <c r="L30" s="27"/>
      <c r="M30" s="28"/>
    </row>
    <row r="31" spans="1:13" s="4" customFormat="1" ht="13.5" customHeight="1" x14ac:dyDescent="0.4">
      <c r="A31" s="21"/>
      <c r="B31" s="24"/>
      <c r="C31" s="36"/>
      <c r="D31" s="25"/>
      <c r="E31" s="21"/>
      <c r="F31" s="21"/>
      <c r="G31" s="21"/>
      <c r="H31" s="21"/>
      <c r="I31" s="21"/>
      <c r="J31" s="21" t="s">
        <v>1</v>
      </c>
      <c r="K31" s="27"/>
      <c r="L31" s="27"/>
      <c r="M31" s="28"/>
    </row>
    <row r="32" spans="1:13" s="4" customFormat="1" ht="13.5" customHeight="1" x14ac:dyDescent="0.4">
      <c r="A32" s="21"/>
      <c r="B32" s="24"/>
      <c r="C32" s="36"/>
      <c r="D32" s="25"/>
      <c r="E32" s="21"/>
      <c r="F32" s="21"/>
      <c r="G32" s="21"/>
      <c r="H32" s="21"/>
      <c r="I32" s="21"/>
      <c r="J32" s="27"/>
      <c r="K32" s="27"/>
      <c r="L32" s="27"/>
      <c r="M32" s="28"/>
    </row>
    <row r="33" spans="1:13" s="4" customFormat="1" ht="13.5" customHeight="1" x14ac:dyDescent="0.4">
      <c r="A33" s="21"/>
      <c r="B33" s="24"/>
      <c r="C33" s="36"/>
      <c r="D33" s="25"/>
      <c r="E33" s="21"/>
      <c r="F33" s="21"/>
      <c r="G33" s="21"/>
      <c r="H33" s="21"/>
      <c r="I33" s="21"/>
      <c r="J33" s="27"/>
      <c r="K33" s="27"/>
      <c r="L33" s="27"/>
      <c r="M33" s="28"/>
    </row>
    <row r="34" spans="1:13" s="4" customFormat="1" ht="13.5" customHeight="1" x14ac:dyDescent="0.4">
      <c r="A34" s="21"/>
      <c r="B34" s="24"/>
      <c r="C34" s="36"/>
      <c r="D34" s="25"/>
      <c r="E34" s="21"/>
      <c r="F34" s="21"/>
      <c r="G34" s="21"/>
      <c r="H34" s="21"/>
      <c r="I34" s="21"/>
      <c r="J34" s="27"/>
      <c r="K34" s="27"/>
      <c r="L34" s="27"/>
      <c r="M34" s="28"/>
    </row>
    <row r="35" spans="1:13" s="4" customFormat="1" ht="13.5" customHeight="1" x14ac:dyDescent="0.4">
      <c r="A35" s="21"/>
      <c r="B35" s="24"/>
      <c r="C35" s="36"/>
      <c r="D35" s="25"/>
      <c r="E35" s="21"/>
      <c r="F35" s="21"/>
      <c r="G35" s="21"/>
      <c r="H35" s="21"/>
      <c r="I35" s="21"/>
      <c r="J35" s="27"/>
      <c r="K35" s="27"/>
      <c r="L35" s="27"/>
      <c r="M35" s="28"/>
    </row>
    <row r="36" spans="1:13" s="4" customFormat="1" ht="13.5" customHeight="1" x14ac:dyDescent="0.4">
      <c r="A36" s="21"/>
      <c r="B36" s="24"/>
      <c r="C36" s="36"/>
      <c r="D36" s="25"/>
      <c r="E36" s="21"/>
      <c r="F36" s="21"/>
      <c r="G36" s="21"/>
      <c r="H36" s="21"/>
      <c r="I36" s="21"/>
      <c r="J36" s="27"/>
      <c r="K36" s="27"/>
      <c r="L36" s="27"/>
      <c r="M36" s="28"/>
    </row>
    <row r="37" spans="1:13" s="4" customFormat="1" ht="13.5" customHeight="1" x14ac:dyDescent="0.4">
      <c r="A37" s="21"/>
      <c r="B37" s="24"/>
      <c r="C37" s="36"/>
      <c r="D37" s="25"/>
      <c r="E37" s="21"/>
      <c r="F37" s="21"/>
      <c r="G37" s="21"/>
      <c r="H37" s="21"/>
      <c r="I37" s="21"/>
      <c r="J37" s="27"/>
      <c r="K37" s="27"/>
      <c r="L37" s="27"/>
      <c r="M37" s="28"/>
    </row>
    <row r="38" spans="1:13" s="4" customFormat="1" ht="13.5" customHeight="1" x14ac:dyDescent="0.4">
      <c r="A38" s="21"/>
      <c r="B38" s="24"/>
      <c r="C38" s="36"/>
      <c r="D38" s="25"/>
      <c r="E38" s="21"/>
      <c r="F38" s="21"/>
      <c r="G38" s="21"/>
      <c r="H38" s="21"/>
      <c r="I38" s="21"/>
      <c r="J38" s="27"/>
      <c r="K38" s="27"/>
      <c r="L38" s="27"/>
      <c r="M38" s="28"/>
    </row>
    <row r="39" spans="1:13" s="4" customFormat="1" ht="13.5" customHeight="1" x14ac:dyDescent="0.4">
      <c r="A39" s="21"/>
      <c r="B39" s="24"/>
      <c r="C39" s="36"/>
      <c r="D39" s="25"/>
      <c r="E39" s="21"/>
      <c r="F39" s="21"/>
      <c r="G39" s="21"/>
      <c r="H39" s="21"/>
      <c r="I39" s="21"/>
      <c r="J39" s="27"/>
      <c r="K39" s="27"/>
      <c r="L39" s="27"/>
      <c r="M39" s="28"/>
    </row>
    <row r="40" spans="1:13" s="4" customFormat="1" ht="13.5" customHeight="1" x14ac:dyDescent="0.4">
      <c r="A40" s="21"/>
      <c r="B40" s="24"/>
      <c r="C40" s="36"/>
      <c r="D40" s="25"/>
      <c r="E40" s="21"/>
      <c r="F40" s="21"/>
      <c r="G40" s="21"/>
      <c r="H40" s="21"/>
      <c r="I40" s="21"/>
      <c r="J40" s="27"/>
      <c r="K40" s="27"/>
      <c r="L40" s="27"/>
      <c r="M40" s="28"/>
    </row>
    <row r="41" spans="1:13" s="4" customFormat="1" ht="13.5" customHeight="1" x14ac:dyDescent="0.4">
      <c r="A41" s="21"/>
      <c r="B41" s="24"/>
      <c r="C41" s="36"/>
      <c r="D41" s="25"/>
      <c r="E41" s="21"/>
      <c r="F41" s="21"/>
      <c r="G41" s="21"/>
      <c r="H41" s="21"/>
      <c r="I41" s="21"/>
      <c r="J41" s="27"/>
      <c r="K41" s="27"/>
      <c r="L41" s="27"/>
      <c r="M41" s="28"/>
    </row>
    <row r="42" spans="1:13" s="4" customFormat="1" ht="13.5" customHeight="1" x14ac:dyDescent="0.4">
      <c r="A42" s="21"/>
      <c r="B42" s="24"/>
      <c r="C42" s="36"/>
      <c r="D42" s="25"/>
      <c r="E42" s="21"/>
      <c r="F42" s="21"/>
      <c r="G42" s="21"/>
      <c r="H42" s="21"/>
      <c r="I42" s="21"/>
      <c r="J42" s="27"/>
      <c r="K42" s="27"/>
      <c r="L42" s="27"/>
      <c r="M42" s="28"/>
    </row>
    <row r="43" spans="1:13" s="4" customFormat="1" ht="13.5" customHeight="1" x14ac:dyDescent="0.4">
      <c r="A43" s="21"/>
      <c r="B43" s="24"/>
      <c r="C43" s="36"/>
      <c r="D43" s="25"/>
      <c r="E43" s="21"/>
      <c r="F43" s="21"/>
      <c r="G43" s="21"/>
      <c r="H43" s="21"/>
      <c r="I43" s="21"/>
      <c r="J43" s="27"/>
      <c r="K43" s="27"/>
      <c r="L43" s="27"/>
      <c r="M43" s="28"/>
    </row>
    <row r="44" spans="1:13" s="4" customFormat="1" ht="13.5" customHeight="1" x14ac:dyDescent="0.4">
      <c r="A44" s="21"/>
      <c r="B44" s="24"/>
      <c r="C44" s="36"/>
      <c r="D44" s="25"/>
      <c r="E44" s="21"/>
      <c r="F44" s="21"/>
      <c r="G44" s="21"/>
      <c r="H44" s="21"/>
      <c r="I44" s="21"/>
      <c r="J44" s="27"/>
      <c r="K44" s="27"/>
      <c r="L44" s="27"/>
      <c r="M44" s="28"/>
    </row>
    <row r="45" spans="1:13" s="4" customFormat="1" ht="13.5" customHeight="1" x14ac:dyDescent="0.4">
      <c r="A45" s="21"/>
      <c r="B45" s="24"/>
      <c r="C45" s="36"/>
      <c r="D45" s="25"/>
      <c r="E45" s="21"/>
      <c r="F45" s="21"/>
      <c r="G45" s="21"/>
      <c r="H45" s="21"/>
      <c r="I45" s="21"/>
      <c r="J45" s="27"/>
      <c r="K45" s="27"/>
      <c r="L45" s="27"/>
      <c r="M45" s="28"/>
    </row>
    <row r="46" spans="1:13" s="4" customFormat="1" ht="13.5" customHeight="1" x14ac:dyDescent="0.4">
      <c r="A46" s="21"/>
      <c r="B46" s="24"/>
      <c r="C46" s="36"/>
      <c r="D46" s="25"/>
      <c r="E46" s="21"/>
      <c r="F46" s="21"/>
      <c r="G46" s="21"/>
      <c r="H46" s="21"/>
      <c r="I46" s="21"/>
      <c r="J46" s="27"/>
      <c r="K46" s="27"/>
      <c r="L46" s="27"/>
      <c r="M46" s="28"/>
    </row>
    <row r="47" spans="1:13" s="4" customFormat="1" ht="13.5" customHeight="1" x14ac:dyDescent="0.4">
      <c r="A47" s="21"/>
      <c r="B47" s="24"/>
      <c r="C47" s="36"/>
      <c r="D47" s="25"/>
      <c r="E47" s="21"/>
      <c r="F47" s="21"/>
      <c r="G47" s="21"/>
      <c r="H47" s="21"/>
      <c r="I47" s="21"/>
      <c r="J47" s="27"/>
      <c r="K47" s="27"/>
      <c r="L47" s="27"/>
      <c r="M47" s="28"/>
    </row>
    <row r="48" spans="1:13" s="4" customFormat="1" ht="13.5" customHeight="1" x14ac:dyDescent="0.4">
      <c r="A48" s="21"/>
      <c r="B48" s="24"/>
      <c r="C48" s="36"/>
      <c r="D48" s="25"/>
      <c r="E48" s="21"/>
      <c r="F48" s="21"/>
      <c r="G48" s="21"/>
      <c r="H48" s="21"/>
      <c r="I48" s="21"/>
      <c r="J48" s="27"/>
      <c r="K48" s="27"/>
      <c r="L48" s="27"/>
      <c r="M48" s="28"/>
    </row>
    <row r="49" spans="1:13" s="4" customFormat="1" ht="13.5" customHeight="1" x14ac:dyDescent="0.4">
      <c r="A49" s="21"/>
      <c r="B49" s="27"/>
      <c r="C49" s="36"/>
      <c r="D49" s="25"/>
      <c r="E49" s="21"/>
      <c r="F49" s="21"/>
      <c r="G49" s="21"/>
      <c r="H49" s="21"/>
      <c r="I49" s="21"/>
      <c r="J49" s="27"/>
      <c r="K49" s="27"/>
      <c r="L49" s="27"/>
      <c r="M49" s="28"/>
    </row>
    <row r="50" spans="1:13" s="4" customFormat="1" ht="13.5" customHeight="1" x14ac:dyDescent="0.4">
      <c r="A50" s="21"/>
      <c r="B50" s="27"/>
      <c r="C50" s="36"/>
      <c r="D50" s="25"/>
      <c r="E50" s="21"/>
      <c r="F50" s="21"/>
      <c r="G50" s="21"/>
      <c r="H50" s="21"/>
      <c r="I50" s="21"/>
      <c r="J50" s="27"/>
      <c r="K50" s="27"/>
      <c r="L50" s="27"/>
      <c r="M50" s="28"/>
    </row>
    <row r="51" spans="1:13" s="4" customFormat="1" ht="13.5" customHeight="1" x14ac:dyDescent="0.4">
      <c r="A51" s="21"/>
      <c r="B51" s="27"/>
      <c r="C51" s="36"/>
      <c r="D51" s="25"/>
      <c r="E51" s="21"/>
      <c r="F51" s="21"/>
      <c r="G51" s="21"/>
      <c r="H51" s="21"/>
      <c r="I51" s="21"/>
      <c r="J51" s="27"/>
      <c r="K51" s="27"/>
      <c r="L51" s="27"/>
      <c r="M51" s="28"/>
    </row>
    <row r="52" spans="1:13" s="4" customFormat="1" ht="13.5" customHeight="1" x14ac:dyDescent="0.4">
      <c r="A52" s="21"/>
      <c r="B52" s="24"/>
      <c r="C52" s="36"/>
      <c r="D52" s="25"/>
      <c r="E52" s="21"/>
      <c r="F52" s="21"/>
      <c r="G52" s="21"/>
      <c r="H52" s="21"/>
      <c r="I52" s="21"/>
      <c r="J52" s="27"/>
      <c r="K52" s="27"/>
      <c r="L52" s="27"/>
      <c r="M52" s="28"/>
    </row>
    <row r="53" spans="1:13" ht="13.5" customHeight="1" x14ac:dyDescent="0.4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ht="13.5" customHeight="1" x14ac:dyDescent="0.4">
      <c r="A54" s="21"/>
      <c r="B54" s="35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ht="13.5" customHeight="1" x14ac:dyDescent="0.4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ht="13.5" customHeight="1" x14ac:dyDescent="0.4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3" ht="13.5" customHeight="1" x14ac:dyDescent="0.4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</sheetData>
  <phoneticPr fontId="2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明朝,標準"&amp;12【追加分析】医科健診結果集計</oddHeader>
  </headerFooter>
  <colBreaks count="1" manualBreakCount="1">
    <brk id="8" max="71" man="1"/>
  </colBreaks>
  <ignoredErrors>
    <ignoredError sqref="D15:D26 C27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F1160-FB58-42A9-BD6D-ADE531FDA39D}">
  <dimension ref="A1:W81"/>
  <sheetViews>
    <sheetView showGridLines="0" zoomScaleNormal="100" zoomScaleSheetLayoutView="100" workbookViewId="0"/>
  </sheetViews>
  <sheetFormatPr defaultRowHeight="12" x14ac:dyDescent="0.4"/>
  <cols>
    <col min="1" max="1" width="4.625" style="3" customWidth="1"/>
    <col min="2" max="2" width="14.875" style="3" customWidth="1"/>
    <col min="3" max="8" width="13.625" style="3" customWidth="1"/>
    <col min="9" max="9" width="14.875" style="3" customWidth="1"/>
    <col min="10" max="16" width="12.625" style="3" customWidth="1"/>
    <col min="17" max="17" width="10.625" style="3" customWidth="1"/>
    <col min="18" max="23" width="12.625" style="3" customWidth="1"/>
    <col min="24" max="16384" width="9" style="3"/>
  </cols>
  <sheetData>
    <row r="1" spans="1:23" s="1" customFormat="1" ht="16.5" customHeight="1" x14ac:dyDescent="0.4">
      <c r="A1" s="19"/>
      <c r="B1" s="20" t="s">
        <v>112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6.5" customHeight="1" x14ac:dyDescent="0.4">
      <c r="A2" s="21"/>
      <c r="B2" s="20" t="s">
        <v>105</v>
      </c>
      <c r="C2" s="21"/>
      <c r="D2" s="21"/>
      <c r="E2" s="21"/>
      <c r="F2" s="21"/>
      <c r="G2" s="21"/>
      <c r="H2" s="21"/>
      <c r="I2" s="21"/>
      <c r="J2" s="27"/>
      <c r="K2" s="27"/>
      <c r="L2" s="28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6.5" customHeight="1" x14ac:dyDescent="0.4">
      <c r="A3" s="21"/>
      <c r="B3" s="20"/>
      <c r="C3" s="21"/>
      <c r="D3" s="21"/>
      <c r="E3" s="21"/>
      <c r="F3" s="21"/>
      <c r="G3" s="21"/>
      <c r="H3" s="21"/>
      <c r="I3" s="21"/>
      <c r="J3" s="27"/>
      <c r="K3" s="27"/>
      <c r="L3" s="28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6.5" customHeight="1" x14ac:dyDescent="0.4">
      <c r="A4" s="21"/>
      <c r="B4" s="21" t="s">
        <v>109</v>
      </c>
      <c r="C4" s="21"/>
      <c r="D4" s="21"/>
      <c r="E4" s="21"/>
      <c r="F4" s="21"/>
      <c r="G4" s="21"/>
      <c r="H4" s="21"/>
      <c r="I4" s="21"/>
      <c r="J4" s="27"/>
      <c r="K4" s="27"/>
      <c r="L4" s="28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3.5" customHeight="1" x14ac:dyDescent="0.4">
      <c r="A5" s="21"/>
      <c r="B5" s="21" t="s">
        <v>193</v>
      </c>
      <c r="C5" s="21"/>
      <c r="D5" s="21"/>
      <c r="E5" s="21"/>
      <c r="F5" s="21"/>
      <c r="G5" s="21"/>
      <c r="H5" s="21"/>
      <c r="I5" s="21"/>
      <c r="J5" s="27"/>
      <c r="K5" s="27"/>
      <c r="L5" s="28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13.5" customHeight="1" x14ac:dyDescent="0.4">
      <c r="A6" s="21"/>
      <c r="B6" s="21" t="s">
        <v>104</v>
      </c>
      <c r="C6" s="21"/>
      <c r="D6" s="21"/>
      <c r="E6" s="21"/>
      <c r="F6" s="21"/>
      <c r="G6" s="21"/>
      <c r="H6" s="21"/>
      <c r="I6" s="21"/>
      <c r="J6" s="27"/>
      <c r="K6" s="27"/>
      <c r="L6" s="28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13.5" customHeight="1" x14ac:dyDescent="0.4">
      <c r="A7" s="21"/>
      <c r="B7" s="21" t="s">
        <v>6</v>
      </c>
      <c r="C7" s="21"/>
      <c r="D7" s="21"/>
      <c r="E7" s="21"/>
      <c r="F7" s="21"/>
      <c r="G7" s="21"/>
      <c r="H7" s="21"/>
      <c r="I7" s="21"/>
      <c r="J7" s="27"/>
      <c r="K7" s="27"/>
      <c r="L7" s="28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13.5" customHeight="1" x14ac:dyDescent="0.4">
      <c r="A8" s="21"/>
      <c r="B8" s="21"/>
      <c r="C8" s="21"/>
      <c r="D8" s="21"/>
      <c r="E8" s="21"/>
      <c r="F8" s="21"/>
      <c r="G8" s="21"/>
      <c r="H8" s="21"/>
      <c r="I8" s="21"/>
      <c r="J8" s="27"/>
      <c r="K8" s="27"/>
      <c r="L8" s="28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6.5" customHeight="1" x14ac:dyDescent="0.4">
      <c r="A9" s="21"/>
      <c r="B9" s="21" t="s">
        <v>191</v>
      </c>
      <c r="C9" s="21"/>
      <c r="D9" s="21"/>
      <c r="E9" s="21"/>
      <c r="F9" s="21"/>
      <c r="G9" s="21"/>
      <c r="H9" s="21"/>
      <c r="I9" s="21"/>
      <c r="J9" s="27" t="s">
        <v>99</v>
      </c>
      <c r="K9" s="27"/>
      <c r="L9" s="28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s="4" customFormat="1" ht="13.5" customHeight="1" x14ac:dyDescent="0.4">
      <c r="A10" s="27"/>
      <c r="B10" s="7" t="s">
        <v>26</v>
      </c>
      <c r="C10" s="7" t="s">
        <v>9</v>
      </c>
      <c r="D10" s="90" t="s">
        <v>27</v>
      </c>
      <c r="E10" s="91"/>
      <c r="F10" s="38"/>
      <c r="G10" s="21"/>
      <c r="H10" s="39"/>
      <c r="I10" s="27"/>
      <c r="J10" s="18" t="s">
        <v>26</v>
      </c>
      <c r="K10" s="18" t="s">
        <v>179</v>
      </c>
      <c r="L10" s="18" t="s">
        <v>106</v>
      </c>
      <c r="M10" s="3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s="5" customFormat="1" ht="13.5" customHeight="1" x14ac:dyDescent="0.4">
      <c r="A11" s="21"/>
      <c r="B11" s="18" t="s">
        <v>40</v>
      </c>
      <c r="C11" s="40">
        <v>97828</v>
      </c>
      <c r="D11" s="41">
        <f>K11</f>
        <v>80.650631720979675</v>
      </c>
      <c r="E11" s="42" t="str">
        <f>" ±"&amp;" "&amp;TEXT(L11,"0.00")</f>
        <v xml:space="preserve"> ± 4.30</v>
      </c>
      <c r="F11" s="38"/>
      <c r="G11" s="21"/>
      <c r="H11" s="21"/>
      <c r="I11" s="39"/>
      <c r="J11" s="18" t="s">
        <v>40</v>
      </c>
      <c r="K11" s="17">
        <f>IFERROR(S70/K70,"-")</f>
        <v>80.650631720979675</v>
      </c>
      <c r="L11" s="17">
        <f>IFERROR(SQRT(U70/K70),"-")</f>
        <v>4.2968818312590367</v>
      </c>
      <c r="M11" s="21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13.5" customHeight="1" thickBot="1" x14ac:dyDescent="0.45">
      <c r="A12" s="21"/>
      <c r="B12" s="29" t="s">
        <v>41</v>
      </c>
      <c r="C12" s="43">
        <v>135080</v>
      </c>
      <c r="D12" s="44">
        <f t="shared" ref="D12:D13" si="0">K12</f>
        <v>81.043781462836833</v>
      </c>
      <c r="E12" s="45" t="str">
        <f>" ±"&amp;" "&amp;TEXT(L12,"0.00")</f>
        <v xml:space="preserve"> ± 4.65</v>
      </c>
      <c r="F12" s="38"/>
      <c r="G12" s="21"/>
      <c r="H12" s="21"/>
      <c r="I12" s="21"/>
      <c r="J12" s="18" t="s">
        <v>41</v>
      </c>
      <c r="K12" s="17">
        <f>IFERROR(T70/L70,"-")</f>
        <v>81.043781462836833</v>
      </c>
      <c r="L12" s="17">
        <f>IFERROR(SQRT(V70/L70),"-")</f>
        <v>4.6541595735124899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ht="13.5" customHeight="1" thickTop="1" x14ac:dyDescent="0.4">
      <c r="A13" s="21"/>
      <c r="B13" s="32" t="s">
        <v>28</v>
      </c>
      <c r="C13" s="46">
        <f>SUM(C11:C12)</f>
        <v>232908</v>
      </c>
      <c r="D13" s="47">
        <f t="shared" si="0"/>
        <v>80.878647362907245</v>
      </c>
      <c r="E13" s="48" t="str">
        <f>" ±"&amp;" "&amp;TEXT(L13,"0.00")</f>
        <v xml:space="preserve"> ± 4.51</v>
      </c>
      <c r="F13" s="38"/>
      <c r="G13" s="21"/>
      <c r="H13" s="21"/>
      <c r="I13" s="21"/>
      <c r="J13" s="18" t="s">
        <v>28</v>
      </c>
      <c r="K13" s="17">
        <f>IFERROR(SUM(S70:T70)/SUM(K70:L70),"-")</f>
        <v>80.878647362907245</v>
      </c>
      <c r="L13" s="17">
        <f>IFERROR(SQRT(W70/SUM(K70:L70)),"-")</f>
        <v>4.5117180783281272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13.5" customHeight="1" x14ac:dyDescent="0.4">
      <c r="A14" s="21"/>
      <c r="B14" s="21"/>
      <c r="C14" s="21"/>
      <c r="D14" s="21"/>
      <c r="E14" s="21"/>
      <c r="F14" s="21"/>
      <c r="G14" s="21"/>
      <c r="H14" s="21"/>
      <c r="I14" s="21"/>
      <c r="J14" s="27" t="s">
        <v>99</v>
      </c>
      <c r="K14" s="9"/>
      <c r="L14" s="9"/>
      <c r="M14" s="21"/>
      <c r="N14" s="49" t="s">
        <v>42</v>
      </c>
      <c r="O14" s="9"/>
      <c r="P14" s="9"/>
      <c r="Q14" s="21"/>
      <c r="R14" s="21" t="s">
        <v>180</v>
      </c>
      <c r="S14" s="21"/>
      <c r="T14" s="21"/>
      <c r="U14" s="21"/>
      <c r="V14" s="21"/>
      <c r="W14" s="21"/>
    </row>
    <row r="15" spans="1:23" ht="13.5" customHeight="1" x14ac:dyDescent="0.4">
      <c r="A15" s="21"/>
      <c r="B15" s="92" t="s">
        <v>30</v>
      </c>
      <c r="C15" s="90" t="s">
        <v>9</v>
      </c>
      <c r="D15" s="91"/>
      <c r="E15" s="94"/>
      <c r="F15" s="90" t="s">
        <v>12</v>
      </c>
      <c r="G15" s="91"/>
      <c r="H15" s="94"/>
      <c r="I15" s="21"/>
      <c r="J15" s="95" t="s">
        <v>43</v>
      </c>
      <c r="K15" s="88" t="s">
        <v>44</v>
      </c>
      <c r="L15" s="89"/>
      <c r="M15" s="9"/>
      <c r="N15" s="95" t="s">
        <v>43</v>
      </c>
      <c r="O15" s="88" t="s">
        <v>44</v>
      </c>
      <c r="P15" s="89"/>
      <c r="Q15" s="21"/>
      <c r="R15" s="95" t="s">
        <v>181</v>
      </c>
      <c r="S15" s="97" t="s">
        <v>183</v>
      </c>
      <c r="T15" s="97"/>
      <c r="U15" s="97" t="s">
        <v>185</v>
      </c>
      <c r="V15" s="97"/>
      <c r="W15" s="97"/>
    </row>
    <row r="16" spans="1:23" ht="13.5" customHeight="1" x14ac:dyDescent="0.4">
      <c r="A16" s="21"/>
      <c r="B16" s="93"/>
      <c r="C16" s="7" t="s">
        <v>40</v>
      </c>
      <c r="D16" s="7" t="s">
        <v>41</v>
      </c>
      <c r="E16" s="7" t="s">
        <v>28</v>
      </c>
      <c r="F16" s="7" t="s">
        <v>40</v>
      </c>
      <c r="G16" s="7" t="s">
        <v>41</v>
      </c>
      <c r="H16" s="8" t="s">
        <v>28</v>
      </c>
      <c r="I16" s="21"/>
      <c r="J16" s="96"/>
      <c r="K16" s="18" t="s">
        <v>40</v>
      </c>
      <c r="L16" s="18" t="s">
        <v>41</v>
      </c>
      <c r="M16" s="9"/>
      <c r="N16" s="96"/>
      <c r="O16" s="18" t="s">
        <v>100</v>
      </c>
      <c r="P16" s="18" t="s">
        <v>41</v>
      </c>
      <c r="Q16" s="21"/>
      <c r="R16" s="96"/>
      <c r="S16" s="18" t="s">
        <v>40</v>
      </c>
      <c r="T16" s="18" t="s">
        <v>41</v>
      </c>
      <c r="U16" s="18" t="s">
        <v>40</v>
      </c>
      <c r="V16" s="18" t="s">
        <v>41</v>
      </c>
      <c r="W16" s="18" t="s">
        <v>184</v>
      </c>
    </row>
    <row r="17" spans="1:23" ht="13.5" customHeight="1" x14ac:dyDescent="0.4">
      <c r="A17" s="21"/>
      <c r="B17" s="18" t="s">
        <v>31</v>
      </c>
      <c r="C17" s="22">
        <f>SUM(K17:K21)</f>
        <v>162</v>
      </c>
      <c r="D17" s="22">
        <f>SUM(L17:L21)</f>
        <v>142</v>
      </c>
      <c r="E17" s="22">
        <f t="shared" ref="E17:E26" si="1">SUM(C17:D17)</f>
        <v>304</v>
      </c>
      <c r="F17" s="23">
        <f t="shared" ref="F17:F26" si="2">IFERROR(C17/$C$26,"-")</f>
        <v>1.6559676166332748E-3</v>
      </c>
      <c r="G17" s="23">
        <f t="shared" ref="G17:G26" si="3">IFERROR(D17/$D$26,"-")</f>
        <v>1.0512289013917678E-3</v>
      </c>
      <c r="H17" s="23">
        <f t="shared" ref="H17:H26" si="4">IFERROR(E17/$E$26,"-")</f>
        <v>1.3052364023562952E-3</v>
      </c>
      <c r="I17" s="21"/>
      <c r="J17" s="18" t="s">
        <v>45</v>
      </c>
      <c r="K17" s="50">
        <v>10</v>
      </c>
      <c r="L17" s="50">
        <v>14</v>
      </c>
      <c r="M17" s="9"/>
      <c r="N17" s="18" t="s">
        <v>102</v>
      </c>
      <c r="O17" s="12">
        <f>SUM(K17:K26)*-1</f>
        <v>-590</v>
      </c>
      <c r="P17" s="10">
        <f>SUM(L17:L26)</f>
        <v>546</v>
      </c>
      <c r="Q17" s="21"/>
      <c r="R17" s="10">
        <v>65</v>
      </c>
      <c r="S17" s="10">
        <f>R17*K17</f>
        <v>650</v>
      </c>
      <c r="T17" s="10">
        <f>R17*L17</f>
        <v>910</v>
      </c>
      <c r="U17" s="51">
        <f>(R17-$K$11)^2*K17</f>
        <v>2449.4227326573523</v>
      </c>
      <c r="V17" s="51">
        <f>(R17-$K$12)^2*L17</f>
        <v>3603.6409307817348</v>
      </c>
      <c r="W17" s="51">
        <f>(R17-$K$13)^2*SUM(K17:L17)</f>
        <v>6051.1546098134686</v>
      </c>
    </row>
    <row r="18" spans="1:23" ht="13.5" customHeight="1" x14ac:dyDescent="0.4">
      <c r="A18" s="21"/>
      <c r="B18" s="18" t="s">
        <v>32</v>
      </c>
      <c r="C18" s="22">
        <f>SUM(K22:K26)</f>
        <v>428</v>
      </c>
      <c r="D18" s="22">
        <f>SUM(L22:L26)</f>
        <v>404</v>
      </c>
      <c r="E18" s="22">
        <f t="shared" si="1"/>
        <v>832</v>
      </c>
      <c r="F18" s="23">
        <f t="shared" si="2"/>
        <v>4.3750255550558123E-3</v>
      </c>
      <c r="G18" s="23">
        <f t="shared" si="3"/>
        <v>2.9908202546639027E-3</v>
      </c>
      <c r="H18" s="23">
        <f t="shared" si="4"/>
        <v>3.5722259432909133E-3</v>
      </c>
      <c r="I18" s="21"/>
      <c r="J18" s="18" t="s">
        <v>46</v>
      </c>
      <c r="K18" s="52">
        <v>23</v>
      </c>
      <c r="L18" s="52">
        <v>19</v>
      </c>
      <c r="M18" s="9"/>
      <c r="N18" s="18">
        <v>75</v>
      </c>
      <c r="O18" s="12">
        <f>K27*-1</f>
        <v>-6821</v>
      </c>
      <c r="P18" s="10">
        <f>L27</f>
        <v>8709</v>
      </c>
      <c r="Q18" s="21"/>
      <c r="R18" s="10">
        <v>66</v>
      </c>
      <c r="S18" s="10">
        <f t="shared" ref="S18:S68" si="5">R18*K18</f>
        <v>1518</v>
      </c>
      <c r="T18" s="10">
        <f t="shared" ref="T18:T68" si="6">R18*L18</f>
        <v>1254</v>
      </c>
      <c r="U18" s="51">
        <f t="shared" ref="U18:U68" si="7">(R18-$K$11)^2*K18</f>
        <v>4936.7432259468451</v>
      </c>
      <c r="V18" s="51">
        <f t="shared" ref="V18:V68" si="8">(R18-$K$12)^2*L18</f>
        <v>4299.9918533302689</v>
      </c>
      <c r="W18" s="51">
        <f t="shared" ref="W18:W68" si="9">(R18-$K$13)^2*SUM(K18:L18)</f>
        <v>9297.7141886893605</v>
      </c>
    </row>
    <row r="19" spans="1:23" ht="13.5" customHeight="1" x14ac:dyDescent="0.4">
      <c r="A19" s="21"/>
      <c r="B19" s="18" t="s">
        <v>33</v>
      </c>
      <c r="C19" s="22">
        <f>SUM(K27:K31)</f>
        <v>44819</v>
      </c>
      <c r="D19" s="22">
        <f>SUM(L27:L31)</f>
        <v>59818</v>
      </c>
      <c r="E19" s="22">
        <f t="shared" si="1"/>
        <v>104637</v>
      </c>
      <c r="F19" s="23">
        <f t="shared" si="2"/>
        <v>0.4581408185795478</v>
      </c>
      <c r="G19" s="23">
        <f t="shared" si="3"/>
        <v>0.44283387622149839</v>
      </c>
      <c r="H19" s="23">
        <f t="shared" si="4"/>
        <v>0.44926322839919625</v>
      </c>
      <c r="I19" s="21"/>
      <c r="J19" s="18" t="s">
        <v>48</v>
      </c>
      <c r="K19" s="52">
        <v>40</v>
      </c>
      <c r="L19" s="52">
        <v>20</v>
      </c>
      <c r="M19" s="9"/>
      <c r="N19" s="18">
        <v>76</v>
      </c>
      <c r="O19" s="12">
        <f t="shared" ref="O19:O42" si="10">K28*-1</f>
        <v>-8041</v>
      </c>
      <c r="P19" s="10">
        <f t="shared" ref="P19:P42" si="11">L28</f>
        <v>10647</v>
      </c>
      <c r="Q19" s="21"/>
      <c r="R19" s="10">
        <v>67</v>
      </c>
      <c r="S19" s="10">
        <f t="shared" si="5"/>
        <v>2680</v>
      </c>
      <c r="T19" s="10">
        <f t="shared" si="6"/>
        <v>1340</v>
      </c>
      <c r="U19" s="51">
        <f t="shared" si="7"/>
        <v>7453.5898552726612</v>
      </c>
      <c r="V19" s="51">
        <f t="shared" si="8"/>
        <v>3944.5559555183891</v>
      </c>
      <c r="W19" s="51">
        <f t="shared" si="9"/>
        <v>11557.011157435933</v>
      </c>
    </row>
    <row r="20" spans="1:23" ht="13.5" customHeight="1" x14ac:dyDescent="0.4">
      <c r="A20" s="21"/>
      <c r="B20" s="18" t="s">
        <v>34</v>
      </c>
      <c r="C20" s="22">
        <f>SUM(K32:K36)</f>
        <v>34440</v>
      </c>
      <c r="D20" s="22">
        <f>SUM(L32:L36)</f>
        <v>45782</v>
      </c>
      <c r="E20" s="22">
        <f t="shared" si="1"/>
        <v>80222</v>
      </c>
      <c r="F20" s="23">
        <f t="shared" si="2"/>
        <v>0.35204644886944431</v>
      </c>
      <c r="G20" s="23">
        <f t="shared" si="3"/>
        <v>0.33892508143322475</v>
      </c>
      <c r="H20" s="23">
        <f t="shared" si="4"/>
        <v>0.34443642983495631</v>
      </c>
      <c r="I20" s="21"/>
      <c r="J20" s="18" t="s">
        <v>50</v>
      </c>
      <c r="K20" s="52">
        <v>34</v>
      </c>
      <c r="L20" s="52">
        <v>31</v>
      </c>
      <c r="M20" s="9"/>
      <c r="N20" s="18">
        <v>77</v>
      </c>
      <c r="O20" s="12">
        <f t="shared" si="10"/>
        <v>-9821</v>
      </c>
      <c r="P20" s="10">
        <f t="shared" si="11"/>
        <v>13275</v>
      </c>
      <c r="Q20" s="21"/>
      <c r="R20" s="10">
        <v>68</v>
      </c>
      <c r="S20" s="10">
        <f t="shared" si="5"/>
        <v>2312</v>
      </c>
      <c r="T20" s="10">
        <f t="shared" si="6"/>
        <v>2108</v>
      </c>
      <c r="U20" s="51">
        <f t="shared" si="7"/>
        <v>5441.308419955144</v>
      </c>
      <c r="V20" s="51">
        <f t="shared" si="8"/>
        <v>5274.3472803576187</v>
      </c>
      <c r="W20" s="51">
        <f t="shared" si="9"/>
        <v>10780.871263377652</v>
      </c>
    </row>
    <row r="21" spans="1:23" ht="13.5" customHeight="1" x14ac:dyDescent="0.4">
      <c r="A21" s="21"/>
      <c r="B21" s="18" t="s">
        <v>35</v>
      </c>
      <c r="C21" s="22">
        <f>SUM(K37:K41)</f>
        <v>14171</v>
      </c>
      <c r="D21" s="22">
        <f>SUM(L37:L41)</f>
        <v>20936</v>
      </c>
      <c r="E21" s="22">
        <f t="shared" si="1"/>
        <v>35107</v>
      </c>
      <c r="F21" s="23">
        <f t="shared" si="2"/>
        <v>0.14485627836611195</v>
      </c>
      <c r="G21" s="23">
        <f t="shared" si="3"/>
        <v>0.15498963577139474</v>
      </c>
      <c r="H21" s="23">
        <f t="shared" si="4"/>
        <v>0.15073333676816597</v>
      </c>
      <c r="I21" s="21"/>
      <c r="J21" s="18" t="s">
        <v>52</v>
      </c>
      <c r="K21" s="52">
        <v>55</v>
      </c>
      <c r="L21" s="52">
        <v>58</v>
      </c>
      <c r="M21" s="9"/>
      <c r="N21" s="18">
        <v>78</v>
      </c>
      <c r="O21" s="12">
        <f t="shared" si="10"/>
        <v>-10476</v>
      </c>
      <c r="P21" s="10">
        <f t="shared" si="11"/>
        <v>14293</v>
      </c>
      <c r="Q21" s="21"/>
      <c r="R21" s="10">
        <v>69</v>
      </c>
      <c r="S21" s="10">
        <f t="shared" si="5"/>
        <v>3795</v>
      </c>
      <c r="T21" s="10">
        <f t="shared" si="6"/>
        <v>4002</v>
      </c>
      <c r="U21" s="51">
        <f t="shared" si="7"/>
        <v>7465.54707238438</v>
      </c>
      <c r="V21" s="51">
        <f t="shared" si="8"/>
        <v>8413.0549716251826</v>
      </c>
      <c r="W21" s="51">
        <f t="shared" si="9"/>
        <v>15944.555738470264</v>
      </c>
    </row>
    <row r="22" spans="1:23" ht="13.5" customHeight="1" x14ac:dyDescent="0.4">
      <c r="A22" s="21"/>
      <c r="B22" s="18" t="s">
        <v>36</v>
      </c>
      <c r="C22" s="22">
        <f>SUM(K42:K46)</f>
        <v>3316</v>
      </c>
      <c r="D22" s="22">
        <f>SUM(L42:L46)</f>
        <v>6574</v>
      </c>
      <c r="E22" s="22">
        <f t="shared" si="1"/>
        <v>9890</v>
      </c>
      <c r="F22" s="23">
        <f t="shared" si="2"/>
        <v>3.389622602935765E-2</v>
      </c>
      <c r="G22" s="23">
        <f t="shared" si="3"/>
        <v>4.8667456322179448E-2</v>
      </c>
      <c r="H22" s="23">
        <f t="shared" si="4"/>
        <v>4.2463118484551837E-2</v>
      </c>
      <c r="I22" s="21"/>
      <c r="J22" s="18" t="s">
        <v>54</v>
      </c>
      <c r="K22" s="52">
        <v>61</v>
      </c>
      <c r="L22" s="52">
        <v>52</v>
      </c>
      <c r="M22" s="9"/>
      <c r="N22" s="18">
        <v>79</v>
      </c>
      <c r="O22" s="12">
        <f t="shared" si="10"/>
        <v>-9660</v>
      </c>
      <c r="P22" s="10">
        <f t="shared" si="11"/>
        <v>12894</v>
      </c>
      <c r="Q22" s="21"/>
      <c r="R22" s="10">
        <v>70</v>
      </c>
      <c r="S22" s="10">
        <f t="shared" si="5"/>
        <v>4270</v>
      </c>
      <c r="T22" s="10">
        <f t="shared" si="6"/>
        <v>3640</v>
      </c>
      <c r="U22" s="51">
        <f t="shared" si="7"/>
        <v>6919.5933194122472</v>
      </c>
      <c r="V22" s="51">
        <f t="shared" si="8"/>
        <v>6342.1856679427201</v>
      </c>
      <c r="W22" s="51">
        <f t="shared" si="9"/>
        <v>13372.981434453228</v>
      </c>
    </row>
    <row r="23" spans="1:23" ht="13.5" customHeight="1" x14ac:dyDescent="0.4">
      <c r="A23" s="21"/>
      <c r="B23" s="18" t="s">
        <v>37</v>
      </c>
      <c r="C23" s="22">
        <f>SUM(K47:K51)</f>
        <v>459</v>
      </c>
      <c r="D23" s="22">
        <f>SUM(L47:L51)</f>
        <v>1283</v>
      </c>
      <c r="E23" s="22">
        <f t="shared" si="1"/>
        <v>1742</v>
      </c>
      <c r="F23" s="23">
        <f t="shared" si="2"/>
        <v>4.6919082471276116E-3</v>
      </c>
      <c r="G23" s="23">
        <f t="shared" si="3"/>
        <v>9.4980752146875923E-3</v>
      </c>
      <c r="H23" s="23">
        <f t="shared" si="4"/>
        <v>7.4793480687653496E-3</v>
      </c>
      <c r="I23" s="21"/>
      <c r="J23" s="18" t="s">
        <v>56</v>
      </c>
      <c r="K23" s="52">
        <v>76</v>
      </c>
      <c r="L23" s="52">
        <v>69</v>
      </c>
      <c r="M23" s="9"/>
      <c r="N23" s="18">
        <v>80</v>
      </c>
      <c r="O23" s="12">
        <f t="shared" si="10"/>
        <v>-9668</v>
      </c>
      <c r="P23" s="10">
        <f t="shared" si="11"/>
        <v>12788</v>
      </c>
      <c r="Q23" s="21"/>
      <c r="R23" s="10">
        <v>71</v>
      </c>
      <c r="S23" s="10">
        <f t="shared" si="5"/>
        <v>5396</v>
      </c>
      <c r="T23" s="10">
        <f t="shared" si="6"/>
        <v>4899</v>
      </c>
      <c r="U23" s="51">
        <f t="shared" si="7"/>
        <v>7078.2366386624135</v>
      </c>
      <c r="V23" s="51">
        <f t="shared" si="8"/>
        <v>6960.5506790525105</v>
      </c>
      <c r="W23" s="51">
        <f t="shared" si="9"/>
        <v>14150.212689497768</v>
      </c>
    </row>
    <row r="24" spans="1:23" ht="13.5" customHeight="1" x14ac:dyDescent="0.4">
      <c r="A24" s="21"/>
      <c r="B24" s="18" t="s">
        <v>38</v>
      </c>
      <c r="C24" s="22">
        <f>SUM(K52:K56)</f>
        <v>31</v>
      </c>
      <c r="D24" s="22">
        <f>SUM(L52:L56)</f>
        <v>137</v>
      </c>
      <c r="E24" s="22">
        <f t="shared" si="1"/>
        <v>168</v>
      </c>
      <c r="F24" s="23">
        <f t="shared" si="2"/>
        <v>3.1688269207179949E-4</v>
      </c>
      <c r="G24" s="23">
        <f t="shared" si="3"/>
        <v>1.0142137992300859E-3</v>
      </c>
      <c r="H24" s="23">
        <f t="shared" si="4"/>
        <v>7.213148539337421E-4</v>
      </c>
      <c r="I24" s="21"/>
      <c r="J24" s="18" t="s">
        <v>58</v>
      </c>
      <c r="K24" s="52">
        <v>80</v>
      </c>
      <c r="L24" s="52">
        <v>83</v>
      </c>
      <c r="M24" s="9"/>
      <c r="N24" s="18">
        <v>81</v>
      </c>
      <c r="O24" s="12">
        <f t="shared" si="10"/>
        <v>-7904</v>
      </c>
      <c r="P24" s="10">
        <f t="shared" si="11"/>
        <v>10833</v>
      </c>
      <c r="Q24" s="21"/>
      <c r="R24" s="10">
        <v>72</v>
      </c>
      <c r="S24" s="10">
        <f t="shared" si="5"/>
        <v>5760</v>
      </c>
      <c r="T24" s="10">
        <f t="shared" si="6"/>
        <v>5976</v>
      </c>
      <c r="U24" s="51">
        <f t="shared" si="7"/>
        <v>5986.6743337615826</v>
      </c>
      <c r="V24" s="51">
        <f t="shared" si="8"/>
        <v>6788.5686012467431</v>
      </c>
      <c r="W24" s="51">
        <f t="shared" si="9"/>
        <v>12849.351776162142</v>
      </c>
    </row>
    <row r="25" spans="1:23" ht="13.5" customHeight="1" thickBot="1" x14ac:dyDescent="0.45">
      <c r="A25" s="21"/>
      <c r="B25" s="29" t="s">
        <v>39</v>
      </c>
      <c r="C25" s="30">
        <f>SUM(K57:K69)</f>
        <v>2</v>
      </c>
      <c r="D25" s="30">
        <f>SUM(L57:L69)</f>
        <v>4</v>
      </c>
      <c r="E25" s="30">
        <f t="shared" si="1"/>
        <v>6</v>
      </c>
      <c r="F25" s="31">
        <f t="shared" si="2"/>
        <v>2.0444044649793516E-5</v>
      </c>
      <c r="G25" s="31">
        <f t="shared" si="3"/>
        <v>2.9612081729345572E-5</v>
      </c>
      <c r="H25" s="31">
        <f t="shared" si="4"/>
        <v>2.5761244783347932E-5</v>
      </c>
      <c r="I25" s="21"/>
      <c r="J25" s="18" t="s">
        <v>60</v>
      </c>
      <c r="K25" s="52">
        <v>99</v>
      </c>
      <c r="L25" s="52">
        <v>93</v>
      </c>
      <c r="M25" s="9"/>
      <c r="N25" s="18">
        <v>82</v>
      </c>
      <c r="O25" s="12">
        <f t="shared" si="10"/>
        <v>-6436</v>
      </c>
      <c r="P25" s="10">
        <f t="shared" si="11"/>
        <v>8477</v>
      </c>
      <c r="Q25" s="21"/>
      <c r="R25" s="10">
        <v>73</v>
      </c>
      <c r="S25" s="10">
        <f t="shared" si="5"/>
        <v>7227</v>
      </c>
      <c r="T25" s="10">
        <f t="shared" si="6"/>
        <v>6789</v>
      </c>
      <c r="U25" s="51">
        <f t="shared" si="7"/>
        <v>5794.6844072759814</v>
      </c>
      <c r="V25" s="51">
        <f t="shared" si="8"/>
        <v>6017.3250806346041</v>
      </c>
      <c r="W25" s="51">
        <f t="shared" si="9"/>
        <v>11918.032179656693</v>
      </c>
    </row>
    <row r="26" spans="1:23" ht="13.5" customHeight="1" thickTop="1" x14ac:dyDescent="0.4">
      <c r="A26" s="21"/>
      <c r="B26" s="32" t="s">
        <v>29</v>
      </c>
      <c r="C26" s="33">
        <f>K70</f>
        <v>97828</v>
      </c>
      <c r="D26" s="33">
        <f>L70</f>
        <v>135080</v>
      </c>
      <c r="E26" s="33">
        <f t="shared" si="1"/>
        <v>232908</v>
      </c>
      <c r="F26" s="34">
        <f t="shared" si="2"/>
        <v>1</v>
      </c>
      <c r="G26" s="34">
        <f t="shared" si="3"/>
        <v>1</v>
      </c>
      <c r="H26" s="34">
        <f t="shared" si="4"/>
        <v>1</v>
      </c>
      <c r="I26" s="21"/>
      <c r="J26" s="18" t="s">
        <v>62</v>
      </c>
      <c r="K26" s="52">
        <v>112</v>
      </c>
      <c r="L26" s="52">
        <v>107</v>
      </c>
      <c r="M26" s="9"/>
      <c r="N26" s="18">
        <v>83</v>
      </c>
      <c r="O26" s="12">
        <f t="shared" si="10"/>
        <v>-5267</v>
      </c>
      <c r="P26" s="10">
        <f t="shared" si="11"/>
        <v>6808</v>
      </c>
      <c r="Q26" s="21"/>
      <c r="R26" s="10">
        <v>74</v>
      </c>
      <c r="S26" s="10">
        <f t="shared" si="5"/>
        <v>8288</v>
      </c>
      <c r="T26" s="10">
        <f t="shared" si="6"/>
        <v>7918</v>
      </c>
      <c r="U26" s="51">
        <f t="shared" si="7"/>
        <v>4953.8610562673202</v>
      </c>
      <c r="V26" s="51">
        <f t="shared" si="8"/>
        <v>5308.7897306938057</v>
      </c>
      <c r="W26" s="51">
        <f t="shared" si="9"/>
        <v>10362.157909967544</v>
      </c>
    </row>
    <row r="27" spans="1:23" ht="13.5" customHeight="1" x14ac:dyDescent="0.4">
      <c r="A27" s="21"/>
      <c r="B27" s="20"/>
      <c r="C27" s="36"/>
      <c r="D27" s="36"/>
      <c r="E27" s="36"/>
      <c r="F27" s="25"/>
      <c r="G27" s="25"/>
      <c r="H27" s="25"/>
      <c r="I27" s="21"/>
      <c r="J27" s="18" t="s">
        <v>47</v>
      </c>
      <c r="K27" s="10">
        <v>6821</v>
      </c>
      <c r="L27" s="10">
        <v>8709</v>
      </c>
      <c r="M27" s="9"/>
      <c r="N27" s="18">
        <v>84</v>
      </c>
      <c r="O27" s="12">
        <f t="shared" si="10"/>
        <v>-5165</v>
      </c>
      <c r="P27" s="10">
        <f t="shared" si="11"/>
        <v>6876</v>
      </c>
      <c r="Q27" s="21"/>
      <c r="R27" s="10">
        <v>75</v>
      </c>
      <c r="S27" s="10">
        <f t="shared" si="5"/>
        <v>511575</v>
      </c>
      <c r="T27" s="10">
        <f t="shared" si="6"/>
        <v>653175</v>
      </c>
      <c r="U27" s="51">
        <f t="shared" si="7"/>
        <v>217792.06656953268</v>
      </c>
      <c r="V27" s="51">
        <f t="shared" si="8"/>
        <v>318116.20667294686</v>
      </c>
      <c r="W27" s="51">
        <f t="shared" si="9"/>
        <v>536693.42451447516</v>
      </c>
    </row>
    <row r="28" spans="1:23" ht="16.5" customHeight="1" x14ac:dyDescent="0.4">
      <c r="A28" s="21"/>
      <c r="B28" s="21" t="s">
        <v>195</v>
      </c>
      <c r="C28" s="21"/>
      <c r="D28" s="21"/>
      <c r="E28" s="21"/>
      <c r="F28" s="21"/>
      <c r="G28" s="21"/>
      <c r="H28" s="21"/>
      <c r="I28" s="21"/>
      <c r="J28" s="18" t="s">
        <v>49</v>
      </c>
      <c r="K28" s="10">
        <v>8041</v>
      </c>
      <c r="L28" s="10">
        <v>10647</v>
      </c>
      <c r="M28" s="9"/>
      <c r="N28" s="18">
        <v>85</v>
      </c>
      <c r="O28" s="12">
        <f t="shared" si="10"/>
        <v>-4206</v>
      </c>
      <c r="P28" s="10">
        <f t="shared" si="11"/>
        <v>5849</v>
      </c>
      <c r="Q28" s="21"/>
      <c r="R28" s="10">
        <v>76</v>
      </c>
      <c r="S28" s="10">
        <f t="shared" si="5"/>
        <v>611116</v>
      </c>
      <c r="T28" s="10">
        <f t="shared" si="6"/>
        <v>809172</v>
      </c>
      <c r="U28" s="51">
        <f t="shared" si="7"/>
        <v>173913.76662503046</v>
      </c>
      <c r="V28" s="51">
        <f t="shared" si="8"/>
        <v>270856.82069338678</v>
      </c>
      <c r="W28" s="51">
        <f t="shared" si="9"/>
        <v>444796.82731185469</v>
      </c>
    </row>
    <row r="29" spans="1:23" ht="13.5" customHeight="1" x14ac:dyDescent="0.4">
      <c r="A29" s="21"/>
      <c r="B29" s="21"/>
      <c r="C29" s="21"/>
      <c r="D29" s="21"/>
      <c r="E29" s="21"/>
      <c r="F29" s="21"/>
      <c r="G29" s="21"/>
      <c r="H29" s="21"/>
      <c r="I29" s="21"/>
      <c r="J29" s="18" t="s">
        <v>51</v>
      </c>
      <c r="K29" s="10">
        <v>9821</v>
      </c>
      <c r="L29" s="10">
        <v>13275</v>
      </c>
      <c r="M29" s="9"/>
      <c r="N29" s="18">
        <v>86</v>
      </c>
      <c r="O29" s="12">
        <f t="shared" si="10"/>
        <v>-3652</v>
      </c>
      <c r="P29" s="10">
        <f t="shared" si="11"/>
        <v>5072</v>
      </c>
      <c r="Q29" s="21"/>
      <c r="R29" s="10">
        <v>77</v>
      </c>
      <c r="S29" s="10">
        <f t="shared" si="5"/>
        <v>756217</v>
      </c>
      <c r="T29" s="10">
        <f t="shared" si="6"/>
        <v>1022175</v>
      </c>
      <c r="U29" s="51">
        <f t="shared" si="7"/>
        <v>130885.56658099229</v>
      </c>
      <c r="V29" s="51">
        <f t="shared" si="8"/>
        <v>217075.03709215164</v>
      </c>
      <c r="W29" s="51">
        <f t="shared" si="9"/>
        <v>347454.03832822398</v>
      </c>
    </row>
    <row r="30" spans="1:23" ht="13.5" customHeight="1" x14ac:dyDescent="0.4">
      <c r="A30" s="21"/>
      <c r="B30" s="21"/>
      <c r="C30" s="21"/>
      <c r="D30" s="21"/>
      <c r="E30" s="21"/>
      <c r="F30" s="21"/>
      <c r="G30" s="21"/>
      <c r="H30" s="21"/>
      <c r="I30" s="21"/>
      <c r="J30" s="18" t="s">
        <v>53</v>
      </c>
      <c r="K30" s="10">
        <v>10476</v>
      </c>
      <c r="L30" s="10">
        <v>14293</v>
      </c>
      <c r="M30" s="9"/>
      <c r="N30" s="18">
        <v>87</v>
      </c>
      <c r="O30" s="12">
        <f t="shared" si="10"/>
        <v>-2627</v>
      </c>
      <c r="P30" s="10">
        <f t="shared" si="11"/>
        <v>4029</v>
      </c>
      <c r="Q30" s="21"/>
      <c r="R30" s="10">
        <v>78</v>
      </c>
      <c r="S30" s="10">
        <f t="shared" si="5"/>
        <v>817128</v>
      </c>
      <c r="T30" s="10">
        <f t="shared" si="6"/>
        <v>1114854</v>
      </c>
      <c r="U30" s="51">
        <f t="shared" si="7"/>
        <v>73602.789098282243</v>
      </c>
      <c r="V30" s="51">
        <f t="shared" si="8"/>
        <v>132419.00774802602</v>
      </c>
      <c r="W30" s="51">
        <f t="shared" si="9"/>
        <v>205251.05894148711</v>
      </c>
    </row>
    <row r="31" spans="1:23" ht="13.5" customHeight="1" x14ac:dyDescent="0.4">
      <c r="A31" s="21"/>
      <c r="B31" s="21"/>
      <c r="C31" s="21"/>
      <c r="D31" s="21"/>
      <c r="E31" s="21"/>
      <c r="F31" s="21"/>
      <c r="G31" s="21"/>
      <c r="H31" s="21"/>
      <c r="I31" s="21"/>
      <c r="J31" s="18" t="s">
        <v>55</v>
      </c>
      <c r="K31" s="10">
        <v>9660</v>
      </c>
      <c r="L31" s="10">
        <v>12894</v>
      </c>
      <c r="M31" s="9"/>
      <c r="N31" s="18">
        <v>88</v>
      </c>
      <c r="O31" s="12">
        <f t="shared" si="10"/>
        <v>-2053</v>
      </c>
      <c r="P31" s="10">
        <f t="shared" si="11"/>
        <v>3274</v>
      </c>
      <c r="Q31" s="21"/>
      <c r="R31" s="10">
        <v>79</v>
      </c>
      <c r="S31" s="10">
        <f t="shared" si="5"/>
        <v>763140</v>
      </c>
      <c r="T31" s="10">
        <f t="shared" si="6"/>
        <v>1018626</v>
      </c>
      <c r="U31" s="51">
        <f t="shared" si="7"/>
        <v>26319.491856419758</v>
      </c>
      <c r="V31" s="51">
        <f t="shared" si="8"/>
        <v>53858.788159070478</v>
      </c>
      <c r="W31" s="51">
        <f t="shared" si="9"/>
        <v>79600.191127927304</v>
      </c>
    </row>
    <row r="32" spans="1:23" ht="13.5" customHeight="1" x14ac:dyDescent="0.4">
      <c r="A32" s="21"/>
      <c r="B32" s="21"/>
      <c r="C32" s="21"/>
      <c r="D32" s="21"/>
      <c r="E32" s="21"/>
      <c r="F32" s="21"/>
      <c r="G32" s="21"/>
      <c r="H32" s="21"/>
      <c r="I32" s="21"/>
      <c r="J32" s="18" t="s">
        <v>57</v>
      </c>
      <c r="K32" s="10">
        <v>9668</v>
      </c>
      <c r="L32" s="10">
        <v>12788</v>
      </c>
      <c r="M32" s="9"/>
      <c r="N32" s="18">
        <v>89</v>
      </c>
      <c r="O32" s="12">
        <f t="shared" si="10"/>
        <v>-1633</v>
      </c>
      <c r="P32" s="10">
        <f t="shared" si="11"/>
        <v>2712</v>
      </c>
      <c r="Q32" s="21"/>
      <c r="R32" s="10">
        <v>80</v>
      </c>
      <c r="S32" s="10">
        <f t="shared" si="5"/>
        <v>773440</v>
      </c>
      <c r="T32" s="10">
        <f t="shared" si="6"/>
        <v>1023040</v>
      </c>
      <c r="U32" s="51">
        <f t="shared" si="7"/>
        <v>4092.6735801832033</v>
      </c>
      <c r="V32" s="51">
        <f t="shared" si="8"/>
        <v>13932.266942765084</v>
      </c>
      <c r="W32" s="51">
        <f t="shared" si="9"/>
        <v>17336.507805449612</v>
      </c>
    </row>
    <row r="33" spans="1:23" ht="13.5" customHeight="1" x14ac:dyDescent="0.4">
      <c r="A33" s="21"/>
      <c r="B33" s="21"/>
      <c r="C33" s="21"/>
      <c r="D33" s="21"/>
      <c r="E33" s="21"/>
      <c r="F33" s="21"/>
      <c r="G33" s="21"/>
      <c r="H33" s="21"/>
      <c r="I33" s="21"/>
      <c r="J33" s="18" t="s">
        <v>59</v>
      </c>
      <c r="K33" s="10">
        <v>7904</v>
      </c>
      <c r="L33" s="10">
        <v>10833</v>
      </c>
      <c r="M33" s="9"/>
      <c r="N33" s="18">
        <v>90</v>
      </c>
      <c r="O33" s="12">
        <f t="shared" si="10"/>
        <v>-1193</v>
      </c>
      <c r="P33" s="10">
        <f t="shared" si="11"/>
        <v>2154</v>
      </c>
      <c r="Q33" s="21"/>
      <c r="R33" s="10">
        <v>81</v>
      </c>
      <c r="S33" s="10">
        <f t="shared" si="5"/>
        <v>640224</v>
      </c>
      <c r="T33" s="10">
        <f t="shared" si="6"/>
        <v>877473</v>
      </c>
      <c r="U33" s="51">
        <f t="shared" si="7"/>
        <v>964.74796842397041</v>
      </c>
      <c r="V33" s="51">
        <f t="shared" si="8"/>
        <v>20.764873015944602</v>
      </c>
      <c r="W33" s="51">
        <f t="shared" si="9"/>
        <v>275.92972841273036</v>
      </c>
    </row>
    <row r="34" spans="1:23" ht="13.5" customHeight="1" x14ac:dyDescent="0.4">
      <c r="A34" s="21"/>
      <c r="B34" s="21"/>
      <c r="C34" s="21"/>
      <c r="D34" s="21"/>
      <c r="E34" s="21"/>
      <c r="F34" s="21"/>
      <c r="G34" s="21"/>
      <c r="H34" s="21"/>
      <c r="I34" s="21"/>
      <c r="J34" s="18" t="s">
        <v>61</v>
      </c>
      <c r="K34" s="10">
        <v>6436</v>
      </c>
      <c r="L34" s="10">
        <v>8477</v>
      </c>
      <c r="M34" s="9"/>
      <c r="N34" s="18">
        <v>91</v>
      </c>
      <c r="O34" s="12">
        <f t="shared" si="10"/>
        <v>-852</v>
      </c>
      <c r="P34" s="10">
        <f t="shared" si="11"/>
        <v>1637</v>
      </c>
      <c r="Q34" s="21"/>
      <c r="R34" s="10">
        <v>82</v>
      </c>
      <c r="S34" s="10">
        <f t="shared" si="5"/>
        <v>527752</v>
      </c>
      <c r="T34" s="10">
        <f t="shared" si="6"/>
        <v>695114</v>
      </c>
      <c r="U34" s="51">
        <f t="shared" si="7"/>
        <v>11718.6350266155</v>
      </c>
      <c r="V34" s="51">
        <f t="shared" si="8"/>
        <v>7750.977932434238</v>
      </c>
      <c r="W34" s="51">
        <f t="shared" si="9"/>
        <v>18752.079489628955</v>
      </c>
    </row>
    <row r="35" spans="1:23" ht="13.5" customHeight="1" x14ac:dyDescent="0.4">
      <c r="A35" s="21"/>
      <c r="B35" s="21"/>
      <c r="C35" s="21"/>
      <c r="D35" s="21"/>
      <c r="E35" s="21"/>
      <c r="F35" s="21"/>
      <c r="G35" s="21"/>
      <c r="H35" s="21"/>
      <c r="I35" s="21"/>
      <c r="J35" s="18" t="s">
        <v>63</v>
      </c>
      <c r="K35" s="10">
        <v>5267</v>
      </c>
      <c r="L35" s="10">
        <v>6808</v>
      </c>
      <c r="M35" s="9"/>
      <c r="N35" s="18">
        <v>92</v>
      </c>
      <c r="O35" s="12">
        <f t="shared" si="10"/>
        <v>-583</v>
      </c>
      <c r="P35" s="10">
        <f t="shared" si="11"/>
        <v>1166</v>
      </c>
      <c r="Q35" s="21"/>
      <c r="R35" s="10">
        <v>83</v>
      </c>
      <c r="S35" s="10">
        <f t="shared" si="5"/>
        <v>437161</v>
      </c>
      <c r="T35" s="10">
        <f t="shared" si="6"/>
        <v>565064</v>
      </c>
      <c r="U35" s="51">
        <f t="shared" si="7"/>
        <v>29071.371412229291</v>
      </c>
      <c r="V35" s="51">
        <f t="shared" si="8"/>
        <v>26052.792890678575</v>
      </c>
      <c r="W35" s="51">
        <f t="shared" si="9"/>
        <v>54339.154406622183</v>
      </c>
    </row>
    <row r="36" spans="1:23" ht="13.5" customHeight="1" x14ac:dyDescent="0.4">
      <c r="A36" s="21"/>
      <c r="B36" s="21"/>
      <c r="C36" s="21"/>
      <c r="D36" s="21"/>
      <c r="E36" s="21"/>
      <c r="F36" s="21"/>
      <c r="G36" s="21"/>
      <c r="H36" s="21"/>
      <c r="I36" s="21"/>
      <c r="J36" s="18" t="s">
        <v>64</v>
      </c>
      <c r="K36" s="10">
        <v>5165</v>
      </c>
      <c r="L36" s="10">
        <v>6876</v>
      </c>
      <c r="M36" s="9"/>
      <c r="N36" s="18">
        <v>93</v>
      </c>
      <c r="O36" s="12">
        <f t="shared" si="10"/>
        <v>-383</v>
      </c>
      <c r="P36" s="10">
        <f t="shared" si="11"/>
        <v>943</v>
      </c>
      <c r="Q36" s="21"/>
      <c r="R36" s="10">
        <v>84</v>
      </c>
      <c r="S36" s="10">
        <f t="shared" si="5"/>
        <v>433860</v>
      </c>
      <c r="T36" s="10">
        <f t="shared" si="6"/>
        <v>577584</v>
      </c>
      <c r="U36" s="51">
        <f t="shared" si="7"/>
        <v>57942.353540841621</v>
      </c>
      <c r="V36" s="51">
        <f t="shared" si="8"/>
        <v>60090.931999376029</v>
      </c>
      <c r="W36" s="51">
        <f t="shared" si="9"/>
        <v>117313.5639547193</v>
      </c>
    </row>
    <row r="37" spans="1:23" ht="13.5" customHeight="1" x14ac:dyDescent="0.4">
      <c r="A37" s="21"/>
      <c r="B37" s="21"/>
      <c r="C37" s="21"/>
      <c r="D37" s="21"/>
      <c r="E37" s="21"/>
      <c r="F37" s="21"/>
      <c r="G37" s="21"/>
      <c r="H37" s="21"/>
      <c r="I37" s="21"/>
      <c r="J37" s="18" t="s">
        <v>65</v>
      </c>
      <c r="K37" s="10">
        <v>4206</v>
      </c>
      <c r="L37" s="10">
        <v>5849</v>
      </c>
      <c r="M37" s="9"/>
      <c r="N37" s="18">
        <v>94</v>
      </c>
      <c r="O37" s="12">
        <f t="shared" si="10"/>
        <v>-305</v>
      </c>
      <c r="P37" s="10">
        <f t="shared" si="11"/>
        <v>674</v>
      </c>
      <c r="Q37" s="21"/>
      <c r="R37" s="10">
        <v>85</v>
      </c>
      <c r="S37" s="10">
        <f t="shared" si="5"/>
        <v>357510</v>
      </c>
      <c r="T37" s="10">
        <f t="shared" si="6"/>
        <v>497165</v>
      </c>
      <c r="U37" s="51">
        <f t="shared" si="7"/>
        <v>79564.920618061835</v>
      </c>
      <c r="V37" s="51">
        <f t="shared" si="8"/>
        <v>91546.589250578007</v>
      </c>
      <c r="W37" s="51">
        <f t="shared" si="9"/>
        <v>170789.68070847401</v>
      </c>
    </row>
    <row r="38" spans="1:23" ht="13.5" customHeight="1" x14ac:dyDescent="0.4">
      <c r="A38" s="21"/>
      <c r="B38" s="21"/>
      <c r="C38" s="21"/>
      <c r="D38" s="21"/>
      <c r="E38" s="21"/>
      <c r="F38" s="21"/>
      <c r="G38" s="21"/>
      <c r="H38" s="21"/>
      <c r="I38" s="21"/>
      <c r="J38" s="18" t="s">
        <v>66</v>
      </c>
      <c r="K38" s="10">
        <v>3652</v>
      </c>
      <c r="L38" s="10">
        <v>5072</v>
      </c>
      <c r="M38" s="9"/>
      <c r="N38" s="18">
        <v>95</v>
      </c>
      <c r="O38" s="12">
        <f t="shared" si="10"/>
        <v>-198</v>
      </c>
      <c r="P38" s="10">
        <f t="shared" si="11"/>
        <v>490</v>
      </c>
      <c r="Q38" s="21"/>
      <c r="R38" s="10">
        <v>86</v>
      </c>
      <c r="S38" s="10">
        <f t="shared" si="5"/>
        <v>314072</v>
      </c>
      <c r="T38" s="10">
        <f t="shared" si="6"/>
        <v>436192</v>
      </c>
      <c r="U38" s="51">
        <f t="shared" si="7"/>
        <v>104504.68607571858</v>
      </c>
      <c r="V38" s="51">
        <f t="shared" si="8"/>
        <v>124589.12629814364</v>
      </c>
      <c r="W38" s="51">
        <f t="shared" si="9"/>
        <v>228815.27771907818</v>
      </c>
    </row>
    <row r="39" spans="1:23" ht="13.5" customHeight="1" x14ac:dyDescent="0.4">
      <c r="A39" s="21"/>
      <c r="B39" s="21"/>
      <c r="C39" s="21"/>
      <c r="D39" s="21"/>
      <c r="E39" s="21"/>
      <c r="F39" s="21"/>
      <c r="G39" s="21"/>
      <c r="H39" s="21"/>
      <c r="I39" s="21"/>
      <c r="J39" s="18" t="s">
        <v>67</v>
      </c>
      <c r="K39" s="10">
        <v>2627</v>
      </c>
      <c r="L39" s="10">
        <v>4029</v>
      </c>
      <c r="M39" s="9"/>
      <c r="N39" s="18">
        <v>96</v>
      </c>
      <c r="O39" s="12">
        <f t="shared" si="10"/>
        <v>-127</v>
      </c>
      <c r="P39" s="10">
        <f t="shared" si="11"/>
        <v>324</v>
      </c>
      <c r="Q39" s="21"/>
      <c r="R39" s="10">
        <v>87</v>
      </c>
      <c r="S39" s="10">
        <f t="shared" si="5"/>
        <v>228549</v>
      </c>
      <c r="T39" s="10">
        <f t="shared" si="6"/>
        <v>350523</v>
      </c>
      <c r="U39" s="51">
        <f t="shared" si="7"/>
        <v>105906.13250448776</v>
      </c>
      <c r="V39" s="51">
        <f t="shared" si="8"/>
        <v>142934.97668839549</v>
      </c>
      <c r="W39" s="51">
        <f t="shared" si="9"/>
        <v>249406.69716446803</v>
      </c>
    </row>
    <row r="40" spans="1:23" ht="13.5" customHeight="1" x14ac:dyDescent="0.4">
      <c r="A40" s="21"/>
      <c r="B40" s="21"/>
      <c r="C40" s="21"/>
      <c r="D40" s="21"/>
      <c r="E40" s="21"/>
      <c r="F40" s="21"/>
      <c r="G40" s="21"/>
      <c r="H40" s="21"/>
      <c r="I40" s="21"/>
      <c r="J40" s="18" t="s">
        <v>68</v>
      </c>
      <c r="K40" s="10">
        <v>2053</v>
      </c>
      <c r="L40" s="10">
        <v>3274</v>
      </c>
      <c r="M40" s="9"/>
      <c r="N40" s="18">
        <v>97</v>
      </c>
      <c r="O40" s="12">
        <f t="shared" si="10"/>
        <v>-68</v>
      </c>
      <c r="P40" s="11">
        <f t="shared" si="11"/>
        <v>235</v>
      </c>
      <c r="Q40" s="21"/>
      <c r="R40" s="10">
        <v>88</v>
      </c>
      <c r="S40" s="10">
        <f t="shared" si="5"/>
        <v>180664</v>
      </c>
      <c r="T40" s="10">
        <f t="shared" si="6"/>
        <v>288112</v>
      </c>
      <c r="U40" s="51">
        <f t="shared" si="7"/>
        <v>110889.12854867587</v>
      </c>
      <c r="V40" s="51">
        <f t="shared" si="8"/>
        <v>158425.50852659307</v>
      </c>
      <c r="W40" s="51">
        <f t="shared" si="9"/>
        <v>270151.68483499746</v>
      </c>
    </row>
    <row r="41" spans="1:23" ht="13.5" customHeight="1" x14ac:dyDescent="0.4">
      <c r="A41" s="21"/>
      <c r="B41" s="21"/>
      <c r="C41" s="21"/>
      <c r="D41" s="21"/>
      <c r="E41" s="21"/>
      <c r="F41" s="21"/>
      <c r="G41" s="21"/>
      <c r="H41" s="21"/>
      <c r="I41" s="21"/>
      <c r="J41" s="18" t="s">
        <v>69</v>
      </c>
      <c r="K41" s="10">
        <v>1633</v>
      </c>
      <c r="L41" s="10">
        <v>2712</v>
      </c>
      <c r="M41" s="9"/>
      <c r="N41" s="18">
        <v>98</v>
      </c>
      <c r="O41" s="12">
        <f t="shared" si="10"/>
        <v>-49</v>
      </c>
      <c r="P41" s="11">
        <f t="shared" si="11"/>
        <v>134</v>
      </c>
      <c r="Q41" s="21"/>
      <c r="R41" s="10">
        <v>89</v>
      </c>
      <c r="S41" s="10">
        <f t="shared" si="5"/>
        <v>145337</v>
      </c>
      <c r="T41" s="10">
        <f t="shared" si="6"/>
        <v>241368</v>
      </c>
      <c r="U41" s="51">
        <f t="shared" si="7"/>
        <v>113839.6154256748</v>
      </c>
      <c r="V41" s="51">
        <f t="shared" si="8"/>
        <v>171673.43317089995</v>
      </c>
      <c r="W41" s="51">
        <f t="shared" si="9"/>
        <v>286580.42181037844</v>
      </c>
    </row>
    <row r="42" spans="1:23" ht="13.5" customHeight="1" x14ac:dyDescent="0.4">
      <c r="A42" s="21"/>
      <c r="B42" s="21"/>
      <c r="C42" s="21"/>
      <c r="D42" s="21"/>
      <c r="E42" s="21"/>
      <c r="F42" s="21"/>
      <c r="G42" s="21"/>
      <c r="H42" s="21"/>
      <c r="I42" s="21"/>
      <c r="J42" s="18" t="s">
        <v>70</v>
      </c>
      <c r="K42" s="10">
        <v>1193</v>
      </c>
      <c r="L42" s="10">
        <v>2154</v>
      </c>
      <c r="M42" s="9"/>
      <c r="N42" s="18">
        <v>99</v>
      </c>
      <c r="O42" s="12">
        <f t="shared" si="10"/>
        <v>-17</v>
      </c>
      <c r="P42" s="11">
        <f t="shared" si="11"/>
        <v>100</v>
      </c>
      <c r="Q42" s="21"/>
      <c r="R42" s="10">
        <v>90</v>
      </c>
      <c r="S42" s="10">
        <f t="shared" si="5"/>
        <v>107370</v>
      </c>
      <c r="T42" s="10">
        <f t="shared" si="6"/>
        <v>193860</v>
      </c>
      <c r="U42" s="51">
        <f t="shared" si="7"/>
        <v>104280.94984958452</v>
      </c>
      <c r="V42" s="51">
        <f t="shared" si="8"/>
        <v>172780.63394560575</v>
      </c>
      <c r="W42" s="51">
        <f t="shared" si="9"/>
        <v>278467.30044437596</v>
      </c>
    </row>
    <row r="43" spans="1:23" ht="13.5" customHeight="1" x14ac:dyDescent="0.4">
      <c r="A43" s="21"/>
      <c r="B43" s="21"/>
      <c r="C43" s="21"/>
      <c r="D43" s="21"/>
      <c r="E43" s="21"/>
      <c r="F43" s="21"/>
      <c r="G43" s="21"/>
      <c r="H43" s="21"/>
      <c r="I43" s="21"/>
      <c r="J43" s="18" t="s">
        <v>71</v>
      </c>
      <c r="K43" s="52">
        <v>852</v>
      </c>
      <c r="L43" s="52">
        <v>1637</v>
      </c>
      <c r="M43" s="9"/>
      <c r="N43" s="18" t="s">
        <v>103</v>
      </c>
      <c r="O43" s="13">
        <f>SUM(K52:K69)*-1</f>
        <v>-33</v>
      </c>
      <c r="P43" s="11">
        <f>SUM(L52:L69)</f>
        <v>141</v>
      </c>
      <c r="Q43" s="21"/>
      <c r="R43" s="10">
        <v>91</v>
      </c>
      <c r="S43" s="10">
        <f t="shared" si="5"/>
        <v>77532</v>
      </c>
      <c r="T43" s="10">
        <f t="shared" si="6"/>
        <v>148967</v>
      </c>
      <c r="U43" s="51">
        <f t="shared" si="7"/>
        <v>91257.229056122902</v>
      </c>
      <c r="V43" s="51">
        <f t="shared" si="8"/>
        <v>162269.73273531315</v>
      </c>
      <c r="W43" s="51">
        <f t="shared" si="9"/>
        <v>254977.58843971297</v>
      </c>
    </row>
    <row r="44" spans="1:23" ht="13.5" customHeight="1" x14ac:dyDescent="0.4">
      <c r="A44" s="21"/>
      <c r="B44" s="21"/>
      <c r="C44" s="21"/>
      <c r="D44" s="21"/>
      <c r="E44" s="21"/>
      <c r="F44" s="21"/>
      <c r="G44" s="21"/>
      <c r="H44" s="21"/>
      <c r="I44" s="21"/>
      <c r="J44" s="18" t="s">
        <v>72</v>
      </c>
      <c r="K44" s="52">
        <v>583</v>
      </c>
      <c r="L44" s="52">
        <v>1166</v>
      </c>
      <c r="M44" s="9"/>
      <c r="N44" s="9"/>
      <c r="O44" s="9"/>
      <c r="P44" s="9"/>
      <c r="Q44" s="21"/>
      <c r="R44" s="10">
        <v>92</v>
      </c>
      <c r="S44" s="10">
        <f t="shared" si="5"/>
        <v>53636</v>
      </c>
      <c r="T44" s="10">
        <f t="shared" si="6"/>
        <v>107272</v>
      </c>
      <c r="U44" s="51">
        <f t="shared" si="7"/>
        <v>75095.157474041509</v>
      </c>
      <c r="V44" s="51">
        <f t="shared" si="8"/>
        <v>139965.15292333474</v>
      </c>
      <c r="W44" s="51">
        <f t="shared" si="9"/>
        <v>216324.1633530189</v>
      </c>
    </row>
    <row r="45" spans="1:23" ht="13.5" customHeight="1" x14ac:dyDescent="0.4">
      <c r="A45" s="21"/>
      <c r="B45" s="21"/>
      <c r="C45" s="21"/>
      <c r="D45" s="21"/>
      <c r="E45" s="21"/>
      <c r="F45" s="21"/>
      <c r="G45" s="21"/>
      <c r="H45" s="21"/>
      <c r="I45" s="21"/>
      <c r="J45" s="18" t="s">
        <v>73</v>
      </c>
      <c r="K45" s="52">
        <v>383</v>
      </c>
      <c r="L45" s="52">
        <v>943</v>
      </c>
      <c r="M45" s="9"/>
      <c r="N45" s="9"/>
      <c r="O45" s="9"/>
      <c r="P45" s="9"/>
      <c r="Q45" s="21"/>
      <c r="R45" s="10">
        <v>93</v>
      </c>
      <c r="S45" s="10">
        <f t="shared" si="5"/>
        <v>35619</v>
      </c>
      <c r="T45" s="10">
        <f t="shared" si="6"/>
        <v>87699</v>
      </c>
      <c r="U45" s="51">
        <f t="shared" si="7"/>
        <v>58410.141509204528</v>
      </c>
      <c r="V45" s="51">
        <f t="shared" si="8"/>
        <v>134802.94549102511</v>
      </c>
      <c r="W45" s="51">
        <f t="shared" si="9"/>
        <v>194825.45361215377</v>
      </c>
    </row>
    <row r="46" spans="1:23" ht="13.5" customHeight="1" x14ac:dyDescent="0.4">
      <c r="A46" s="21"/>
      <c r="B46" s="21"/>
      <c r="C46" s="21"/>
      <c r="D46" s="21"/>
      <c r="E46" s="21"/>
      <c r="F46" s="21"/>
      <c r="G46" s="21"/>
      <c r="H46" s="21"/>
      <c r="I46" s="21"/>
      <c r="J46" s="18" t="s">
        <v>74</v>
      </c>
      <c r="K46" s="52">
        <v>305</v>
      </c>
      <c r="L46" s="52">
        <v>674</v>
      </c>
      <c r="M46" s="9"/>
      <c r="N46" s="9"/>
      <c r="O46" s="9"/>
      <c r="P46" s="9"/>
      <c r="Q46" s="21"/>
      <c r="R46" s="10">
        <v>94</v>
      </c>
      <c r="S46" s="10">
        <f t="shared" si="5"/>
        <v>28670</v>
      </c>
      <c r="T46" s="10">
        <f t="shared" si="6"/>
        <v>63356</v>
      </c>
      <c r="U46" s="51">
        <f t="shared" si="7"/>
        <v>54352.718201918797</v>
      </c>
      <c r="V46" s="51">
        <f t="shared" si="8"/>
        <v>113140.06557956034</v>
      </c>
      <c r="W46" s="51">
        <f t="shared" si="9"/>
        <v>168554.32723137524</v>
      </c>
    </row>
    <row r="47" spans="1:23" ht="13.5" customHeight="1" x14ac:dyDescent="0.4">
      <c r="A47" s="21"/>
      <c r="B47" s="21"/>
      <c r="C47" s="21"/>
      <c r="D47" s="21"/>
      <c r="E47" s="21"/>
      <c r="F47" s="21"/>
      <c r="G47" s="21"/>
      <c r="H47" s="21"/>
      <c r="I47" s="21"/>
      <c r="J47" s="18" t="s">
        <v>75</v>
      </c>
      <c r="K47" s="52">
        <v>198</v>
      </c>
      <c r="L47" s="52">
        <v>490</v>
      </c>
      <c r="M47" s="9"/>
      <c r="N47" s="9"/>
      <c r="O47" s="9"/>
      <c r="P47" s="9"/>
      <c r="Q47" s="21"/>
      <c r="R47" s="10">
        <v>95</v>
      </c>
      <c r="S47" s="10">
        <f t="shared" si="5"/>
        <v>18810</v>
      </c>
      <c r="T47" s="10">
        <f t="shared" si="6"/>
        <v>46550</v>
      </c>
      <c r="U47" s="51">
        <f t="shared" si="7"/>
        <v>40769.065261377036</v>
      </c>
      <c r="V47" s="51">
        <f t="shared" si="8"/>
        <v>95440.25756995783</v>
      </c>
      <c r="W47" s="51">
        <f t="shared" si="9"/>
        <v>137195.86900717503</v>
      </c>
    </row>
    <row r="48" spans="1:23" ht="13.5" customHeight="1" x14ac:dyDescent="0.4">
      <c r="A48" s="21"/>
      <c r="B48" s="21"/>
      <c r="C48" s="21"/>
      <c r="D48" s="21"/>
      <c r="E48" s="21"/>
      <c r="F48" s="21"/>
      <c r="G48" s="21"/>
      <c r="H48" s="21"/>
      <c r="I48" s="21"/>
      <c r="J48" s="18" t="s">
        <v>76</v>
      </c>
      <c r="K48" s="52">
        <v>127</v>
      </c>
      <c r="L48" s="52">
        <v>324</v>
      </c>
      <c r="M48" s="9"/>
      <c r="N48" s="9"/>
      <c r="O48" s="9"/>
      <c r="P48" s="9"/>
      <c r="Q48" s="21"/>
      <c r="R48" s="10">
        <v>96</v>
      </c>
      <c r="S48" s="10">
        <f t="shared" si="5"/>
        <v>12192</v>
      </c>
      <c r="T48" s="10">
        <f t="shared" si="6"/>
        <v>31104</v>
      </c>
      <c r="U48" s="51">
        <f t="shared" si="7"/>
        <v>29921.594533754414</v>
      </c>
      <c r="V48" s="51">
        <f t="shared" si="8"/>
        <v>72475.065229768137</v>
      </c>
      <c r="W48" s="51">
        <f t="shared" si="9"/>
        <v>103123.54281446572</v>
      </c>
    </row>
    <row r="49" spans="1:23" ht="13.5" customHeight="1" x14ac:dyDescent="0.4">
      <c r="A49" s="21"/>
      <c r="B49" s="21"/>
      <c r="C49" s="21"/>
      <c r="D49" s="21"/>
      <c r="E49" s="21"/>
      <c r="F49" s="21"/>
      <c r="G49" s="21"/>
      <c r="H49" s="21"/>
      <c r="I49" s="21"/>
      <c r="J49" s="18" t="s">
        <v>77</v>
      </c>
      <c r="K49" s="52">
        <v>68</v>
      </c>
      <c r="L49" s="52">
        <v>235</v>
      </c>
      <c r="M49" s="9"/>
      <c r="N49" s="9"/>
      <c r="O49" s="9"/>
      <c r="P49" s="9"/>
      <c r="Q49" s="21"/>
      <c r="R49" s="10">
        <v>97</v>
      </c>
      <c r="S49" s="10">
        <f t="shared" si="5"/>
        <v>6596</v>
      </c>
      <c r="T49" s="10">
        <f t="shared" si="6"/>
        <v>22795</v>
      </c>
      <c r="U49" s="51">
        <f t="shared" si="7"/>
        <v>18176.525332366447</v>
      </c>
      <c r="V49" s="51">
        <f t="shared" si="8"/>
        <v>59831.213851341723</v>
      </c>
      <c r="W49" s="51">
        <f t="shared" si="9"/>
        <v>78749.097287397759</v>
      </c>
    </row>
    <row r="50" spans="1:23" ht="13.5" customHeight="1" x14ac:dyDescent="0.4">
      <c r="A50" s="21"/>
      <c r="B50" s="21"/>
      <c r="C50" s="21"/>
      <c r="D50" s="21"/>
      <c r="E50" s="21"/>
      <c r="F50" s="21"/>
      <c r="G50" s="21"/>
      <c r="H50" s="21"/>
      <c r="I50" s="21"/>
      <c r="J50" s="18" t="s">
        <v>78</v>
      </c>
      <c r="K50" s="52">
        <v>49</v>
      </c>
      <c r="L50" s="52">
        <v>134</v>
      </c>
      <c r="M50" s="9"/>
      <c r="N50" s="9"/>
      <c r="O50" s="9"/>
      <c r="P50" s="9"/>
      <c r="Q50" s="21"/>
      <c r="R50" s="10">
        <v>98</v>
      </c>
      <c r="S50" s="10">
        <f t="shared" si="5"/>
        <v>4802</v>
      </c>
      <c r="T50" s="10">
        <f t="shared" si="6"/>
        <v>13132</v>
      </c>
      <c r="U50" s="51">
        <f t="shared" si="7"/>
        <v>14749.028404372757</v>
      </c>
      <c r="V50" s="51">
        <f t="shared" si="8"/>
        <v>38526.7885087248</v>
      </c>
      <c r="W50" s="51">
        <f t="shared" si="9"/>
        <v>53644.751050633997</v>
      </c>
    </row>
    <row r="51" spans="1:23" ht="13.5" customHeight="1" x14ac:dyDescent="0.4">
      <c r="A51" s="21"/>
      <c r="B51" s="21"/>
      <c r="C51" s="21"/>
      <c r="D51" s="21"/>
      <c r="E51" s="21"/>
      <c r="F51" s="21"/>
      <c r="G51" s="21"/>
      <c r="H51" s="21"/>
      <c r="I51" s="21"/>
      <c r="J51" s="18" t="s">
        <v>79</v>
      </c>
      <c r="K51" s="52">
        <v>17</v>
      </c>
      <c r="L51" s="52">
        <v>100</v>
      </c>
      <c r="M51" s="9"/>
      <c r="N51" s="9"/>
      <c r="O51" s="9"/>
      <c r="P51" s="9"/>
      <c r="Q51" s="21"/>
      <c r="R51" s="10">
        <v>99</v>
      </c>
      <c r="S51" s="10">
        <f t="shared" si="5"/>
        <v>1683</v>
      </c>
      <c r="T51" s="10">
        <f t="shared" si="6"/>
        <v>9900</v>
      </c>
      <c r="U51" s="51">
        <f t="shared" si="7"/>
        <v>5723.8883760649942</v>
      </c>
      <c r="V51" s="51">
        <f t="shared" si="8"/>
        <v>32242.578415436212</v>
      </c>
      <c r="W51" s="51">
        <f t="shared" si="9"/>
        <v>38420.860303550624</v>
      </c>
    </row>
    <row r="52" spans="1:23" ht="13.5" customHeight="1" x14ac:dyDescent="0.4">
      <c r="A52" s="21"/>
      <c r="B52" s="21"/>
      <c r="C52" s="21"/>
      <c r="D52" s="21"/>
      <c r="E52" s="21"/>
      <c r="F52" s="21"/>
      <c r="G52" s="21"/>
      <c r="H52" s="21"/>
      <c r="I52" s="21"/>
      <c r="J52" s="18" t="s">
        <v>80</v>
      </c>
      <c r="K52" s="52">
        <v>14</v>
      </c>
      <c r="L52" s="52">
        <v>49</v>
      </c>
      <c r="M52" s="9"/>
      <c r="N52" s="9"/>
      <c r="O52" s="9"/>
      <c r="P52" s="9"/>
      <c r="Q52" s="21"/>
      <c r="R52" s="10">
        <v>100</v>
      </c>
      <c r="S52" s="10">
        <f t="shared" si="5"/>
        <v>1400</v>
      </c>
      <c r="T52" s="10">
        <f t="shared" si="6"/>
        <v>4900</v>
      </c>
      <c r="U52" s="51">
        <f t="shared" si="7"/>
        <v>5241.5727391602113</v>
      </c>
      <c r="V52" s="51">
        <f t="shared" si="8"/>
        <v>17607.572840205736</v>
      </c>
      <c r="W52" s="51">
        <f t="shared" si="9"/>
        <v>23034.445980339406</v>
      </c>
    </row>
    <row r="53" spans="1:23" ht="13.5" customHeight="1" x14ac:dyDescent="0.4">
      <c r="A53" s="21"/>
      <c r="B53" s="21"/>
      <c r="C53" s="21"/>
      <c r="D53" s="21"/>
      <c r="E53" s="21"/>
      <c r="F53" s="21"/>
      <c r="G53" s="21"/>
      <c r="H53" s="21"/>
      <c r="I53" s="21"/>
      <c r="J53" s="18" t="s">
        <v>81</v>
      </c>
      <c r="K53" s="52">
        <v>10</v>
      </c>
      <c r="L53" s="52">
        <v>43</v>
      </c>
      <c r="M53" s="9"/>
      <c r="N53" s="9"/>
      <c r="O53" s="9"/>
      <c r="P53" s="9"/>
      <c r="Q53" s="21"/>
      <c r="R53" s="10">
        <v>101</v>
      </c>
      <c r="S53" s="10">
        <f t="shared" si="5"/>
        <v>1010</v>
      </c>
      <c r="T53" s="10">
        <f t="shared" si="6"/>
        <v>4343</v>
      </c>
      <c r="U53" s="51">
        <f t="shared" si="7"/>
        <v>4140.967893551986</v>
      </c>
      <c r="V53" s="51">
        <f t="shared" si="8"/>
        <v>17124.778307029635</v>
      </c>
      <c r="W53" s="51">
        <f t="shared" si="9"/>
        <v>21458.048093150697</v>
      </c>
    </row>
    <row r="54" spans="1:23" ht="13.5" customHeight="1" x14ac:dyDescent="0.4">
      <c r="A54" s="21"/>
      <c r="B54" s="21"/>
      <c r="C54" s="21"/>
      <c r="D54" s="21"/>
      <c r="E54" s="21"/>
      <c r="F54" s="21"/>
      <c r="G54" s="21"/>
      <c r="H54" s="21"/>
      <c r="I54" s="21"/>
      <c r="J54" s="18" t="s">
        <v>82</v>
      </c>
      <c r="K54" s="52">
        <v>5</v>
      </c>
      <c r="L54" s="52">
        <v>21</v>
      </c>
      <c r="M54" s="9"/>
      <c r="N54" s="9"/>
      <c r="O54" s="9"/>
      <c r="P54" s="9"/>
      <c r="Q54" s="21"/>
      <c r="R54" s="10">
        <v>102</v>
      </c>
      <c r="S54" s="10">
        <f t="shared" si="5"/>
        <v>510</v>
      </c>
      <c r="T54" s="10">
        <f t="shared" si="6"/>
        <v>2142</v>
      </c>
      <c r="U54" s="51">
        <f t="shared" si="7"/>
        <v>2278.9776295661964</v>
      </c>
      <c r="V54" s="51">
        <f t="shared" si="8"/>
        <v>9222.4250029241648</v>
      </c>
      <c r="W54" s="51">
        <f t="shared" si="9"/>
        <v>11598.899967731051</v>
      </c>
    </row>
    <row r="55" spans="1:23" ht="13.5" customHeight="1" x14ac:dyDescent="0.4">
      <c r="A55" s="21"/>
      <c r="B55" s="21"/>
      <c r="C55" s="21"/>
      <c r="D55" s="21"/>
      <c r="E55" s="21"/>
      <c r="F55" s="21"/>
      <c r="G55" s="21"/>
      <c r="H55" s="21"/>
      <c r="I55" s="21"/>
      <c r="J55" s="18" t="s">
        <v>83</v>
      </c>
      <c r="K55" s="52">
        <v>1</v>
      </c>
      <c r="L55" s="52">
        <v>15</v>
      </c>
      <c r="M55" s="9"/>
      <c r="N55" s="9"/>
      <c r="O55" s="9"/>
      <c r="P55" s="9"/>
      <c r="Q55" s="21"/>
      <c r="R55" s="10">
        <v>103</v>
      </c>
      <c r="S55" s="10">
        <f t="shared" si="5"/>
        <v>103</v>
      </c>
      <c r="T55" s="10">
        <f t="shared" si="6"/>
        <v>1545</v>
      </c>
      <c r="U55" s="51">
        <f t="shared" si="7"/>
        <v>499.49426247127991</v>
      </c>
      <c r="V55" s="51">
        <f t="shared" si="8"/>
        <v>7231.1329867750119</v>
      </c>
      <c r="W55" s="51">
        <f t="shared" si="9"/>
        <v>7829.6678799137699</v>
      </c>
    </row>
    <row r="56" spans="1:23" ht="13.5" customHeight="1" x14ac:dyDescent="0.4">
      <c r="A56" s="21"/>
      <c r="B56" s="21"/>
      <c r="C56" s="21"/>
      <c r="D56" s="21"/>
      <c r="E56" s="21"/>
      <c r="F56" s="21"/>
      <c r="G56" s="21"/>
      <c r="H56" s="21"/>
      <c r="I56" s="21"/>
      <c r="J56" s="18" t="s">
        <v>84</v>
      </c>
      <c r="K56" s="52">
        <v>1</v>
      </c>
      <c r="L56" s="52">
        <v>9</v>
      </c>
      <c r="M56" s="9"/>
      <c r="N56" s="9"/>
      <c r="O56" s="9"/>
      <c r="P56" s="9"/>
      <c r="Q56" s="21"/>
      <c r="R56" s="10">
        <v>104</v>
      </c>
      <c r="S56" s="10">
        <f t="shared" si="5"/>
        <v>104</v>
      </c>
      <c r="T56" s="10">
        <f t="shared" si="6"/>
        <v>936</v>
      </c>
      <c r="U56" s="51">
        <f t="shared" si="7"/>
        <v>545.19299902932062</v>
      </c>
      <c r="V56" s="51">
        <f t="shared" si="8"/>
        <v>4742.8917257339435</v>
      </c>
      <c r="W56" s="51">
        <f t="shared" si="9"/>
        <v>5345.9694776879605</v>
      </c>
    </row>
    <row r="57" spans="1:23" ht="13.5" customHeight="1" x14ac:dyDescent="0.4">
      <c r="A57" s="21"/>
      <c r="B57" s="21"/>
      <c r="C57" s="21"/>
      <c r="D57" s="21"/>
      <c r="E57" s="21"/>
      <c r="F57" s="21"/>
      <c r="G57" s="21"/>
      <c r="H57" s="21"/>
      <c r="I57" s="21"/>
      <c r="J57" s="18" t="s">
        <v>85</v>
      </c>
      <c r="K57" s="52">
        <v>1</v>
      </c>
      <c r="L57" s="52">
        <v>4</v>
      </c>
      <c r="M57" s="9"/>
      <c r="N57" s="9"/>
      <c r="O57" s="9"/>
      <c r="P57" s="9"/>
      <c r="Q57" s="21"/>
      <c r="R57" s="10">
        <v>105</v>
      </c>
      <c r="S57" s="10">
        <f t="shared" si="5"/>
        <v>105</v>
      </c>
      <c r="T57" s="10">
        <f t="shared" si="6"/>
        <v>420</v>
      </c>
      <c r="U57" s="51">
        <f t="shared" si="7"/>
        <v>592.89173558736127</v>
      </c>
      <c r="V57" s="51">
        <f t="shared" si="8"/>
        <v>2295.6016264012806</v>
      </c>
      <c r="W57" s="51">
        <f t="shared" si="9"/>
        <v>2909.1982652149081</v>
      </c>
    </row>
    <row r="58" spans="1:23" ht="13.5" customHeight="1" x14ac:dyDescent="0.4">
      <c r="A58" s="21"/>
      <c r="B58" s="21"/>
      <c r="C58" s="21"/>
      <c r="D58" s="21"/>
      <c r="E58" s="21"/>
      <c r="F58" s="21"/>
      <c r="G58" s="21"/>
      <c r="H58" s="21"/>
      <c r="I58" s="21"/>
      <c r="J58" s="18" t="s">
        <v>86</v>
      </c>
      <c r="K58" s="52">
        <v>0</v>
      </c>
      <c r="L58" s="52">
        <v>0</v>
      </c>
      <c r="M58" s="9"/>
      <c r="N58" s="9"/>
      <c r="O58" s="9"/>
      <c r="P58" s="9"/>
      <c r="Q58" s="21"/>
      <c r="R58" s="10">
        <v>106</v>
      </c>
      <c r="S58" s="10">
        <f t="shared" si="5"/>
        <v>0</v>
      </c>
      <c r="T58" s="10">
        <f t="shared" si="6"/>
        <v>0</v>
      </c>
      <c r="U58" s="51">
        <f t="shared" si="7"/>
        <v>0</v>
      </c>
      <c r="V58" s="51">
        <f t="shared" si="8"/>
        <v>0</v>
      </c>
      <c r="W58" s="51">
        <f t="shared" si="9"/>
        <v>0</v>
      </c>
    </row>
    <row r="59" spans="1:23" ht="13.5" customHeight="1" x14ac:dyDescent="0.4">
      <c r="A59" s="21"/>
      <c r="B59" s="21"/>
      <c r="C59" s="21"/>
      <c r="D59" s="21"/>
      <c r="E59" s="21"/>
      <c r="F59" s="21"/>
      <c r="G59" s="21"/>
      <c r="H59" s="21"/>
      <c r="I59" s="21"/>
      <c r="J59" s="18" t="s">
        <v>87</v>
      </c>
      <c r="K59" s="52">
        <v>1</v>
      </c>
      <c r="L59" s="52">
        <v>0</v>
      </c>
      <c r="M59" s="9"/>
      <c r="N59" s="9"/>
      <c r="O59" s="9"/>
      <c r="P59" s="9"/>
      <c r="Q59" s="21"/>
      <c r="R59" s="10">
        <v>107</v>
      </c>
      <c r="S59" s="10">
        <f t="shared" si="5"/>
        <v>107</v>
      </c>
      <c r="T59" s="10">
        <f t="shared" si="6"/>
        <v>0</v>
      </c>
      <c r="U59" s="51">
        <f t="shared" si="7"/>
        <v>694.28920870344257</v>
      </c>
      <c r="V59" s="51">
        <f t="shared" si="8"/>
        <v>0</v>
      </c>
      <c r="W59" s="51">
        <f t="shared" si="9"/>
        <v>682.32506359135266</v>
      </c>
    </row>
    <row r="60" spans="1:23" ht="13.5" customHeight="1" x14ac:dyDescent="0.4">
      <c r="A60" s="21"/>
      <c r="B60" s="21"/>
      <c r="C60" s="21"/>
      <c r="D60" s="21"/>
      <c r="E60" s="21"/>
      <c r="F60" s="21"/>
      <c r="G60" s="21"/>
      <c r="H60" s="21"/>
      <c r="I60" s="21"/>
      <c r="J60" s="18" t="s">
        <v>88</v>
      </c>
      <c r="K60" s="52">
        <v>0</v>
      </c>
      <c r="L60" s="52">
        <v>0</v>
      </c>
      <c r="M60" s="9"/>
      <c r="N60" s="9"/>
      <c r="O60" s="9"/>
      <c r="P60" s="9"/>
      <c r="Q60" s="21"/>
      <c r="R60" s="10">
        <v>108</v>
      </c>
      <c r="S60" s="10">
        <f t="shared" si="5"/>
        <v>0</v>
      </c>
      <c r="T60" s="10">
        <f t="shared" si="6"/>
        <v>0</v>
      </c>
      <c r="U60" s="51">
        <f t="shared" si="7"/>
        <v>0</v>
      </c>
      <c r="V60" s="51">
        <f t="shared" si="8"/>
        <v>0</v>
      </c>
      <c r="W60" s="51">
        <f t="shared" si="9"/>
        <v>0</v>
      </c>
    </row>
    <row r="61" spans="1:23" ht="13.5" customHeight="1" x14ac:dyDescent="0.4">
      <c r="A61" s="21"/>
      <c r="B61" s="21"/>
      <c r="C61" s="21"/>
      <c r="D61" s="21"/>
      <c r="E61" s="21"/>
      <c r="F61" s="21"/>
      <c r="G61" s="21"/>
      <c r="H61" s="21"/>
      <c r="I61" s="21"/>
      <c r="J61" s="18" t="s">
        <v>89</v>
      </c>
      <c r="K61" s="52">
        <v>0</v>
      </c>
      <c r="L61" s="52">
        <v>0</v>
      </c>
      <c r="M61" s="9"/>
      <c r="N61" s="9"/>
      <c r="O61" s="9"/>
      <c r="P61" s="9"/>
      <c r="Q61" s="21"/>
      <c r="R61" s="10">
        <v>109</v>
      </c>
      <c r="S61" s="10">
        <f t="shared" si="5"/>
        <v>0</v>
      </c>
      <c r="T61" s="10">
        <f t="shared" si="6"/>
        <v>0</v>
      </c>
      <c r="U61" s="51">
        <f t="shared" si="7"/>
        <v>0</v>
      </c>
      <c r="V61" s="51">
        <f t="shared" si="8"/>
        <v>0</v>
      </c>
      <c r="W61" s="51">
        <f t="shared" si="9"/>
        <v>0</v>
      </c>
    </row>
    <row r="62" spans="1:23" ht="13.5" customHeight="1" x14ac:dyDescent="0.4">
      <c r="A62" s="21"/>
      <c r="B62" s="53"/>
      <c r="C62" s="21"/>
      <c r="D62" s="21"/>
      <c r="E62" s="21"/>
      <c r="F62" s="21"/>
      <c r="G62" s="21"/>
      <c r="H62" s="21"/>
      <c r="I62" s="21"/>
      <c r="J62" s="18" t="s">
        <v>90</v>
      </c>
      <c r="K62" s="52">
        <v>0</v>
      </c>
      <c r="L62" s="52">
        <v>0</v>
      </c>
      <c r="M62" s="9"/>
      <c r="N62" s="9"/>
      <c r="O62" s="9"/>
      <c r="P62" s="9"/>
      <c r="Q62" s="21"/>
      <c r="R62" s="10">
        <v>110</v>
      </c>
      <c r="S62" s="10">
        <f t="shared" si="5"/>
        <v>0</v>
      </c>
      <c r="T62" s="10">
        <f t="shared" si="6"/>
        <v>0</v>
      </c>
      <c r="U62" s="51">
        <f t="shared" si="7"/>
        <v>0</v>
      </c>
      <c r="V62" s="51">
        <f t="shared" si="8"/>
        <v>0</v>
      </c>
      <c r="W62" s="51">
        <f t="shared" si="9"/>
        <v>0</v>
      </c>
    </row>
    <row r="63" spans="1:23" ht="13.5" customHeight="1" x14ac:dyDescent="0.4">
      <c r="A63" s="21"/>
      <c r="B63" s="53"/>
      <c r="C63" s="21"/>
      <c r="D63" s="21"/>
      <c r="E63" s="21"/>
      <c r="F63" s="21"/>
      <c r="G63" s="21"/>
      <c r="H63" s="21"/>
      <c r="I63" s="21"/>
      <c r="J63" s="18" t="s">
        <v>91</v>
      </c>
      <c r="K63" s="52">
        <v>0</v>
      </c>
      <c r="L63" s="52">
        <v>0</v>
      </c>
      <c r="M63" s="9"/>
      <c r="N63" s="9"/>
      <c r="O63" s="9"/>
      <c r="P63" s="9"/>
      <c r="Q63" s="21"/>
      <c r="R63" s="10">
        <v>111</v>
      </c>
      <c r="S63" s="10">
        <f t="shared" si="5"/>
        <v>0</v>
      </c>
      <c r="T63" s="10">
        <f t="shared" si="6"/>
        <v>0</v>
      </c>
      <c r="U63" s="51">
        <f t="shared" si="7"/>
        <v>0</v>
      </c>
      <c r="V63" s="51">
        <f t="shared" si="8"/>
        <v>0</v>
      </c>
      <c r="W63" s="51">
        <f t="shared" si="9"/>
        <v>0</v>
      </c>
    </row>
    <row r="64" spans="1:23" ht="13.5" customHeight="1" x14ac:dyDescent="0.4">
      <c r="A64" s="21"/>
      <c r="B64" s="53"/>
      <c r="C64" s="21"/>
      <c r="D64" s="21"/>
      <c r="E64" s="21"/>
      <c r="F64" s="21"/>
      <c r="G64" s="21"/>
      <c r="H64" s="21"/>
      <c r="I64" s="21"/>
      <c r="J64" s="18" t="s">
        <v>92</v>
      </c>
      <c r="K64" s="52">
        <v>0</v>
      </c>
      <c r="L64" s="52">
        <v>0</v>
      </c>
      <c r="M64" s="9"/>
      <c r="N64" s="9"/>
      <c r="O64" s="9"/>
      <c r="P64" s="9"/>
      <c r="Q64" s="21"/>
      <c r="R64" s="10">
        <v>112</v>
      </c>
      <c r="S64" s="10">
        <f t="shared" si="5"/>
        <v>0</v>
      </c>
      <c r="T64" s="10">
        <f t="shared" si="6"/>
        <v>0</v>
      </c>
      <c r="U64" s="51">
        <f t="shared" si="7"/>
        <v>0</v>
      </c>
      <c r="V64" s="51">
        <f t="shared" si="8"/>
        <v>0</v>
      </c>
      <c r="W64" s="51">
        <f t="shared" si="9"/>
        <v>0</v>
      </c>
    </row>
    <row r="65" spans="1:23" ht="13.5" customHeight="1" x14ac:dyDescent="0.4">
      <c r="A65" s="21"/>
      <c r="B65" s="21"/>
      <c r="C65" s="21"/>
      <c r="D65" s="21"/>
      <c r="E65" s="21"/>
      <c r="F65" s="21"/>
      <c r="G65" s="21"/>
      <c r="H65" s="21"/>
      <c r="I65" s="21"/>
      <c r="J65" s="18" t="s">
        <v>93</v>
      </c>
      <c r="K65" s="52">
        <v>0</v>
      </c>
      <c r="L65" s="52">
        <v>0</v>
      </c>
      <c r="M65" s="9"/>
      <c r="N65" s="9"/>
      <c r="O65" s="9"/>
      <c r="P65" s="9"/>
      <c r="Q65" s="21"/>
      <c r="R65" s="10">
        <v>113</v>
      </c>
      <c r="S65" s="10">
        <f t="shared" si="5"/>
        <v>0</v>
      </c>
      <c r="T65" s="10">
        <f t="shared" si="6"/>
        <v>0</v>
      </c>
      <c r="U65" s="51">
        <f t="shared" si="7"/>
        <v>0</v>
      </c>
      <c r="V65" s="51">
        <f t="shared" si="8"/>
        <v>0</v>
      </c>
      <c r="W65" s="51">
        <f t="shared" si="9"/>
        <v>0</v>
      </c>
    </row>
    <row r="66" spans="1:23" ht="13.5" customHeight="1" x14ac:dyDescent="0.4">
      <c r="A66" s="21"/>
      <c r="B66" s="21"/>
      <c r="C66" s="21"/>
      <c r="D66" s="21"/>
      <c r="E66" s="21"/>
      <c r="F66" s="21"/>
      <c r="G66" s="21"/>
      <c r="H66" s="21"/>
      <c r="I66" s="21"/>
      <c r="J66" s="18" t="s">
        <v>94</v>
      </c>
      <c r="K66" s="52">
        <v>0</v>
      </c>
      <c r="L66" s="52">
        <v>0</v>
      </c>
      <c r="M66" s="9"/>
      <c r="N66" s="9"/>
      <c r="O66" s="9"/>
      <c r="P66" s="9"/>
      <c r="Q66" s="21"/>
      <c r="R66" s="10">
        <v>114</v>
      </c>
      <c r="S66" s="10">
        <f t="shared" si="5"/>
        <v>0</v>
      </c>
      <c r="T66" s="10">
        <f t="shared" si="6"/>
        <v>0</v>
      </c>
      <c r="U66" s="51">
        <f t="shared" si="7"/>
        <v>0</v>
      </c>
      <c r="V66" s="51">
        <f t="shared" si="8"/>
        <v>0</v>
      </c>
      <c r="W66" s="51">
        <f t="shared" si="9"/>
        <v>0</v>
      </c>
    </row>
    <row r="67" spans="1:23" ht="13.5" customHeight="1" x14ac:dyDescent="0.4">
      <c r="A67" s="21"/>
      <c r="B67" s="21"/>
      <c r="C67" s="21"/>
      <c r="D67" s="21"/>
      <c r="E67" s="21"/>
      <c r="F67" s="21"/>
      <c r="G67" s="21"/>
      <c r="H67" s="21"/>
      <c r="I67" s="21"/>
      <c r="J67" s="18" t="s">
        <v>95</v>
      </c>
      <c r="K67" s="52">
        <v>0</v>
      </c>
      <c r="L67" s="52">
        <v>0</v>
      </c>
      <c r="M67" s="9"/>
      <c r="N67" s="9"/>
      <c r="O67" s="9"/>
      <c r="P67" s="9"/>
      <c r="Q67" s="21"/>
      <c r="R67" s="10">
        <v>115</v>
      </c>
      <c r="S67" s="10">
        <f t="shared" si="5"/>
        <v>0</v>
      </c>
      <c r="T67" s="10">
        <f t="shared" si="6"/>
        <v>0</v>
      </c>
      <c r="U67" s="51">
        <f t="shared" si="7"/>
        <v>0</v>
      </c>
      <c r="V67" s="51">
        <f t="shared" si="8"/>
        <v>0</v>
      </c>
      <c r="W67" s="51">
        <f t="shared" si="9"/>
        <v>0</v>
      </c>
    </row>
    <row r="68" spans="1:23" ht="13.5" customHeight="1" x14ac:dyDescent="0.4">
      <c r="A68" s="21"/>
      <c r="B68" s="21"/>
      <c r="C68" s="21"/>
      <c r="D68" s="21"/>
      <c r="E68" s="21"/>
      <c r="F68" s="21"/>
      <c r="G68" s="21"/>
      <c r="H68" s="21"/>
      <c r="I68" s="21"/>
      <c r="J68" s="18" t="s">
        <v>96</v>
      </c>
      <c r="K68" s="52">
        <v>0</v>
      </c>
      <c r="L68" s="52">
        <v>0</v>
      </c>
      <c r="M68" s="9"/>
      <c r="N68" s="9"/>
      <c r="O68" s="9"/>
      <c r="P68" s="9"/>
      <c r="Q68" s="21"/>
      <c r="R68" s="10">
        <v>116</v>
      </c>
      <c r="S68" s="10">
        <f t="shared" si="5"/>
        <v>0</v>
      </c>
      <c r="T68" s="10">
        <f t="shared" si="6"/>
        <v>0</v>
      </c>
      <c r="U68" s="51">
        <f t="shared" si="7"/>
        <v>0</v>
      </c>
      <c r="V68" s="51">
        <f t="shared" si="8"/>
        <v>0</v>
      </c>
      <c r="W68" s="51">
        <f t="shared" si="9"/>
        <v>0</v>
      </c>
    </row>
    <row r="69" spans="1:23" ht="13.5" customHeight="1" x14ac:dyDescent="0.4">
      <c r="A69" s="21"/>
      <c r="B69" s="21"/>
      <c r="C69" s="21"/>
      <c r="D69" s="21"/>
      <c r="E69" s="21"/>
      <c r="F69" s="21"/>
      <c r="G69" s="21"/>
      <c r="H69" s="21"/>
      <c r="I69" s="21"/>
      <c r="J69" s="18" t="s">
        <v>97</v>
      </c>
      <c r="K69" s="52">
        <v>0</v>
      </c>
      <c r="L69" s="52">
        <v>0</v>
      </c>
      <c r="M69" s="9"/>
      <c r="N69" s="9"/>
      <c r="O69" s="9"/>
      <c r="P69" s="9"/>
      <c r="Q69" s="21"/>
      <c r="R69" s="10">
        <v>117</v>
      </c>
      <c r="S69" s="10">
        <f>R69*K69</f>
        <v>0</v>
      </c>
      <c r="T69" s="10">
        <f>R69*L69</f>
        <v>0</v>
      </c>
      <c r="U69" s="51">
        <f>(R69-$K$11)^2*K69</f>
        <v>0</v>
      </c>
      <c r="V69" s="51">
        <f>(R69-$K$12)^2*L69</f>
        <v>0</v>
      </c>
      <c r="W69" s="51">
        <f>(R69-$K$13)^2*SUM(K69:L69)</f>
        <v>0</v>
      </c>
    </row>
    <row r="70" spans="1:23" ht="13.5" customHeight="1" x14ac:dyDescent="0.4">
      <c r="A70" s="21"/>
      <c r="B70" s="21"/>
      <c r="C70" s="21"/>
      <c r="D70" s="21"/>
      <c r="E70" s="21"/>
      <c r="F70" s="21"/>
      <c r="G70" s="21"/>
      <c r="H70" s="21"/>
      <c r="I70" s="21"/>
      <c r="J70" s="18" t="s">
        <v>101</v>
      </c>
      <c r="K70" s="54">
        <f>SUM(K17:K69)</f>
        <v>97828</v>
      </c>
      <c r="L70" s="54">
        <f>SUM(L17:L69)</f>
        <v>135080</v>
      </c>
      <c r="M70" s="9"/>
      <c r="N70" s="21"/>
      <c r="O70" s="21"/>
      <c r="P70" s="21"/>
      <c r="Q70" s="21"/>
      <c r="R70" s="18" t="s">
        <v>182</v>
      </c>
      <c r="S70" s="10">
        <f>SUM(S17:S69)</f>
        <v>7889890</v>
      </c>
      <c r="T70" s="10">
        <f>SUM(T17:T69)</f>
        <v>10947394</v>
      </c>
      <c r="U70" s="51">
        <f>SUM(U17:U69)</f>
        <v>1806217.2909596432</v>
      </c>
      <c r="V70" s="51">
        <f>SUM(V17:V69)</f>
        <v>2925995.0764287827</v>
      </c>
      <c r="W70" s="51">
        <f>SUM(W17:W69)</f>
        <v>4740982.08906521</v>
      </c>
    </row>
    <row r="71" spans="1:23" ht="13.5" customHeight="1" x14ac:dyDescent="0.4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:23" ht="13.5" customHeight="1" x14ac:dyDescent="0.4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1:23" ht="13.5" customHeight="1" x14ac:dyDescent="0.4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:23" ht="13.5" customHeight="1" x14ac:dyDescent="0.4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1:23" ht="13.5" customHeight="1" x14ac:dyDescent="0.4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3.5" customHeight="1" x14ac:dyDescent="0.4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1:23" ht="13.5" customHeight="1" x14ac:dyDescent="0.4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1:23" ht="13.5" customHeight="1" x14ac:dyDescent="0.4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1:23" ht="13.5" customHeight="1" x14ac:dyDescent="0.4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3.5" customHeight="1" x14ac:dyDescent="0.4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3" ht="13.5" customHeight="1" x14ac:dyDescent="0.4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</sheetData>
  <mergeCells count="11">
    <mergeCell ref="R15:R16"/>
    <mergeCell ref="S15:T15"/>
    <mergeCell ref="U15:W15"/>
    <mergeCell ref="N15:N16"/>
    <mergeCell ref="O15:P15"/>
    <mergeCell ref="K15:L15"/>
    <mergeCell ref="D10:E10"/>
    <mergeCell ref="B15:B16"/>
    <mergeCell ref="C15:E15"/>
    <mergeCell ref="F15:H15"/>
    <mergeCell ref="J15:J16"/>
  </mergeCells>
  <phoneticPr fontId="2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明朝,標準"&amp;12【追加分析】医科健診結果集計</oddHeader>
  </headerFooter>
  <colBreaks count="1" manualBreakCount="1">
    <brk id="8" max="71" man="1"/>
  </colBreaks>
  <ignoredErrors>
    <ignoredError sqref="S17:T17 O18:P18 S18:T18 O19:P19 S19:T19 O20:P20 S20:T20 O21:P21 S21:T21 O22:P22 S22:T22 O23:P23 S23:T23 O24:P24 S24:T24 O25:P25 S25:T25 O26:P26 S26:T26 O27:P27 S27:T27 O28:P28 S28:T28 O29:P29 S29:T29 O30:P30 S30:T30 O31:P31 S31:T31 O32:P32 S32:T32 O33:P33 S33:T33 O34:P34 S34:T34 O35:P35 S35:T35 O36:P36 S36:T36 O37:P37 S37:T37 O38:P38 S38:T38 O39:P39 S39:T39 O40:P40 S40:T40 O41:P41 S41:T41 O42:P42 S42:T42 S43:T69 K70:L70" emptyCellReference="1"/>
    <ignoredError sqref="U17:W69" evalError="1" emptyCellReference="1"/>
    <ignoredError sqref="U70:W70" evalError="1"/>
    <ignoredError sqref="C17:D17 O17:P17 C18:D25 O43:P43" formulaRange="1" emptyCellReferenc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35B49-8B6C-4E28-9A3A-1C9044983BC1}">
  <dimension ref="B1:M58"/>
  <sheetViews>
    <sheetView showGridLines="0" zoomScaleNormal="100" zoomScaleSheetLayoutView="100" workbookViewId="0"/>
  </sheetViews>
  <sheetFormatPr defaultRowHeight="12" x14ac:dyDescent="0.4"/>
  <cols>
    <col min="1" max="1" width="4.625" style="3" customWidth="1"/>
    <col min="2" max="2" width="12.625" style="3" customWidth="1"/>
    <col min="3" max="3" width="26.625" style="3" customWidth="1"/>
    <col min="4" max="13" width="12.625" style="3" customWidth="1"/>
    <col min="14" max="16384" width="9" style="3"/>
  </cols>
  <sheetData>
    <row r="1" spans="2:13" s="1" customFormat="1" ht="16.5" customHeight="1" x14ac:dyDescent="0.4">
      <c r="B1" s="20" t="s">
        <v>114</v>
      </c>
      <c r="C1" s="21"/>
      <c r="D1" s="21"/>
      <c r="E1" s="21"/>
      <c r="F1" s="21"/>
      <c r="G1" s="21"/>
      <c r="H1" s="21"/>
      <c r="I1" s="21"/>
      <c r="J1" s="21"/>
      <c r="K1" s="21"/>
      <c r="L1" s="19"/>
      <c r="M1" s="19"/>
    </row>
    <row r="2" spans="2:13" ht="16.5" customHeight="1" x14ac:dyDescent="0.4">
      <c r="B2" s="20" t="s">
        <v>11</v>
      </c>
      <c r="C2" s="21"/>
      <c r="D2" s="21"/>
      <c r="E2" s="21"/>
      <c r="F2" s="21"/>
      <c r="G2" s="21"/>
      <c r="H2" s="21"/>
      <c r="I2" s="21"/>
      <c r="J2" s="27"/>
      <c r="K2" s="27"/>
      <c r="L2" s="27"/>
      <c r="M2" s="21"/>
    </row>
    <row r="3" spans="2:13" ht="16.5" customHeight="1" x14ac:dyDescent="0.4">
      <c r="B3" s="20"/>
      <c r="C3" s="21"/>
      <c r="D3" s="21"/>
      <c r="E3" s="21"/>
      <c r="F3" s="21"/>
      <c r="G3" s="21"/>
      <c r="H3" s="21"/>
      <c r="I3" s="21"/>
      <c r="J3" s="27"/>
      <c r="K3" s="27"/>
      <c r="L3" s="27"/>
      <c r="M3" s="21"/>
    </row>
    <row r="4" spans="2:13" ht="16.5" customHeight="1" x14ac:dyDescent="0.4">
      <c r="B4" s="21" t="s">
        <v>109</v>
      </c>
      <c r="C4" s="21"/>
      <c r="D4" s="21"/>
      <c r="E4" s="21"/>
      <c r="F4" s="21"/>
      <c r="G4" s="21"/>
      <c r="H4" s="21"/>
      <c r="I4" s="21"/>
      <c r="J4" s="27"/>
      <c r="K4" s="27"/>
      <c r="L4" s="27"/>
      <c r="M4" s="21"/>
    </row>
    <row r="5" spans="2:13" ht="13.5" customHeight="1" x14ac:dyDescent="0.4">
      <c r="B5" s="21" t="s">
        <v>193</v>
      </c>
      <c r="C5" s="21"/>
      <c r="D5" s="21"/>
      <c r="E5" s="21"/>
      <c r="F5" s="21"/>
      <c r="G5" s="21"/>
      <c r="H5" s="21"/>
      <c r="I5" s="21"/>
      <c r="J5" s="27"/>
      <c r="K5" s="27"/>
      <c r="L5" s="27"/>
      <c r="M5" s="21"/>
    </row>
    <row r="6" spans="2:13" ht="13.5" customHeight="1" x14ac:dyDescent="0.4">
      <c r="B6" s="21" t="s">
        <v>104</v>
      </c>
      <c r="C6" s="21"/>
      <c r="D6" s="21"/>
      <c r="E6" s="21"/>
      <c r="F6" s="21"/>
      <c r="G6" s="21"/>
      <c r="H6" s="21"/>
      <c r="I6" s="21"/>
      <c r="J6" s="27"/>
      <c r="K6" s="27"/>
      <c r="L6" s="27"/>
      <c r="M6" s="21"/>
    </row>
    <row r="7" spans="2:13" ht="16.5" customHeight="1" x14ac:dyDescent="0.4">
      <c r="B7" s="20"/>
      <c r="C7" s="21"/>
      <c r="D7" s="21"/>
      <c r="E7" s="21"/>
      <c r="F7" s="21"/>
      <c r="G7" s="21"/>
      <c r="H7" s="21"/>
      <c r="I7" s="21"/>
      <c r="J7" s="27"/>
      <c r="K7" s="27"/>
      <c r="L7" s="27"/>
      <c r="M7" s="21"/>
    </row>
    <row r="8" spans="2:13" ht="16.5" customHeight="1" x14ac:dyDescent="0.4">
      <c r="B8" s="21" t="s">
        <v>162</v>
      </c>
      <c r="C8" s="21"/>
      <c r="D8" s="21"/>
      <c r="E8" s="21"/>
      <c r="F8" s="21"/>
      <c r="G8" s="21"/>
      <c r="H8" s="21"/>
      <c r="I8" s="21"/>
      <c r="J8" s="27" t="s">
        <v>99</v>
      </c>
      <c r="K8" s="27"/>
      <c r="L8" s="27"/>
      <c r="M8" s="21"/>
    </row>
    <row r="9" spans="2:13" ht="13.5" customHeight="1" x14ac:dyDescent="0.4">
      <c r="B9" s="90" t="s">
        <v>186</v>
      </c>
      <c r="C9" s="94"/>
      <c r="D9" s="90" t="s">
        <v>116</v>
      </c>
      <c r="E9" s="94"/>
      <c r="F9" s="21"/>
      <c r="G9" s="21"/>
      <c r="H9" s="21"/>
      <c r="I9" s="21"/>
      <c r="J9" s="88" t="s">
        <v>189</v>
      </c>
      <c r="K9" s="89"/>
      <c r="L9" s="18" t="s">
        <v>116</v>
      </c>
      <c r="M9" s="18" t="s">
        <v>106</v>
      </c>
    </row>
    <row r="10" spans="2:13" ht="13.5" customHeight="1" x14ac:dyDescent="0.4">
      <c r="B10" s="88" t="s">
        <v>115</v>
      </c>
      <c r="C10" s="89"/>
      <c r="D10" s="55">
        <f t="shared" ref="D10:D26" si="0">L10</f>
        <v>22.899761999999999</v>
      </c>
      <c r="E10" s="56" t="str">
        <f>" ±"&amp;" "&amp;TEXT(M10,"0.0")</f>
        <v xml:space="preserve"> ± 3.3</v>
      </c>
      <c r="F10" s="21"/>
      <c r="G10" s="21"/>
      <c r="H10" s="21"/>
      <c r="I10" s="21"/>
      <c r="J10" s="98" t="s">
        <v>115</v>
      </c>
      <c r="K10" s="99"/>
      <c r="L10" s="57">
        <v>22.899761999999999</v>
      </c>
      <c r="M10" s="57">
        <v>3.33955088422291</v>
      </c>
    </row>
    <row r="11" spans="2:13" ht="13.5" customHeight="1" x14ac:dyDescent="0.4">
      <c r="B11" s="95" t="s">
        <v>137</v>
      </c>
      <c r="C11" s="58" t="s">
        <v>192</v>
      </c>
      <c r="D11" s="55">
        <f t="shared" si="0"/>
        <v>85.753720999999999</v>
      </c>
      <c r="E11" s="56" t="str">
        <f t="shared" ref="E11:E12" si="1">" ±"&amp;" "&amp;TEXT(M11,"0.0")</f>
        <v xml:space="preserve"> ± 8.6</v>
      </c>
      <c r="F11" s="21"/>
      <c r="G11" s="21"/>
      <c r="H11" s="21"/>
      <c r="I11" s="21"/>
      <c r="J11" s="100" t="s">
        <v>137</v>
      </c>
      <c r="K11" s="16" t="s">
        <v>135</v>
      </c>
      <c r="L11" s="57">
        <v>85.753720999999999</v>
      </c>
      <c r="M11" s="57">
        <v>8.6046209740949102</v>
      </c>
    </row>
    <row r="12" spans="2:13" ht="13.5" customHeight="1" x14ac:dyDescent="0.4">
      <c r="B12" s="96"/>
      <c r="C12" s="58" t="s">
        <v>196</v>
      </c>
      <c r="D12" s="55">
        <f t="shared" si="0"/>
        <v>82.807141999999999</v>
      </c>
      <c r="E12" s="56" t="str">
        <f t="shared" si="1"/>
        <v xml:space="preserve"> ± 9.9</v>
      </c>
      <c r="F12" s="21"/>
      <c r="G12" s="21"/>
      <c r="H12" s="21"/>
      <c r="I12" s="21"/>
      <c r="J12" s="101"/>
      <c r="K12" s="16" t="s">
        <v>136</v>
      </c>
      <c r="L12" s="57">
        <v>82.807141999999999</v>
      </c>
      <c r="M12" s="57">
        <v>9.8579188557818807</v>
      </c>
    </row>
    <row r="13" spans="2:13" ht="13.5" customHeight="1" x14ac:dyDescent="0.4">
      <c r="B13" s="95" t="s">
        <v>125</v>
      </c>
      <c r="C13" s="58" t="s">
        <v>164</v>
      </c>
      <c r="D13" s="59">
        <f t="shared" si="0"/>
        <v>101.998591</v>
      </c>
      <c r="E13" s="56" t="str">
        <f>" ±"&amp;" "&amp;TEXT(M13,"0")</f>
        <v xml:space="preserve"> ± 22</v>
      </c>
      <c r="F13" s="21"/>
      <c r="G13" s="21"/>
      <c r="H13" s="21"/>
      <c r="I13" s="21"/>
      <c r="J13" s="100" t="s">
        <v>125</v>
      </c>
      <c r="K13" s="16" t="s">
        <v>119</v>
      </c>
      <c r="L13" s="50">
        <v>101.998591</v>
      </c>
      <c r="M13" s="50">
        <v>21.559347926888499</v>
      </c>
    </row>
    <row r="14" spans="2:13" ht="13.5" customHeight="1" x14ac:dyDescent="0.4">
      <c r="B14" s="103"/>
      <c r="C14" s="58" t="s">
        <v>177</v>
      </c>
      <c r="D14" s="55">
        <f t="shared" si="0"/>
        <v>5.921303</v>
      </c>
      <c r="E14" s="56" t="str">
        <f>" ±"&amp;" "&amp;TEXT(M14,"0.0")</f>
        <v xml:space="preserve"> ± 0.8</v>
      </c>
      <c r="F14" s="21"/>
      <c r="G14" s="21"/>
      <c r="H14" s="21"/>
      <c r="I14" s="21"/>
      <c r="J14" s="102"/>
      <c r="K14" s="16" t="s">
        <v>178</v>
      </c>
      <c r="L14" s="57">
        <v>5.921303</v>
      </c>
      <c r="M14" s="57">
        <v>0.83979100597923895</v>
      </c>
    </row>
    <row r="15" spans="2:13" ht="13.5" customHeight="1" x14ac:dyDescent="0.4">
      <c r="B15" s="96"/>
      <c r="C15" s="58" t="s">
        <v>165</v>
      </c>
      <c r="D15" s="59">
        <f t="shared" si="0"/>
        <v>107.381015</v>
      </c>
      <c r="E15" s="56" t="str">
        <f t="shared" ref="E15:E24" si="2">" ±"&amp;" "&amp;TEXT(M15,"0")</f>
        <v xml:space="preserve"> ± 33</v>
      </c>
      <c r="F15" s="21"/>
      <c r="G15" s="21"/>
      <c r="H15" s="21"/>
      <c r="I15" s="21"/>
      <c r="J15" s="101"/>
      <c r="K15" s="16" t="s">
        <v>120</v>
      </c>
      <c r="L15" s="50">
        <v>107.381015</v>
      </c>
      <c r="M15" s="50">
        <v>32.629325444067803</v>
      </c>
    </row>
    <row r="16" spans="2:13" ht="13.5" customHeight="1" x14ac:dyDescent="0.4">
      <c r="B16" s="95" t="s">
        <v>126</v>
      </c>
      <c r="C16" s="58" t="s">
        <v>166</v>
      </c>
      <c r="D16" s="59">
        <f t="shared" si="0"/>
        <v>135.084476</v>
      </c>
      <c r="E16" s="56" t="str">
        <f t="shared" si="2"/>
        <v xml:space="preserve"> ± 17</v>
      </c>
      <c r="F16" s="21"/>
      <c r="G16" s="21"/>
      <c r="H16" s="21"/>
      <c r="I16" s="21"/>
      <c r="J16" s="100" t="s">
        <v>126</v>
      </c>
      <c r="K16" s="16" t="s">
        <v>117</v>
      </c>
      <c r="L16" s="50">
        <v>135.084476</v>
      </c>
      <c r="M16" s="50">
        <v>17.093593235640199</v>
      </c>
    </row>
    <row r="17" spans="2:13" ht="13.5" customHeight="1" x14ac:dyDescent="0.4">
      <c r="B17" s="96"/>
      <c r="C17" s="58" t="s">
        <v>167</v>
      </c>
      <c r="D17" s="59">
        <f t="shared" si="0"/>
        <v>73.479372999999995</v>
      </c>
      <c r="E17" s="56" t="str">
        <f t="shared" si="2"/>
        <v xml:space="preserve"> ± 11</v>
      </c>
      <c r="F17" s="21"/>
      <c r="G17" s="21"/>
      <c r="H17" s="21"/>
      <c r="I17" s="21"/>
      <c r="J17" s="101"/>
      <c r="K17" s="16" t="s">
        <v>118</v>
      </c>
      <c r="L17" s="50">
        <v>73.479372999999995</v>
      </c>
      <c r="M17" s="50">
        <v>10.8175253889804</v>
      </c>
    </row>
    <row r="18" spans="2:13" ht="13.5" customHeight="1" x14ac:dyDescent="0.4">
      <c r="B18" s="95" t="s">
        <v>127</v>
      </c>
      <c r="C18" s="58" t="s">
        <v>168</v>
      </c>
      <c r="D18" s="59">
        <f t="shared" si="0"/>
        <v>108.063714</v>
      </c>
      <c r="E18" s="56" t="str">
        <f t="shared" si="2"/>
        <v xml:space="preserve"> ± 58</v>
      </c>
      <c r="F18" s="21"/>
      <c r="G18" s="21"/>
      <c r="H18" s="21"/>
      <c r="I18" s="21"/>
      <c r="J18" s="100" t="s">
        <v>127</v>
      </c>
      <c r="K18" s="16" t="s">
        <v>122</v>
      </c>
      <c r="L18" s="50">
        <v>108.063714</v>
      </c>
      <c r="M18" s="50">
        <v>58.220190615474998</v>
      </c>
    </row>
    <row r="19" spans="2:13" ht="13.5" customHeight="1" x14ac:dyDescent="0.4">
      <c r="B19" s="103"/>
      <c r="C19" s="58" t="s">
        <v>169</v>
      </c>
      <c r="D19" s="59">
        <f t="shared" si="0"/>
        <v>63.674908000000002</v>
      </c>
      <c r="E19" s="56" t="str">
        <f t="shared" si="2"/>
        <v xml:space="preserve"> ± 17</v>
      </c>
      <c r="F19" s="21"/>
      <c r="G19" s="21"/>
      <c r="H19" s="21"/>
      <c r="I19" s="21"/>
      <c r="J19" s="102"/>
      <c r="K19" s="16" t="s">
        <v>123</v>
      </c>
      <c r="L19" s="50">
        <v>63.674908000000002</v>
      </c>
      <c r="M19" s="50">
        <v>16.8291000469696</v>
      </c>
    </row>
    <row r="20" spans="2:13" ht="13.5" customHeight="1" x14ac:dyDescent="0.4">
      <c r="B20" s="103"/>
      <c r="C20" s="58" t="s">
        <v>170</v>
      </c>
      <c r="D20" s="59">
        <f t="shared" si="0"/>
        <v>115.754797</v>
      </c>
      <c r="E20" s="56" t="str">
        <f t="shared" si="2"/>
        <v xml:space="preserve"> ± 30</v>
      </c>
      <c r="F20" s="21"/>
      <c r="G20" s="21"/>
      <c r="H20" s="21"/>
      <c r="I20" s="21"/>
      <c r="J20" s="102"/>
      <c r="K20" s="16" t="s">
        <v>121</v>
      </c>
      <c r="L20" s="50">
        <v>115.754797</v>
      </c>
      <c r="M20" s="50">
        <v>29.737805148627601</v>
      </c>
    </row>
    <row r="21" spans="2:13" ht="13.5" customHeight="1" x14ac:dyDescent="0.4">
      <c r="B21" s="96"/>
      <c r="C21" s="58" t="s">
        <v>171</v>
      </c>
      <c r="D21" s="59">
        <f t="shared" si="0"/>
        <v>136.963492</v>
      </c>
      <c r="E21" s="56" t="str">
        <f t="shared" si="2"/>
        <v xml:space="preserve"> ± 33</v>
      </c>
      <c r="F21" s="21"/>
      <c r="G21" s="21"/>
      <c r="H21" s="21"/>
      <c r="I21" s="21"/>
      <c r="J21" s="101"/>
      <c r="K21" s="16" t="s">
        <v>124</v>
      </c>
      <c r="L21" s="50">
        <v>136.963492</v>
      </c>
      <c r="M21" s="50">
        <v>32.7184955683027</v>
      </c>
    </row>
    <row r="22" spans="2:13" ht="13.5" customHeight="1" x14ac:dyDescent="0.4">
      <c r="B22" s="95" t="s">
        <v>128</v>
      </c>
      <c r="C22" s="58" t="s">
        <v>172</v>
      </c>
      <c r="D22" s="59">
        <f t="shared" si="0"/>
        <v>24.754396</v>
      </c>
      <c r="E22" s="56" t="str">
        <f t="shared" si="2"/>
        <v xml:space="preserve"> ± 12</v>
      </c>
      <c r="F22" s="21"/>
      <c r="G22" s="21"/>
      <c r="H22" s="21"/>
      <c r="I22" s="21"/>
      <c r="J22" s="100" t="s">
        <v>128</v>
      </c>
      <c r="K22" s="16" t="s">
        <v>130</v>
      </c>
      <c r="L22" s="50">
        <v>24.754396</v>
      </c>
      <c r="M22" s="50">
        <v>11.5159011116728</v>
      </c>
    </row>
    <row r="23" spans="2:13" ht="13.5" customHeight="1" x14ac:dyDescent="0.4">
      <c r="B23" s="103"/>
      <c r="C23" s="58" t="s">
        <v>173</v>
      </c>
      <c r="D23" s="59">
        <f t="shared" si="0"/>
        <v>19.023789000000001</v>
      </c>
      <c r="E23" s="56" t="str">
        <f t="shared" si="2"/>
        <v xml:space="preserve"> ± 12</v>
      </c>
      <c r="F23" s="21"/>
      <c r="G23" s="21"/>
      <c r="H23" s="21"/>
      <c r="I23" s="21"/>
      <c r="J23" s="102"/>
      <c r="K23" s="16" t="s">
        <v>131</v>
      </c>
      <c r="L23" s="50">
        <v>19.023789000000001</v>
      </c>
      <c r="M23" s="50">
        <v>12.0863935838141</v>
      </c>
    </row>
    <row r="24" spans="2:13" ht="13.5" customHeight="1" x14ac:dyDescent="0.4">
      <c r="B24" s="96"/>
      <c r="C24" s="58" t="s">
        <v>174</v>
      </c>
      <c r="D24" s="59">
        <f t="shared" si="0"/>
        <v>29.415533</v>
      </c>
      <c r="E24" s="56" t="str">
        <f t="shared" si="2"/>
        <v xml:space="preserve"> ± 36</v>
      </c>
      <c r="F24" s="21"/>
      <c r="G24" s="21"/>
      <c r="H24" s="21"/>
      <c r="I24" s="21"/>
      <c r="J24" s="101"/>
      <c r="K24" s="16" t="s">
        <v>132</v>
      </c>
      <c r="L24" s="50">
        <v>29.415533</v>
      </c>
      <c r="M24" s="50">
        <v>35.644527697572897</v>
      </c>
    </row>
    <row r="25" spans="2:13" ht="13.5" customHeight="1" x14ac:dyDescent="0.4">
      <c r="B25" s="95" t="s">
        <v>129</v>
      </c>
      <c r="C25" s="58" t="s">
        <v>176</v>
      </c>
      <c r="D25" s="55">
        <f t="shared" si="0"/>
        <v>61.813453000000003</v>
      </c>
      <c r="E25" s="56" t="str">
        <f>" ±"&amp;" "&amp;TEXT(M25,"0.0")</f>
        <v xml:space="preserve"> ± 15.5</v>
      </c>
      <c r="F25" s="21"/>
      <c r="G25" s="21"/>
      <c r="H25" s="21"/>
      <c r="I25" s="21"/>
      <c r="J25" s="100" t="s">
        <v>129</v>
      </c>
      <c r="K25" s="16" t="s">
        <v>134</v>
      </c>
      <c r="L25" s="57">
        <v>61.813453000000003</v>
      </c>
      <c r="M25" s="57">
        <v>15.536686146826099</v>
      </c>
    </row>
    <row r="26" spans="2:13" ht="13.5" customHeight="1" x14ac:dyDescent="0.4">
      <c r="B26" s="96"/>
      <c r="C26" s="58" t="s">
        <v>175</v>
      </c>
      <c r="D26" s="60">
        <f t="shared" si="0"/>
        <v>1.0062819999999999</v>
      </c>
      <c r="E26" s="56" t="str">
        <f>" ±"&amp;" "&amp;TEXT(M26,"0.00")</f>
        <v xml:space="preserve"> ± 0.52</v>
      </c>
      <c r="F26" s="21"/>
      <c r="G26" s="21"/>
      <c r="H26" s="21"/>
      <c r="I26" s="21"/>
      <c r="J26" s="101"/>
      <c r="K26" s="16" t="s">
        <v>133</v>
      </c>
      <c r="L26" s="17">
        <v>1.0062819999999999</v>
      </c>
      <c r="M26" s="17">
        <v>0.52051342973666903</v>
      </c>
    </row>
    <row r="27" spans="2:13" ht="13.5" customHeight="1" x14ac:dyDescent="0.4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ht="13.5" customHeight="1" x14ac:dyDescent="0.4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2:13" ht="13.5" customHeight="1" x14ac:dyDescent="0.4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2:13" ht="13.5" customHeight="1" x14ac:dyDescent="0.4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2:13" ht="13.5" customHeight="1" x14ac:dyDescent="0.4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2:13" ht="13.5" customHeight="1" x14ac:dyDescent="0.4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2:13" ht="13.5" customHeight="1" x14ac:dyDescent="0.4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2:13" ht="13.5" customHeight="1" x14ac:dyDescent="0.4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2:13" ht="13.5" customHeight="1" x14ac:dyDescent="0.4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2:13" ht="13.5" customHeight="1" x14ac:dyDescent="0.4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2:13" ht="13.5" customHeight="1" x14ac:dyDescent="0.4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2:13" ht="13.5" customHeight="1" x14ac:dyDescent="0.4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2:13" ht="13.5" customHeight="1" x14ac:dyDescent="0.4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2:13" ht="13.5" customHeight="1" x14ac:dyDescent="0.4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2:13" ht="13.5" customHeight="1" x14ac:dyDescent="0.4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2:13" ht="13.5" customHeight="1" x14ac:dyDescent="0.4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2:13" ht="13.5" customHeight="1" x14ac:dyDescent="0.4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2:13" ht="13.5" customHeight="1" x14ac:dyDescent="0.4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2:13" ht="13.5" customHeight="1" x14ac:dyDescent="0.4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2:13" ht="13.5" customHeight="1" x14ac:dyDescent="0.4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2:13" ht="13.5" customHeight="1" x14ac:dyDescent="0.4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2:13" ht="13.5" customHeight="1" x14ac:dyDescent="0.4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2:13" ht="13.5" customHeight="1" x14ac:dyDescent="0.4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2:13" ht="13.5" customHeight="1" x14ac:dyDescent="0.4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2:13" ht="13.5" customHeight="1" x14ac:dyDescent="0.4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2:13" ht="13.5" customHeight="1" x14ac:dyDescent="0.4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2:13" ht="13.5" customHeight="1" x14ac:dyDescent="0.4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2:13" ht="13.5" customHeight="1" x14ac:dyDescent="0.4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2:13" ht="13.5" customHeight="1" x14ac:dyDescent="0.4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2:13" ht="13.5" customHeight="1" x14ac:dyDescent="0.4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2:13" ht="13.5" customHeight="1" x14ac:dyDescent="0.4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2:13" ht="13.5" customHeight="1" x14ac:dyDescent="0.4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</sheetData>
  <mergeCells count="17">
    <mergeCell ref="B25:B26"/>
    <mergeCell ref="J25:J26"/>
    <mergeCell ref="J13:J15"/>
    <mergeCell ref="J16:J17"/>
    <mergeCell ref="J18:J21"/>
    <mergeCell ref="J22:J24"/>
    <mergeCell ref="B13:B15"/>
    <mergeCell ref="B16:B17"/>
    <mergeCell ref="B18:B21"/>
    <mergeCell ref="B22:B24"/>
    <mergeCell ref="B11:B12"/>
    <mergeCell ref="B10:C10"/>
    <mergeCell ref="B9:C9"/>
    <mergeCell ref="D9:E9"/>
    <mergeCell ref="J9:K9"/>
    <mergeCell ref="J10:K10"/>
    <mergeCell ref="J11:J12"/>
  </mergeCells>
  <phoneticPr fontId="2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&amp;R&amp;"ＭＳ 明朝,標準"&amp;12【追加分析】医科健診結果集計</oddHeader>
  </headerFooter>
  <ignoredErrors>
    <ignoredError sqref="D11:D12 D13:D26 D10" emptyCellReference="1"/>
    <ignoredError sqref="E13:E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0CE1C-4BB1-4D71-98CC-18FCD21E0196}">
  <dimension ref="B1:L137"/>
  <sheetViews>
    <sheetView showGridLines="0" zoomScaleNormal="100" zoomScaleSheetLayoutView="100" workbookViewId="0"/>
  </sheetViews>
  <sheetFormatPr defaultRowHeight="13.5" x14ac:dyDescent="0.4"/>
  <cols>
    <col min="1" max="1" width="4.625" style="2" customWidth="1"/>
    <col min="2" max="2" width="4.625" style="3" customWidth="1"/>
    <col min="3" max="3" width="22.625" style="6" customWidth="1"/>
    <col min="4" max="4" width="12.625" style="3" customWidth="1"/>
    <col min="5" max="5" width="12.625" style="2" customWidth="1"/>
    <col min="6" max="6" width="7.625" style="2" customWidth="1"/>
    <col min="7" max="11" width="9" style="2"/>
    <col min="12" max="12" width="12.625" style="2" customWidth="1"/>
    <col min="13" max="16384" width="9" style="2"/>
  </cols>
  <sheetData>
    <row r="1" spans="2:12" s="1" customFormat="1" ht="16.5" customHeight="1" x14ac:dyDescent="0.4">
      <c r="B1" s="20" t="s">
        <v>155</v>
      </c>
      <c r="C1" s="61"/>
      <c r="D1" s="19"/>
      <c r="E1" s="19"/>
      <c r="F1" s="19"/>
      <c r="G1" s="19"/>
      <c r="H1" s="19"/>
      <c r="I1" s="19"/>
      <c r="J1" s="19"/>
      <c r="K1" s="19"/>
      <c r="L1" s="19"/>
    </row>
    <row r="2" spans="2:12" s="3" customFormat="1" ht="16.5" customHeight="1" x14ac:dyDescent="0.4">
      <c r="B2" s="20" t="s">
        <v>11</v>
      </c>
      <c r="C2" s="62"/>
      <c r="D2" s="21"/>
      <c r="E2" s="21"/>
      <c r="F2" s="21"/>
      <c r="G2" s="21"/>
      <c r="H2" s="21"/>
      <c r="I2" s="21"/>
      <c r="J2" s="21"/>
      <c r="K2" s="21"/>
      <c r="L2" s="21"/>
    </row>
    <row r="3" spans="2:12" s="3" customFormat="1" ht="16.5" customHeight="1" x14ac:dyDescent="0.4">
      <c r="B3" s="20"/>
      <c r="C3" s="62"/>
      <c r="D3" s="21"/>
      <c r="E3" s="21"/>
      <c r="F3" s="21"/>
      <c r="G3" s="21"/>
      <c r="H3" s="21"/>
      <c r="I3" s="21"/>
      <c r="J3" s="21"/>
      <c r="K3" s="21"/>
      <c r="L3" s="21"/>
    </row>
    <row r="4" spans="2:12" s="3" customFormat="1" ht="16.5" customHeight="1" x14ac:dyDescent="0.4">
      <c r="B4" s="21" t="s">
        <v>109</v>
      </c>
      <c r="C4" s="62"/>
      <c r="D4" s="21"/>
      <c r="E4" s="21"/>
      <c r="F4" s="21"/>
      <c r="G4" s="21"/>
      <c r="H4" s="21"/>
      <c r="I4" s="21"/>
      <c r="J4" s="21"/>
      <c r="K4" s="21"/>
      <c r="L4" s="21"/>
    </row>
    <row r="5" spans="2:12" s="3" customFormat="1" ht="13.5" customHeight="1" x14ac:dyDescent="0.4">
      <c r="B5" s="21" t="s">
        <v>193</v>
      </c>
      <c r="C5" s="62"/>
      <c r="D5" s="21"/>
      <c r="E5" s="21"/>
      <c r="F5" s="21"/>
      <c r="G5" s="21"/>
      <c r="H5" s="21"/>
      <c r="I5" s="21"/>
      <c r="J5" s="21"/>
      <c r="K5" s="21"/>
      <c r="L5" s="21"/>
    </row>
    <row r="6" spans="2:12" s="3" customFormat="1" ht="13.5" customHeight="1" x14ac:dyDescent="0.4">
      <c r="B6" s="21" t="s">
        <v>104</v>
      </c>
      <c r="C6" s="62"/>
      <c r="D6" s="21"/>
      <c r="E6" s="21"/>
      <c r="F6" s="21"/>
      <c r="G6" s="21"/>
      <c r="H6" s="21"/>
      <c r="I6" s="21"/>
      <c r="J6" s="21"/>
      <c r="K6" s="21"/>
      <c r="L6" s="21"/>
    </row>
    <row r="7" spans="2:12" s="3" customFormat="1" ht="13.5" customHeight="1" x14ac:dyDescent="0.4">
      <c r="B7" s="21"/>
      <c r="C7" s="62"/>
      <c r="D7" s="21"/>
      <c r="E7" s="21"/>
      <c r="F7" s="21"/>
      <c r="G7" s="21"/>
      <c r="H7" s="21"/>
      <c r="I7" s="21"/>
      <c r="J7" s="21"/>
      <c r="K7" s="21"/>
      <c r="L7" s="21"/>
    </row>
    <row r="8" spans="2:12" s="3" customFormat="1" ht="16.5" customHeight="1" x14ac:dyDescent="0.4">
      <c r="B8" s="21" t="s">
        <v>138</v>
      </c>
      <c r="C8" s="62"/>
      <c r="D8" s="21"/>
      <c r="E8" s="21"/>
      <c r="F8" s="21"/>
      <c r="G8" s="21"/>
      <c r="H8" s="21"/>
      <c r="I8" s="21"/>
      <c r="J8" s="21"/>
      <c r="K8" s="21"/>
      <c r="L8" s="27"/>
    </row>
    <row r="9" spans="2:12" s="3" customFormat="1" ht="13.5" customHeight="1" x14ac:dyDescent="0.4">
      <c r="B9" s="90"/>
      <c r="C9" s="91"/>
      <c r="D9" s="14" t="s">
        <v>107</v>
      </c>
      <c r="E9" s="14" t="s">
        <v>108</v>
      </c>
      <c r="F9" s="21"/>
      <c r="G9" s="21"/>
      <c r="H9" s="21"/>
      <c r="I9" s="21"/>
      <c r="J9" s="21"/>
      <c r="K9" s="21"/>
      <c r="L9" s="63"/>
    </row>
    <row r="10" spans="2:12" s="3" customFormat="1" ht="13.5" customHeight="1" x14ac:dyDescent="0.4">
      <c r="B10" s="64">
        <v>1</v>
      </c>
      <c r="C10" s="65" t="s">
        <v>150</v>
      </c>
      <c r="D10" s="66">
        <v>66663</v>
      </c>
      <c r="E10" s="67">
        <f>IFERROR(D10/$D$16,"-")</f>
        <v>0.28622031016538718</v>
      </c>
      <c r="F10" s="21"/>
      <c r="G10" s="21"/>
      <c r="H10" s="21"/>
      <c r="I10" s="21"/>
      <c r="J10" s="21"/>
      <c r="K10" s="21"/>
      <c r="L10" s="27"/>
    </row>
    <row r="11" spans="2:12" s="3" customFormat="1" ht="13.5" customHeight="1" x14ac:dyDescent="0.4">
      <c r="B11" s="68">
        <v>2</v>
      </c>
      <c r="C11" s="69" t="s">
        <v>151</v>
      </c>
      <c r="D11" s="70">
        <v>42289</v>
      </c>
      <c r="E11" s="71">
        <f t="shared" ref="E11:E16" si="0">IFERROR(D11/$D$16,"-")</f>
        <v>0.18156954677383344</v>
      </c>
      <c r="F11" s="21"/>
      <c r="G11" s="21"/>
      <c r="H11" s="21"/>
      <c r="I11" s="21"/>
      <c r="J11" s="21"/>
      <c r="K11" s="21"/>
      <c r="L11" s="27"/>
    </row>
    <row r="12" spans="2:12" s="3" customFormat="1" ht="13.5" customHeight="1" x14ac:dyDescent="0.4">
      <c r="B12" s="68">
        <v>3</v>
      </c>
      <c r="C12" s="69" t="s">
        <v>152</v>
      </c>
      <c r="D12" s="70">
        <v>93401</v>
      </c>
      <c r="E12" s="71">
        <f t="shared" si="0"/>
        <v>0.40102100400158003</v>
      </c>
      <c r="F12" s="21"/>
      <c r="G12" s="21"/>
      <c r="H12" s="21"/>
      <c r="I12" s="21"/>
      <c r="J12" s="21"/>
      <c r="K12" s="21"/>
      <c r="L12" s="27"/>
    </row>
    <row r="13" spans="2:12" s="3" customFormat="1" ht="13.5" customHeight="1" x14ac:dyDescent="0.4">
      <c r="B13" s="68">
        <v>4</v>
      </c>
      <c r="C13" s="69" t="s">
        <v>153</v>
      </c>
      <c r="D13" s="70">
        <v>16775</v>
      </c>
      <c r="E13" s="71">
        <f t="shared" si="0"/>
        <v>7.2024146873443592E-2</v>
      </c>
      <c r="F13" s="21"/>
      <c r="G13" s="21"/>
      <c r="H13" s="21"/>
      <c r="I13" s="21"/>
      <c r="J13" s="21"/>
      <c r="K13" s="21"/>
      <c r="L13" s="27"/>
    </row>
    <row r="14" spans="2:12" s="3" customFormat="1" ht="13.5" customHeight="1" x14ac:dyDescent="0.4">
      <c r="B14" s="68">
        <v>5</v>
      </c>
      <c r="C14" s="69" t="s">
        <v>154</v>
      </c>
      <c r="D14" s="70">
        <v>2020</v>
      </c>
      <c r="E14" s="71">
        <f t="shared" si="0"/>
        <v>8.6729524103938034E-3</v>
      </c>
      <c r="F14" s="21"/>
      <c r="G14" s="21"/>
      <c r="H14" s="21"/>
      <c r="I14" s="21"/>
      <c r="J14" s="21"/>
      <c r="K14" s="21"/>
      <c r="L14" s="27"/>
    </row>
    <row r="15" spans="2:12" s="3" customFormat="1" ht="13.5" customHeight="1" thickBot="1" x14ac:dyDescent="0.45">
      <c r="B15" s="72"/>
      <c r="C15" s="73" t="s">
        <v>111</v>
      </c>
      <c r="D15" s="74">
        <v>11760</v>
      </c>
      <c r="E15" s="75">
        <f t="shared" si="0"/>
        <v>5.0492039775361944E-2</v>
      </c>
      <c r="F15" s="21"/>
      <c r="G15" s="21"/>
      <c r="H15" s="21"/>
      <c r="I15" s="21"/>
      <c r="J15" s="21"/>
      <c r="K15" s="21"/>
      <c r="L15" s="27"/>
    </row>
    <row r="16" spans="2:12" s="3" customFormat="1" ht="13.5" customHeight="1" thickTop="1" x14ac:dyDescent="0.4">
      <c r="B16" s="104" t="s">
        <v>5</v>
      </c>
      <c r="C16" s="105"/>
      <c r="D16" s="76">
        <f>SUM(D10:D15)</f>
        <v>232908</v>
      </c>
      <c r="E16" s="77">
        <f t="shared" si="0"/>
        <v>1</v>
      </c>
      <c r="F16" s="21"/>
      <c r="G16" s="21"/>
      <c r="H16" s="21"/>
      <c r="I16" s="21"/>
      <c r="J16" s="21"/>
      <c r="K16" s="21"/>
      <c r="L16" s="27"/>
    </row>
    <row r="17" spans="2:12" s="3" customFormat="1" ht="13.5" customHeight="1" x14ac:dyDescent="0.4">
      <c r="B17" s="78" t="s">
        <v>110</v>
      </c>
      <c r="C17" s="21"/>
      <c r="D17" s="21"/>
      <c r="E17" s="21"/>
      <c r="F17" s="21"/>
      <c r="G17" s="21"/>
      <c r="H17" s="21"/>
      <c r="I17" s="21"/>
      <c r="J17" s="21"/>
      <c r="K17" s="21"/>
      <c r="L17" s="27"/>
    </row>
    <row r="18" spans="2:12" s="3" customFormat="1" ht="13.5" customHeight="1" x14ac:dyDescent="0.4">
      <c r="B18" s="21"/>
      <c r="C18" s="27"/>
      <c r="D18" s="27"/>
      <c r="E18" s="28"/>
      <c r="F18" s="79"/>
      <c r="G18" s="21"/>
      <c r="H18" s="21"/>
      <c r="I18" s="21"/>
      <c r="J18" s="21"/>
      <c r="K18" s="21"/>
      <c r="L18" s="21"/>
    </row>
    <row r="19" spans="2:12" s="3" customFormat="1" ht="16.5" customHeight="1" x14ac:dyDescent="0.4">
      <c r="B19" s="21" t="s">
        <v>139</v>
      </c>
      <c r="C19" s="62"/>
      <c r="D19" s="21"/>
      <c r="E19" s="21"/>
      <c r="F19" s="21"/>
      <c r="G19" s="21"/>
      <c r="H19" s="21"/>
      <c r="I19" s="21"/>
      <c r="J19" s="21"/>
      <c r="K19" s="21"/>
      <c r="L19" s="21"/>
    </row>
    <row r="20" spans="2:12" s="3" customFormat="1" ht="13.5" customHeight="1" x14ac:dyDescent="0.4">
      <c r="B20" s="90"/>
      <c r="C20" s="91"/>
      <c r="D20" s="14" t="s">
        <v>107</v>
      </c>
      <c r="E20" s="14" t="s">
        <v>108</v>
      </c>
      <c r="F20" s="21"/>
      <c r="G20" s="21"/>
      <c r="H20" s="21"/>
      <c r="I20" s="21"/>
      <c r="J20" s="21"/>
      <c r="K20" s="21"/>
      <c r="L20" s="21"/>
    </row>
    <row r="21" spans="2:12" s="3" customFormat="1" ht="13.5" customHeight="1" x14ac:dyDescent="0.4">
      <c r="B21" s="64">
        <v>1</v>
      </c>
      <c r="C21" s="65" t="s">
        <v>156</v>
      </c>
      <c r="D21" s="66">
        <v>108466</v>
      </c>
      <c r="E21" s="67">
        <f>IFERROR(D21/$D$26,"-")</f>
        <v>0.46570319611176947</v>
      </c>
      <c r="F21" s="21"/>
      <c r="G21" s="21"/>
      <c r="H21" s="21"/>
      <c r="I21" s="21"/>
      <c r="J21" s="21"/>
      <c r="K21" s="21"/>
      <c r="L21" s="21"/>
    </row>
    <row r="22" spans="2:12" s="3" customFormat="1" ht="13.5" customHeight="1" x14ac:dyDescent="0.4">
      <c r="B22" s="68">
        <v>2</v>
      </c>
      <c r="C22" s="69" t="s">
        <v>157</v>
      </c>
      <c r="D22" s="70">
        <v>93718</v>
      </c>
      <c r="E22" s="71">
        <f t="shared" ref="E22:E26" si="1">IFERROR(D22/$D$26,"-")</f>
        <v>0.40238205643430025</v>
      </c>
      <c r="F22" s="21"/>
      <c r="G22" s="21"/>
      <c r="H22" s="21"/>
      <c r="I22" s="21"/>
      <c r="J22" s="21"/>
      <c r="K22" s="21"/>
      <c r="L22" s="21"/>
    </row>
    <row r="23" spans="2:12" s="3" customFormat="1" ht="13.5" customHeight="1" x14ac:dyDescent="0.4">
      <c r="B23" s="68">
        <v>3</v>
      </c>
      <c r="C23" s="69" t="s">
        <v>158</v>
      </c>
      <c r="D23" s="70">
        <v>16525</v>
      </c>
      <c r="E23" s="71">
        <f t="shared" si="1"/>
        <v>7.0950761674137428E-2</v>
      </c>
      <c r="F23" s="21"/>
      <c r="G23" s="21"/>
      <c r="H23" s="21"/>
      <c r="I23" s="21"/>
      <c r="J23" s="21"/>
      <c r="K23" s="21"/>
      <c r="L23" s="21"/>
    </row>
    <row r="24" spans="2:12" s="3" customFormat="1" ht="13.5" customHeight="1" x14ac:dyDescent="0.4">
      <c r="B24" s="68">
        <v>4</v>
      </c>
      <c r="C24" s="69" t="s">
        <v>159</v>
      </c>
      <c r="D24" s="70">
        <v>2315</v>
      </c>
      <c r="E24" s="71">
        <f t="shared" si="1"/>
        <v>9.9395469455750771E-3</v>
      </c>
      <c r="F24" s="21"/>
      <c r="G24" s="21"/>
      <c r="H24" s="21"/>
      <c r="I24" s="21"/>
      <c r="J24" s="21"/>
      <c r="K24" s="21"/>
      <c r="L24" s="21"/>
    </row>
    <row r="25" spans="2:12" s="3" customFormat="1" ht="13.5" customHeight="1" thickBot="1" x14ac:dyDescent="0.45">
      <c r="B25" s="72"/>
      <c r="C25" s="73" t="s">
        <v>111</v>
      </c>
      <c r="D25" s="74">
        <v>11884</v>
      </c>
      <c r="E25" s="75">
        <f t="shared" si="1"/>
        <v>5.1024438834217804E-2</v>
      </c>
      <c r="F25" s="21"/>
      <c r="G25" s="21"/>
      <c r="H25" s="21"/>
      <c r="I25" s="21"/>
      <c r="J25" s="21"/>
      <c r="K25" s="21"/>
      <c r="L25" s="21"/>
    </row>
    <row r="26" spans="2:12" s="3" customFormat="1" ht="13.5" customHeight="1" thickTop="1" x14ac:dyDescent="0.4">
      <c r="B26" s="104" t="s">
        <v>5</v>
      </c>
      <c r="C26" s="105"/>
      <c r="D26" s="76">
        <f>SUM(D21:D25)</f>
        <v>232908</v>
      </c>
      <c r="E26" s="77">
        <f t="shared" si="1"/>
        <v>1</v>
      </c>
      <c r="F26" s="21"/>
      <c r="G26" s="21"/>
      <c r="H26" s="21"/>
      <c r="I26" s="21"/>
      <c r="J26" s="21"/>
      <c r="K26" s="21"/>
      <c r="L26" s="21"/>
    </row>
    <row r="27" spans="2:12" s="3" customFormat="1" ht="13.5" customHeight="1" x14ac:dyDescent="0.4">
      <c r="B27" s="78" t="s">
        <v>110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2:12" s="3" customFormat="1" ht="13.5" customHeight="1" x14ac:dyDescent="0.4">
      <c r="B28" s="21"/>
      <c r="C28" s="27"/>
      <c r="D28" s="27"/>
      <c r="E28" s="28"/>
      <c r="F28" s="79"/>
      <c r="G28" s="21"/>
      <c r="H28" s="21"/>
      <c r="I28" s="21"/>
      <c r="J28" s="21"/>
      <c r="K28" s="21"/>
      <c r="L28" s="21"/>
    </row>
    <row r="29" spans="2:12" s="3" customFormat="1" ht="16.5" customHeight="1" x14ac:dyDescent="0.4">
      <c r="B29" s="21" t="s">
        <v>140</v>
      </c>
      <c r="C29" s="21"/>
      <c r="D29" s="62"/>
      <c r="E29" s="21"/>
      <c r="F29" s="21"/>
      <c r="G29" s="21"/>
      <c r="H29" s="21"/>
      <c r="I29" s="21"/>
      <c r="J29" s="21"/>
      <c r="K29" s="21"/>
      <c r="L29" s="21"/>
    </row>
    <row r="30" spans="2:12" s="3" customFormat="1" ht="13.5" customHeight="1" x14ac:dyDescent="0.4">
      <c r="B30" s="90"/>
      <c r="C30" s="91"/>
      <c r="D30" s="14" t="s">
        <v>107</v>
      </c>
      <c r="E30" s="14" t="s">
        <v>108</v>
      </c>
      <c r="F30" s="21"/>
      <c r="G30" s="21"/>
      <c r="H30" s="21"/>
      <c r="I30" s="21"/>
      <c r="J30" s="21"/>
      <c r="K30" s="21"/>
      <c r="L30" s="21"/>
    </row>
    <row r="31" spans="2:12" s="3" customFormat="1" ht="13.5" customHeight="1" x14ac:dyDescent="0.4">
      <c r="B31" s="64">
        <v>1</v>
      </c>
      <c r="C31" s="65" t="s">
        <v>2</v>
      </c>
      <c r="D31" s="66">
        <v>209599</v>
      </c>
      <c r="E31" s="67">
        <f>IFERROR(D31/$D$34,"-")</f>
        <v>0.89992185755749055</v>
      </c>
      <c r="F31" s="21"/>
      <c r="G31" s="21"/>
      <c r="H31" s="21"/>
      <c r="I31" s="21"/>
      <c r="J31" s="21"/>
      <c r="K31" s="21"/>
      <c r="L31" s="21"/>
    </row>
    <row r="32" spans="2:12" s="3" customFormat="1" ht="13.5" customHeight="1" x14ac:dyDescent="0.4">
      <c r="B32" s="68">
        <v>2</v>
      </c>
      <c r="C32" s="69" t="s">
        <v>3</v>
      </c>
      <c r="D32" s="70">
        <v>11455</v>
      </c>
      <c r="E32" s="71">
        <f t="shared" ref="E32:E34" si="2">IFERROR(D32/$D$34,"-")</f>
        <v>4.9182509832208426E-2</v>
      </c>
      <c r="F32" s="21"/>
      <c r="G32" s="21"/>
      <c r="H32" s="21"/>
      <c r="I32" s="21"/>
      <c r="J32" s="21"/>
      <c r="K32" s="21"/>
      <c r="L32" s="21"/>
    </row>
    <row r="33" spans="2:12" s="3" customFormat="1" ht="13.5" customHeight="1" thickBot="1" x14ac:dyDescent="0.45">
      <c r="B33" s="72"/>
      <c r="C33" s="73" t="s">
        <v>111</v>
      </c>
      <c r="D33" s="74">
        <v>11854</v>
      </c>
      <c r="E33" s="75">
        <f t="shared" si="2"/>
        <v>5.0895632610301063E-2</v>
      </c>
      <c r="F33" s="21"/>
      <c r="G33" s="21"/>
      <c r="H33" s="21"/>
      <c r="I33" s="21"/>
      <c r="J33" s="21"/>
      <c r="K33" s="21"/>
      <c r="L33" s="21"/>
    </row>
    <row r="34" spans="2:12" s="3" customFormat="1" ht="13.5" customHeight="1" thickTop="1" x14ac:dyDescent="0.4">
      <c r="B34" s="104" t="s">
        <v>5</v>
      </c>
      <c r="C34" s="105"/>
      <c r="D34" s="76">
        <f>SUM(D31:D33)</f>
        <v>232908</v>
      </c>
      <c r="E34" s="77">
        <f t="shared" si="2"/>
        <v>1</v>
      </c>
      <c r="F34" s="21"/>
      <c r="G34" s="21"/>
      <c r="H34" s="21"/>
      <c r="I34" s="21"/>
      <c r="J34" s="21"/>
      <c r="K34" s="21"/>
      <c r="L34" s="21"/>
    </row>
    <row r="35" spans="2:12" s="3" customFormat="1" ht="13.5" customHeight="1" x14ac:dyDescent="0.4">
      <c r="B35" s="78" t="s">
        <v>110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2:12" s="3" customFormat="1" ht="13.5" customHeight="1" x14ac:dyDescent="0.4">
      <c r="B36" s="21"/>
      <c r="C36" s="21"/>
      <c r="D36" s="27"/>
      <c r="E36" s="28"/>
      <c r="F36" s="79"/>
      <c r="G36" s="21"/>
      <c r="H36" s="21"/>
      <c r="I36" s="21"/>
      <c r="J36" s="21"/>
      <c r="K36" s="21"/>
      <c r="L36" s="21"/>
    </row>
    <row r="37" spans="2:12" s="3" customFormat="1" ht="16.5" customHeight="1" x14ac:dyDescent="0.4">
      <c r="B37" s="21" t="s">
        <v>141</v>
      </c>
      <c r="C37" s="21"/>
      <c r="D37" s="62"/>
      <c r="E37" s="21"/>
      <c r="F37" s="21"/>
      <c r="G37" s="21"/>
      <c r="H37" s="21"/>
      <c r="I37" s="21"/>
      <c r="J37" s="21"/>
      <c r="K37" s="21"/>
      <c r="L37" s="21"/>
    </row>
    <row r="38" spans="2:12" s="3" customFormat="1" ht="13.5" customHeight="1" x14ac:dyDescent="0.4">
      <c r="B38" s="90"/>
      <c r="C38" s="91"/>
      <c r="D38" s="14" t="s">
        <v>107</v>
      </c>
      <c r="E38" s="14" t="s">
        <v>108</v>
      </c>
      <c r="F38" s="21"/>
      <c r="G38" s="21"/>
      <c r="H38" s="21"/>
      <c r="I38" s="21"/>
      <c r="J38" s="21"/>
      <c r="K38" s="21"/>
      <c r="L38" s="21"/>
    </row>
    <row r="39" spans="2:12" s="3" customFormat="1" ht="13.5" customHeight="1" x14ac:dyDescent="0.4">
      <c r="B39" s="64">
        <v>1</v>
      </c>
      <c r="C39" s="65" t="s">
        <v>2</v>
      </c>
      <c r="D39" s="66">
        <v>60418</v>
      </c>
      <c r="E39" s="67">
        <f>IFERROR(D39/$D$42,"-")</f>
        <v>0.2594071478867192</v>
      </c>
      <c r="F39" s="21"/>
      <c r="G39" s="21"/>
      <c r="H39" s="21"/>
      <c r="I39" s="21"/>
      <c r="J39" s="21"/>
      <c r="K39" s="21"/>
      <c r="L39" s="21"/>
    </row>
    <row r="40" spans="2:12" s="3" customFormat="1" ht="13.5" customHeight="1" x14ac:dyDescent="0.4">
      <c r="B40" s="68">
        <v>2</v>
      </c>
      <c r="C40" s="69" t="s">
        <v>3</v>
      </c>
      <c r="D40" s="70">
        <v>160601</v>
      </c>
      <c r="E40" s="71">
        <f t="shared" ref="E40:E42" si="3">IFERROR(D40/$D$42,"-")</f>
        <v>0.6895469455750769</v>
      </c>
      <c r="F40" s="21"/>
      <c r="G40" s="21"/>
      <c r="H40" s="21"/>
      <c r="I40" s="21"/>
      <c r="J40" s="21"/>
      <c r="K40" s="21"/>
      <c r="L40" s="21"/>
    </row>
    <row r="41" spans="2:12" s="3" customFormat="1" ht="13.5" customHeight="1" thickBot="1" x14ac:dyDescent="0.45">
      <c r="B41" s="72"/>
      <c r="C41" s="73" t="s">
        <v>111</v>
      </c>
      <c r="D41" s="74">
        <v>11889</v>
      </c>
      <c r="E41" s="75">
        <f t="shared" si="3"/>
        <v>5.1045906538203928E-2</v>
      </c>
      <c r="F41" s="21"/>
      <c r="G41" s="21"/>
      <c r="H41" s="21"/>
      <c r="I41" s="21"/>
      <c r="J41" s="21"/>
      <c r="K41" s="21"/>
      <c r="L41" s="21"/>
    </row>
    <row r="42" spans="2:12" s="3" customFormat="1" ht="13.5" customHeight="1" thickTop="1" x14ac:dyDescent="0.4">
      <c r="B42" s="104" t="s">
        <v>5</v>
      </c>
      <c r="C42" s="105"/>
      <c r="D42" s="76">
        <f>SUM(D39:D41)</f>
        <v>232908</v>
      </c>
      <c r="E42" s="77">
        <f t="shared" si="3"/>
        <v>1</v>
      </c>
      <c r="F42" s="21"/>
      <c r="G42" s="21"/>
      <c r="H42" s="21"/>
      <c r="I42" s="21"/>
      <c r="J42" s="21"/>
      <c r="K42" s="21"/>
      <c r="L42" s="21"/>
    </row>
    <row r="43" spans="2:12" s="3" customFormat="1" ht="13.5" customHeight="1" x14ac:dyDescent="0.4">
      <c r="B43" s="78" t="s">
        <v>110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2:12" s="3" customFormat="1" ht="13.5" customHeight="1" x14ac:dyDescent="0.4">
      <c r="B44" s="21"/>
      <c r="C44" s="27"/>
      <c r="D44" s="27"/>
      <c r="E44" s="28"/>
      <c r="F44" s="79"/>
      <c r="G44" s="21"/>
      <c r="H44" s="21"/>
      <c r="I44" s="21"/>
      <c r="J44" s="21"/>
      <c r="K44" s="21"/>
      <c r="L44" s="21"/>
    </row>
    <row r="45" spans="2:12" s="3" customFormat="1" ht="16.5" customHeight="1" x14ac:dyDescent="0.4">
      <c r="B45" s="21" t="s">
        <v>142</v>
      </c>
      <c r="C45" s="21"/>
      <c r="D45" s="62"/>
      <c r="E45" s="21"/>
      <c r="F45" s="21"/>
      <c r="G45" s="21"/>
      <c r="H45" s="21"/>
      <c r="I45" s="21"/>
      <c r="J45" s="21"/>
      <c r="K45" s="21"/>
      <c r="L45" s="21"/>
    </row>
    <row r="46" spans="2:12" s="3" customFormat="1" ht="13.5" customHeight="1" x14ac:dyDescent="0.4">
      <c r="B46" s="90"/>
      <c r="C46" s="91"/>
      <c r="D46" s="14" t="s">
        <v>107</v>
      </c>
      <c r="E46" s="14" t="s">
        <v>108</v>
      </c>
      <c r="F46" s="21"/>
      <c r="G46" s="21"/>
      <c r="H46" s="21"/>
      <c r="I46" s="21"/>
      <c r="J46" s="21"/>
      <c r="K46" s="21"/>
      <c r="L46" s="21"/>
    </row>
    <row r="47" spans="2:12" s="3" customFormat="1" ht="13.5" customHeight="1" x14ac:dyDescent="0.4">
      <c r="B47" s="64">
        <v>1</v>
      </c>
      <c r="C47" s="65" t="s">
        <v>2</v>
      </c>
      <c r="D47" s="66">
        <v>46212</v>
      </c>
      <c r="E47" s="67">
        <f>IFERROR(D47/$D$50,"-")</f>
        <v>0.19841310732134576</v>
      </c>
      <c r="F47" s="21"/>
      <c r="G47" s="21"/>
      <c r="H47" s="21"/>
      <c r="I47" s="21"/>
      <c r="J47" s="21"/>
      <c r="K47" s="21"/>
      <c r="L47" s="21"/>
    </row>
    <row r="48" spans="2:12" s="3" customFormat="1" ht="13.5" customHeight="1" x14ac:dyDescent="0.4">
      <c r="B48" s="68">
        <v>2</v>
      </c>
      <c r="C48" s="69" t="s">
        <v>3</v>
      </c>
      <c r="D48" s="70">
        <v>174801</v>
      </c>
      <c r="E48" s="71">
        <f t="shared" ref="E48:E50" si="4">IFERROR(D48/$D$50,"-")</f>
        <v>0.75051522489566691</v>
      </c>
      <c r="F48" s="21"/>
      <c r="G48" s="21"/>
      <c r="H48" s="21"/>
      <c r="I48" s="21"/>
      <c r="J48" s="21"/>
      <c r="K48" s="21"/>
      <c r="L48" s="21"/>
    </row>
    <row r="49" spans="2:12" s="3" customFormat="1" ht="13.5" customHeight="1" thickBot="1" x14ac:dyDescent="0.45">
      <c r="B49" s="72"/>
      <c r="C49" s="73" t="s">
        <v>111</v>
      </c>
      <c r="D49" s="74">
        <v>11895</v>
      </c>
      <c r="E49" s="75">
        <f t="shared" si="4"/>
        <v>5.1071667782987273E-2</v>
      </c>
      <c r="F49" s="21"/>
      <c r="G49" s="21"/>
      <c r="H49" s="21"/>
      <c r="I49" s="21"/>
      <c r="J49" s="21"/>
      <c r="K49" s="21"/>
      <c r="L49" s="21"/>
    </row>
    <row r="50" spans="2:12" s="3" customFormat="1" ht="13.5" customHeight="1" thickTop="1" x14ac:dyDescent="0.4">
      <c r="B50" s="104" t="s">
        <v>5</v>
      </c>
      <c r="C50" s="105"/>
      <c r="D50" s="76">
        <f>SUM(D47:D49)</f>
        <v>232908</v>
      </c>
      <c r="E50" s="77">
        <f t="shared" si="4"/>
        <v>1</v>
      </c>
      <c r="F50" s="21"/>
      <c r="G50" s="21"/>
      <c r="H50" s="21"/>
      <c r="I50" s="21"/>
      <c r="J50" s="21"/>
      <c r="K50" s="21"/>
      <c r="L50" s="21"/>
    </row>
    <row r="51" spans="2:12" s="3" customFormat="1" ht="13.5" customHeight="1" x14ac:dyDescent="0.4">
      <c r="B51" s="78" t="s">
        <v>110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2:12" s="3" customFormat="1" ht="13.5" customHeight="1" x14ac:dyDescent="0.4">
      <c r="B52" s="21"/>
      <c r="C52" s="27"/>
      <c r="D52" s="27"/>
      <c r="E52" s="28"/>
      <c r="F52" s="79"/>
      <c r="G52" s="21"/>
      <c r="H52" s="21"/>
      <c r="I52" s="21"/>
      <c r="J52" s="21"/>
      <c r="K52" s="21"/>
      <c r="L52" s="21"/>
    </row>
    <row r="53" spans="2:12" ht="16.5" customHeight="1" x14ac:dyDescent="0.4">
      <c r="B53" s="21" t="s">
        <v>143</v>
      </c>
      <c r="C53" s="62"/>
      <c r="D53" s="21"/>
      <c r="E53" s="20"/>
      <c r="F53" s="20"/>
      <c r="G53" s="20"/>
      <c r="H53" s="20"/>
      <c r="I53" s="20"/>
      <c r="J53" s="20"/>
      <c r="K53" s="20"/>
      <c r="L53" s="20"/>
    </row>
    <row r="54" spans="2:12" s="3" customFormat="1" ht="13.5" customHeight="1" x14ac:dyDescent="0.4">
      <c r="B54" s="90"/>
      <c r="C54" s="91"/>
      <c r="D54" s="15" t="s">
        <v>107</v>
      </c>
      <c r="E54" s="15" t="s">
        <v>108</v>
      </c>
      <c r="F54" s="21"/>
      <c r="G54" s="21"/>
      <c r="H54" s="21"/>
      <c r="I54" s="21"/>
      <c r="J54" s="21"/>
      <c r="K54" s="21"/>
      <c r="L54" s="21"/>
    </row>
    <row r="55" spans="2:12" s="3" customFormat="1" ht="13.5" customHeight="1" x14ac:dyDescent="0.4">
      <c r="B55" s="64">
        <v>1</v>
      </c>
      <c r="C55" s="65" t="s">
        <v>2</v>
      </c>
      <c r="D55" s="66">
        <v>26842</v>
      </c>
      <c r="E55" s="67">
        <f>IFERROR(D55/$D$58,"-")</f>
        <v>0.11524722207910419</v>
      </c>
      <c r="F55" s="21"/>
      <c r="G55" s="21"/>
      <c r="H55" s="21"/>
      <c r="I55" s="21"/>
      <c r="J55" s="21"/>
      <c r="K55" s="21"/>
      <c r="L55" s="21"/>
    </row>
    <row r="56" spans="2:12" s="3" customFormat="1" ht="13.5" customHeight="1" x14ac:dyDescent="0.4">
      <c r="B56" s="68">
        <v>2</v>
      </c>
      <c r="C56" s="69" t="s">
        <v>3</v>
      </c>
      <c r="D56" s="70">
        <v>193902</v>
      </c>
      <c r="E56" s="71">
        <f>IFERROR(D56/$D$58,"-")</f>
        <v>0.83252614766345512</v>
      </c>
      <c r="F56" s="21"/>
      <c r="G56" s="21"/>
      <c r="H56" s="21"/>
      <c r="I56" s="21"/>
      <c r="J56" s="21"/>
      <c r="K56" s="21"/>
      <c r="L56" s="21"/>
    </row>
    <row r="57" spans="2:12" s="3" customFormat="1" ht="13.5" customHeight="1" thickBot="1" x14ac:dyDescent="0.45">
      <c r="B57" s="72"/>
      <c r="C57" s="73" t="s">
        <v>111</v>
      </c>
      <c r="D57" s="74">
        <v>12164</v>
      </c>
      <c r="E57" s="75">
        <f>IFERROR(D57/$D$58,"-")</f>
        <v>5.2226630257440704E-2</v>
      </c>
      <c r="F57" s="21"/>
      <c r="G57" s="21"/>
      <c r="H57" s="21"/>
      <c r="I57" s="21"/>
      <c r="J57" s="21"/>
      <c r="K57" s="21"/>
      <c r="L57" s="21"/>
    </row>
    <row r="58" spans="2:12" s="3" customFormat="1" ht="13.5" customHeight="1" thickTop="1" x14ac:dyDescent="0.4">
      <c r="B58" s="104" t="s">
        <v>5</v>
      </c>
      <c r="C58" s="105"/>
      <c r="D58" s="76">
        <f>SUM(D55:D57)</f>
        <v>232908</v>
      </c>
      <c r="E58" s="77">
        <f>IFERROR(D58/$D$58,"-")</f>
        <v>1</v>
      </c>
      <c r="F58" s="21"/>
      <c r="G58" s="21"/>
      <c r="H58" s="21"/>
      <c r="I58" s="21"/>
      <c r="J58" s="21"/>
      <c r="K58" s="21"/>
      <c r="L58" s="21"/>
    </row>
    <row r="59" spans="2:12" s="3" customFormat="1" ht="13.5" customHeight="1" x14ac:dyDescent="0.4">
      <c r="B59" s="78" t="s">
        <v>110</v>
      </c>
      <c r="C59" s="27"/>
      <c r="D59" s="27"/>
      <c r="E59" s="28"/>
      <c r="F59" s="79"/>
      <c r="G59" s="21"/>
      <c r="H59" s="21"/>
      <c r="I59" s="21"/>
      <c r="J59" s="21"/>
      <c r="K59" s="21"/>
      <c r="L59" s="21"/>
    </row>
    <row r="60" spans="2:12" s="3" customFormat="1" ht="13.5" customHeight="1" x14ac:dyDescent="0.4">
      <c r="B60" s="21"/>
      <c r="C60" s="27"/>
      <c r="D60" s="27"/>
      <c r="E60" s="28"/>
      <c r="F60" s="79"/>
      <c r="G60" s="21"/>
      <c r="H60" s="21"/>
      <c r="I60" s="21"/>
      <c r="J60" s="21"/>
      <c r="K60" s="21"/>
      <c r="L60" s="21"/>
    </row>
    <row r="61" spans="2:12" ht="16.5" customHeight="1" x14ac:dyDescent="0.4">
      <c r="B61" s="21" t="s">
        <v>144</v>
      </c>
      <c r="C61" s="62"/>
      <c r="D61" s="21"/>
      <c r="E61" s="20"/>
      <c r="F61" s="20"/>
      <c r="G61" s="20"/>
      <c r="H61" s="20"/>
      <c r="I61" s="20"/>
      <c r="J61" s="20"/>
      <c r="K61" s="20"/>
      <c r="L61" s="20"/>
    </row>
    <row r="62" spans="2:12" s="3" customFormat="1" ht="13.5" customHeight="1" x14ac:dyDescent="0.4">
      <c r="B62" s="90"/>
      <c r="C62" s="91"/>
      <c r="D62" s="15" t="s">
        <v>107</v>
      </c>
      <c r="E62" s="15" t="s">
        <v>108</v>
      </c>
      <c r="F62" s="21"/>
      <c r="G62" s="21"/>
      <c r="H62" s="21"/>
      <c r="I62" s="21"/>
      <c r="J62" s="21"/>
      <c r="K62" s="21"/>
      <c r="L62" s="21"/>
    </row>
    <row r="63" spans="2:12" s="3" customFormat="1" ht="13.5" customHeight="1" x14ac:dyDescent="0.4">
      <c r="B63" s="64">
        <v>1</v>
      </c>
      <c r="C63" s="65" t="s">
        <v>2</v>
      </c>
      <c r="D63" s="66">
        <v>129500</v>
      </c>
      <c r="E63" s="67">
        <f>IFERROR(D63/$D$66,"-")</f>
        <v>0.55601353324059288</v>
      </c>
      <c r="F63" s="21"/>
      <c r="G63" s="21"/>
      <c r="H63" s="21"/>
      <c r="I63" s="21"/>
      <c r="J63" s="21"/>
      <c r="K63" s="21"/>
      <c r="L63" s="21"/>
    </row>
    <row r="64" spans="2:12" s="3" customFormat="1" ht="13.5" customHeight="1" x14ac:dyDescent="0.4">
      <c r="B64" s="68">
        <v>2</v>
      </c>
      <c r="C64" s="69" t="s">
        <v>3</v>
      </c>
      <c r="D64" s="70">
        <v>91412</v>
      </c>
      <c r="E64" s="71">
        <f t="shared" ref="E64:E66" si="5">IFERROR(D64/$D$66,"-")</f>
        <v>0.39248115135590017</v>
      </c>
      <c r="F64" s="21"/>
      <c r="G64" s="21"/>
      <c r="H64" s="21"/>
      <c r="I64" s="21"/>
      <c r="J64" s="21"/>
      <c r="K64" s="21"/>
      <c r="L64" s="21"/>
    </row>
    <row r="65" spans="2:12" s="3" customFormat="1" ht="13.5" customHeight="1" thickBot="1" x14ac:dyDescent="0.45">
      <c r="B65" s="72"/>
      <c r="C65" s="73" t="s">
        <v>111</v>
      </c>
      <c r="D65" s="74">
        <v>11996</v>
      </c>
      <c r="E65" s="75">
        <f t="shared" si="5"/>
        <v>5.1505315403506967E-2</v>
      </c>
      <c r="F65" s="21"/>
      <c r="G65" s="21"/>
      <c r="H65" s="21"/>
      <c r="I65" s="21"/>
      <c r="J65" s="21"/>
      <c r="K65" s="21"/>
      <c r="L65" s="21"/>
    </row>
    <row r="66" spans="2:12" s="3" customFormat="1" ht="13.5" customHeight="1" thickTop="1" x14ac:dyDescent="0.4">
      <c r="B66" s="104" t="s">
        <v>5</v>
      </c>
      <c r="C66" s="105"/>
      <c r="D66" s="76">
        <f>SUM(D63:D65)</f>
        <v>232908</v>
      </c>
      <c r="E66" s="77">
        <f t="shared" si="5"/>
        <v>1</v>
      </c>
      <c r="F66" s="21"/>
      <c r="G66" s="21"/>
      <c r="H66" s="21"/>
      <c r="I66" s="21"/>
      <c r="J66" s="21"/>
      <c r="K66" s="21"/>
      <c r="L66" s="21"/>
    </row>
    <row r="67" spans="2:12" s="3" customFormat="1" ht="13.5" customHeight="1" x14ac:dyDescent="0.4">
      <c r="B67" s="78" t="s">
        <v>110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2:12" s="3" customFormat="1" ht="16.5" customHeight="1" x14ac:dyDescent="0.4">
      <c r="B68" s="21"/>
      <c r="C68" s="27"/>
      <c r="D68" s="27"/>
      <c r="E68" s="28"/>
      <c r="F68" s="79"/>
      <c r="G68" s="21"/>
      <c r="H68" s="21"/>
      <c r="I68" s="21"/>
      <c r="J68" s="21"/>
      <c r="K68" s="21"/>
      <c r="L68" s="21"/>
    </row>
    <row r="69" spans="2:12" s="3" customFormat="1" ht="16.5" customHeight="1" x14ac:dyDescent="0.4">
      <c r="B69" s="21"/>
      <c r="C69" s="27"/>
      <c r="D69" s="27"/>
      <c r="E69" s="28"/>
      <c r="F69" s="79"/>
      <c r="G69" s="21"/>
      <c r="H69" s="21"/>
      <c r="I69" s="21"/>
      <c r="J69" s="21"/>
      <c r="K69" s="21"/>
      <c r="L69" s="21"/>
    </row>
    <row r="70" spans="2:12" s="3" customFormat="1" ht="16.5" customHeight="1" x14ac:dyDescent="0.4">
      <c r="B70" s="21"/>
      <c r="C70" s="27"/>
      <c r="D70" s="27"/>
      <c r="E70" s="28"/>
      <c r="F70" s="79"/>
      <c r="G70" s="21"/>
      <c r="H70" s="21"/>
      <c r="I70" s="21"/>
      <c r="J70" s="21"/>
      <c r="K70" s="21"/>
      <c r="L70" s="21"/>
    </row>
    <row r="71" spans="2:12" ht="16.5" customHeight="1" x14ac:dyDescent="0.4">
      <c r="B71" s="21" t="s">
        <v>163</v>
      </c>
      <c r="C71" s="62"/>
      <c r="D71" s="21"/>
      <c r="E71" s="20"/>
      <c r="F71" s="20"/>
      <c r="G71" s="20"/>
      <c r="H71" s="20"/>
      <c r="I71" s="20"/>
      <c r="J71" s="20"/>
      <c r="K71" s="20"/>
      <c r="L71" s="20"/>
    </row>
    <row r="72" spans="2:12" ht="13.5" customHeight="1" x14ac:dyDescent="0.4">
      <c r="B72" s="90"/>
      <c r="C72" s="91"/>
      <c r="D72" s="14" t="s">
        <v>107</v>
      </c>
      <c r="E72" s="14" t="s">
        <v>108</v>
      </c>
      <c r="F72" s="20"/>
      <c r="G72" s="20"/>
      <c r="H72" s="20"/>
      <c r="I72" s="20"/>
      <c r="J72" s="20"/>
      <c r="K72" s="20"/>
      <c r="L72" s="20"/>
    </row>
    <row r="73" spans="2:12" ht="13.5" customHeight="1" x14ac:dyDescent="0.4">
      <c r="B73" s="64">
        <v>1</v>
      </c>
      <c r="C73" s="65" t="s">
        <v>2</v>
      </c>
      <c r="D73" s="66">
        <v>39334</v>
      </c>
      <c r="E73" s="67">
        <f>IFERROR(D73/$D$76,"-")</f>
        <v>0.16888213371803459</v>
      </c>
      <c r="F73" s="20"/>
      <c r="G73" s="20"/>
      <c r="H73" s="20"/>
      <c r="I73" s="20"/>
      <c r="J73" s="20"/>
      <c r="K73" s="20"/>
      <c r="L73" s="20"/>
    </row>
    <row r="74" spans="2:12" ht="13.5" customHeight="1" x14ac:dyDescent="0.4">
      <c r="B74" s="68">
        <v>2</v>
      </c>
      <c r="C74" s="69" t="s">
        <v>3</v>
      </c>
      <c r="D74" s="70">
        <v>181626</v>
      </c>
      <c r="E74" s="71">
        <f>IFERROR(D74/$D$76,"-")</f>
        <v>0.77981864083672525</v>
      </c>
      <c r="F74" s="20"/>
      <c r="G74" s="20"/>
      <c r="H74" s="20"/>
      <c r="I74" s="20"/>
      <c r="J74" s="20"/>
      <c r="K74" s="20"/>
      <c r="L74" s="20"/>
    </row>
    <row r="75" spans="2:12" ht="13.5" customHeight="1" thickBot="1" x14ac:dyDescent="0.45">
      <c r="B75" s="72"/>
      <c r="C75" s="73" t="s">
        <v>111</v>
      </c>
      <c r="D75" s="74">
        <v>11948</v>
      </c>
      <c r="E75" s="75">
        <f>IFERROR(D75/$D$76,"-")</f>
        <v>5.1299225445240182E-2</v>
      </c>
      <c r="F75" s="20"/>
      <c r="G75" s="20"/>
      <c r="H75" s="20"/>
      <c r="I75" s="20"/>
      <c r="J75" s="20"/>
      <c r="K75" s="20"/>
      <c r="L75" s="20"/>
    </row>
    <row r="76" spans="2:12" ht="13.5" customHeight="1" thickTop="1" x14ac:dyDescent="0.4">
      <c r="B76" s="104" t="s">
        <v>5</v>
      </c>
      <c r="C76" s="105"/>
      <c r="D76" s="76">
        <f>SUM(D73:D75)</f>
        <v>232908</v>
      </c>
      <c r="E76" s="80">
        <f>IFERROR(D76/$D$76,"-")</f>
        <v>1</v>
      </c>
      <c r="F76" s="20"/>
      <c r="G76" s="20"/>
      <c r="H76" s="20"/>
      <c r="I76" s="20"/>
      <c r="J76" s="20"/>
      <c r="K76" s="20"/>
      <c r="L76" s="20"/>
    </row>
    <row r="77" spans="2:12" s="3" customFormat="1" ht="13.5" customHeight="1" x14ac:dyDescent="0.4">
      <c r="B77" s="78" t="s">
        <v>110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2:12" ht="13.5" customHeight="1" x14ac:dyDescent="0.4">
      <c r="B78" s="21"/>
      <c r="C78" s="62"/>
      <c r="D78" s="81"/>
      <c r="E78" s="20"/>
      <c r="F78" s="20"/>
      <c r="G78" s="20"/>
      <c r="H78" s="20"/>
      <c r="I78" s="20"/>
      <c r="J78" s="20"/>
      <c r="K78" s="20"/>
      <c r="L78" s="20"/>
    </row>
    <row r="79" spans="2:12" ht="16.5" customHeight="1" x14ac:dyDescent="0.4">
      <c r="B79" s="21" t="s">
        <v>188</v>
      </c>
      <c r="C79" s="21"/>
      <c r="D79" s="62"/>
      <c r="E79" s="20"/>
      <c r="F79" s="20"/>
      <c r="G79" s="20"/>
      <c r="H79" s="20"/>
      <c r="I79" s="20"/>
      <c r="J79" s="20"/>
      <c r="K79" s="20"/>
      <c r="L79" s="20"/>
    </row>
    <row r="80" spans="2:12" ht="13.5" customHeight="1" x14ac:dyDescent="0.4">
      <c r="B80" s="90"/>
      <c r="C80" s="91"/>
      <c r="D80" s="14" t="s">
        <v>107</v>
      </c>
      <c r="E80" s="14" t="s">
        <v>108</v>
      </c>
      <c r="F80" s="20"/>
      <c r="G80" s="20"/>
      <c r="H80" s="20"/>
      <c r="I80" s="20"/>
      <c r="J80" s="20"/>
      <c r="K80" s="20"/>
      <c r="L80" s="20"/>
    </row>
    <row r="81" spans="2:12" s="3" customFormat="1" ht="13.5" customHeight="1" x14ac:dyDescent="0.4">
      <c r="B81" s="64">
        <v>1</v>
      </c>
      <c r="C81" s="65" t="s">
        <v>2</v>
      </c>
      <c r="D81" s="82">
        <v>146288</v>
      </c>
      <c r="E81" s="67">
        <f>IFERROR(D81/$D$84,"-")</f>
        <v>0.62809349614440035</v>
      </c>
      <c r="F81" s="21"/>
      <c r="G81" s="21"/>
      <c r="H81" s="21"/>
      <c r="I81" s="21"/>
      <c r="J81" s="21"/>
      <c r="K81" s="21"/>
      <c r="L81" s="21"/>
    </row>
    <row r="82" spans="2:12" s="3" customFormat="1" ht="13.5" customHeight="1" x14ac:dyDescent="0.4">
      <c r="B82" s="68">
        <v>2</v>
      </c>
      <c r="C82" s="69" t="s">
        <v>3</v>
      </c>
      <c r="D82" s="83">
        <v>74607</v>
      </c>
      <c r="E82" s="71">
        <f t="shared" ref="E82:E84" si="6">IFERROR(D82/$D$84,"-")</f>
        <v>0.32032819825853986</v>
      </c>
      <c r="F82" s="21"/>
      <c r="G82" s="21"/>
      <c r="H82" s="21"/>
      <c r="I82" s="21"/>
      <c r="J82" s="21"/>
      <c r="K82" s="21"/>
      <c r="L82" s="21"/>
    </row>
    <row r="83" spans="2:12" s="3" customFormat="1" ht="13.5" customHeight="1" thickBot="1" x14ac:dyDescent="0.45">
      <c r="B83" s="72"/>
      <c r="C83" s="73" t="s">
        <v>111</v>
      </c>
      <c r="D83" s="84">
        <v>12013</v>
      </c>
      <c r="E83" s="75">
        <f t="shared" si="6"/>
        <v>5.1578305597059781E-2</v>
      </c>
      <c r="F83" s="21"/>
      <c r="G83" s="21"/>
      <c r="H83" s="21"/>
      <c r="I83" s="21"/>
      <c r="J83" s="21"/>
      <c r="K83" s="21"/>
      <c r="L83" s="21"/>
    </row>
    <row r="84" spans="2:12" s="3" customFormat="1" ht="13.5" customHeight="1" thickTop="1" x14ac:dyDescent="0.4">
      <c r="B84" s="104" t="s">
        <v>5</v>
      </c>
      <c r="C84" s="105"/>
      <c r="D84" s="85">
        <f>SUM(D81:D83)</f>
        <v>232908</v>
      </c>
      <c r="E84" s="77">
        <f t="shared" si="6"/>
        <v>1</v>
      </c>
      <c r="F84" s="21"/>
      <c r="G84" s="21"/>
      <c r="H84" s="21"/>
      <c r="I84" s="21"/>
      <c r="J84" s="21"/>
      <c r="K84" s="21"/>
      <c r="L84" s="21"/>
    </row>
    <row r="85" spans="2:12" s="3" customFormat="1" ht="13.5" customHeight="1" x14ac:dyDescent="0.4">
      <c r="B85" s="78" t="s">
        <v>110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2:12" s="3" customFormat="1" ht="13.5" customHeight="1" x14ac:dyDescent="0.4">
      <c r="B86" s="21"/>
      <c r="C86" s="27"/>
      <c r="D86" s="27"/>
      <c r="E86" s="86"/>
      <c r="F86" s="79"/>
      <c r="G86" s="21"/>
      <c r="H86" s="21"/>
      <c r="I86" s="21"/>
      <c r="J86" s="21"/>
      <c r="K86" s="21"/>
      <c r="L86" s="21"/>
    </row>
    <row r="87" spans="2:12" ht="16.5" customHeight="1" x14ac:dyDescent="0.4">
      <c r="B87" s="21" t="s">
        <v>145</v>
      </c>
      <c r="C87" s="21"/>
      <c r="D87" s="62"/>
      <c r="E87" s="87"/>
      <c r="F87" s="20"/>
      <c r="G87" s="20"/>
      <c r="H87" s="20"/>
      <c r="I87" s="20"/>
      <c r="J87" s="20"/>
      <c r="K87" s="20"/>
      <c r="L87" s="20"/>
    </row>
    <row r="88" spans="2:12" ht="13.5" customHeight="1" x14ac:dyDescent="0.4">
      <c r="B88" s="90"/>
      <c r="C88" s="91"/>
      <c r="D88" s="14" t="s">
        <v>107</v>
      </c>
      <c r="E88" s="14" t="s">
        <v>108</v>
      </c>
      <c r="F88" s="20"/>
      <c r="G88" s="20"/>
      <c r="H88" s="20"/>
      <c r="I88" s="20"/>
      <c r="J88" s="20"/>
      <c r="K88" s="20"/>
      <c r="L88" s="20"/>
    </row>
    <row r="89" spans="2:12" s="3" customFormat="1" ht="13.5" customHeight="1" x14ac:dyDescent="0.4">
      <c r="B89" s="64">
        <v>1</v>
      </c>
      <c r="C89" s="65" t="s">
        <v>2</v>
      </c>
      <c r="D89" s="82">
        <v>38668</v>
      </c>
      <c r="E89" s="67">
        <f>IFERROR(D89/$D$92,"-")</f>
        <v>0.16602263554708296</v>
      </c>
      <c r="F89" s="21"/>
      <c r="G89" s="21"/>
      <c r="H89" s="21"/>
      <c r="I89" s="21"/>
      <c r="J89" s="21"/>
      <c r="K89" s="21"/>
      <c r="L89" s="21"/>
    </row>
    <row r="90" spans="2:12" s="3" customFormat="1" ht="13.5" customHeight="1" x14ac:dyDescent="0.4">
      <c r="B90" s="68">
        <v>2</v>
      </c>
      <c r="C90" s="69" t="s">
        <v>3</v>
      </c>
      <c r="D90" s="83">
        <v>182277</v>
      </c>
      <c r="E90" s="71">
        <f t="shared" ref="E90:E92" si="7">IFERROR(D90/$D$92,"-")</f>
        <v>0.78261373589571848</v>
      </c>
      <c r="F90" s="21"/>
      <c r="G90" s="21"/>
      <c r="H90" s="21"/>
      <c r="I90" s="21"/>
      <c r="J90" s="21"/>
      <c r="K90" s="21"/>
      <c r="L90" s="21"/>
    </row>
    <row r="91" spans="2:12" s="3" customFormat="1" ht="13.5" customHeight="1" thickBot="1" x14ac:dyDescent="0.45">
      <c r="B91" s="72"/>
      <c r="C91" s="73" t="s">
        <v>111</v>
      </c>
      <c r="D91" s="84">
        <v>11963</v>
      </c>
      <c r="E91" s="75">
        <f t="shared" si="7"/>
        <v>5.1363628557198553E-2</v>
      </c>
      <c r="F91" s="21"/>
      <c r="G91" s="21"/>
      <c r="H91" s="21"/>
      <c r="I91" s="21"/>
      <c r="J91" s="21"/>
      <c r="K91" s="21"/>
      <c r="L91" s="21"/>
    </row>
    <row r="92" spans="2:12" s="3" customFormat="1" ht="13.5" customHeight="1" thickTop="1" x14ac:dyDescent="0.4">
      <c r="B92" s="104" t="s">
        <v>5</v>
      </c>
      <c r="C92" s="105"/>
      <c r="D92" s="85">
        <f>SUM(D89:D91)</f>
        <v>232908</v>
      </c>
      <c r="E92" s="77">
        <f t="shared" si="7"/>
        <v>1</v>
      </c>
      <c r="F92" s="21"/>
      <c r="G92" s="21"/>
      <c r="H92" s="21"/>
      <c r="I92" s="21"/>
      <c r="J92" s="21"/>
      <c r="K92" s="21"/>
      <c r="L92" s="21"/>
    </row>
    <row r="93" spans="2:12" s="3" customFormat="1" ht="13.5" customHeight="1" x14ac:dyDescent="0.4">
      <c r="B93" s="78" t="s">
        <v>110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2:12" s="3" customFormat="1" ht="13.5" customHeight="1" x14ac:dyDescent="0.4">
      <c r="B94" s="21"/>
      <c r="C94" s="27"/>
      <c r="D94" s="27"/>
      <c r="E94" s="86"/>
      <c r="F94" s="79"/>
      <c r="G94" s="21"/>
      <c r="H94" s="21"/>
      <c r="I94" s="21"/>
      <c r="J94" s="21"/>
      <c r="K94" s="21"/>
      <c r="L94" s="21"/>
    </row>
    <row r="95" spans="2:12" ht="16.5" customHeight="1" x14ac:dyDescent="0.4">
      <c r="B95" s="21" t="s">
        <v>146</v>
      </c>
      <c r="C95" s="21"/>
      <c r="D95" s="62"/>
      <c r="E95" s="87"/>
      <c r="F95" s="20"/>
      <c r="G95" s="20"/>
      <c r="H95" s="20"/>
      <c r="I95" s="20"/>
      <c r="J95" s="20"/>
      <c r="K95" s="20"/>
      <c r="L95" s="20"/>
    </row>
    <row r="96" spans="2:12" ht="13.5" customHeight="1" x14ac:dyDescent="0.4">
      <c r="B96" s="90"/>
      <c r="C96" s="91"/>
      <c r="D96" s="14" t="s">
        <v>107</v>
      </c>
      <c r="E96" s="14" t="s">
        <v>108</v>
      </c>
      <c r="F96" s="20"/>
      <c r="G96" s="20"/>
      <c r="H96" s="20"/>
      <c r="I96" s="20"/>
      <c r="J96" s="20"/>
      <c r="K96" s="20"/>
      <c r="L96" s="20"/>
    </row>
    <row r="97" spans="2:12" s="3" customFormat="1" ht="13.5" customHeight="1" x14ac:dyDescent="0.4">
      <c r="B97" s="64">
        <v>1</v>
      </c>
      <c r="C97" s="65" t="s">
        <v>2</v>
      </c>
      <c r="D97" s="82">
        <v>59972</v>
      </c>
      <c r="E97" s="67">
        <f>IFERROR(D97/$D$100,"-")</f>
        <v>0.25749222869115701</v>
      </c>
      <c r="F97" s="21"/>
      <c r="G97" s="21"/>
      <c r="H97" s="21"/>
      <c r="I97" s="21"/>
      <c r="J97" s="21"/>
      <c r="K97" s="21"/>
      <c r="L97" s="21"/>
    </row>
    <row r="98" spans="2:12" s="3" customFormat="1" ht="13.5" customHeight="1" x14ac:dyDescent="0.4">
      <c r="B98" s="68">
        <v>2</v>
      </c>
      <c r="C98" s="69" t="s">
        <v>3</v>
      </c>
      <c r="D98" s="83">
        <v>160862</v>
      </c>
      <c r="E98" s="71">
        <f t="shared" ref="E98:E100" si="8">IFERROR(D98/$D$100,"-")</f>
        <v>0.69066755972315252</v>
      </c>
      <c r="F98" s="21"/>
      <c r="G98" s="21"/>
      <c r="H98" s="21"/>
      <c r="I98" s="21"/>
      <c r="J98" s="21"/>
      <c r="K98" s="21"/>
      <c r="L98" s="21"/>
    </row>
    <row r="99" spans="2:12" s="3" customFormat="1" ht="13.5" customHeight="1" thickBot="1" x14ac:dyDescent="0.45">
      <c r="B99" s="72"/>
      <c r="C99" s="73" t="s">
        <v>111</v>
      </c>
      <c r="D99" s="84">
        <v>12074</v>
      </c>
      <c r="E99" s="75">
        <f t="shared" si="8"/>
        <v>5.1840211585690486E-2</v>
      </c>
      <c r="F99" s="21"/>
      <c r="G99" s="21"/>
      <c r="H99" s="21"/>
      <c r="I99" s="21"/>
      <c r="J99" s="21"/>
      <c r="K99" s="21"/>
      <c r="L99" s="21"/>
    </row>
    <row r="100" spans="2:12" s="3" customFormat="1" ht="13.5" customHeight="1" thickTop="1" x14ac:dyDescent="0.4">
      <c r="B100" s="104" t="s">
        <v>5</v>
      </c>
      <c r="C100" s="105"/>
      <c r="D100" s="85">
        <f>SUM(D97:D99)</f>
        <v>232908</v>
      </c>
      <c r="E100" s="77">
        <f t="shared" si="8"/>
        <v>1</v>
      </c>
      <c r="F100" s="21"/>
      <c r="G100" s="21"/>
      <c r="H100" s="21"/>
      <c r="I100" s="21"/>
      <c r="J100" s="21"/>
      <c r="K100" s="21"/>
      <c r="L100" s="21"/>
    </row>
    <row r="101" spans="2:12" s="3" customFormat="1" ht="13.5" customHeight="1" x14ac:dyDescent="0.4">
      <c r="B101" s="78" t="s">
        <v>110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2:12" s="3" customFormat="1" ht="13.5" customHeight="1" x14ac:dyDescent="0.4">
      <c r="B102" s="21"/>
      <c r="C102" s="27"/>
      <c r="D102" s="27"/>
      <c r="E102" s="28"/>
      <c r="F102" s="79"/>
      <c r="G102" s="21"/>
      <c r="H102" s="21"/>
      <c r="I102" s="21"/>
      <c r="J102" s="21"/>
      <c r="K102" s="21"/>
      <c r="L102" s="21"/>
    </row>
    <row r="103" spans="2:12" ht="16.5" customHeight="1" x14ac:dyDescent="0.4">
      <c r="B103" s="21" t="s">
        <v>147</v>
      </c>
      <c r="C103" s="62"/>
      <c r="D103" s="21"/>
      <c r="E103" s="20"/>
      <c r="F103" s="20"/>
      <c r="G103" s="20"/>
      <c r="H103" s="20"/>
      <c r="I103" s="20"/>
      <c r="J103" s="20"/>
      <c r="K103" s="20"/>
      <c r="L103" s="20"/>
    </row>
    <row r="104" spans="2:12" ht="13.5" customHeight="1" x14ac:dyDescent="0.4">
      <c r="B104" s="90"/>
      <c r="C104" s="91"/>
      <c r="D104" s="15" t="s">
        <v>107</v>
      </c>
      <c r="E104" s="15" t="s">
        <v>108</v>
      </c>
      <c r="F104" s="20"/>
      <c r="G104" s="20"/>
      <c r="H104" s="20"/>
      <c r="I104" s="20"/>
      <c r="J104" s="20"/>
      <c r="K104" s="20"/>
      <c r="L104" s="20"/>
    </row>
    <row r="105" spans="2:12" ht="13.5" customHeight="1" x14ac:dyDescent="0.4">
      <c r="B105" s="64">
        <v>1</v>
      </c>
      <c r="C105" s="65" t="s">
        <v>160</v>
      </c>
      <c r="D105" s="66">
        <v>12593</v>
      </c>
      <c r="E105" s="67">
        <f>IFERROR(D105/$D$109,"-")</f>
        <v>5.4068559259450082E-2</v>
      </c>
      <c r="F105" s="20"/>
      <c r="G105" s="20"/>
      <c r="H105" s="20"/>
      <c r="I105" s="20"/>
      <c r="J105" s="20"/>
      <c r="K105" s="20"/>
      <c r="L105" s="20"/>
    </row>
    <row r="106" spans="2:12" ht="13.5" customHeight="1" x14ac:dyDescent="0.4">
      <c r="B106" s="68">
        <v>2</v>
      </c>
      <c r="C106" s="69" t="s">
        <v>161</v>
      </c>
      <c r="D106" s="70">
        <v>169990</v>
      </c>
      <c r="E106" s="71">
        <f>IFERROR(D106/$D$109,"-")</f>
        <v>0.72985900012021909</v>
      </c>
      <c r="F106" s="20"/>
      <c r="G106" s="20"/>
      <c r="H106" s="20"/>
      <c r="I106" s="20"/>
      <c r="J106" s="20"/>
      <c r="K106" s="20"/>
      <c r="L106" s="20"/>
    </row>
    <row r="107" spans="2:12" ht="13.5" customHeight="1" x14ac:dyDescent="0.4">
      <c r="B107" s="68">
        <v>3</v>
      </c>
      <c r="C107" s="69" t="s">
        <v>4</v>
      </c>
      <c r="D107" s="70">
        <v>38493</v>
      </c>
      <c r="E107" s="71">
        <f>IFERROR(D107/$D$109,"-")</f>
        <v>0.16527126590756866</v>
      </c>
      <c r="F107" s="20"/>
      <c r="G107" s="20"/>
      <c r="H107" s="20"/>
      <c r="I107" s="20"/>
      <c r="J107" s="20"/>
      <c r="K107" s="20"/>
      <c r="L107" s="20"/>
    </row>
    <row r="108" spans="2:12" ht="13.5" customHeight="1" thickBot="1" x14ac:dyDescent="0.45">
      <c r="B108" s="72"/>
      <c r="C108" s="73" t="s">
        <v>111</v>
      </c>
      <c r="D108" s="74">
        <v>11832</v>
      </c>
      <c r="E108" s="75">
        <f>IFERROR(D108/$D$109,"-")</f>
        <v>5.0801174712762118E-2</v>
      </c>
      <c r="F108" s="20"/>
      <c r="G108" s="20"/>
      <c r="H108" s="20"/>
      <c r="I108" s="20"/>
      <c r="J108" s="20"/>
      <c r="K108" s="20"/>
      <c r="L108" s="20"/>
    </row>
    <row r="109" spans="2:12" ht="13.5" customHeight="1" thickTop="1" x14ac:dyDescent="0.4">
      <c r="B109" s="104" t="s">
        <v>5</v>
      </c>
      <c r="C109" s="105"/>
      <c r="D109" s="76">
        <f>SUM(D105:D108)</f>
        <v>232908</v>
      </c>
      <c r="E109" s="80">
        <f>IFERROR(D109/$D$109,"-")</f>
        <v>1</v>
      </c>
      <c r="F109" s="20"/>
      <c r="G109" s="20"/>
      <c r="H109" s="20"/>
      <c r="I109" s="20"/>
      <c r="J109" s="20"/>
      <c r="K109" s="20"/>
      <c r="L109" s="20"/>
    </row>
    <row r="110" spans="2:12" s="3" customFormat="1" ht="13.5" customHeight="1" x14ac:dyDescent="0.4">
      <c r="B110" s="78" t="s">
        <v>110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2:12" s="3" customFormat="1" ht="13.5" customHeight="1" x14ac:dyDescent="0.4">
      <c r="B111" s="78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2:12" ht="16.5" customHeight="1" x14ac:dyDescent="0.4">
      <c r="B112" s="21" t="s">
        <v>187</v>
      </c>
      <c r="C112" s="21"/>
      <c r="D112" s="62"/>
      <c r="E112" s="20"/>
      <c r="F112" s="20"/>
      <c r="G112" s="20"/>
      <c r="H112" s="20"/>
      <c r="I112" s="20"/>
      <c r="J112" s="20"/>
      <c r="K112" s="20"/>
      <c r="L112" s="20"/>
    </row>
    <row r="113" spans="2:12" ht="13.5" customHeight="1" x14ac:dyDescent="0.4">
      <c r="B113" s="90"/>
      <c r="C113" s="91"/>
      <c r="D113" s="14" t="s">
        <v>107</v>
      </c>
      <c r="E113" s="14" t="s">
        <v>108</v>
      </c>
      <c r="F113" s="20"/>
      <c r="G113" s="20"/>
      <c r="H113" s="20"/>
      <c r="I113" s="20"/>
      <c r="J113" s="20"/>
      <c r="K113" s="20"/>
      <c r="L113" s="20"/>
    </row>
    <row r="114" spans="2:12" s="3" customFormat="1" ht="13.5" customHeight="1" x14ac:dyDescent="0.4">
      <c r="B114" s="64">
        <v>1</v>
      </c>
      <c r="C114" s="65" t="s">
        <v>2</v>
      </c>
      <c r="D114" s="82">
        <v>197790</v>
      </c>
      <c r="E114" s="67">
        <f>IFERROR(D114/$D$117,"-")</f>
        <v>0.84921943428306457</v>
      </c>
      <c r="F114" s="21"/>
      <c r="G114" s="21"/>
      <c r="H114" s="21"/>
      <c r="I114" s="21"/>
      <c r="J114" s="21"/>
      <c r="K114" s="21"/>
      <c r="L114" s="21"/>
    </row>
    <row r="115" spans="2:12" s="3" customFormat="1" ht="13.5" customHeight="1" x14ac:dyDescent="0.4">
      <c r="B115" s="68">
        <v>2</v>
      </c>
      <c r="C115" s="69" t="s">
        <v>3</v>
      </c>
      <c r="D115" s="83">
        <v>23226</v>
      </c>
      <c r="E115" s="71">
        <f t="shared" ref="E115:E117" si="9">IFERROR(D115/$D$117,"-")</f>
        <v>9.9721778556339846E-2</v>
      </c>
      <c r="F115" s="21"/>
      <c r="G115" s="21"/>
      <c r="H115" s="21"/>
      <c r="I115" s="21"/>
      <c r="J115" s="21"/>
      <c r="K115" s="21"/>
      <c r="L115" s="21"/>
    </row>
    <row r="116" spans="2:12" s="3" customFormat="1" ht="13.5" customHeight="1" thickBot="1" x14ac:dyDescent="0.45">
      <c r="B116" s="72"/>
      <c r="C116" s="73" t="s">
        <v>111</v>
      </c>
      <c r="D116" s="84">
        <v>11892</v>
      </c>
      <c r="E116" s="75">
        <f t="shared" si="9"/>
        <v>5.1058787160595601E-2</v>
      </c>
      <c r="F116" s="21"/>
      <c r="G116" s="21"/>
      <c r="H116" s="21"/>
      <c r="I116" s="21"/>
      <c r="J116" s="21"/>
      <c r="K116" s="21"/>
      <c r="L116" s="21"/>
    </row>
    <row r="117" spans="2:12" s="3" customFormat="1" ht="13.5" customHeight="1" thickTop="1" x14ac:dyDescent="0.4">
      <c r="B117" s="104" t="s">
        <v>5</v>
      </c>
      <c r="C117" s="105"/>
      <c r="D117" s="85">
        <f>SUM(D114:D116)</f>
        <v>232908</v>
      </c>
      <c r="E117" s="77">
        <f t="shared" si="9"/>
        <v>1</v>
      </c>
      <c r="F117" s="21"/>
      <c r="G117" s="21"/>
      <c r="H117" s="21"/>
      <c r="I117" s="21"/>
      <c r="J117" s="21"/>
      <c r="K117" s="21"/>
      <c r="L117" s="21"/>
    </row>
    <row r="118" spans="2:12" s="3" customFormat="1" ht="13.5" customHeight="1" x14ac:dyDescent="0.4">
      <c r="B118" s="78" t="s">
        <v>110</v>
      </c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2:12" s="3" customFormat="1" ht="13.5" customHeight="1" x14ac:dyDescent="0.4">
      <c r="B119" s="21"/>
      <c r="C119" s="27"/>
      <c r="D119" s="27"/>
      <c r="E119" s="86"/>
      <c r="F119" s="79"/>
      <c r="G119" s="21"/>
      <c r="H119" s="21"/>
      <c r="I119" s="21"/>
      <c r="J119" s="21"/>
      <c r="K119" s="21"/>
      <c r="L119" s="21"/>
    </row>
    <row r="120" spans="2:12" ht="16.5" customHeight="1" x14ac:dyDescent="0.4">
      <c r="B120" s="21" t="s">
        <v>148</v>
      </c>
      <c r="C120" s="21"/>
      <c r="D120" s="62"/>
      <c r="E120" s="87"/>
      <c r="F120" s="20"/>
      <c r="G120" s="20"/>
      <c r="H120" s="20"/>
      <c r="I120" s="20"/>
      <c r="J120" s="20"/>
      <c r="K120" s="20"/>
      <c r="L120" s="20"/>
    </row>
    <row r="121" spans="2:12" ht="13.5" customHeight="1" x14ac:dyDescent="0.4">
      <c r="B121" s="90"/>
      <c r="C121" s="91"/>
      <c r="D121" s="14" t="s">
        <v>107</v>
      </c>
      <c r="E121" s="14" t="s">
        <v>108</v>
      </c>
      <c r="F121" s="20"/>
      <c r="G121" s="20"/>
      <c r="H121" s="20"/>
      <c r="I121" s="20"/>
      <c r="J121" s="20"/>
      <c r="K121" s="20"/>
      <c r="L121" s="20"/>
    </row>
    <row r="122" spans="2:12" s="3" customFormat="1" ht="13.5" customHeight="1" x14ac:dyDescent="0.4">
      <c r="B122" s="64">
        <v>1</v>
      </c>
      <c r="C122" s="65" t="s">
        <v>2</v>
      </c>
      <c r="D122" s="82">
        <v>206427</v>
      </c>
      <c r="E122" s="67">
        <f>IFERROR(D122/$D$125,"-")</f>
        <v>0.88630274614869387</v>
      </c>
      <c r="F122" s="21"/>
      <c r="G122" s="21"/>
      <c r="H122" s="21"/>
      <c r="I122" s="21"/>
      <c r="J122" s="21"/>
      <c r="K122" s="21"/>
      <c r="L122" s="21"/>
    </row>
    <row r="123" spans="2:12" s="3" customFormat="1" ht="13.5" customHeight="1" x14ac:dyDescent="0.4">
      <c r="B123" s="68">
        <v>2</v>
      </c>
      <c r="C123" s="69" t="s">
        <v>3</v>
      </c>
      <c r="D123" s="83">
        <v>14640</v>
      </c>
      <c r="E123" s="71">
        <f t="shared" ref="E123:E125" si="10">IFERROR(D123/$D$125,"-")</f>
        <v>6.2857437271368957E-2</v>
      </c>
      <c r="F123" s="21"/>
      <c r="G123" s="21"/>
      <c r="H123" s="21"/>
      <c r="I123" s="21"/>
      <c r="J123" s="21"/>
      <c r="K123" s="21"/>
      <c r="L123" s="21"/>
    </row>
    <row r="124" spans="2:12" s="3" customFormat="1" ht="13.5" customHeight="1" thickBot="1" x14ac:dyDescent="0.45">
      <c r="B124" s="72"/>
      <c r="C124" s="73" t="s">
        <v>111</v>
      </c>
      <c r="D124" s="84">
        <v>11841</v>
      </c>
      <c r="E124" s="75">
        <f t="shared" si="10"/>
        <v>5.0839816579937143E-2</v>
      </c>
      <c r="F124" s="21"/>
      <c r="G124" s="21"/>
      <c r="H124" s="21"/>
      <c r="I124" s="21"/>
      <c r="J124" s="21"/>
      <c r="K124" s="21"/>
      <c r="L124" s="21"/>
    </row>
    <row r="125" spans="2:12" s="3" customFormat="1" ht="13.5" customHeight="1" thickTop="1" x14ac:dyDescent="0.4">
      <c r="B125" s="104" t="s">
        <v>5</v>
      </c>
      <c r="C125" s="105"/>
      <c r="D125" s="85">
        <f>SUM(D122:D124)</f>
        <v>232908</v>
      </c>
      <c r="E125" s="77">
        <f t="shared" si="10"/>
        <v>1</v>
      </c>
      <c r="F125" s="21"/>
      <c r="G125" s="21"/>
      <c r="H125" s="21"/>
      <c r="I125" s="21"/>
      <c r="J125" s="21"/>
      <c r="K125" s="21"/>
      <c r="L125" s="21"/>
    </row>
    <row r="126" spans="2:12" s="3" customFormat="1" ht="13.5" customHeight="1" x14ac:dyDescent="0.4">
      <c r="B126" s="78" t="s">
        <v>110</v>
      </c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2:12" s="3" customFormat="1" ht="13.5" customHeight="1" x14ac:dyDescent="0.4">
      <c r="B127" s="21"/>
      <c r="C127" s="27"/>
      <c r="D127" s="27"/>
      <c r="E127" s="86"/>
      <c r="F127" s="79"/>
      <c r="G127" s="21"/>
      <c r="H127" s="21"/>
      <c r="I127" s="21"/>
      <c r="J127" s="21"/>
      <c r="K127" s="21"/>
      <c r="L127" s="21"/>
    </row>
    <row r="128" spans="2:12" ht="16.5" customHeight="1" x14ac:dyDescent="0.4">
      <c r="B128" s="21" t="s">
        <v>149</v>
      </c>
      <c r="C128" s="21"/>
      <c r="D128" s="62"/>
      <c r="E128" s="87"/>
      <c r="F128" s="20"/>
      <c r="G128" s="20"/>
      <c r="H128" s="20"/>
      <c r="I128" s="20"/>
      <c r="J128" s="20"/>
      <c r="K128" s="20"/>
      <c r="L128" s="20"/>
    </row>
    <row r="129" spans="2:12" ht="13.5" customHeight="1" x14ac:dyDescent="0.4">
      <c r="B129" s="90"/>
      <c r="C129" s="91"/>
      <c r="D129" s="14" t="s">
        <v>107</v>
      </c>
      <c r="E129" s="14" t="s">
        <v>108</v>
      </c>
      <c r="F129" s="20"/>
      <c r="G129" s="20"/>
      <c r="H129" s="20"/>
      <c r="I129" s="20"/>
      <c r="J129" s="20"/>
      <c r="K129" s="20"/>
      <c r="L129" s="20"/>
    </row>
    <row r="130" spans="2:12" s="3" customFormat="1" ht="13.5" customHeight="1" x14ac:dyDescent="0.4">
      <c r="B130" s="64">
        <v>1</v>
      </c>
      <c r="C130" s="65" t="s">
        <v>2</v>
      </c>
      <c r="D130" s="82">
        <v>208704</v>
      </c>
      <c r="E130" s="67">
        <f>IFERROR(D130/$D$133,"-")</f>
        <v>0.89607913854397447</v>
      </c>
      <c r="F130" s="21"/>
      <c r="G130" s="21"/>
      <c r="H130" s="21"/>
      <c r="I130" s="21"/>
      <c r="J130" s="21"/>
      <c r="K130" s="21"/>
      <c r="L130" s="21"/>
    </row>
    <row r="131" spans="2:12" s="3" customFormat="1" ht="13.5" customHeight="1" x14ac:dyDescent="0.4">
      <c r="B131" s="68">
        <v>2</v>
      </c>
      <c r="C131" s="69" t="s">
        <v>3</v>
      </c>
      <c r="D131" s="83">
        <v>11925</v>
      </c>
      <c r="E131" s="71">
        <f t="shared" ref="E131:E132" si="11">IFERROR(D131/$D$133,"-")</f>
        <v>5.1200474006904015E-2</v>
      </c>
      <c r="F131" s="21"/>
      <c r="G131" s="21"/>
      <c r="H131" s="21"/>
      <c r="I131" s="21"/>
      <c r="J131" s="21"/>
      <c r="K131" s="21"/>
      <c r="L131" s="21"/>
    </row>
    <row r="132" spans="2:12" s="3" customFormat="1" ht="13.5" customHeight="1" thickBot="1" x14ac:dyDescent="0.45">
      <c r="B132" s="72"/>
      <c r="C132" s="73" t="s">
        <v>111</v>
      </c>
      <c r="D132" s="84">
        <v>12279</v>
      </c>
      <c r="E132" s="75">
        <f t="shared" si="11"/>
        <v>5.2720387449121539E-2</v>
      </c>
      <c r="F132" s="21"/>
      <c r="G132" s="21"/>
      <c r="H132" s="21"/>
      <c r="I132" s="21"/>
      <c r="J132" s="21"/>
      <c r="K132" s="21"/>
      <c r="L132" s="21"/>
    </row>
    <row r="133" spans="2:12" s="3" customFormat="1" ht="13.5" customHeight="1" thickTop="1" x14ac:dyDescent="0.4">
      <c r="B133" s="104" t="s">
        <v>5</v>
      </c>
      <c r="C133" s="105"/>
      <c r="D133" s="85">
        <f>SUM(D130:D132)</f>
        <v>232908</v>
      </c>
      <c r="E133" s="77">
        <f>IFERROR(D133/$D$133,"-")</f>
        <v>1</v>
      </c>
      <c r="F133" s="21"/>
      <c r="G133" s="21"/>
      <c r="H133" s="21"/>
      <c r="I133" s="21"/>
      <c r="J133" s="21"/>
      <c r="K133" s="21"/>
      <c r="L133" s="21"/>
    </row>
    <row r="134" spans="2:12" s="3" customFormat="1" ht="13.5" customHeight="1" x14ac:dyDescent="0.4">
      <c r="B134" s="78" t="s">
        <v>110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2:12" s="3" customFormat="1" ht="16.5" customHeight="1" x14ac:dyDescent="0.4">
      <c r="B135" s="21"/>
      <c r="C135" s="27"/>
      <c r="D135" s="27"/>
      <c r="E135" s="86"/>
      <c r="F135" s="21"/>
      <c r="G135" s="21"/>
      <c r="H135" s="21"/>
      <c r="I135" s="21"/>
      <c r="J135" s="21"/>
      <c r="K135" s="21"/>
      <c r="L135" s="21"/>
    </row>
    <row r="136" spans="2:12" s="3" customFormat="1" ht="16.5" customHeight="1" x14ac:dyDescent="0.4">
      <c r="B136" s="21"/>
      <c r="C136" s="27"/>
      <c r="D136" s="27"/>
      <c r="E136" s="86"/>
      <c r="F136" s="21"/>
      <c r="G136" s="21"/>
      <c r="H136" s="21"/>
      <c r="I136" s="21"/>
      <c r="J136" s="21"/>
      <c r="K136" s="21"/>
      <c r="L136" s="21"/>
    </row>
    <row r="137" spans="2:12" s="3" customFormat="1" ht="16.5" customHeight="1" x14ac:dyDescent="0.4">
      <c r="B137" s="21"/>
      <c r="C137" s="27"/>
      <c r="D137" s="27"/>
      <c r="E137" s="86"/>
      <c r="F137" s="21"/>
      <c r="G137" s="21"/>
      <c r="H137" s="21"/>
      <c r="I137" s="21"/>
      <c r="J137" s="21"/>
      <c r="K137" s="21"/>
      <c r="L137" s="21"/>
    </row>
  </sheetData>
  <mergeCells count="30">
    <mergeCell ref="B72:C72"/>
    <mergeCell ref="B80:C80"/>
    <mergeCell ref="B88:C88"/>
    <mergeCell ref="B100:C100"/>
    <mergeCell ref="B92:C92"/>
    <mergeCell ref="B84:C84"/>
    <mergeCell ref="B76:C76"/>
    <mergeCell ref="B96:C96"/>
    <mergeCell ref="B54:C54"/>
    <mergeCell ref="B58:C58"/>
    <mergeCell ref="B62:C62"/>
    <mergeCell ref="B66:C66"/>
    <mergeCell ref="B46:C46"/>
    <mergeCell ref="B9:C9"/>
    <mergeCell ref="B20:C20"/>
    <mergeCell ref="B50:C50"/>
    <mergeCell ref="B42:C42"/>
    <mergeCell ref="B34:C34"/>
    <mergeCell ref="B26:C26"/>
    <mergeCell ref="B16:C16"/>
    <mergeCell ref="B30:C30"/>
    <mergeCell ref="B38:C38"/>
    <mergeCell ref="B104:C104"/>
    <mergeCell ref="B109:C109"/>
    <mergeCell ref="B133:C133"/>
    <mergeCell ref="B113:C113"/>
    <mergeCell ref="B121:C121"/>
    <mergeCell ref="B129:C129"/>
    <mergeCell ref="B125:C125"/>
    <mergeCell ref="B117:C117"/>
  </mergeCells>
  <phoneticPr fontId="2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&amp;R&amp;"ＭＳ 明朝,標準"&amp;12【追加分析】医科健診結果集計</oddHeader>
  </headerFooter>
  <rowBreaks count="2" manualBreakCount="2">
    <brk id="67" max="9" man="1"/>
    <brk id="134" max="9" man="1"/>
  </rowBreaks>
  <ignoredErrors>
    <ignoredError sqref="E10:E15 D16 E21:E25 D26 E31:E33 D34 E39:E41 D42 E47:E49 D50 E55:E57 D58 E63:E65 D66 E73:E75 D76 E81:E83 D84 E89:E91 D92 E97:E99 D100 D109 E114:E116 D117 E122:E124 D125 E130:E132 D13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医科健診受診状況①</vt:lpstr>
      <vt:lpstr>医科健診受診状況②</vt:lpstr>
      <vt:lpstr>医科健診結果</vt:lpstr>
      <vt:lpstr>医科健診質問票結果</vt:lpstr>
      <vt:lpstr>医科健診結果!Print_Area</vt:lpstr>
      <vt:lpstr>医科健診質問票結果!Print_Area</vt:lpstr>
      <vt:lpstr>医科健診受診状況①!Print_Area</vt:lpstr>
      <vt:lpstr>医科健診受診状況②!Print_Area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</dc:title>
  <dc:subject/>
  <dc:creator/>
  <dc:description/>
  <cp:lastModifiedBy/>
  <cp:revision/>
  <dcterms:created xsi:type="dcterms:W3CDTF">2022-10-28T04:53:52Z</dcterms:created>
  <dcterms:modified xsi:type="dcterms:W3CDTF">2022-11-17T11:16:53Z</dcterms:modified>
  <cp:category/>
  <cp:contentStatus/>
  <dc:language/>
  <cp:version/>
</cp:coreProperties>
</file>